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C:\KrosData\Export\"/>
    </mc:Choice>
  </mc:AlternateContent>
  <bookViews>
    <workbookView xWindow="0" yWindow="0" windowWidth="0" windowHeight="0"/>
  </bookViews>
  <sheets>
    <sheet name="Rekapitulace stavby" sheetId="1" r:id="rId1"/>
    <sheet name="D.1.01 - Architektonicko-..." sheetId="2" r:id="rId2"/>
    <sheet name="D.1.04 - Vytápění" sheetId="3" r:id="rId3"/>
    <sheet name="D.1.05 - MaR" sheetId="4" r:id="rId4"/>
    <sheet name="D.1.06 - Zdravotně-techni..." sheetId="5" r:id="rId5"/>
    <sheet name="D.1.07 - VZT" sheetId="6" r:id="rId6"/>
    <sheet name="D.1.08 - Elektroinstalace..." sheetId="7" r:id="rId7"/>
    <sheet name="D.1.09 - Elektroinstalace..." sheetId="8" r:id="rId8"/>
    <sheet name="D.1.10 - EPS" sheetId="9" r:id="rId9"/>
    <sheet name="D.1.12 - Pokojový zvedací..." sheetId="10" r:id="rId10"/>
    <sheet name="VON - Vedlejší a ostatní ..." sheetId="11" r:id="rId11"/>
    <sheet name="D.1.01 - Stavební část" sheetId="12" r:id="rId12"/>
    <sheet name="D.1.08 - Elektroinstalace..._01" sheetId="13" r:id="rId13"/>
    <sheet name="D.1.11 - Komunikace a zpe..." sheetId="14" r:id="rId14"/>
    <sheet name="D.1.13 - Sadové úpravy" sheetId="15" r:id="rId15"/>
    <sheet name="D.1.14 - Venkovní parkoviště" sheetId="16" r:id="rId16"/>
    <sheet name="D.2.04 - Přeložka veřejné..." sheetId="17" r:id="rId17"/>
    <sheet name="VON - Vedlejší a ostatní ..._01" sheetId="18" r:id="rId18"/>
    <sheet name="D.1.01 - Architektonicko-..._01" sheetId="19" r:id="rId19"/>
    <sheet name="D.1.10 - EPS_01" sheetId="20" r:id="rId20"/>
    <sheet name="D.1.12 - Pokojový zvedací..._01" sheetId="21" r:id="rId21"/>
    <sheet name="D.1.04 - Vytápění_01" sheetId="22" r:id="rId22"/>
    <sheet name="D.1.05 - MaR_01" sheetId="23" r:id="rId23"/>
    <sheet name="D.1.06 - Zdravotně techni..." sheetId="24" r:id="rId24"/>
    <sheet name="D.1.07 - VZT_01" sheetId="25" r:id="rId25"/>
    <sheet name="D.1.08 - Elektroinstalace..._02" sheetId="26" r:id="rId26"/>
    <sheet name="D.1.09 - Elektroinstalace..._01" sheetId="27" r:id="rId27"/>
    <sheet name="VON - Vedlejší a ostatní ..._02" sheetId="28" r:id="rId28"/>
  </sheets>
  <definedNames>
    <definedName name="_xlnm.Print_Area" localSheetId="0">'Rekapitulace stavby'!$D$4:$AO$76,'Rekapitulace stavby'!$C$82:$AQ$125</definedName>
    <definedName name="_xlnm.Print_Titles" localSheetId="0">'Rekapitulace stavby'!$92:$92</definedName>
    <definedName name="_xlnm._FilterDatabase" localSheetId="1" hidden="1">'D.1.01 - Architektonicko-...'!$C$146:$K$755</definedName>
    <definedName name="_xlnm.Print_Area" localSheetId="1">'D.1.01 - Architektonicko-...'!$C$132:$J$755</definedName>
    <definedName name="_xlnm.Print_Titles" localSheetId="1">'D.1.01 - Architektonicko-...'!$146:$146</definedName>
    <definedName name="_xlnm._FilterDatabase" localSheetId="2" hidden="1">'D.1.04 - Vytápění'!$C$125:$K$242</definedName>
    <definedName name="_xlnm.Print_Area" localSheetId="2">'D.1.04 - Vytápění'!$C$111:$J$242</definedName>
    <definedName name="_xlnm.Print_Titles" localSheetId="2">'D.1.04 - Vytápění'!$125:$125</definedName>
    <definedName name="_xlnm._FilterDatabase" localSheetId="3" hidden="1">'D.1.05 - MaR'!$C$126:$K$172</definedName>
    <definedName name="_xlnm.Print_Area" localSheetId="3">'D.1.05 - MaR'!$C$112:$J$172</definedName>
    <definedName name="_xlnm.Print_Titles" localSheetId="3">'D.1.05 - MaR'!$126:$126</definedName>
    <definedName name="_xlnm._FilterDatabase" localSheetId="4" hidden="1">'D.1.06 - Zdravotně-techni...'!$C$126:$K$195</definedName>
    <definedName name="_xlnm.Print_Area" localSheetId="4">'D.1.06 - Zdravotně-techni...'!$C$112:$J$195</definedName>
    <definedName name="_xlnm.Print_Titles" localSheetId="4">'D.1.06 - Zdravotně-techni...'!$126:$126</definedName>
    <definedName name="_xlnm._FilterDatabase" localSheetId="5" hidden="1">'D.1.07 - VZT'!$C$124:$K$284</definedName>
    <definedName name="_xlnm.Print_Area" localSheetId="5">'D.1.07 - VZT'!$C$110:$J$284</definedName>
    <definedName name="_xlnm.Print_Titles" localSheetId="5">'D.1.07 - VZT'!$124:$124</definedName>
    <definedName name="_xlnm._FilterDatabase" localSheetId="6" hidden="1">'D.1.08 - Elektroinstalace...'!$C$127:$K$224</definedName>
    <definedName name="_xlnm.Print_Area" localSheetId="6">'D.1.08 - Elektroinstalace...'!$C$113:$J$224</definedName>
    <definedName name="_xlnm.Print_Titles" localSheetId="6">'D.1.08 - Elektroinstalace...'!$127:$127</definedName>
    <definedName name="_xlnm._FilterDatabase" localSheetId="7" hidden="1">'D.1.09 - Elektroinstalace...'!$C$144:$K$315</definedName>
    <definedName name="_xlnm.Print_Area" localSheetId="7">'D.1.09 - Elektroinstalace...'!$C$130:$J$315</definedName>
    <definedName name="_xlnm.Print_Titles" localSheetId="7">'D.1.09 - Elektroinstalace...'!$144:$144</definedName>
    <definedName name="_xlnm._FilterDatabase" localSheetId="8" hidden="1">'D.1.10 - EPS'!$C$123:$K$157</definedName>
    <definedName name="_xlnm.Print_Area" localSheetId="8">'D.1.10 - EPS'!$C$109:$J$157</definedName>
    <definedName name="_xlnm.Print_Titles" localSheetId="8">'D.1.10 - EPS'!$123:$123</definedName>
    <definedName name="_xlnm._FilterDatabase" localSheetId="9" hidden="1">'D.1.12 - Pokojový zvedací...'!$C$121:$K$165</definedName>
    <definedName name="_xlnm.Print_Area" localSheetId="9">'D.1.12 - Pokojový zvedací...'!$C$107:$J$165</definedName>
    <definedName name="_xlnm.Print_Titles" localSheetId="9">'D.1.12 - Pokojový zvedací...'!$121:$121</definedName>
    <definedName name="_xlnm._FilterDatabase" localSheetId="10" hidden="1">'VON - Vedlejší a ostatní ...'!$C$123:$K$132</definedName>
    <definedName name="_xlnm.Print_Area" localSheetId="10">'VON - Vedlejší a ostatní ...'!$C$109:$J$132</definedName>
    <definedName name="_xlnm.Print_Titles" localSheetId="10">'VON - Vedlejší a ostatní ...'!$123:$123</definedName>
    <definedName name="_xlnm._FilterDatabase" localSheetId="11" hidden="1">'D.1.01 - Stavební část'!$C$127:$K$187</definedName>
    <definedName name="_xlnm.Print_Area" localSheetId="11">'D.1.01 - Stavební část'!$C$113:$J$187</definedName>
    <definedName name="_xlnm.Print_Titles" localSheetId="11">'D.1.01 - Stavební část'!$127:$127</definedName>
    <definedName name="_xlnm._FilterDatabase" localSheetId="12" hidden="1">'D.1.08 - Elektroinstalace..._01'!$C$123:$K$136</definedName>
    <definedName name="_xlnm.Print_Area" localSheetId="12">'D.1.08 - Elektroinstalace..._01'!$C$109:$J$136</definedName>
    <definedName name="_xlnm.Print_Titles" localSheetId="12">'D.1.08 - Elektroinstalace..._01'!$123:$123</definedName>
    <definedName name="_xlnm._FilterDatabase" localSheetId="13" hidden="1">'D.1.11 - Komunikace a zpe...'!$C$125:$K$177</definedName>
    <definedName name="_xlnm.Print_Area" localSheetId="13">'D.1.11 - Komunikace a zpe...'!$C$111:$J$177</definedName>
    <definedName name="_xlnm.Print_Titles" localSheetId="13">'D.1.11 - Komunikace a zpe...'!$125:$125</definedName>
    <definedName name="_xlnm._FilterDatabase" localSheetId="14" hidden="1">'D.1.13 - Sadové úpravy'!$C$142:$K$285</definedName>
    <definedName name="_xlnm.Print_Area" localSheetId="14">'D.1.13 - Sadové úpravy'!$C$128:$J$285</definedName>
    <definedName name="_xlnm.Print_Titles" localSheetId="14">'D.1.13 - Sadové úpravy'!$142:$142</definedName>
    <definedName name="_xlnm._FilterDatabase" localSheetId="15" hidden="1">'D.1.14 - Venkovní parkoviště'!$C$129:$K$371</definedName>
    <definedName name="_xlnm.Print_Area" localSheetId="15">'D.1.14 - Venkovní parkoviště'!$C$115:$J$371</definedName>
    <definedName name="_xlnm.Print_Titles" localSheetId="15">'D.1.14 - Venkovní parkoviště'!$129:$129</definedName>
    <definedName name="_xlnm._FilterDatabase" localSheetId="16" hidden="1">'D.2.04 - Přeložka veřejné...'!$C$123:$K$143</definedName>
    <definedName name="_xlnm.Print_Area" localSheetId="16">'D.2.04 - Přeložka veřejné...'!$C$109:$J$143</definedName>
    <definedName name="_xlnm.Print_Titles" localSheetId="16">'D.2.04 - Přeložka veřejné...'!$123:$123</definedName>
    <definedName name="_xlnm._FilterDatabase" localSheetId="17" hidden="1">'VON - Vedlejší a ostatní ..._01'!$C$123:$K$133</definedName>
    <definedName name="_xlnm.Print_Area" localSheetId="17">'VON - Vedlejší a ostatní ..._01'!$C$109:$J$133</definedName>
    <definedName name="_xlnm.Print_Titles" localSheetId="17">'VON - Vedlejší a ostatní ..._01'!$123:$123</definedName>
    <definedName name="_xlnm._FilterDatabase" localSheetId="18" hidden="1">'D.1.01 - Architektonicko-..._01'!$C$143:$K$744</definedName>
    <definedName name="_xlnm.Print_Area" localSheetId="18">'D.1.01 - Architektonicko-..._01'!$C$129:$J$744</definedName>
    <definedName name="_xlnm.Print_Titles" localSheetId="18">'D.1.01 - Architektonicko-..._01'!$143:$143</definedName>
    <definedName name="_xlnm._FilterDatabase" localSheetId="19" hidden="1">'D.1.10 - EPS_01'!$C$123:$K$169</definedName>
    <definedName name="_xlnm.Print_Area" localSheetId="19">'D.1.10 - EPS_01'!$C$109:$J$169</definedName>
    <definedName name="_xlnm.Print_Titles" localSheetId="19">'D.1.10 - EPS_01'!$123:$123</definedName>
    <definedName name="_xlnm._FilterDatabase" localSheetId="20" hidden="1">'D.1.12 - Pokojový zvedací..._01'!$C$121:$K$145</definedName>
    <definedName name="_xlnm.Print_Area" localSheetId="20">'D.1.12 - Pokojový zvedací..._01'!$C$107:$J$145</definedName>
    <definedName name="_xlnm.Print_Titles" localSheetId="20">'D.1.12 - Pokojový zvedací..._01'!$121:$121</definedName>
    <definedName name="_xlnm._FilterDatabase" localSheetId="21" hidden="1">'D.1.04 - Vytápění_01'!$C$125:$K$241</definedName>
    <definedName name="_xlnm.Print_Area" localSheetId="21">'D.1.04 - Vytápění_01'!$C$111:$J$241</definedName>
    <definedName name="_xlnm.Print_Titles" localSheetId="21">'D.1.04 - Vytápění_01'!$125:$125</definedName>
    <definedName name="_xlnm._FilterDatabase" localSheetId="22" hidden="1">'D.1.05 - MaR_01'!$C$126:$K$172</definedName>
    <definedName name="_xlnm.Print_Area" localSheetId="22">'D.1.05 - MaR_01'!$C$112:$J$172</definedName>
    <definedName name="_xlnm.Print_Titles" localSheetId="22">'D.1.05 - MaR_01'!$126:$126</definedName>
    <definedName name="_xlnm._FilterDatabase" localSheetId="23" hidden="1">'D.1.06 - Zdravotně techni...'!$C$126:$K$190</definedName>
    <definedName name="_xlnm.Print_Area" localSheetId="23">'D.1.06 - Zdravotně techni...'!$C$112:$J$190</definedName>
    <definedName name="_xlnm.Print_Titles" localSheetId="23">'D.1.06 - Zdravotně techni...'!$126:$126</definedName>
    <definedName name="_xlnm._FilterDatabase" localSheetId="24" hidden="1">'D.1.07 - VZT_01'!$C$130:$K$300</definedName>
    <definedName name="_xlnm.Print_Area" localSheetId="24">'D.1.07 - VZT_01'!$C$116:$J$300</definedName>
    <definedName name="_xlnm.Print_Titles" localSheetId="24">'D.1.07 - VZT_01'!$130:$130</definedName>
    <definedName name="_xlnm._FilterDatabase" localSheetId="25" hidden="1">'D.1.08 - Elektroinstalace..._02'!$C$128:$K$253</definedName>
    <definedName name="_xlnm.Print_Area" localSheetId="25">'D.1.08 - Elektroinstalace..._02'!$C$114:$J$253</definedName>
    <definedName name="_xlnm.Print_Titles" localSheetId="25">'D.1.08 - Elektroinstalace..._02'!$128:$128</definedName>
    <definedName name="_xlnm._FilterDatabase" localSheetId="26" hidden="1">'D.1.09 - Elektroinstalace..._01'!$C$144:$K$347</definedName>
    <definedName name="_xlnm.Print_Area" localSheetId="26">'D.1.09 - Elektroinstalace..._01'!$C$130:$J$347</definedName>
    <definedName name="_xlnm.Print_Titles" localSheetId="26">'D.1.09 - Elektroinstalace..._01'!$144:$144</definedName>
    <definedName name="_xlnm._FilterDatabase" localSheetId="27" hidden="1">'VON - Vedlejší a ostatní ..._02'!$C$123:$K$132</definedName>
    <definedName name="_xlnm.Print_Area" localSheetId="27">'VON - Vedlejší a ostatní ..._02'!$C$109:$J$132</definedName>
    <definedName name="_xlnm.Print_Titles" localSheetId="27">'VON - Vedlejší a ostatní ..._02'!$123:$123</definedName>
  </definedNames>
  <calcPr/>
</workbook>
</file>

<file path=xl/calcChain.xml><?xml version="1.0" encoding="utf-8"?>
<calcChain xmlns="http://schemas.openxmlformats.org/spreadsheetml/2006/main">
  <c i="28" l="1" r="J39"/>
  <c r="J38"/>
  <c i="1" r="AY124"/>
  <c i="28" r="J37"/>
  <c i="1" r="AX124"/>
  <c i="28" r="BI132"/>
  <c r="BH132"/>
  <c r="BG132"/>
  <c r="BE132"/>
  <c r="T132"/>
  <c r="R132"/>
  <c r="P132"/>
  <c r="BI131"/>
  <c r="BH131"/>
  <c r="BG131"/>
  <c r="BE131"/>
  <c r="T131"/>
  <c r="R131"/>
  <c r="P131"/>
  <c r="BI129"/>
  <c r="BH129"/>
  <c r="BG129"/>
  <c r="BE129"/>
  <c r="T129"/>
  <c r="T128"/>
  <c r="R129"/>
  <c r="R128"/>
  <c r="P129"/>
  <c r="P128"/>
  <c r="BI127"/>
  <c r="BH127"/>
  <c r="BG127"/>
  <c r="BE127"/>
  <c r="T127"/>
  <c r="T126"/>
  <c r="R127"/>
  <c r="R126"/>
  <c r="P127"/>
  <c r="P126"/>
  <c r="J120"/>
  <c r="F120"/>
  <c r="F118"/>
  <c r="E116"/>
  <c r="J93"/>
  <c r="F93"/>
  <c r="F91"/>
  <c r="E89"/>
  <c r="J26"/>
  <c r="E26"/>
  <c r="J94"/>
  <c r="J25"/>
  <c r="J20"/>
  <c r="E20"/>
  <c r="F121"/>
  <c r="J19"/>
  <c r="J14"/>
  <c r="J91"/>
  <c r="E7"/>
  <c r="E85"/>
  <c i="27" r="J39"/>
  <c r="J38"/>
  <c i="1" r="AY123"/>
  <c i="27" r="J37"/>
  <c i="1" r="AX123"/>
  <c i="27" r="BI347"/>
  <c r="BH347"/>
  <c r="BG347"/>
  <c r="BE347"/>
  <c r="T347"/>
  <c r="R347"/>
  <c r="P347"/>
  <c r="BI346"/>
  <c r="BH346"/>
  <c r="BG346"/>
  <c r="BE346"/>
  <c r="T346"/>
  <c r="R346"/>
  <c r="P346"/>
  <c r="BI345"/>
  <c r="BH345"/>
  <c r="BG345"/>
  <c r="BE345"/>
  <c r="T345"/>
  <c r="R345"/>
  <c r="P345"/>
  <c r="BI344"/>
  <c r="BH344"/>
  <c r="BG344"/>
  <c r="BE344"/>
  <c r="T344"/>
  <c r="R344"/>
  <c r="P344"/>
  <c r="BI343"/>
  <c r="BH343"/>
  <c r="BG343"/>
  <c r="BE343"/>
  <c r="T343"/>
  <c r="R343"/>
  <c r="P343"/>
  <c r="BI342"/>
  <c r="BH342"/>
  <c r="BG342"/>
  <c r="BE342"/>
  <c r="T342"/>
  <c r="R342"/>
  <c r="P342"/>
  <c r="BI341"/>
  <c r="BH341"/>
  <c r="BG341"/>
  <c r="BE341"/>
  <c r="T341"/>
  <c r="R341"/>
  <c r="P341"/>
  <c r="BI340"/>
  <c r="BH340"/>
  <c r="BG340"/>
  <c r="BE340"/>
  <c r="T340"/>
  <c r="R340"/>
  <c r="P340"/>
  <c r="BI339"/>
  <c r="BH339"/>
  <c r="BG339"/>
  <c r="BE339"/>
  <c r="T339"/>
  <c r="R339"/>
  <c r="P339"/>
  <c r="BI338"/>
  <c r="BH338"/>
  <c r="BG338"/>
  <c r="BE338"/>
  <c r="T338"/>
  <c r="R338"/>
  <c r="P338"/>
  <c r="BI337"/>
  <c r="BH337"/>
  <c r="BG337"/>
  <c r="BE337"/>
  <c r="T337"/>
  <c r="R337"/>
  <c r="P337"/>
  <c r="BI335"/>
  <c r="BH335"/>
  <c r="BG335"/>
  <c r="BE335"/>
  <c r="T335"/>
  <c r="R335"/>
  <c r="P335"/>
  <c r="BI334"/>
  <c r="BH334"/>
  <c r="BG334"/>
  <c r="BE334"/>
  <c r="T334"/>
  <c r="R334"/>
  <c r="P334"/>
  <c r="BI333"/>
  <c r="BH333"/>
  <c r="BG333"/>
  <c r="BE333"/>
  <c r="T333"/>
  <c r="R333"/>
  <c r="P333"/>
  <c r="BI332"/>
  <c r="BH332"/>
  <c r="BG332"/>
  <c r="BE332"/>
  <c r="T332"/>
  <c r="R332"/>
  <c r="P332"/>
  <c r="BI330"/>
  <c r="BH330"/>
  <c r="BG330"/>
  <c r="BE330"/>
  <c r="T330"/>
  <c r="T329"/>
  <c r="R330"/>
  <c r="R329"/>
  <c r="P330"/>
  <c r="P329"/>
  <c r="BI328"/>
  <c r="BH328"/>
  <c r="BG328"/>
  <c r="BE328"/>
  <c r="T328"/>
  <c r="R328"/>
  <c r="P328"/>
  <c r="BI327"/>
  <c r="BH327"/>
  <c r="BG327"/>
  <c r="BE327"/>
  <c r="T327"/>
  <c r="R327"/>
  <c r="P327"/>
  <c r="BI326"/>
  <c r="BH326"/>
  <c r="BG326"/>
  <c r="BE326"/>
  <c r="T326"/>
  <c r="R326"/>
  <c r="P326"/>
  <c r="BI325"/>
  <c r="BH325"/>
  <c r="BG325"/>
  <c r="BE325"/>
  <c r="T325"/>
  <c r="R325"/>
  <c r="P325"/>
  <c r="BI324"/>
  <c r="BH324"/>
  <c r="BG324"/>
  <c r="BE324"/>
  <c r="T324"/>
  <c r="R324"/>
  <c r="P324"/>
  <c r="BI323"/>
  <c r="BH323"/>
  <c r="BG323"/>
  <c r="BE323"/>
  <c r="T323"/>
  <c r="R323"/>
  <c r="P323"/>
  <c r="BI322"/>
  <c r="BH322"/>
  <c r="BG322"/>
  <c r="BE322"/>
  <c r="T322"/>
  <c r="T321"/>
  <c r="R322"/>
  <c r="R321"/>
  <c r="P322"/>
  <c r="P321"/>
  <c r="BI320"/>
  <c r="BH320"/>
  <c r="BG320"/>
  <c r="BE320"/>
  <c r="T320"/>
  <c r="R320"/>
  <c r="P320"/>
  <c r="BI319"/>
  <c r="BH319"/>
  <c r="BG319"/>
  <c r="BE319"/>
  <c r="T319"/>
  <c r="R319"/>
  <c r="P319"/>
  <c r="BI318"/>
  <c r="BH318"/>
  <c r="BG318"/>
  <c r="BE318"/>
  <c r="T318"/>
  <c r="R318"/>
  <c r="P318"/>
  <c r="BI317"/>
  <c r="BH317"/>
  <c r="BG317"/>
  <c r="BE317"/>
  <c r="T317"/>
  <c r="R317"/>
  <c r="P317"/>
  <c r="BI316"/>
  <c r="BH316"/>
  <c r="BG316"/>
  <c r="BE316"/>
  <c r="T316"/>
  <c r="R316"/>
  <c r="P316"/>
  <c r="BI315"/>
  <c r="BH315"/>
  <c r="BG315"/>
  <c r="BE315"/>
  <c r="T315"/>
  <c r="R315"/>
  <c r="P315"/>
  <c r="BI314"/>
  <c r="BH314"/>
  <c r="BG314"/>
  <c r="BE314"/>
  <c r="T314"/>
  <c r="R314"/>
  <c r="P314"/>
  <c r="BI313"/>
  <c r="BH313"/>
  <c r="BG313"/>
  <c r="BE313"/>
  <c r="T313"/>
  <c r="R313"/>
  <c r="P313"/>
  <c r="BI312"/>
  <c r="BH312"/>
  <c r="BG312"/>
  <c r="BE312"/>
  <c r="T312"/>
  <c r="R312"/>
  <c r="P312"/>
  <c r="BI311"/>
  <c r="BH311"/>
  <c r="BG311"/>
  <c r="BE311"/>
  <c r="T311"/>
  <c r="R311"/>
  <c r="P311"/>
  <c r="BI310"/>
  <c r="BH310"/>
  <c r="BG310"/>
  <c r="BE310"/>
  <c r="T310"/>
  <c r="R310"/>
  <c r="P310"/>
  <c r="BI309"/>
  <c r="BH309"/>
  <c r="BG309"/>
  <c r="BE309"/>
  <c r="T309"/>
  <c r="R309"/>
  <c r="P309"/>
  <c r="BI308"/>
  <c r="BH308"/>
  <c r="BG308"/>
  <c r="BE308"/>
  <c r="T308"/>
  <c r="R308"/>
  <c r="P308"/>
  <c r="BI307"/>
  <c r="BH307"/>
  <c r="BG307"/>
  <c r="BE307"/>
  <c r="T307"/>
  <c r="R307"/>
  <c r="P307"/>
  <c r="BI306"/>
  <c r="BH306"/>
  <c r="BG306"/>
  <c r="BE306"/>
  <c r="T306"/>
  <c r="R306"/>
  <c r="P306"/>
  <c r="BI305"/>
  <c r="BH305"/>
  <c r="BG305"/>
  <c r="BE305"/>
  <c r="T305"/>
  <c r="R305"/>
  <c r="P305"/>
  <c r="BI304"/>
  <c r="BH304"/>
  <c r="BG304"/>
  <c r="BE304"/>
  <c r="T304"/>
  <c r="R304"/>
  <c r="P304"/>
  <c r="BI303"/>
  <c r="BH303"/>
  <c r="BG303"/>
  <c r="BE303"/>
  <c r="T303"/>
  <c r="R303"/>
  <c r="P303"/>
  <c r="BI302"/>
  <c r="BH302"/>
  <c r="BG302"/>
  <c r="BE302"/>
  <c r="T302"/>
  <c r="R302"/>
  <c r="P302"/>
  <c r="BI301"/>
  <c r="BH301"/>
  <c r="BG301"/>
  <c r="BE301"/>
  <c r="T301"/>
  <c r="R301"/>
  <c r="P301"/>
  <c r="BI300"/>
  <c r="BH300"/>
  <c r="BG300"/>
  <c r="BE300"/>
  <c r="T300"/>
  <c r="R300"/>
  <c r="P300"/>
  <c r="BI299"/>
  <c r="BH299"/>
  <c r="BG299"/>
  <c r="BE299"/>
  <c r="T299"/>
  <c r="R299"/>
  <c r="P299"/>
  <c r="BI298"/>
  <c r="BH298"/>
  <c r="BG298"/>
  <c r="BE298"/>
  <c r="T298"/>
  <c r="R298"/>
  <c r="P298"/>
  <c r="BI297"/>
  <c r="BH297"/>
  <c r="BG297"/>
  <c r="BE297"/>
  <c r="T297"/>
  <c r="R297"/>
  <c r="P297"/>
  <c r="BI296"/>
  <c r="BH296"/>
  <c r="BG296"/>
  <c r="BE296"/>
  <c r="T296"/>
  <c r="R296"/>
  <c r="P296"/>
  <c r="BI295"/>
  <c r="BH295"/>
  <c r="BG295"/>
  <c r="BE295"/>
  <c r="T295"/>
  <c r="R295"/>
  <c r="P295"/>
  <c r="BI294"/>
  <c r="BH294"/>
  <c r="BG294"/>
  <c r="BE294"/>
  <c r="T294"/>
  <c r="R294"/>
  <c r="P294"/>
  <c r="BI293"/>
  <c r="BH293"/>
  <c r="BG293"/>
  <c r="BE293"/>
  <c r="T293"/>
  <c r="R293"/>
  <c r="P293"/>
  <c r="BI292"/>
  <c r="BH292"/>
  <c r="BG292"/>
  <c r="BE292"/>
  <c r="T292"/>
  <c r="R292"/>
  <c r="P292"/>
  <c r="BI291"/>
  <c r="BH291"/>
  <c r="BG291"/>
  <c r="BE291"/>
  <c r="T291"/>
  <c r="R291"/>
  <c r="P291"/>
  <c r="BI290"/>
  <c r="BH290"/>
  <c r="BG290"/>
  <c r="BE290"/>
  <c r="T290"/>
  <c r="R290"/>
  <c r="P290"/>
  <c r="BI289"/>
  <c r="BH289"/>
  <c r="BG289"/>
  <c r="BE289"/>
  <c r="T289"/>
  <c r="R289"/>
  <c r="P289"/>
  <c r="BI288"/>
  <c r="BH288"/>
  <c r="BG288"/>
  <c r="BE288"/>
  <c r="T288"/>
  <c r="R288"/>
  <c r="P288"/>
  <c r="BI287"/>
  <c r="BH287"/>
  <c r="BG287"/>
  <c r="BE287"/>
  <c r="T287"/>
  <c r="R287"/>
  <c r="P287"/>
  <c r="BI286"/>
  <c r="BH286"/>
  <c r="BG286"/>
  <c r="BE286"/>
  <c r="T286"/>
  <c r="R286"/>
  <c r="P286"/>
  <c r="BI285"/>
  <c r="BH285"/>
  <c r="BG285"/>
  <c r="BE285"/>
  <c r="T285"/>
  <c r="R285"/>
  <c r="P285"/>
  <c r="BI284"/>
  <c r="BH284"/>
  <c r="BG284"/>
  <c r="BE284"/>
  <c r="T284"/>
  <c r="R284"/>
  <c r="P284"/>
  <c r="BI283"/>
  <c r="BH283"/>
  <c r="BG283"/>
  <c r="BE283"/>
  <c r="T283"/>
  <c r="R283"/>
  <c r="P283"/>
  <c r="BI282"/>
  <c r="BH282"/>
  <c r="BG282"/>
  <c r="BE282"/>
  <c r="T282"/>
  <c r="R282"/>
  <c r="P282"/>
  <c r="BI281"/>
  <c r="BH281"/>
  <c r="BG281"/>
  <c r="BE281"/>
  <c r="T281"/>
  <c r="R281"/>
  <c r="P281"/>
  <c r="BI280"/>
  <c r="BH280"/>
  <c r="BG280"/>
  <c r="BE280"/>
  <c r="T280"/>
  <c r="R280"/>
  <c r="P280"/>
  <c r="BI279"/>
  <c r="BH279"/>
  <c r="BG279"/>
  <c r="BE279"/>
  <c r="T279"/>
  <c r="R279"/>
  <c r="P279"/>
  <c r="BI278"/>
  <c r="BH278"/>
  <c r="BG278"/>
  <c r="BE278"/>
  <c r="T278"/>
  <c r="R278"/>
  <c r="P278"/>
  <c r="BI277"/>
  <c r="BH277"/>
  <c r="BG277"/>
  <c r="BE277"/>
  <c r="T277"/>
  <c r="R277"/>
  <c r="P277"/>
  <c r="BI276"/>
  <c r="BH276"/>
  <c r="BG276"/>
  <c r="BE276"/>
  <c r="T276"/>
  <c r="R276"/>
  <c r="P276"/>
  <c r="BI275"/>
  <c r="BH275"/>
  <c r="BG275"/>
  <c r="BE275"/>
  <c r="T275"/>
  <c r="R275"/>
  <c r="P275"/>
  <c r="BI274"/>
  <c r="BH274"/>
  <c r="BG274"/>
  <c r="BE274"/>
  <c r="T274"/>
  <c r="R274"/>
  <c r="P274"/>
  <c r="BI273"/>
  <c r="BH273"/>
  <c r="BG273"/>
  <c r="BE273"/>
  <c r="T273"/>
  <c r="R273"/>
  <c r="P273"/>
  <c r="BI271"/>
  <c r="BH271"/>
  <c r="BG271"/>
  <c r="BE271"/>
  <c r="T271"/>
  <c r="R271"/>
  <c r="P271"/>
  <c r="BI270"/>
  <c r="BH270"/>
  <c r="BG270"/>
  <c r="BE270"/>
  <c r="T270"/>
  <c r="R270"/>
  <c r="P270"/>
  <c r="BI269"/>
  <c r="BH269"/>
  <c r="BG269"/>
  <c r="BE269"/>
  <c r="T269"/>
  <c r="R269"/>
  <c r="P269"/>
  <c r="BI268"/>
  <c r="BH268"/>
  <c r="BG268"/>
  <c r="BE268"/>
  <c r="T268"/>
  <c r="R268"/>
  <c r="P268"/>
  <c r="BI266"/>
  <c r="BH266"/>
  <c r="BG266"/>
  <c r="BE266"/>
  <c r="T266"/>
  <c r="R266"/>
  <c r="P266"/>
  <c r="BI265"/>
  <c r="BH265"/>
  <c r="BG265"/>
  <c r="BE265"/>
  <c r="T265"/>
  <c r="R265"/>
  <c r="P265"/>
  <c r="BI264"/>
  <c r="BH264"/>
  <c r="BG264"/>
  <c r="BE264"/>
  <c r="T264"/>
  <c r="R264"/>
  <c r="P264"/>
  <c r="BI263"/>
  <c r="BH263"/>
  <c r="BG263"/>
  <c r="BE263"/>
  <c r="T263"/>
  <c r="R263"/>
  <c r="P263"/>
  <c r="BI262"/>
  <c r="BH262"/>
  <c r="BG262"/>
  <c r="BE262"/>
  <c r="T262"/>
  <c r="R262"/>
  <c r="P262"/>
  <c r="BI260"/>
  <c r="BH260"/>
  <c r="BG260"/>
  <c r="BE260"/>
  <c r="T260"/>
  <c r="R260"/>
  <c r="P260"/>
  <c r="BI259"/>
  <c r="BH259"/>
  <c r="BG259"/>
  <c r="BE259"/>
  <c r="T259"/>
  <c r="R259"/>
  <c r="P259"/>
  <c r="BI258"/>
  <c r="BH258"/>
  <c r="BG258"/>
  <c r="BE258"/>
  <c r="T258"/>
  <c r="R258"/>
  <c r="P258"/>
  <c r="BI257"/>
  <c r="BH257"/>
  <c r="BG257"/>
  <c r="BE257"/>
  <c r="T257"/>
  <c r="R257"/>
  <c r="P257"/>
  <c r="BI256"/>
  <c r="BH256"/>
  <c r="BG256"/>
  <c r="BE256"/>
  <c r="T256"/>
  <c r="R256"/>
  <c r="P256"/>
  <c r="BI255"/>
  <c r="BH255"/>
  <c r="BG255"/>
  <c r="BE255"/>
  <c r="T255"/>
  <c r="R255"/>
  <c r="P255"/>
  <c r="BI254"/>
  <c r="BH254"/>
  <c r="BG254"/>
  <c r="BE254"/>
  <c r="T254"/>
  <c r="R254"/>
  <c r="P254"/>
  <c r="BI253"/>
  <c r="BH253"/>
  <c r="BG253"/>
  <c r="BE253"/>
  <c r="T253"/>
  <c r="R253"/>
  <c r="P253"/>
  <c r="BI252"/>
  <c r="BH252"/>
  <c r="BG252"/>
  <c r="BE252"/>
  <c r="T252"/>
  <c r="R252"/>
  <c r="P252"/>
  <c r="BI251"/>
  <c r="BH251"/>
  <c r="BG251"/>
  <c r="BE251"/>
  <c r="T251"/>
  <c r="R251"/>
  <c r="P251"/>
  <c r="BI250"/>
  <c r="BH250"/>
  <c r="BG250"/>
  <c r="BE250"/>
  <c r="T250"/>
  <c r="R250"/>
  <c r="P250"/>
  <c r="BI249"/>
  <c r="BH249"/>
  <c r="BG249"/>
  <c r="BE249"/>
  <c r="T249"/>
  <c r="R249"/>
  <c r="P249"/>
  <c r="BI248"/>
  <c r="BH248"/>
  <c r="BG248"/>
  <c r="BE248"/>
  <c r="T248"/>
  <c r="R248"/>
  <c r="P248"/>
  <c r="BI247"/>
  <c r="BH247"/>
  <c r="BG247"/>
  <c r="BE247"/>
  <c r="T247"/>
  <c r="R247"/>
  <c r="P247"/>
  <c r="BI246"/>
  <c r="BH246"/>
  <c r="BG246"/>
  <c r="BE246"/>
  <c r="T246"/>
  <c r="R246"/>
  <c r="P246"/>
  <c r="BI245"/>
  <c r="BH245"/>
  <c r="BG245"/>
  <c r="BE245"/>
  <c r="T245"/>
  <c r="R245"/>
  <c r="P245"/>
  <c r="BI243"/>
  <c r="BH243"/>
  <c r="BG243"/>
  <c r="BE243"/>
  <c r="T243"/>
  <c r="R243"/>
  <c r="P243"/>
  <c r="BI242"/>
  <c r="BH242"/>
  <c r="BG242"/>
  <c r="BE242"/>
  <c r="T242"/>
  <c r="R242"/>
  <c r="P242"/>
  <c r="BI241"/>
  <c r="BH241"/>
  <c r="BG241"/>
  <c r="BE241"/>
  <c r="T241"/>
  <c r="R241"/>
  <c r="P241"/>
  <c r="BI240"/>
  <c r="BH240"/>
  <c r="BG240"/>
  <c r="BE240"/>
  <c r="T240"/>
  <c r="R240"/>
  <c r="P240"/>
  <c r="BI239"/>
  <c r="BH239"/>
  <c r="BG239"/>
  <c r="BE239"/>
  <c r="T239"/>
  <c r="R239"/>
  <c r="P239"/>
  <c r="BI238"/>
  <c r="BH238"/>
  <c r="BG238"/>
  <c r="BE238"/>
  <c r="T238"/>
  <c r="R238"/>
  <c r="P238"/>
  <c r="BI237"/>
  <c r="BH237"/>
  <c r="BG237"/>
  <c r="BE237"/>
  <c r="T237"/>
  <c r="R237"/>
  <c r="P237"/>
  <c r="BI236"/>
  <c r="BH236"/>
  <c r="BG236"/>
  <c r="BE236"/>
  <c r="T236"/>
  <c r="R236"/>
  <c r="P236"/>
  <c r="BI234"/>
  <c r="BH234"/>
  <c r="BG234"/>
  <c r="BE234"/>
  <c r="T234"/>
  <c r="R234"/>
  <c r="P234"/>
  <c r="BI233"/>
  <c r="BH233"/>
  <c r="BG233"/>
  <c r="BE233"/>
  <c r="T233"/>
  <c r="R233"/>
  <c r="P233"/>
  <c r="BI232"/>
  <c r="BH232"/>
  <c r="BG232"/>
  <c r="BE232"/>
  <c r="T232"/>
  <c r="R232"/>
  <c r="P232"/>
  <c r="BI231"/>
  <c r="BH231"/>
  <c r="BG231"/>
  <c r="BE231"/>
  <c r="T231"/>
  <c r="R231"/>
  <c r="P231"/>
  <c r="BI229"/>
  <c r="BH229"/>
  <c r="BG229"/>
  <c r="BE229"/>
  <c r="T229"/>
  <c r="R229"/>
  <c r="P229"/>
  <c r="BI228"/>
  <c r="BH228"/>
  <c r="BG228"/>
  <c r="BE228"/>
  <c r="T228"/>
  <c r="R228"/>
  <c r="P228"/>
  <c r="BI227"/>
  <c r="BH227"/>
  <c r="BG227"/>
  <c r="BE227"/>
  <c r="T227"/>
  <c r="R227"/>
  <c r="P227"/>
  <c r="BI225"/>
  <c r="BH225"/>
  <c r="BG225"/>
  <c r="BE225"/>
  <c r="T225"/>
  <c r="R225"/>
  <c r="P225"/>
  <c r="BI224"/>
  <c r="BH224"/>
  <c r="BG224"/>
  <c r="BE224"/>
  <c r="T224"/>
  <c r="R224"/>
  <c r="P224"/>
  <c r="BI223"/>
  <c r="BH223"/>
  <c r="BG223"/>
  <c r="BE223"/>
  <c r="T223"/>
  <c r="R223"/>
  <c r="P223"/>
  <c r="BI222"/>
  <c r="BH222"/>
  <c r="BG222"/>
  <c r="BE222"/>
  <c r="T222"/>
  <c r="R222"/>
  <c r="P222"/>
  <c r="BI221"/>
  <c r="BH221"/>
  <c r="BG221"/>
  <c r="BE221"/>
  <c r="T221"/>
  <c r="R221"/>
  <c r="P221"/>
  <c r="BI220"/>
  <c r="BH220"/>
  <c r="BG220"/>
  <c r="BE220"/>
  <c r="T220"/>
  <c r="R220"/>
  <c r="P220"/>
  <c r="BI219"/>
  <c r="BH219"/>
  <c r="BG219"/>
  <c r="BE219"/>
  <c r="T219"/>
  <c r="R219"/>
  <c r="P219"/>
  <c r="BI218"/>
  <c r="BH218"/>
  <c r="BG218"/>
  <c r="BE218"/>
  <c r="T218"/>
  <c r="R218"/>
  <c r="P218"/>
  <c r="BI217"/>
  <c r="BH217"/>
  <c r="BG217"/>
  <c r="BE217"/>
  <c r="T217"/>
  <c r="R217"/>
  <c r="P217"/>
  <c r="BI215"/>
  <c r="BH215"/>
  <c r="BG215"/>
  <c r="BE215"/>
  <c r="T215"/>
  <c r="R215"/>
  <c r="P215"/>
  <c r="BI214"/>
  <c r="BH214"/>
  <c r="BG214"/>
  <c r="BE214"/>
  <c r="T214"/>
  <c r="R214"/>
  <c r="P214"/>
  <c r="BI213"/>
  <c r="BH213"/>
  <c r="BG213"/>
  <c r="BE213"/>
  <c r="T213"/>
  <c r="R213"/>
  <c r="P213"/>
  <c r="BI212"/>
  <c r="BH212"/>
  <c r="BG212"/>
  <c r="BE212"/>
  <c r="T212"/>
  <c r="R212"/>
  <c r="P212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8"/>
  <c r="BH208"/>
  <c r="BG208"/>
  <c r="BE208"/>
  <c r="T208"/>
  <c r="R208"/>
  <c r="P208"/>
  <c r="BI206"/>
  <c r="BH206"/>
  <c r="BG206"/>
  <c r="BE206"/>
  <c r="T206"/>
  <c r="R206"/>
  <c r="P206"/>
  <c r="BI205"/>
  <c r="BH205"/>
  <c r="BG205"/>
  <c r="BE205"/>
  <c r="T205"/>
  <c r="R205"/>
  <c r="P205"/>
  <c r="BI203"/>
  <c r="BH203"/>
  <c r="BG203"/>
  <c r="BE203"/>
  <c r="T203"/>
  <c r="R203"/>
  <c r="P203"/>
  <c r="BI202"/>
  <c r="BH202"/>
  <c r="BG202"/>
  <c r="BE202"/>
  <c r="T202"/>
  <c r="R202"/>
  <c r="P202"/>
  <c r="BI200"/>
  <c r="BH200"/>
  <c r="BG200"/>
  <c r="BE200"/>
  <c r="T200"/>
  <c r="R200"/>
  <c r="P200"/>
  <c r="BI199"/>
  <c r="BH199"/>
  <c r="BG199"/>
  <c r="BE199"/>
  <c r="T199"/>
  <c r="R199"/>
  <c r="P199"/>
  <c r="BI197"/>
  <c r="BH197"/>
  <c r="BG197"/>
  <c r="BE197"/>
  <c r="T197"/>
  <c r="R197"/>
  <c r="P197"/>
  <c r="BI196"/>
  <c r="BH196"/>
  <c r="BG196"/>
  <c r="BE196"/>
  <c r="T196"/>
  <c r="R196"/>
  <c r="P196"/>
  <c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69"/>
  <c r="BH169"/>
  <c r="BG169"/>
  <c r="BE169"/>
  <c r="T169"/>
  <c r="R169"/>
  <c r="P169"/>
  <c r="BI168"/>
  <c r="BH168"/>
  <c r="BG168"/>
  <c r="BE168"/>
  <c r="T168"/>
  <c r="R168"/>
  <c r="P168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J141"/>
  <c r="F141"/>
  <c r="F139"/>
  <c r="E137"/>
  <c r="J93"/>
  <c r="F93"/>
  <c r="F91"/>
  <c r="E89"/>
  <c r="J26"/>
  <c r="E26"/>
  <c r="J142"/>
  <c r="J25"/>
  <c r="J20"/>
  <c r="E20"/>
  <c r="F94"/>
  <c r="J19"/>
  <c r="J14"/>
  <c r="J91"/>
  <c r="E7"/>
  <c r="E85"/>
  <c i="26" r="J39"/>
  <c r="J38"/>
  <c i="1" r="AY122"/>
  <c i="26" r="J37"/>
  <c i="1" r="AX122"/>
  <c i="26" r="BI253"/>
  <c r="BH253"/>
  <c r="BG253"/>
  <c r="BE253"/>
  <c r="T253"/>
  <c r="R253"/>
  <c r="P253"/>
  <c r="BI252"/>
  <c r="BH252"/>
  <c r="BG252"/>
  <c r="BE252"/>
  <c r="T252"/>
  <c r="R252"/>
  <c r="P252"/>
  <c r="BI251"/>
  <c r="BH251"/>
  <c r="BG251"/>
  <c r="BE251"/>
  <c r="T251"/>
  <c r="R251"/>
  <c r="P251"/>
  <c r="BI250"/>
  <c r="BH250"/>
  <c r="BG250"/>
  <c r="BE250"/>
  <c r="T250"/>
  <c r="R250"/>
  <c r="P250"/>
  <c r="BI249"/>
  <c r="BH249"/>
  <c r="BG249"/>
  <c r="BE249"/>
  <c r="T249"/>
  <c r="R249"/>
  <c r="P249"/>
  <c r="BI248"/>
  <c r="BH248"/>
  <c r="BG248"/>
  <c r="BE248"/>
  <c r="T248"/>
  <c r="R248"/>
  <c r="P248"/>
  <c r="BI247"/>
  <c r="BH247"/>
  <c r="BG247"/>
  <c r="BE247"/>
  <c r="T247"/>
  <c r="R247"/>
  <c r="P247"/>
  <c r="BI246"/>
  <c r="BH246"/>
  <c r="BG246"/>
  <c r="BE246"/>
  <c r="T246"/>
  <c r="R246"/>
  <c r="P246"/>
  <c r="BI244"/>
  <c r="BH244"/>
  <c r="BG244"/>
  <c r="BE244"/>
  <c r="T244"/>
  <c r="R244"/>
  <c r="P244"/>
  <c r="BI243"/>
  <c r="BH243"/>
  <c r="BG243"/>
  <c r="BE243"/>
  <c r="T243"/>
  <c r="R243"/>
  <c r="P243"/>
  <c r="BI242"/>
  <c r="BH242"/>
  <c r="BG242"/>
  <c r="BE242"/>
  <c r="T242"/>
  <c r="R242"/>
  <c r="P242"/>
  <c r="BI241"/>
  <c r="BH241"/>
  <c r="BG241"/>
  <c r="BE241"/>
  <c r="T241"/>
  <c r="R241"/>
  <c r="P241"/>
  <c r="BI240"/>
  <c r="BH240"/>
  <c r="BG240"/>
  <c r="BE240"/>
  <c r="T240"/>
  <c r="R240"/>
  <c r="P240"/>
  <c r="BI239"/>
  <c r="BH239"/>
  <c r="BG239"/>
  <c r="BE239"/>
  <c r="T239"/>
  <c r="R239"/>
  <c r="P239"/>
  <c r="BI238"/>
  <c r="BH238"/>
  <c r="BG238"/>
  <c r="BE238"/>
  <c r="T238"/>
  <c r="R238"/>
  <c r="P238"/>
  <c r="BI237"/>
  <c r="BH237"/>
  <c r="BG237"/>
  <c r="BE237"/>
  <c r="T237"/>
  <c r="R237"/>
  <c r="P237"/>
  <c r="BI236"/>
  <c r="BH236"/>
  <c r="BG236"/>
  <c r="BE236"/>
  <c r="T236"/>
  <c r="R236"/>
  <c r="P236"/>
  <c r="BI235"/>
  <c r="BH235"/>
  <c r="BG235"/>
  <c r="BE235"/>
  <c r="T235"/>
  <c r="R235"/>
  <c r="P235"/>
  <c r="BI234"/>
  <c r="BH234"/>
  <c r="BG234"/>
  <c r="BE234"/>
  <c r="T234"/>
  <c r="R234"/>
  <c r="P234"/>
  <c r="BI233"/>
  <c r="BH233"/>
  <c r="BG233"/>
  <c r="BE233"/>
  <c r="T233"/>
  <c r="R233"/>
  <c r="P233"/>
  <c r="BI231"/>
  <c r="BH231"/>
  <c r="BG231"/>
  <c r="BE231"/>
  <c r="T231"/>
  <c r="R231"/>
  <c r="P231"/>
  <c r="BI230"/>
  <c r="BH230"/>
  <c r="BG230"/>
  <c r="BE230"/>
  <c r="T230"/>
  <c r="R230"/>
  <c r="P230"/>
  <c r="BI229"/>
  <c r="BH229"/>
  <c r="BG229"/>
  <c r="BE229"/>
  <c r="T229"/>
  <c r="R229"/>
  <c r="P229"/>
  <c r="BI228"/>
  <c r="BH228"/>
  <c r="BG228"/>
  <c r="BE228"/>
  <c r="T228"/>
  <c r="R228"/>
  <c r="P228"/>
  <c r="BI227"/>
  <c r="BH227"/>
  <c r="BG227"/>
  <c r="BE227"/>
  <c r="T227"/>
  <c r="R227"/>
  <c r="P227"/>
  <c r="BI226"/>
  <c r="BH226"/>
  <c r="BG226"/>
  <c r="BE226"/>
  <c r="T226"/>
  <c r="R226"/>
  <c r="P226"/>
  <c r="BI225"/>
  <c r="BH225"/>
  <c r="BG225"/>
  <c r="BE225"/>
  <c r="T225"/>
  <c r="R225"/>
  <c r="P225"/>
  <c r="BI224"/>
  <c r="BH224"/>
  <c r="BG224"/>
  <c r="BE224"/>
  <c r="T224"/>
  <c r="R224"/>
  <c r="P224"/>
  <c r="BI223"/>
  <c r="BH223"/>
  <c r="BG223"/>
  <c r="BE223"/>
  <c r="T223"/>
  <c r="R223"/>
  <c r="P223"/>
  <c r="BI222"/>
  <c r="BH222"/>
  <c r="BG222"/>
  <c r="BE222"/>
  <c r="T222"/>
  <c r="R222"/>
  <c r="P222"/>
  <c r="BI221"/>
  <c r="BH221"/>
  <c r="BG221"/>
  <c r="BE221"/>
  <c r="T221"/>
  <c r="R221"/>
  <c r="P221"/>
  <c r="BI220"/>
  <c r="BH220"/>
  <c r="BG220"/>
  <c r="BE220"/>
  <c r="T220"/>
  <c r="R220"/>
  <c r="P220"/>
  <c r="BI219"/>
  <c r="BH219"/>
  <c r="BG219"/>
  <c r="BE219"/>
  <c r="T219"/>
  <c r="R219"/>
  <c r="P219"/>
  <c r="BI218"/>
  <c r="BH218"/>
  <c r="BG218"/>
  <c r="BE218"/>
  <c r="T218"/>
  <c r="R218"/>
  <c r="P218"/>
  <c r="BI216"/>
  <c r="BH216"/>
  <c r="BG216"/>
  <c r="BE216"/>
  <c r="T216"/>
  <c r="R216"/>
  <c r="P216"/>
  <c r="BI215"/>
  <c r="BH215"/>
  <c r="BG215"/>
  <c r="BE215"/>
  <c r="T215"/>
  <c r="R215"/>
  <c r="P215"/>
  <c r="BI214"/>
  <c r="BH214"/>
  <c r="BG214"/>
  <c r="BE214"/>
  <c r="T214"/>
  <c r="R214"/>
  <c r="P214"/>
  <c r="BI213"/>
  <c r="BH213"/>
  <c r="BG213"/>
  <c r="BE213"/>
  <c r="T213"/>
  <c r="R213"/>
  <c r="P213"/>
  <c r="BI212"/>
  <c r="BH212"/>
  <c r="BG212"/>
  <c r="BE212"/>
  <c r="T212"/>
  <c r="R212"/>
  <c r="P212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8"/>
  <c r="BH208"/>
  <c r="BG208"/>
  <c r="BE208"/>
  <c r="T208"/>
  <c r="R208"/>
  <c r="P208"/>
  <c r="BI207"/>
  <c r="BH207"/>
  <c r="BG207"/>
  <c r="BE207"/>
  <c r="T207"/>
  <c r="R207"/>
  <c r="P207"/>
  <c r="BI206"/>
  <c r="BH206"/>
  <c r="BG206"/>
  <c r="BE206"/>
  <c r="T206"/>
  <c r="R206"/>
  <c r="P206"/>
  <c r="BI204"/>
  <c r="BH204"/>
  <c r="BG204"/>
  <c r="BE204"/>
  <c r="T204"/>
  <c r="R204"/>
  <c r="P204"/>
  <c r="BI203"/>
  <c r="BH203"/>
  <c r="BG203"/>
  <c r="BE203"/>
  <c r="T203"/>
  <c r="R203"/>
  <c r="P203"/>
  <c r="BI202"/>
  <c r="BH202"/>
  <c r="BG202"/>
  <c r="BE202"/>
  <c r="T202"/>
  <c r="R202"/>
  <c r="P202"/>
  <c r="BI201"/>
  <c r="BH201"/>
  <c r="BG201"/>
  <c r="BE201"/>
  <c r="T201"/>
  <c r="R201"/>
  <c r="P201"/>
  <c r="BI200"/>
  <c r="BH200"/>
  <c r="BG200"/>
  <c r="BE200"/>
  <c r="T200"/>
  <c r="R200"/>
  <c r="P200"/>
  <c r="BI199"/>
  <c r="BH199"/>
  <c r="BG199"/>
  <c r="BE199"/>
  <c r="T199"/>
  <c r="R199"/>
  <c r="P199"/>
  <c r="BI198"/>
  <c r="BH198"/>
  <c r="BG198"/>
  <c r="BE198"/>
  <c r="T198"/>
  <c r="R198"/>
  <c r="P198"/>
  <c r="BI197"/>
  <c r="BH197"/>
  <c r="BG197"/>
  <c r="BE197"/>
  <c r="T197"/>
  <c r="R197"/>
  <c r="P197"/>
  <c r="BI196"/>
  <c r="BH196"/>
  <c r="BG196"/>
  <c r="BE196"/>
  <c r="T196"/>
  <c r="R196"/>
  <c r="P196"/>
  <c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90"/>
  <c r="BH190"/>
  <c r="BG190"/>
  <c r="BE190"/>
  <c r="T190"/>
  <c r="R190"/>
  <c r="P190"/>
  <c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J125"/>
  <c r="F125"/>
  <c r="F123"/>
  <c r="E121"/>
  <c r="J93"/>
  <c r="F93"/>
  <c r="F91"/>
  <c r="E89"/>
  <c r="J26"/>
  <c r="E26"/>
  <c r="J126"/>
  <c r="J25"/>
  <c r="J20"/>
  <c r="E20"/>
  <c r="F126"/>
  <c r="J19"/>
  <c r="J14"/>
  <c r="J123"/>
  <c r="E7"/>
  <c r="E85"/>
  <c i="25" r="J39"/>
  <c r="J38"/>
  <c i="1" r="AY121"/>
  <c i="25" r="J37"/>
  <c i="1" r="AX121"/>
  <c i="25" r="BI300"/>
  <c r="BH300"/>
  <c r="BG300"/>
  <c r="BE300"/>
  <c r="T300"/>
  <c r="R300"/>
  <c r="P300"/>
  <c r="BI299"/>
  <c r="BH299"/>
  <c r="BG299"/>
  <c r="BE299"/>
  <c r="T299"/>
  <c r="R299"/>
  <c r="P299"/>
  <c r="BI298"/>
  <c r="BH298"/>
  <c r="BG298"/>
  <c r="BE298"/>
  <c r="T298"/>
  <c r="R298"/>
  <c r="P298"/>
  <c r="BI297"/>
  <c r="BH297"/>
  <c r="BG297"/>
  <c r="BE297"/>
  <c r="T297"/>
  <c r="R297"/>
  <c r="P297"/>
  <c r="BI296"/>
  <c r="BH296"/>
  <c r="BG296"/>
  <c r="BE296"/>
  <c r="T296"/>
  <c r="R296"/>
  <c r="P296"/>
  <c r="BI295"/>
  <c r="BH295"/>
  <c r="BG295"/>
  <c r="BE295"/>
  <c r="T295"/>
  <c r="R295"/>
  <c r="P295"/>
  <c r="BI294"/>
  <c r="BH294"/>
  <c r="BG294"/>
  <c r="BE294"/>
  <c r="T294"/>
  <c r="R294"/>
  <c r="P294"/>
  <c r="BI293"/>
  <c r="BH293"/>
  <c r="BG293"/>
  <c r="BE293"/>
  <c r="T293"/>
  <c r="R293"/>
  <c r="P293"/>
  <c r="BI292"/>
  <c r="BH292"/>
  <c r="BG292"/>
  <c r="BE292"/>
  <c r="T292"/>
  <c r="R292"/>
  <c r="P292"/>
  <c r="BI290"/>
  <c r="BH290"/>
  <c r="BG290"/>
  <c r="BE290"/>
  <c r="T290"/>
  <c r="R290"/>
  <c r="P290"/>
  <c r="BI289"/>
  <c r="BH289"/>
  <c r="BG289"/>
  <c r="BE289"/>
  <c r="T289"/>
  <c r="R289"/>
  <c r="P289"/>
  <c r="BI288"/>
  <c r="BH288"/>
  <c r="BG288"/>
  <c r="BE288"/>
  <c r="T288"/>
  <c r="R288"/>
  <c r="P288"/>
  <c r="BI287"/>
  <c r="BH287"/>
  <c r="BG287"/>
  <c r="BE287"/>
  <c r="T287"/>
  <c r="R287"/>
  <c r="P287"/>
  <c r="BI285"/>
  <c r="BH285"/>
  <c r="BG285"/>
  <c r="BE285"/>
  <c r="T285"/>
  <c r="R285"/>
  <c r="P285"/>
  <c r="BI284"/>
  <c r="BH284"/>
  <c r="BG284"/>
  <c r="BE284"/>
  <c r="T284"/>
  <c r="R284"/>
  <c r="P284"/>
  <c r="BI282"/>
  <c r="BH282"/>
  <c r="BG282"/>
  <c r="BE282"/>
  <c r="T282"/>
  <c r="R282"/>
  <c r="P282"/>
  <c r="BI281"/>
  <c r="BH281"/>
  <c r="BG281"/>
  <c r="BE281"/>
  <c r="T281"/>
  <c r="R281"/>
  <c r="P281"/>
  <c r="BI280"/>
  <c r="BH280"/>
  <c r="BG280"/>
  <c r="BE280"/>
  <c r="T280"/>
  <c r="R280"/>
  <c r="P280"/>
  <c r="BI279"/>
  <c r="BH279"/>
  <c r="BG279"/>
  <c r="BE279"/>
  <c r="T279"/>
  <c r="R279"/>
  <c r="P279"/>
  <c r="BI277"/>
  <c r="BH277"/>
  <c r="BG277"/>
  <c r="BE277"/>
  <c r="T277"/>
  <c r="R277"/>
  <c r="P277"/>
  <c r="BI276"/>
  <c r="BH276"/>
  <c r="BG276"/>
  <c r="BE276"/>
  <c r="T276"/>
  <c r="R276"/>
  <c r="P276"/>
  <c r="BI275"/>
  <c r="BH275"/>
  <c r="BG275"/>
  <c r="BE275"/>
  <c r="T275"/>
  <c r="R275"/>
  <c r="P275"/>
  <c r="BI274"/>
  <c r="BH274"/>
  <c r="BG274"/>
  <c r="BE274"/>
  <c r="T274"/>
  <c r="R274"/>
  <c r="P274"/>
  <c r="BI273"/>
  <c r="BH273"/>
  <c r="BG273"/>
  <c r="BE273"/>
  <c r="T273"/>
  <c r="R273"/>
  <c r="P273"/>
  <c r="BI272"/>
  <c r="BH272"/>
  <c r="BG272"/>
  <c r="BE272"/>
  <c r="T272"/>
  <c r="R272"/>
  <c r="P272"/>
  <c r="BI271"/>
  <c r="BH271"/>
  <c r="BG271"/>
  <c r="BE271"/>
  <c r="T271"/>
  <c r="R271"/>
  <c r="P271"/>
  <c r="BI270"/>
  <c r="BH270"/>
  <c r="BG270"/>
  <c r="BE270"/>
  <c r="T270"/>
  <c r="R270"/>
  <c r="P270"/>
  <c r="BI269"/>
  <c r="BH269"/>
  <c r="BG269"/>
  <c r="BE269"/>
  <c r="T269"/>
  <c r="R269"/>
  <c r="P269"/>
  <c r="BI268"/>
  <c r="BH268"/>
  <c r="BG268"/>
  <c r="BE268"/>
  <c r="T268"/>
  <c r="R268"/>
  <c r="P268"/>
  <c r="BI267"/>
  <c r="BH267"/>
  <c r="BG267"/>
  <c r="BE267"/>
  <c r="T267"/>
  <c r="R267"/>
  <c r="P267"/>
  <c r="BI266"/>
  <c r="BH266"/>
  <c r="BG266"/>
  <c r="BE266"/>
  <c r="T266"/>
  <c r="R266"/>
  <c r="P266"/>
  <c r="BI265"/>
  <c r="BH265"/>
  <c r="BG265"/>
  <c r="BE265"/>
  <c r="T265"/>
  <c r="R265"/>
  <c r="P265"/>
  <c r="BI264"/>
  <c r="BH264"/>
  <c r="BG264"/>
  <c r="BE264"/>
  <c r="T264"/>
  <c r="R264"/>
  <c r="P264"/>
  <c r="BI263"/>
  <c r="BH263"/>
  <c r="BG263"/>
  <c r="BE263"/>
  <c r="T263"/>
  <c r="R263"/>
  <c r="P263"/>
  <c r="BI262"/>
  <c r="BH262"/>
  <c r="BG262"/>
  <c r="BE262"/>
  <c r="T262"/>
  <c r="R262"/>
  <c r="P262"/>
  <c r="BI261"/>
  <c r="BH261"/>
  <c r="BG261"/>
  <c r="BE261"/>
  <c r="T261"/>
  <c r="R261"/>
  <c r="P261"/>
  <c r="BI260"/>
  <c r="BH260"/>
  <c r="BG260"/>
  <c r="BE260"/>
  <c r="T260"/>
  <c r="R260"/>
  <c r="P260"/>
  <c r="BI259"/>
  <c r="BH259"/>
  <c r="BG259"/>
  <c r="BE259"/>
  <c r="T259"/>
  <c r="R259"/>
  <c r="P259"/>
  <c r="BI258"/>
  <c r="BH258"/>
  <c r="BG258"/>
  <c r="BE258"/>
  <c r="T258"/>
  <c r="R258"/>
  <c r="P258"/>
  <c r="BI256"/>
  <c r="BH256"/>
  <c r="BG256"/>
  <c r="BE256"/>
  <c r="T256"/>
  <c r="R256"/>
  <c r="P256"/>
  <c r="BI255"/>
  <c r="BH255"/>
  <c r="BG255"/>
  <c r="BE255"/>
  <c r="T255"/>
  <c r="R255"/>
  <c r="P255"/>
  <c r="BI254"/>
  <c r="BH254"/>
  <c r="BG254"/>
  <c r="BE254"/>
  <c r="T254"/>
  <c r="R254"/>
  <c r="P254"/>
  <c r="BI253"/>
  <c r="BH253"/>
  <c r="BG253"/>
  <c r="BE253"/>
  <c r="T253"/>
  <c r="R253"/>
  <c r="P253"/>
  <c r="BI252"/>
  <c r="BH252"/>
  <c r="BG252"/>
  <c r="BE252"/>
  <c r="T252"/>
  <c r="R252"/>
  <c r="P252"/>
  <c r="BI251"/>
  <c r="BH251"/>
  <c r="BG251"/>
  <c r="BE251"/>
  <c r="T251"/>
  <c r="R251"/>
  <c r="P251"/>
  <c r="BI250"/>
  <c r="BH250"/>
  <c r="BG250"/>
  <c r="BE250"/>
  <c r="T250"/>
  <c r="R250"/>
  <c r="P250"/>
  <c r="BI249"/>
  <c r="BH249"/>
  <c r="BG249"/>
  <c r="BE249"/>
  <c r="T249"/>
  <c r="R249"/>
  <c r="P249"/>
  <c r="BI248"/>
  <c r="BH248"/>
  <c r="BG248"/>
  <c r="BE248"/>
  <c r="T248"/>
  <c r="R248"/>
  <c r="P248"/>
  <c r="BI247"/>
  <c r="BH247"/>
  <c r="BG247"/>
  <c r="BE247"/>
  <c r="T247"/>
  <c r="R247"/>
  <c r="P247"/>
  <c r="BI246"/>
  <c r="BH246"/>
  <c r="BG246"/>
  <c r="BE246"/>
  <c r="T246"/>
  <c r="R246"/>
  <c r="P246"/>
  <c r="BI245"/>
  <c r="BH245"/>
  <c r="BG245"/>
  <c r="BE245"/>
  <c r="T245"/>
  <c r="R245"/>
  <c r="P245"/>
  <c r="BI244"/>
  <c r="BH244"/>
  <c r="BG244"/>
  <c r="BE244"/>
  <c r="T244"/>
  <c r="R244"/>
  <c r="P244"/>
  <c r="BI243"/>
  <c r="BH243"/>
  <c r="BG243"/>
  <c r="BE243"/>
  <c r="T243"/>
  <c r="R243"/>
  <c r="P243"/>
  <c r="BI242"/>
  <c r="BH242"/>
  <c r="BG242"/>
  <c r="BE242"/>
  <c r="T242"/>
  <c r="R242"/>
  <c r="P242"/>
  <c r="BI241"/>
  <c r="BH241"/>
  <c r="BG241"/>
  <c r="BE241"/>
  <c r="T241"/>
  <c r="R241"/>
  <c r="P241"/>
  <c r="BI240"/>
  <c r="BH240"/>
  <c r="BG240"/>
  <c r="BE240"/>
  <c r="T240"/>
  <c r="R240"/>
  <c r="P240"/>
  <c r="BI239"/>
  <c r="BH239"/>
  <c r="BG239"/>
  <c r="BE239"/>
  <c r="T239"/>
  <c r="R239"/>
  <c r="P239"/>
  <c r="BI238"/>
  <c r="BH238"/>
  <c r="BG238"/>
  <c r="BE238"/>
  <c r="T238"/>
  <c r="R238"/>
  <c r="P238"/>
  <c r="BI236"/>
  <c r="BH236"/>
  <c r="BG236"/>
  <c r="BE236"/>
  <c r="T236"/>
  <c r="R236"/>
  <c r="P236"/>
  <c r="BI235"/>
  <c r="BH235"/>
  <c r="BG235"/>
  <c r="BE235"/>
  <c r="T235"/>
  <c r="R235"/>
  <c r="P235"/>
  <c r="BI234"/>
  <c r="BH234"/>
  <c r="BG234"/>
  <c r="BE234"/>
  <c r="T234"/>
  <c r="R234"/>
  <c r="P234"/>
  <c r="BI233"/>
  <c r="BH233"/>
  <c r="BG233"/>
  <c r="BE233"/>
  <c r="T233"/>
  <c r="R233"/>
  <c r="P233"/>
  <c r="BI232"/>
  <c r="BH232"/>
  <c r="BG232"/>
  <c r="BE232"/>
  <c r="T232"/>
  <c r="R232"/>
  <c r="P232"/>
  <c r="BI231"/>
  <c r="BH231"/>
  <c r="BG231"/>
  <c r="BE231"/>
  <c r="T231"/>
  <c r="R231"/>
  <c r="P231"/>
  <c r="BI230"/>
  <c r="BH230"/>
  <c r="BG230"/>
  <c r="BE230"/>
  <c r="T230"/>
  <c r="R230"/>
  <c r="P230"/>
  <c r="BI229"/>
  <c r="BH229"/>
  <c r="BG229"/>
  <c r="BE229"/>
  <c r="T229"/>
  <c r="R229"/>
  <c r="P229"/>
  <c r="BI228"/>
  <c r="BH228"/>
  <c r="BG228"/>
  <c r="BE228"/>
  <c r="T228"/>
  <c r="R228"/>
  <c r="P228"/>
  <c r="BI227"/>
  <c r="BH227"/>
  <c r="BG227"/>
  <c r="BE227"/>
  <c r="T227"/>
  <c r="R227"/>
  <c r="P227"/>
  <c r="BI226"/>
  <c r="BH226"/>
  <c r="BG226"/>
  <c r="BE226"/>
  <c r="T226"/>
  <c r="R226"/>
  <c r="P226"/>
  <c r="BI225"/>
  <c r="BH225"/>
  <c r="BG225"/>
  <c r="BE225"/>
  <c r="T225"/>
  <c r="R225"/>
  <c r="P225"/>
  <c r="BI224"/>
  <c r="BH224"/>
  <c r="BG224"/>
  <c r="BE224"/>
  <c r="T224"/>
  <c r="R224"/>
  <c r="P224"/>
  <c r="BI223"/>
  <c r="BH223"/>
  <c r="BG223"/>
  <c r="BE223"/>
  <c r="T223"/>
  <c r="R223"/>
  <c r="P223"/>
  <c r="BI222"/>
  <c r="BH222"/>
  <c r="BG222"/>
  <c r="BE222"/>
  <c r="T222"/>
  <c r="R222"/>
  <c r="P222"/>
  <c r="BI221"/>
  <c r="BH221"/>
  <c r="BG221"/>
  <c r="BE221"/>
  <c r="T221"/>
  <c r="R221"/>
  <c r="P221"/>
  <c r="BI220"/>
  <c r="BH220"/>
  <c r="BG220"/>
  <c r="BE220"/>
  <c r="T220"/>
  <c r="R220"/>
  <c r="P220"/>
  <c r="BI219"/>
  <c r="BH219"/>
  <c r="BG219"/>
  <c r="BE219"/>
  <c r="T219"/>
  <c r="R219"/>
  <c r="P219"/>
  <c r="BI218"/>
  <c r="BH218"/>
  <c r="BG218"/>
  <c r="BE218"/>
  <c r="T218"/>
  <c r="R218"/>
  <c r="P218"/>
  <c r="BI217"/>
  <c r="BH217"/>
  <c r="BG217"/>
  <c r="BE217"/>
  <c r="T217"/>
  <c r="R217"/>
  <c r="P217"/>
  <c r="BI216"/>
  <c r="BH216"/>
  <c r="BG216"/>
  <c r="BE216"/>
  <c r="T216"/>
  <c r="R216"/>
  <c r="P216"/>
  <c r="BI215"/>
  <c r="BH215"/>
  <c r="BG215"/>
  <c r="BE215"/>
  <c r="T215"/>
  <c r="R215"/>
  <c r="P215"/>
  <c r="BI214"/>
  <c r="BH214"/>
  <c r="BG214"/>
  <c r="BE214"/>
  <c r="T214"/>
  <c r="R214"/>
  <c r="P214"/>
  <c r="BI213"/>
  <c r="BH213"/>
  <c r="BG213"/>
  <c r="BE213"/>
  <c r="T213"/>
  <c r="R213"/>
  <c r="P213"/>
  <c r="BI212"/>
  <c r="BH212"/>
  <c r="BG212"/>
  <c r="BE212"/>
  <c r="T212"/>
  <c r="R212"/>
  <c r="P212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8"/>
  <c r="BH208"/>
  <c r="BG208"/>
  <c r="BE208"/>
  <c r="T208"/>
  <c r="R208"/>
  <c r="P208"/>
  <c r="BI207"/>
  <c r="BH207"/>
  <c r="BG207"/>
  <c r="BE207"/>
  <c r="T207"/>
  <c r="R207"/>
  <c r="P207"/>
  <c r="BI206"/>
  <c r="BH206"/>
  <c r="BG206"/>
  <c r="BE206"/>
  <c r="T206"/>
  <c r="R206"/>
  <c r="P206"/>
  <c r="BI205"/>
  <c r="BH205"/>
  <c r="BG205"/>
  <c r="BE205"/>
  <c r="T205"/>
  <c r="R205"/>
  <c r="P205"/>
  <c r="BI204"/>
  <c r="BH204"/>
  <c r="BG204"/>
  <c r="BE204"/>
  <c r="T204"/>
  <c r="R204"/>
  <c r="P204"/>
  <c r="BI203"/>
  <c r="BH203"/>
  <c r="BG203"/>
  <c r="BE203"/>
  <c r="T203"/>
  <c r="R203"/>
  <c r="P203"/>
  <c r="BI202"/>
  <c r="BH202"/>
  <c r="BG202"/>
  <c r="BE202"/>
  <c r="T202"/>
  <c r="R202"/>
  <c r="P202"/>
  <c r="BI201"/>
  <c r="BH201"/>
  <c r="BG201"/>
  <c r="BE201"/>
  <c r="T201"/>
  <c r="R201"/>
  <c r="P201"/>
  <c r="BI200"/>
  <c r="BH200"/>
  <c r="BG200"/>
  <c r="BE200"/>
  <c r="T200"/>
  <c r="R200"/>
  <c r="P200"/>
  <c r="BI199"/>
  <c r="BH199"/>
  <c r="BG199"/>
  <c r="BE199"/>
  <c r="T199"/>
  <c r="R199"/>
  <c r="P199"/>
  <c r="BI198"/>
  <c r="BH198"/>
  <c r="BG198"/>
  <c r="BE198"/>
  <c r="T198"/>
  <c r="R198"/>
  <c r="P198"/>
  <c r="BI197"/>
  <c r="BH197"/>
  <c r="BG197"/>
  <c r="BE197"/>
  <c r="T197"/>
  <c r="R197"/>
  <c r="P197"/>
  <c r="BI196"/>
  <c r="BH196"/>
  <c r="BG196"/>
  <c r="BE196"/>
  <c r="T196"/>
  <c r="R196"/>
  <c r="P196"/>
  <c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90"/>
  <c r="BH190"/>
  <c r="BG190"/>
  <c r="BE190"/>
  <c r="T190"/>
  <c r="R190"/>
  <c r="P190"/>
  <c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J127"/>
  <c r="F127"/>
  <c r="F125"/>
  <c r="E123"/>
  <c r="J93"/>
  <c r="F93"/>
  <c r="F91"/>
  <c r="E89"/>
  <c r="J26"/>
  <c r="E26"/>
  <c r="J128"/>
  <c r="J25"/>
  <c r="J20"/>
  <c r="E20"/>
  <c r="F128"/>
  <c r="J19"/>
  <c r="J14"/>
  <c r="J125"/>
  <c r="E7"/>
  <c r="E85"/>
  <c i="24" r="J39"/>
  <c r="J38"/>
  <c i="1" r="AY120"/>
  <c i="24" r="J37"/>
  <c i="1" r="AX120"/>
  <c i="24" r="BI190"/>
  <c r="BH190"/>
  <c r="BG190"/>
  <c r="BE190"/>
  <c r="T190"/>
  <c r="T189"/>
  <c r="R190"/>
  <c r="R189"/>
  <c r="P190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6"/>
  <c r="BH146"/>
  <c r="BG146"/>
  <c r="BE146"/>
  <c r="T146"/>
  <c r="T145"/>
  <c r="R146"/>
  <c r="R145"/>
  <c r="P146"/>
  <c r="P145"/>
  <c r="BI144"/>
  <c r="BH144"/>
  <c r="BG144"/>
  <c r="BE144"/>
  <c r="T144"/>
  <c r="T143"/>
  <c r="R144"/>
  <c r="R143"/>
  <c r="P144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J123"/>
  <c r="F123"/>
  <c r="F121"/>
  <c r="E119"/>
  <c r="J93"/>
  <c r="F93"/>
  <c r="F91"/>
  <c r="E89"/>
  <c r="J26"/>
  <c r="E26"/>
  <c r="J124"/>
  <c r="J25"/>
  <c r="J20"/>
  <c r="E20"/>
  <c r="F94"/>
  <c r="J19"/>
  <c r="J14"/>
  <c r="J121"/>
  <c r="E7"/>
  <c r="E115"/>
  <c i="23" r="J39"/>
  <c r="J38"/>
  <c i="1" r="AY119"/>
  <c i="23" r="J37"/>
  <c i="1" r="AX119"/>
  <c i="23" r="BI172"/>
  <c r="BH172"/>
  <c r="BG172"/>
  <c r="BE172"/>
  <c r="T172"/>
  <c r="T171"/>
  <c r="R172"/>
  <c r="R171"/>
  <c r="P172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0"/>
  <c r="BH130"/>
  <c r="BG130"/>
  <c r="BE130"/>
  <c r="T130"/>
  <c r="R130"/>
  <c r="P130"/>
  <c r="BI129"/>
  <c r="BH129"/>
  <c r="BG129"/>
  <c r="BE129"/>
  <c r="T129"/>
  <c r="R129"/>
  <c r="P129"/>
  <c r="J123"/>
  <c r="F123"/>
  <c r="F121"/>
  <c r="E119"/>
  <c r="J93"/>
  <c r="F93"/>
  <c r="F91"/>
  <c r="E89"/>
  <c r="J26"/>
  <c r="E26"/>
  <c r="J94"/>
  <c r="J25"/>
  <c r="J20"/>
  <c r="E20"/>
  <c r="F94"/>
  <c r="J19"/>
  <c r="J14"/>
  <c r="J91"/>
  <c r="E7"/>
  <c r="E85"/>
  <c i="22" r="J39"/>
  <c r="J38"/>
  <c i="1" r="AY118"/>
  <c i="22" r="J37"/>
  <c i="1" r="AX118"/>
  <c i="22" r="BI241"/>
  <c r="BH241"/>
  <c r="BG241"/>
  <c r="BE241"/>
  <c r="T241"/>
  <c r="R241"/>
  <c r="P241"/>
  <c r="BI240"/>
  <c r="BH240"/>
  <c r="BG240"/>
  <c r="BE240"/>
  <c r="T240"/>
  <c r="R240"/>
  <c r="P240"/>
  <c r="BI239"/>
  <c r="BH239"/>
  <c r="BG239"/>
  <c r="BE239"/>
  <c r="T239"/>
  <c r="R239"/>
  <c r="P239"/>
  <c r="BI238"/>
  <c r="BH238"/>
  <c r="BG238"/>
  <c r="BE238"/>
  <c r="T238"/>
  <c r="R238"/>
  <c r="P238"/>
  <c r="BI237"/>
  <c r="BH237"/>
  <c r="BG237"/>
  <c r="BE237"/>
  <c r="T237"/>
  <c r="R237"/>
  <c r="P237"/>
  <c r="BI236"/>
  <c r="BH236"/>
  <c r="BG236"/>
  <c r="BE236"/>
  <c r="T236"/>
  <c r="R236"/>
  <c r="P236"/>
  <c r="BI235"/>
  <c r="BH235"/>
  <c r="BG235"/>
  <c r="BE235"/>
  <c r="T235"/>
  <c r="R235"/>
  <c r="P235"/>
  <c r="BI234"/>
  <c r="BH234"/>
  <c r="BG234"/>
  <c r="BE234"/>
  <c r="T234"/>
  <c r="R234"/>
  <c r="P234"/>
  <c r="BI233"/>
  <c r="BH233"/>
  <c r="BG233"/>
  <c r="BE233"/>
  <c r="T233"/>
  <c r="R233"/>
  <c r="P233"/>
  <c r="BI232"/>
  <c r="BH232"/>
  <c r="BG232"/>
  <c r="BE232"/>
  <c r="T232"/>
  <c r="R232"/>
  <c r="P232"/>
  <c r="BI231"/>
  <c r="BH231"/>
  <c r="BG231"/>
  <c r="BE231"/>
  <c r="T231"/>
  <c r="R231"/>
  <c r="P231"/>
  <c r="BI229"/>
  <c r="BH229"/>
  <c r="BG229"/>
  <c r="BE229"/>
  <c r="T229"/>
  <c r="R229"/>
  <c r="P229"/>
  <c r="BI228"/>
  <c r="BH228"/>
  <c r="BG228"/>
  <c r="BE228"/>
  <c r="T228"/>
  <c r="R228"/>
  <c r="P228"/>
  <c r="BI227"/>
  <c r="BH227"/>
  <c r="BG227"/>
  <c r="BE227"/>
  <c r="T227"/>
  <c r="R227"/>
  <c r="P227"/>
  <c r="BI226"/>
  <c r="BH226"/>
  <c r="BG226"/>
  <c r="BE226"/>
  <c r="T226"/>
  <c r="R226"/>
  <c r="P226"/>
  <c r="BI225"/>
  <c r="BH225"/>
  <c r="BG225"/>
  <c r="BE225"/>
  <c r="T225"/>
  <c r="R225"/>
  <c r="P225"/>
  <c r="BI224"/>
  <c r="BH224"/>
  <c r="BG224"/>
  <c r="BE224"/>
  <c r="T224"/>
  <c r="R224"/>
  <c r="P224"/>
  <c r="BI223"/>
  <c r="BH223"/>
  <c r="BG223"/>
  <c r="BE223"/>
  <c r="T223"/>
  <c r="R223"/>
  <c r="P223"/>
  <c r="BI222"/>
  <c r="BH222"/>
  <c r="BG222"/>
  <c r="BE222"/>
  <c r="T222"/>
  <c r="R222"/>
  <c r="P222"/>
  <c r="BI221"/>
  <c r="BH221"/>
  <c r="BG221"/>
  <c r="BE221"/>
  <c r="T221"/>
  <c r="R221"/>
  <c r="P221"/>
  <c r="BI220"/>
  <c r="BH220"/>
  <c r="BG220"/>
  <c r="BE220"/>
  <c r="T220"/>
  <c r="R220"/>
  <c r="P220"/>
  <c r="BI218"/>
  <c r="BH218"/>
  <c r="BG218"/>
  <c r="BE218"/>
  <c r="T218"/>
  <c r="R218"/>
  <c r="P218"/>
  <c r="BI217"/>
  <c r="BH217"/>
  <c r="BG217"/>
  <c r="BE217"/>
  <c r="T217"/>
  <c r="R217"/>
  <c r="P217"/>
  <c r="BI216"/>
  <c r="BH216"/>
  <c r="BG216"/>
  <c r="BE216"/>
  <c r="T216"/>
  <c r="R216"/>
  <c r="P216"/>
  <c r="BI215"/>
  <c r="BH215"/>
  <c r="BG215"/>
  <c r="BE215"/>
  <c r="T215"/>
  <c r="R215"/>
  <c r="P215"/>
  <c r="BI214"/>
  <c r="BH214"/>
  <c r="BG214"/>
  <c r="BE214"/>
  <c r="T214"/>
  <c r="R214"/>
  <c r="P214"/>
  <c r="BI213"/>
  <c r="BH213"/>
  <c r="BG213"/>
  <c r="BE213"/>
  <c r="T213"/>
  <c r="R213"/>
  <c r="P213"/>
  <c r="BI212"/>
  <c r="BH212"/>
  <c r="BG212"/>
  <c r="BE212"/>
  <c r="T212"/>
  <c r="R212"/>
  <c r="P212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8"/>
  <c r="BH208"/>
  <c r="BG208"/>
  <c r="BE208"/>
  <c r="T208"/>
  <c r="R208"/>
  <c r="P208"/>
  <c r="BI207"/>
  <c r="BH207"/>
  <c r="BG207"/>
  <c r="BE207"/>
  <c r="T207"/>
  <c r="R207"/>
  <c r="P207"/>
  <c r="BI206"/>
  <c r="BH206"/>
  <c r="BG206"/>
  <c r="BE206"/>
  <c r="T206"/>
  <c r="R206"/>
  <c r="P206"/>
  <c r="BI205"/>
  <c r="BH205"/>
  <c r="BG205"/>
  <c r="BE205"/>
  <c r="T205"/>
  <c r="R205"/>
  <c r="P205"/>
  <c r="BI204"/>
  <c r="BH204"/>
  <c r="BG204"/>
  <c r="BE204"/>
  <c r="T204"/>
  <c r="R204"/>
  <c r="P204"/>
  <c r="BI203"/>
  <c r="BH203"/>
  <c r="BG203"/>
  <c r="BE203"/>
  <c r="T203"/>
  <c r="R203"/>
  <c r="P203"/>
  <c r="BI202"/>
  <c r="BH202"/>
  <c r="BG202"/>
  <c r="BE202"/>
  <c r="T202"/>
  <c r="R202"/>
  <c r="P202"/>
  <c r="BI201"/>
  <c r="BH201"/>
  <c r="BG201"/>
  <c r="BE201"/>
  <c r="T201"/>
  <c r="R201"/>
  <c r="P201"/>
  <c r="BI200"/>
  <c r="BH200"/>
  <c r="BG200"/>
  <c r="BE200"/>
  <c r="T200"/>
  <c r="R200"/>
  <c r="P200"/>
  <c r="BI198"/>
  <c r="BH198"/>
  <c r="BG198"/>
  <c r="BE198"/>
  <c r="T198"/>
  <c r="R198"/>
  <c r="P198"/>
  <c r="BI197"/>
  <c r="BH197"/>
  <c r="BG197"/>
  <c r="BE197"/>
  <c r="T197"/>
  <c r="R197"/>
  <c r="P197"/>
  <c r="BI196"/>
  <c r="BH196"/>
  <c r="BG196"/>
  <c r="BE196"/>
  <c r="T196"/>
  <c r="R196"/>
  <c r="P196"/>
  <c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90"/>
  <c r="BH190"/>
  <c r="BG190"/>
  <c r="BE190"/>
  <c r="T190"/>
  <c r="R190"/>
  <c r="P190"/>
  <c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J122"/>
  <c r="F122"/>
  <c r="F120"/>
  <c r="E118"/>
  <c r="J93"/>
  <c r="F93"/>
  <c r="F91"/>
  <c r="E89"/>
  <c r="J26"/>
  <c r="E26"/>
  <c r="J123"/>
  <c r="J25"/>
  <c r="J20"/>
  <c r="E20"/>
  <c r="F123"/>
  <c r="J19"/>
  <c r="J14"/>
  <c r="J91"/>
  <c r="E7"/>
  <c r="E85"/>
  <c i="21" r="J39"/>
  <c r="J38"/>
  <c i="1" r="AY117"/>
  <c i="21" r="J37"/>
  <c i="1" r="AX117"/>
  <c i="21"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BI126"/>
  <c r="BH126"/>
  <c r="BG126"/>
  <c r="BE126"/>
  <c r="T126"/>
  <c r="R126"/>
  <c r="P126"/>
  <c r="BI125"/>
  <c r="BH125"/>
  <c r="BG125"/>
  <c r="BE125"/>
  <c r="T125"/>
  <c r="R125"/>
  <c r="P125"/>
  <c r="J118"/>
  <c r="F118"/>
  <c r="F116"/>
  <c r="E114"/>
  <c r="J93"/>
  <c r="F93"/>
  <c r="F91"/>
  <c r="E89"/>
  <c r="J26"/>
  <c r="E26"/>
  <c r="J94"/>
  <c r="J25"/>
  <c r="J20"/>
  <c r="E20"/>
  <c r="F119"/>
  <c r="J19"/>
  <c r="J14"/>
  <c r="J116"/>
  <c r="E7"/>
  <c r="E110"/>
  <c i="20" r="J39"/>
  <c r="J38"/>
  <c i="1" r="AY116"/>
  <c i="20" r="J37"/>
  <c i="1" r="AX116"/>
  <c i="20"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BI126"/>
  <c r="BH126"/>
  <c r="BG126"/>
  <c r="BE126"/>
  <c r="T126"/>
  <c r="R126"/>
  <c r="P126"/>
  <c r="J120"/>
  <c r="F120"/>
  <c r="F118"/>
  <c r="E116"/>
  <c r="J93"/>
  <c r="F93"/>
  <c r="F91"/>
  <c r="E89"/>
  <c r="J26"/>
  <c r="E26"/>
  <c r="J121"/>
  <c r="J25"/>
  <c r="J20"/>
  <c r="E20"/>
  <c r="F94"/>
  <c r="J19"/>
  <c r="J14"/>
  <c r="J118"/>
  <c r="E7"/>
  <c r="E112"/>
  <c i="19" r="J39"/>
  <c r="J38"/>
  <c i="1" r="AY115"/>
  <c i="19" r="J37"/>
  <c i="1" r="AX115"/>
  <c i="19" r="BI741"/>
  <c r="BH741"/>
  <c r="BG741"/>
  <c r="BE741"/>
  <c r="T741"/>
  <c r="T740"/>
  <c r="R741"/>
  <c r="R740"/>
  <c r="P741"/>
  <c r="P740"/>
  <c r="BI739"/>
  <c r="BH739"/>
  <c r="BG739"/>
  <c r="BE739"/>
  <c r="T739"/>
  <c r="R739"/>
  <c r="P739"/>
  <c r="BI733"/>
  <c r="BH733"/>
  <c r="BG733"/>
  <c r="BE733"/>
  <c r="T733"/>
  <c r="R733"/>
  <c r="P733"/>
  <c r="BI729"/>
  <c r="BH729"/>
  <c r="BG729"/>
  <c r="BE729"/>
  <c r="T729"/>
  <c r="R729"/>
  <c r="P729"/>
  <c r="BI726"/>
  <c r="BH726"/>
  <c r="BG726"/>
  <c r="BE726"/>
  <c r="T726"/>
  <c r="R726"/>
  <c r="P726"/>
  <c r="BI722"/>
  <c r="BH722"/>
  <c r="BG722"/>
  <c r="BE722"/>
  <c r="T722"/>
  <c r="R722"/>
  <c r="P722"/>
  <c r="BI718"/>
  <c r="BH718"/>
  <c r="BG718"/>
  <c r="BE718"/>
  <c r="T718"/>
  <c r="R718"/>
  <c r="P718"/>
  <c r="BI715"/>
  <c r="BH715"/>
  <c r="BG715"/>
  <c r="BE715"/>
  <c r="T715"/>
  <c r="R715"/>
  <c r="P715"/>
  <c r="BI710"/>
  <c r="BH710"/>
  <c r="BG710"/>
  <c r="BE710"/>
  <c r="T710"/>
  <c r="T709"/>
  <c r="R710"/>
  <c r="R709"/>
  <c r="P710"/>
  <c r="P709"/>
  <c r="BI706"/>
  <c r="BH706"/>
  <c r="BG706"/>
  <c r="BE706"/>
  <c r="T706"/>
  <c r="R706"/>
  <c r="P706"/>
  <c r="BI703"/>
  <c r="BH703"/>
  <c r="BG703"/>
  <c r="BE703"/>
  <c r="T703"/>
  <c r="R703"/>
  <c r="P703"/>
  <c r="BI700"/>
  <c r="BH700"/>
  <c r="BG700"/>
  <c r="BE700"/>
  <c r="T700"/>
  <c r="R700"/>
  <c r="P700"/>
  <c r="BI695"/>
  <c r="BH695"/>
  <c r="BG695"/>
  <c r="BE695"/>
  <c r="T695"/>
  <c r="R695"/>
  <c r="P695"/>
  <c r="BI693"/>
  <c r="BH693"/>
  <c r="BG693"/>
  <c r="BE693"/>
  <c r="T693"/>
  <c r="R693"/>
  <c r="P693"/>
  <c r="BI692"/>
  <c r="BH692"/>
  <c r="BG692"/>
  <c r="BE692"/>
  <c r="T692"/>
  <c r="R692"/>
  <c r="P692"/>
  <c r="BI691"/>
  <c r="BH691"/>
  <c r="BG691"/>
  <c r="BE691"/>
  <c r="T691"/>
  <c r="R691"/>
  <c r="P691"/>
  <c r="BI690"/>
  <c r="BH690"/>
  <c r="BG690"/>
  <c r="BE690"/>
  <c r="T690"/>
  <c r="R690"/>
  <c r="P690"/>
  <c r="BI687"/>
  <c r="BH687"/>
  <c r="BG687"/>
  <c r="BE687"/>
  <c r="T687"/>
  <c r="R687"/>
  <c r="P687"/>
  <c r="BI684"/>
  <c r="BH684"/>
  <c r="BG684"/>
  <c r="BE684"/>
  <c r="T684"/>
  <c r="R684"/>
  <c r="P684"/>
  <c r="BI681"/>
  <c r="BH681"/>
  <c r="BG681"/>
  <c r="BE681"/>
  <c r="T681"/>
  <c r="R681"/>
  <c r="P681"/>
  <c r="BI678"/>
  <c r="BH678"/>
  <c r="BG678"/>
  <c r="BE678"/>
  <c r="T678"/>
  <c r="R678"/>
  <c r="P678"/>
  <c r="BI677"/>
  <c r="BH677"/>
  <c r="BG677"/>
  <c r="BE677"/>
  <c r="T677"/>
  <c r="R677"/>
  <c r="P677"/>
  <c r="BI674"/>
  <c r="BH674"/>
  <c r="BG674"/>
  <c r="BE674"/>
  <c r="T674"/>
  <c r="R674"/>
  <c r="P674"/>
  <c r="BI671"/>
  <c r="BH671"/>
  <c r="BG671"/>
  <c r="BE671"/>
  <c r="T671"/>
  <c r="R671"/>
  <c r="P671"/>
  <c r="BI669"/>
  <c r="BH669"/>
  <c r="BG669"/>
  <c r="BE669"/>
  <c r="T669"/>
  <c r="R669"/>
  <c r="P669"/>
  <c r="BI657"/>
  <c r="BH657"/>
  <c r="BG657"/>
  <c r="BE657"/>
  <c r="T657"/>
  <c r="R657"/>
  <c r="P657"/>
  <c r="BI641"/>
  <c r="BH641"/>
  <c r="BG641"/>
  <c r="BE641"/>
  <c r="T641"/>
  <c r="R641"/>
  <c r="P641"/>
  <c r="BI640"/>
  <c r="BH640"/>
  <c r="BG640"/>
  <c r="BE640"/>
  <c r="T640"/>
  <c r="R640"/>
  <c r="P640"/>
  <c r="BI637"/>
  <c r="BH637"/>
  <c r="BG637"/>
  <c r="BE637"/>
  <c r="T637"/>
  <c r="R637"/>
  <c r="P637"/>
  <c r="BI634"/>
  <c r="BH634"/>
  <c r="BG634"/>
  <c r="BE634"/>
  <c r="T634"/>
  <c r="R634"/>
  <c r="P634"/>
  <c r="BI631"/>
  <c r="BH631"/>
  <c r="BG631"/>
  <c r="BE631"/>
  <c r="T631"/>
  <c r="R631"/>
  <c r="P631"/>
  <c r="BI626"/>
  <c r="BH626"/>
  <c r="BG626"/>
  <c r="BE626"/>
  <c r="T626"/>
  <c r="R626"/>
  <c r="P626"/>
  <c r="BI622"/>
  <c r="BH622"/>
  <c r="BG622"/>
  <c r="BE622"/>
  <c r="T622"/>
  <c r="R622"/>
  <c r="P622"/>
  <c r="BI620"/>
  <c r="BH620"/>
  <c r="BG620"/>
  <c r="BE620"/>
  <c r="T620"/>
  <c r="R620"/>
  <c r="P620"/>
  <c r="BI619"/>
  <c r="BH619"/>
  <c r="BG619"/>
  <c r="BE619"/>
  <c r="T619"/>
  <c r="R619"/>
  <c r="P619"/>
  <c r="BI607"/>
  <c r="BH607"/>
  <c r="BG607"/>
  <c r="BE607"/>
  <c r="T607"/>
  <c r="R607"/>
  <c r="P607"/>
  <c r="BI606"/>
  <c r="BH606"/>
  <c r="BG606"/>
  <c r="BE606"/>
  <c r="T606"/>
  <c r="R606"/>
  <c r="P606"/>
  <c r="BI605"/>
  <c r="BH605"/>
  <c r="BG605"/>
  <c r="BE605"/>
  <c r="T605"/>
  <c r="R605"/>
  <c r="P605"/>
  <c r="BI604"/>
  <c r="BH604"/>
  <c r="BG604"/>
  <c r="BE604"/>
  <c r="T604"/>
  <c r="R604"/>
  <c r="P604"/>
  <c r="BI600"/>
  <c r="BH600"/>
  <c r="BG600"/>
  <c r="BE600"/>
  <c r="T600"/>
  <c r="R600"/>
  <c r="P600"/>
  <c r="BI599"/>
  <c r="BH599"/>
  <c r="BG599"/>
  <c r="BE599"/>
  <c r="T599"/>
  <c r="R599"/>
  <c r="P599"/>
  <c r="BI598"/>
  <c r="BH598"/>
  <c r="BG598"/>
  <c r="BE598"/>
  <c r="T598"/>
  <c r="R598"/>
  <c r="P598"/>
  <c r="BI582"/>
  <c r="BH582"/>
  <c r="BG582"/>
  <c r="BE582"/>
  <c r="T582"/>
  <c r="R582"/>
  <c r="P582"/>
  <c r="BI581"/>
  <c r="BH581"/>
  <c r="BG581"/>
  <c r="BE581"/>
  <c r="T581"/>
  <c r="R581"/>
  <c r="P581"/>
  <c r="BI577"/>
  <c r="BH577"/>
  <c r="BG577"/>
  <c r="BE577"/>
  <c r="T577"/>
  <c r="R577"/>
  <c r="P577"/>
  <c r="BI576"/>
  <c r="BH576"/>
  <c r="BG576"/>
  <c r="BE576"/>
  <c r="T576"/>
  <c r="R576"/>
  <c r="P576"/>
  <c r="BI572"/>
  <c r="BH572"/>
  <c r="BG572"/>
  <c r="BE572"/>
  <c r="T572"/>
  <c r="R572"/>
  <c r="P572"/>
  <c r="BI568"/>
  <c r="BH568"/>
  <c r="BG568"/>
  <c r="BE568"/>
  <c r="T568"/>
  <c r="R568"/>
  <c r="P568"/>
  <c r="BI564"/>
  <c r="BH564"/>
  <c r="BG564"/>
  <c r="BE564"/>
  <c r="T564"/>
  <c r="R564"/>
  <c r="P564"/>
  <c r="BI560"/>
  <c r="BH560"/>
  <c r="BG560"/>
  <c r="BE560"/>
  <c r="T560"/>
  <c r="R560"/>
  <c r="P560"/>
  <c r="BI556"/>
  <c r="BH556"/>
  <c r="BG556"/>
  <c r="BE556"/>
  <c r="T556"/>
  <c r="R556"/>
  <c r="P556"/>
  <c r="BI552"/>
  <c r="BH552"/>
  <c r="BG552"/>
  <c r="BE552"/>
  <c r="T552"/>
  <c r="R552"/>
  <c r="P552"/>
  <c r="BI548"/>
  <c r="BH548"/>
  <c r="BG548"/>
  <c r="BE548"/>
  <c r="T548"/>
  <c r="R548"/>
  <c r="P548"/>
  <c r="BI544"/>
  <c r="BH544"/>
  <c r="BG544"/>
  <c r="BE544"/>
  <c r="T544"/>
  <c r="R544"/>
  <c r="P544"/>
  <c r="BI538"/>
  <c r="BH538"/>
  <c r="BG538"/>
  <c r="BE538"/>
  <c r="T538"/>
  <c r="R538"/>
  <c r="P538"/>
  <c r="BI537"/>
  <c r="BH537"/>
  <c r="BG537"/>
  <c r="BE537"/>
  <c r="T537"/>
  <c r="R537"/>
  <c r="P537"/>
  <c r="BI534"/>
  <c r="BH534"/>
  <c r="BG534"/>
  <c r="BE534"/>
  <c r="T534"/>
  <c r="R534"/>
  <c r="P534"/>
  <c r="BI532"/>
  <c r="BH532"/>
  <c r="BG532"/>
  <c r="BE532"/>
  <c r="T532"/>
  <c r="R532"/>
  <c r="P532"/>
  <c r="BI531"/>
  <c r="BH531"/>
  <c r="BG531"/>
  <c r="BE531"/>
  <c r="T531"/>
  <c r="R531"/>
  <c r="P531"/>
  <c r="BI530"/>
  <c r="BH530"/>
  <c r="BG530"/>
  <c r="BE530"/>
  <c r="T530"/>
  <c r="R530"/>
  <c r="P530"/>
  <c r="BI529"/>
  <c r="BH529"/>
  <c r="BG529"/>
  <c r="BE529"/>
  <c r="T529"/>
  <c r="R529"/>
  <c r="P529"/>
  <c r="BI528"/>
  <c r="BH528"/>
  <c r="BG528"/>
  <c r="BE528"/>
  <c r="T528"/>
  <c r="R528"/>
  <c r="P528"/>
  <c r="BI527"/>
  <c r="BH527"/>
  <c r="BG527"/>
  <c r="BE527"/>
  <c r="T527"/>
  <c r="R527"/>
  <c r="P527"/>
  <c r="BI526"/>
  <c r="BH526"/>
  <c r="BG526"/>
  <c r="BE526"/>
  <c r="T526"/>
  <c r="R526"/>
  <c r="P526"/>
  <c r="BI525"/>
  <c r="BH525"/>
  <c r="BG525"/>
  <c r="BE525"/>
  <c r="T525"/>
  <c r="R525"/>
  <c r="P525"/>
  <c r="BI524"/>
  <c r="BH524"/>
  <c r="BG524"/>
  <c r="BE524"/>
  <c r="T524"/>
  <c r="R524"/>
  <c r="P524"/>
  <c r="BI523"/>
  <c r="BH523"/>
  <c r="BG523"/>
  <c r="BE523"/>
  <c r="T523"/>
  <c r="R523"/>
  <c r="P523"/>
  <c r="BI522"/>
  <c r="BH522"/>
  <c r="BG522"/>
  <c r="BE522"/>
  <c r="T522"/>
  <c r="R522"/>
  <c r="P522"/>
  <c r="BI521"/>
  <c r="BH521"/>
  <c r="BG521"/>
  <c r="BE521"/>
  <c r="T521"/>
  <c r="R521"/>
  <c r="P521"/>
  <c r="BI520"/>
  <c r="BH520"/>
  <c r="BG520"/>
  <c r="BE520"/>
  <c r="T520"/>
  <c r="R520"/>
  <c r="P520"/>
  <c r="BI519"/>
  <c r="BH519"/>
  <c r="BG519"/>
  <c r="BE519"/>
  <c r="T519"/>
  <c r="R519"/>
  <c r="P519"/>
  <c r="BI518"/>
  <c r="BH518"/>
  <c r="BG518"/>
  <c r="BE518"/>
  <c r="T518"/>
  <c r="R518"/>
  <c r="P518"/>
  <c r="BI517"/>
  <c r="BH517"/>
  <c r="BG517"/>
  <c r="BE517"/>
  <c r="T517"/>
  <c r="R517"/>
  <c r="P517"/>
  <c r="BI516"/>
  <c r="BH516"/>
  <c r="BG516"/>
  <c r="BE516"/>
  <c r="T516"/>
  <c r="R516"/>
  <c r="P516"/>
  <c r="BI515"/>
  <c r="BH515"/>
  <c r="BG515"/>
  <c r="BE515"/>
  <c r="T515"/>
  <c r="R515"/>
  <c r="P515"/>
  <c r="BI514"/>
  <c r="BH514"/>
  <c r="BG514"/>
  <c r="BE514"/>
  <c r="T514"/>
  <c r="R514"/>
  <c r="P514"/>
  <c r="BI513"/>
  <c r="BH513"/>
  <c r="BG513"/>
  <c r="BE513"/>
  <c r="T513"/>
  <c r="R513"/>
  <c r="P513"/>
  <c r="BI512"/>
  <c r="BH512"/>
  <c r="BG512"/>
  <c r="BE512"/>
  <c r="T512"/>
  <c r="R512"/>
  <c r="P512"/>
  <c r="BI511"/>
  <c r="BH511"/>
  <c r="BG511"/>
  <c r="BE511"/>
  <c r="T511"/>
  <c r="R511"/>
  <c r="P511"/>
  <c r="BI510"/>
  <c r="BH510"/>
  <c r="BG510"/>
  <c r="BE510"/>
  <c r="T510"/>
  <c r="R510"/>
  <c r="P510"/>
  <c r="BI509"/>
  <c r="BH509"/>
  <c r="BG509"/>
  <c r="BE509"/>
  <c r="T509"/>
  <c r="R509"/>
  <c r="P509"/>
  <c r="BI508"/>
  <c r="BH508"/>
  <c r="BG508"/>
  <c r="BE508"/>
  <c r="T508"/>
  <c r="R508"/>
  <c r="P508"/>
  <c r="BI507"/>
  <c r="BH507"/>
  <c r="BG507"/>
  <c r="BE507"/>
  <c r="T507"/>
  <c r="R507"/>
  <c r="P507"/>
  <c r="BI506"/>
  <c r="BH506"/>
  <c r="BG506"/>
  <c r="BE506"/>
  <c r="T506"/>
  <c r="R506"/>
  <c r="P506"/>
  <c r="BI505"/>
  <c r="BH505"/>
  <c r="BG505"/>
  <c r="BE505"/>
  <c r="T505"/>
  <c r="R505"/>
  <c r="P505"/>
  <c r="BI504"/>
  <c r="BH504"/>
  <c r="BG504"/>
  <c r="BE504"/>
  <c r="T504"/>
  <c r="R504"/>
  <c r="P504"/>
  <c r="BI503"/>
  <c r="BH503"/>
  <c r="BG503"/>
  <c r="BE503"/>
  <c r="T503"/>
  <c r="R503"/>
  <c r="P503"/>
  <c r="BI502"/>
  <c r="BH502"/>
  <c r="BG502"/>
  <c r="BE502"/>
  <c r="T502"/>
  <c r="R502"/>
  <c r="P502"/>
  <c r="BI501"/>
  <c r="BH501"/>
  <c r="BG501"/>
  <c r="BE501"/>
  <c r="T501"/>
  <c r="R501"/>
  <c r="P501"/>
  <c r="BI500"/>
  <c r="BH500"/>
  <c r="BG500"/>
  <c r="BE500"/>
  <c r="T500"/>
  <c r="R500"/>
  <c r="P500"/>
  <c r="BI499"/>
  <c r="BH499"/>
  <c r="BG499"/>
  <c r="BE499"/>
  <c r="T499"/>
  <c r="R499"/>
  <c r="P499"/>
  <c r="BI498"/>
  <c r="BH498"/>
  <c r="BG498"/>
  <c r="BE498"/>
  <c r="T498"/>
  <c r="R498"/>
  <c r="P498"/>
  <c r="BI497"/>
  <c r="BH497"/>
  <c r="BG497"/>
  <c r="BE497"/>
  <c r="T497"/>
  <c r="R497"/>
  <c r="P497"/>
  <c r="BI496"/>
  <c r="BH496"/>
  <c r="BG496"/>
  <c r="BE496"/>
  <c r="T496"/>
  <c r="R496"/>
  <c r="P496"/>
  <c r="BI495"/>
  <c r="BH495"/>
  <c r="BG495"/>
  <c r="BE495"/>
  <c r="T495"/>
  <c r="R495"/>
  <c r="P495"/>
  <c r="BI494"/>
  <c r="BH494"/>
  <c r="BG494"/>
  <c r="BE494"/>
  <c r="T494"/>
  <c r="R494"/>
  <c r="P494"/>
  <c r="BI490"/>
  <c r="BH490"/>
  <c r="BG490"/>
  <c r="BE490"/>
  <c r="T490"/>
  <c r="R490"/>
  <c r="P490"/>
  <c r="BI487"/>
  <c r="BH487"/>
  <c r="BG487"/>
  <c r="BE487"/>
  <c r="T487"/>
  <c r="R487"/>
  <c r="P487"/>
  <c r="BI483"/>
  <c r="BH483"/>
  <c r="BG483"/>
  <c r="BE483"/>
  <c r="T483"/>
  <c r="R483"/>
  <c r="P483"/>
  <c r="BI480"/>
  <c r="BH480"/>
  <c r="BG480"/>
  <c r="BE480"/>
  <c r="T480"/>
  <c r="R480"/>
  <c r="P480"/>
  <c r="BI479"/>
  <c r="BH479"/>
  <c r="BG479"/>
  <c r="BE479"/>
  <c r="T479"/>
  <c r="R479"/>
  <c r="P479"/>
  <c r="BI478"/>
  <c r="BH478"/>
  <c r="BG478"/>
  <c r="BE478"/>
  <c r="T478"/>
  <c r="R478"/>
  <c r="P478"/>
  <c r="BI475"/>
  <c r="BH475"/>
  <c r="BG475"/>
  <c r="BE475"/>
  <c r="T475"/>
  <c r="R475"/>
  <c r="P475"/>
  <c r="BI472"/>
  <c r="BH472"/>
  <c r="BG472"/>
  <c r="BE472"/>
  <c r="T472"/>
  <c r="R472"/>
  <c r="P472"/>
  <c r="BI468"/>
  <c r="BH468"/>
  <c r="BG468"/>
  <c r="BE468"/>
  <c r="T468"/>
  <c r="R468"/>
  <c r="P468"/>
  <c r="BI465"/>
  <c r="BH465"/>
  <c r="BG465"/>
  <c r="BE465"/>
  <c r="T465"/>
  <c r="R465"/>
  <c r="P465"/>
  <c r="BI462"/>
  <c r="BH462"/>
  <c r="BG462"/>
  <c r="BE462"/>
  <c r="T462"/>
  <c r="R462"/>
  <c r="P462"/>
  <c r="BI458"/>
  <c r="BH458"/>
  <c r="BG458"/>
  <c r="BE458"/>
  <c r="T458"/>
  <c r="R458"/>
  <c r="P458"/>
  <c r="BI455"/>
  <c r="BH455"/>
  <c r="BG455"/>
  <c r="BE455"/>
  <c r="T455"/>
  <c r="R455"/>
  <c r="P455"/>
  <c r="BI452"/>
  <c r="BH452"/>
  <c r="BG452"/>
  <c r="BE452"/>
  <c r="T452"/>
  <c r="R452"/>
  <c r="P452"/>
  <c r="BI449"/>
  <c r="BH449"/>
  <c r="BG449"/>
  <c r="BE449"/>
  <c r="T449"/>
  <c r="R449"/>
  <c r="P449"/>
  <c r="BI446"/>
  <c r="BH446"/>
  <c r="BG446"/>
  <c r="BE446"/>
  <c r="T446"/>
  <c r="T445"/>
  <c r="R446"/>
  <c r="R445"/>
  <c r="P446"/>
  <c r="P445"/>
  <c r="BI444"/>
  <c r="BH444"/>
  <c r="BG444"/>
  <c r="BE444"/>
  <c r="T444"/>
  <c r="R444"/>
  <c r="P444"/>
  <c r="BI441"/>
  <c r="BH441"/>
  <c r="BG441"/>
  <c r="BE441"/>
  <c r="T441"/>
  <c r="R441"/>
  <c r="P441"/>
  <c r="BI440"/>
  <c r="BH440"/>
  <c r="BG440"/>
  <c r="BE440"/>
  <c r="T440"/>
  <c r="R440"/>
  <c r="P440"/>
  <c r="BI439"/>
  <c r="BH439"/>
  <c r="BG439"/>
  <c r="BE439"/>
  <c r="T439"/>
  <c r="R439"/>
  <c r="P439"/>
  <c r="BI434"/>
  <c r="BH434"/>
  <c r="BG434"/>
  <c r="BE434"/>
  <c r="T434"/>
  <c r="R434"/>
  <c r="P434"/>
  <c r="BI429"/>
  <c r="BH429"/>
  <c r="BG429"/>
  <c r="BE429"/>
  <c r="T429"/>
  <c r="R429"/>
  <c r="P429"/>
  <c r="BI426"/>
  <c r="BH426"/>
  <c r="BG426"/>
  <c r="BE426"/>
  <c r="T426"/>
  <c r="R426"/>
  <c r="P426"/>
  <c r="BI425"/>
  <c r="BH425"/>
  <c r="BG425"/>
  <c r="BE425"/>
  <c r="T425"/>
  <c r="R425"/>
  <c r="P425"/>
  <c r="BI419"/>
  <c r="BH419"/>
  <c r="BG419"/>
  <c r="BE419"/>
  <c r="T419"/>
  <c r="R419"/>
  <c r="P419"/>
  <c r="BI413"/>
  <c r="BH413"/>
  <c r="BG413"/>
  <c r="BE413"/>
  <c r="T413"/>
  <c r="R413"/>
  <c r="P413"/>
  <c r="BI407"/>
  <c r="BH407"/>
  <c r="BG407"/>
  <c r="BE407"/>
  <c r="T407"/>
  <c r="R407"/>
  <c r="P407"/>
  <c r="BI401"/>
  <c r="BH401"/>
  <c r="BG401"/>
  <c r="BE401"/>
  <c r="T401"/>
  <c r="R401"/>
  <c r="P401"/>
  <c r="BI389"/>
  <c r="BH389"/>
  <c r="BG389"/>
  <c r="BE389"/>
  <c r="T389"/>
  <c r="R389"/>
  <c r="P389"/>
  <c r="BI377"/>
  <c r="BH377"/>
  <c r="BG377"/>
  <c r="BE377"/>
  <c r="T377"/>
  <c r="R377"/>
  <c r="P377"/>
  <c r="BI376"/>
  <c r="BH376"/>
  <c r="BG376"/>
  <c r="BE376"/>
  <c r="T376"/>
  <c r="R376"/>
  <c r="P376"/>
  <c r="BI375"/>
  <c r="BH375"/>
  <c r="BG375"/>
  <c r="BE375"/>
  <c r="T375"/>
  <c r="R375"/>
  <c r="P375"/>
  <c r="BI372"/>
  <c r="BH372"/>
  <c r="BG372"/>
  <c r="BE372"/>
  <c r="T372"/>
  <c r="R372"/>
  <c r="P372"/>
  <c r="BI371"/>
  <c r="BH371"/>
  <c r="BG371"/>
  <c r="BE371"/>
  <c r="T371"/>
  <c r="R371"/>
  <c r="P371"/>
  <c r="BI368"/>
  <c r="BH368"/>
  <c r="BG368"/>
  <c r="BE368"/>
  <c r="T368"/>
  <c r="R368"/>
  <c r="P368"/>
  <c r="BI364"/>
  <c r="BH364"/>
  <c r="BG364"/>
  <c r="BE364"/>
  <c r="T364"/>
  <c r="R364"/>
  <c r="P364"/>
  <c r="BI360"/>
  <c r="BH360"/>
  <c r="BG360"/>
  <c r="BE360"/>
  <c r="T360"/>
  <c r="R360"/>
  <c r="P360"/>
  <c r="BI357"/>
  <c r="BH357"/>
  <c r="BG357"/>
  <c r="BE357"/>
  <c r="T357"/>
  <c r="R357"/>
  <c r="P357"/>
  <c r="BI356"/>
  <c r="BH356"/>
  <c r="BG356"/>
  <c r="BE356"/>
  <c r="T356"/>
  <c r="R356"/>
  <c r="P356"/>
  <c r="BI355"/>
  <c r="BH355"/>
  <c r="BG355"/>
  <c r="BE355"/>
  <c r="T355"/>
  <c r="R355"/>
  <c r="P355"/>
  <c r="BI351"/>
  <c r="BH351"/>
  <c r="BG351"/>
  <c r="BE351"/>
  <c r="T351"/>
  <c r="R351"/>
  <c r="P351"/>
  <c r="BI348"/>
  <c r="BH348"/>
  <c r="BG348"/>
  <c r="BE348"/>
  <c r="T348"/>
  <c r="R348"/>
  <c r="P348"/>
  <c r="BI347"/>
  <c r="BH347"/>
  <c r="BG347"/>
  <c r="BE347"/>
  <c r="T347"/>
  <c r="R347"/>
  <c r="P347"/>
  <c r="BI344"/>
  <c r="BH344"/>
  <c r="BG344"/>
  <c r="BE344"/>
  <c r="T344"/>
  <c r="R344"/>
  <c r="P344"/>
  <c r="BI343"/>
  <c r="BH343"/>
  <c r="BG343"/>
  <c r="BE343"/>
  <c r="T343"/>
  <c r="R343"/>
  <c r="P343"/>
  <c r="BI342"/>
  <c r="BH342"/>
  <c r="BG342"/>
  <c r="BE342"/>
  <c r="T342"/>
  <c r="R342"/>
  <c r="P342"/>
  <c r="BI341"/>
  <c r="BH341"/>
  <c r="BG341"/>
  <c r="BE341"/>
  <c r="T341"/>
  <c r="R341"/>
  <c r="P341"/>
  <c r="BI340"/>
  <c r="BH340"/>
  <c r="BG340"/>
  <c r="BE340"/>
  <c r="T340"/>
  <c r="R340"/>
  <c r="P340"/>
  <c r="BI339"/>
  <c r="BH339"/>
  <c r="BG339"/>
  <c r="BE339"/>
  <c r="T339"/>
  <c r="R339"/>
  <c r="P339"/>
  <c r="BI338"/>
  <c r="BH338"/>
  <c r="BG338"/>
  <c r="BE338"/>
  <c r="T338"/>
  <c r="R338"/>
  <c r="P338"/>
  <c r="BI334"/>
  <c r="BH334"/>
  <c r="BG334"/>
  <c r="BE334"/>
  <c r="T334"/>
  <c r="R334"/>
  <c r="P334"/>
  <c r="BI333"/>
  <c r="BH333"/>
  <c r="BG333"/>
  <c r="BE333"/>
  <c r="T333"/>
  <c r="R333"/>
  <c r="P333"/>
  <c r="BI332"/>
  <c r="BH332"/>
  <c r="BG332"/>
  <c r="BE332"/>
  <c r="T332"/>
  <c r="R332"/>
  <c r="P332"/>
  <c r="BI331"/>
  <c r="BH331"/>
  <c r="BG331"/>
  <c r="BE331"/>
  <c r="T331"/>
  <c r="R331"/>
  <c r="P331"/>
  <c r="BI330"/>
  <c r="BH330"/>
  <c r="BG330"/>
  <c r="BE330"/>
  <c r="T330"/>
  <c r="R330"/>
  <c r="P330"/>
  <c r="BI327"/>
  <c r="BH327"/>
  <c r="BG327"/>
  <c r="BE327"/>
  <c r="T327"/>
  <c r="R327"/>
  <c r="P327"/>
  <c r="BI324"/>
  <c r="BH324"/>
  <c r="BG324"/>
  <c r="BE324"/>
  <c r="T324"/>
  <c r="R324"/>
  <c r="P324"/>
  <c r="BI321"/>
  <c r="BH321"/>
  <c r="BG321"/>
  <c r="BE321"/>
  <c r="T321"/>
  <c r="R321"/>
  <c r="P321"/>
  <c r="BI320"/>
  <c r="BH320"/>
  <c r="BG320"/>
  <c r="BE320"/>
  <c r="T320"/>
  <c r="R320"/>
  <c r="P320"/>
  <c r="BI317"/>
  <c r="BH317"/>
  <c r="BG317"/>
  <c r="BE317"/>
  <c r="T317"/>
  <c r="R317"/>
  <c r="P317"/>
  <c r="BI316"/>
  <c r="BH316"/>
  <c r="BG316"/>
  <c r="BE316"/>
  <c r="T316"/>
  <c r="R316"/>
  <c r="P316"/>
  <c r="BI313"/>
  <c r="BH313"/>
  <c r="BG313"/>
  <c r="BE313"/>
  <c r="T313"/>
  <c r="R313"/>
  <c r="P313"/>
  <c r="BI310"/>
  <c r="BH310"/>
  <c r="BG310"/>
  <c r="BE310"/>
  <c r="T310"/>
  <c r="R310"/>
  <c r="P310"/>
  <c r="BI305"/>
  <c r="BH305"/>
  <c r="BG305"/>
  <c r="BE305"/>
  <c r="T305"/>
  <c r="R305"/>
  <c r="P305"/>
  <c r="BI303"/>
  <c r="BH303"/>
  <c r="BG303"/>
  <c r="BE303"/>
  <c r="T303"/>
  <c r="R303"/>
  <c r="P303"/>
  <c r="BI299"/>
  <c r="BH299"/>
  <c r="BG299"/>
  <c r="BE299"/>
  <c r="T299"/>
  <c r="R299"/>
  <c r="P299"/>
  <c r="BI298"/>
  <c r="BH298"/>
  <c r="BG298"/>
  <c r="BE298"/>
  <c r="T298"/>
  <c r="R298"/>
  <c r="P298"/>
  <c r="BI295"/>
  <c r="BH295"/>
  <c r="BG295"/>
  <c r="BE295"/>
  <c r="T295"/>
  <c r="R295"/>
  <c r="P295"/>
  <c r="BI291"/>
  <c r="BH291"/>
  <c r="BG291"/>
  <c r="BE291"/>
  <c r="T291"/>
  <c r="R291"/>
  <c r="P291"/>
  <c r="BI288"/>
  <c r="BH288"/>
  <c r="BG288"/>
  <c r="BE288"/>
  <c r="T288"/>
  <c r="R288"/>
  <c r="P288"/>
  <c r="BI287"/>
  <c r="BH287"/>
  <c r="BG287"/>
  <c r="BE287"/>
  <c r="T287"/>
  <c r="R287"/>
  <c r="P287"/>
  <c r="BI284"/>
  <c r="BH284"/>
  <c r="BG284"/>
  <c r="BE284"/>
  <c r="T284"/>
  <c r="R284"/>
  <c r="P284"/>
  <c r="BI281"/>
  <c r="BH281"/>
  <c r="BG281"/>
  <c r="BE281"/>
  <c r="T281"/>
  <c r="R281"/>
  <c r="P281"/>
  <c r="BI280"/>
  <c r="BH280"/>
  <c r="BG280"/>
  <c r="BE280"/>
  <c r="T280"/>
  <c r="R280"/>
  <c r="P280"/>
  <c r="BI277"/>
  <c r="BH277"/>
  <c r="BG277"/>
  <c r="BE277"/>
  <c r="T277"/>
  <c r="R277"/>
  <c r="P277"/>
  <c r="BI273"/>
  <c r="BH273"/>
  <c r="BG273"/>
  <c r="BE273"/>
  <c r="T273"/>
  <c r="R273"/>
  <c r="P273"/>
  <c r="BI266"/>
  <c r="BH266"/>
  <c r="BG266"/>
  <c r="BE266"/>
  <c r="T266"/>
  <c r="R266"/>
  <c r="P266"/>
  <c r="BI260"/>
  <c r="BH260"/>
  <c r="BG260"/>
  <c r="BE260"/>
  <c r="T260"/>
  <c r="R260"/>
  <c r="P260"/>
  <c r="BI254"/>
  <c r="BH254"/>
  <c r="BG254"/>
  <c r="BE254"/>
  <c r="T254"/>
  <c r="R254"/>
  <c r="P254"/>
  <c r="BI253"/>
  <c r="BH253"/>
  <c r="BG253"/>
  <c r="BE253"/>
  <c r="T253"/>
  <c r="R253"/>
  <c r="P253"/>
  <c r="BI252"/>
  <c r="BH252"/>
  <c r="BG252"/>
  <c r="BE252"/>
  <c r="T252"/>
  <c r="R252"/>
  <c r="P252"/>
  <c r="BI249"/>
  <c r="BH249"/>
  <c r="BG249"/>
  <c r="BE249"/>
  <c r="T249"/>
  <c r="R249"/>
  <c r="P249"/>
  <c r="BI246"/>
  <c r="BH246"/>
  <c r="BG246"/>
  <c r="BE246"/>
  <c r="T246"/>
  <c r="R246"/>
  <c r="P246"/>
  <c r="BI245"/>
  <c r="BH245"/>
  <c r="BG245"/>
  <c r="BE245"/>
  <c r="T245"/>
  <c r="R245"/>
  <c r="P245"/>
  <c r="BI244"/>
  <c r="BH244"/>
  <c r="BG244"/>
  <c r="BE244"/>
  <c r="T244"/>
  <c r="R244"/>
  <c r="P244"/>
  <c r="BI241"/>
  <c r="BH241"/>
  <c r="BG241"/>
  <c r="BE241"/>
  <c r="T241"/>
  <c r="R241"/>
  <c r="P241"/>
  <c r="BI238"/>
  <c r="BH238"/>
  <c r="BG238"/>
  <c r="BE238"/>
  <c r="T238"/>
  <c r="R238"/>
  <c r="P238"/>
  <c r="BI237"/>
  <c r="BH237"/>
  <c r="BG237"/>
  <c r="BE237"/>
  <c r="T237"/>
  <c r="R237"/>
  <c r="P237"/>
  <c r="BI234"/>
  <c r="BH234"/>
  <c r="BG234"/>
  <c r="BE234"/>
  <c r="T234"/>
  <c r="R234"/>
  <c r="P234"/>
  <c r="BI231"/>
  <c r="BH231"/>
  <c r="BG231"/>
  <c r="BE231"/>
  <c r="T231"/>
  <c r="R231"/>
  <c r="P231"/>
  <c r="BI228"/>
  <c r="BH228"/>
  <c r="BG228"/>
  <c r="BE228"/>
  <c r="T228"/>
  <c r="R228"/>
  <c r="P228"/>
  <c r="BI224"/>
  <c r="BH224"/>
  <c r="BG224"/>
  <c r="BE224"/>
  <c r="T224"/>
  <c r="R224"/>
  <c r="P224"/>
  <c r="BI222"/>
  <c r="BH222"/>
  <c r="BG222"/>
  <c r="BE222"/>
  <c r="T222"/>
  <c r="R222"/>
  <c r="P222"/>
  <c r="BI221"/>
  <c r="BH221"/>
  <c r="BG221"/>
  <c r="BE221"/>
  <c r="T221"/>
  <c r="R221"/>
  <c r="P221"/>
  <c r="BI218"/>
  <c r="BH218"/>
  <c r="BG218"/>
  <c r="BE218"/>
  <c r="T218"/>
  <c r="R218"/>
  <c r="P218"/>
  <c r="BI215"/>
  <c r="BH215"/>
  <c r="BG215"/>
  <c r="BE215"/>
  <c r="T215"/>
  <c r="R215"/>
  <c r="P215"/>
  <c r="BI212"/>
  <c r="BH212"/>
  <c r="BG212"/>
  <c r="BE212"/>
  <c r="T212"/>
  <c r="R212"/>
  <c r="P212"/>
  <c r="BI209"/>
  <c r="BH209"/>
  <c r="BG209"/>
  <c r="BE209"/>
  <c r="T209"/>
  <c r="R209"/>
  <c r="P209"/>
  <c r="BI208"/>
  <c r="BH208"/>
  <c r="BG208"/>
  <c r="BE208"/>
  <c r="T208"/>
  <c r="R208"/>
  <c r="P208"/>
  <c r="BI207"/>
  <c r="BH207"/>
  <c r="BG207"/>
  <c r="BE207"/>
  <c r="T207"/>
  <c r="R207"/>
  <c r="P207"/>
  <c r="BI204"/>
  <c r="BH204"/>
  <c r="BG204"/>
  <c r="BE204"/>
  <c r="T204"/>
  <c r="R204"/>
  <c r="P204"/>
  <c r="BI201"/>
  <c r="BH201"/>
  <c r="BG201"/>
  <c r="BE201"/>
  <c r="T201"/>
  <c r="R201"/>
  <c r="P201"/>
  <c r="BI200"/>
  <c r="BH200"/>
  <c r="BG200"/>
  <c r="BE200"/>
  <c r="T200"/>
  <c r="R200"/>
  <c r="P200"/>
  <c r="BI199"/>
  <c r="BH199"/>
  <c r="BG199"/>
  <c r="BE199"/>
  <c r="T199"/>
  <c r="R199"/>
  <c r="P199"/>
  <c r="BI196"/>
  <c r="BH196"/>
  <c r="BG196"/>
  <c r="BE196"/>
  <c r="T196"/>
  <c r="R196"/>
  <c r="P196"/>
  <c r="BI193"/>
  <c r="BH193"/>
  <c r="BG193"/>
  <c r="BE193"/>
  <c r="T193"/>
  <c r="R193"/>
  <c r="P193"/>
  <c r="BI188"/>
  <c r="BH188"/>
  <c r="BG188"/>
  <c r="BE188"/>
  <c r="T188"/>
  <c r="R188"/>
  <c r="P188"/>
  <c r="BI187"/>
  <c r="BH187"/>
  <c r="BG187"/>
  <c r="BE187"/>
  <c r="T187"/>
  <c r="R187"/>
  <c r="P187"/>
  <c r="BI183"/>
  <c r="BH183"/>
  <c r="BG183"/>
  <c r="BE183"/>
  <c r="T183"/>
  <c r="R183"/>
  <c r="P183"/>
  <c r="BI182"/>
  <c r="BH182"/>
  <c r="BG182"/>
  <c r="BE182"/>
  <c r="T182"/>
  <c r="R182"/>
  <c r="P182"/>
  <c r="BI179"/>
  <c r="BH179"/>
  <c r="BG179"/>
  <c r="BE179"/>
  <c r="T179"/>
  <c r="R179"/>
  <c r="P179"/>
  <c r="BI176"/>
  <c r="BH176"/>
  <c r="BG176"/>
  <c r="BE176"/>
  <c r="T176"/>
  <c r="R176"/>
  <c r="P176"/>
  <c r="BI171"/>
  <c r="BH171"/>
  <c r="BG171"/>
  <c r="BE171"/>
  <c r="T171"/>
  <c r="R171"/>
  <c r="P171"/>
  <c r="BI168"/>
  <c r="BH168"/>
  <c r="BG168"/>
  <c r="BE168"/>
  <c r="T168"/>
  <c r="R168"/>
  <c r="P168"/>
  <c r="BI165"/>
  <c r="BH165"/>
  <c r="BG165"/>
  <c r="BE165"/>
  <c r="T165"/>
  <c r="R165"/>
  <c r="P165"/>
  <c r="BI164"/>
  <c r="BH164"/>
  <c r="BG164"/>
  <c r="BE164"/>
  <c r="T164"/>
  <c r="R164"/>
  <c r="P164"/>
  <c r="BI161"/>
  <c r="BH161"/>
  <c r="BG161"/>
  <c r="BE161"/>
  <c r="T161"/>
  <c r="R161"/>
  <c r="P161"/>
  <c r="BI155"/>
  <c r="BH155"/>
  <c r="BG155"/>
  <c r="BE155"/>
  <c r="T155"/>
  <c r="R155"/>
  <c r="P155"/>
  <c r="BI151"/>
  <c r="BH151"/>
  <c r="BG151"/>
  <c r="BE151"/>
  <c r="T151"/>
  <c r="R151"/>
  <c r="P151"/>
  <c r="BI147"/>
  <c r="BH147"/>
  <c r="BG147"/>
  <c r="BE147"/>
  <c r="T147"/>
  <c r="R147"/>
  <c r="P147"/>
  <c r="J140"/>
  <c r="F140"/>
  <c r="F138"/>
  <c r="E136"/>
  <c r="J93"/>
  <c r="F93"/>
  <c r="F91"/>
  <c r="E89"/>
  <c r="J26"/>
  <c r="E26"/>
  <c r="J94"/>
  <c r="J25"/>
  <c r="J20"/>
  <c r="E20"/>
  <c r="F94"/>
  <c r="J19"/>
  <c r="J14"/>
  <c r="J138"/>
  <c r="E7"/>
  <c r="E85"/>
  <c i="18" r="J39"/>
  <c r="J38"/>
  <c i="1" r="AY113"/>
  <c i="18" r="J37"/>
  <c i="1" r="AX113"/>
  <c i="18"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29"/>
  <c r="BH129"/>
  <c r="BG129"/>
  <c r="BE129"/>
  <c r="T129"/>
  <c r="T128"/>
  <c r="R129"/>
  <c r="R128"/>
  <c r="P129"/>
  <c r="P128"/>
  <c r="BI127"/>
  <c r="BH127"/>
  <c r="BG127"/>
  <c r="BE127"/>
  <c r="T127"/>
  <c r="T126"/>
  <c r="R127"/>
  <c r="R126"/>
  <c r="P127"/>
  <c r="P126"/>
  <c r="J120"/>
  <c r="F120"/>
  <c r="F118"/>
  <c r="E116"/>
  <c r="J93"/>
  <c r="F93"/>
  <c r="F91"/>
  <c r="E89"/>
  <c r="J26"/>
  <c r="E26"/>
  <c r="J94"/>
  <c r="J25"/>
  <c r="J20"/>
  <c r="E20"/>
  <c r="F94"/>
  <c r="J19"/>
  <c r="J14"/>
  <c r="J118"/>
  <c r="E7"/>
  <c r="E85"/>
  <c i="17" r="J39"/>
  <c r="J38"/>
  <c i="1" r="AY112"/>
  <c i="17" r="J37"/>
  <c i="1" r="AX112"/>
  <c i="17" r="BI143"/>
  <c r="BH143"/>
  <c r="BG143"/>
  <c r="BE143"/>
  <c r="T143"/>
  <c r="R143"/>
  <c r="P143"/>
  <c r="BI142"/>
  <c r="BH142"/>
  <c r="BG142"/>
  <c r="BE142"/>
  <c r="T142"/>
  <c r="R142"/>
  <c r="P142"/>
  <c r="BI140"/>
  <c r="BH140"/>
  <c r="BG140"/>
  <c r="BE140"/>
  <c r="T140"/>
  <c r="R140"/>
  <c r="P140"/>
  <c r="BI139"/>
  <c r="BH139"/>
  <c r="BG139"/>
  <c r="BE139"/>
  <c r="T139"/>
  <c r="R139"/>
  <c r="P139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BI126"/>
  <c r="BH126"/>
  <c r="BG126"/>
  <c r="BE126"/>
  <c r="T126"/>
  <c r="R126"/>
  <c r="P126"/>
  <c r="J120"/>
  <c r="F120"/>
  <c r="F118"/>
  <c r="E116"/>
  <c r="J93"/>
  <c r="F93"/>
  <c r="F91"/>
  <c r="E89"/>
  <c r="J26"/>
  <c r="E26"/>
  <c r="J94"/>
  <c r="J25"/>
  <c r="J20"/>
  <c r="E20"/>
  <c r="F121"/>
  <c r="J19"/>
  <c r="J14"/>
  <c r="J118"/>
  <c r="E7"/>
  <c r="E85"/>
  <c i="16" r="J39"/>
  <c r="J38"/>
  <c i="1" r="AY111"/>
  <c i="16" r="J37"/>
  <c i="1" r="AX111"/>
  <c i="16" r="BI371"/>
  <c r="BH371"/>
  <c r="BG371"/>
  <c r="BE371"/>
  <c r="T371"/>
  <c r="T370"/>
  <c r="R371"/>
  <c r="R370"/>
  <c r="P371"/>
  <c r="P370"/>
  <c r="BI367"/>
  <c r="BH367"/>
  <c r="BG367"/>
  <c r="BE367"/>
  <c r="T367"/>
  <c r="R367"/>
  <c r="P367"/>
  <c r="BI364"/>
  <c r="BH364"/>
  <c r="BG364"/>
  <c r="BE364"/>
  <c r="T364"/>
  <c r="R364"/>
  <c r="P364"/>
  <c r="BI358"/>
  <c r="BH358"/>
  <c r="BG358"/>
  <c r="BE358"/>
  <c r="T358"/>
  <c r="R358"/>
  <c r="P358"/>
  <c r="BI357"/>
  <c r="BH357"/>
  <c r="BG357"/>
  <c r="BE357"/>
  <c r="T357"/>
  <c r="R357"/>
  <c r="P357"/>
  <c r="BI354"/>
  <c r="BH354"/>
  <c r="BG354"/>
  <c r="BE354"/>
  <c r="T354"/>
  <c r="R354"/>
  <c r="P354"/>
  <c r="BI351"/>
  <c r="BH351"/>
  <c r="BG351"/>
  <c r="BE351"/>
  <c r="T351"/>
  <c r="R351"/>
  <c r="P351"/>
  <c r="BI348"/>
  <c r="BH348"/>
  <c r="BG348"/>
  <c r="BE348"/>
  <c r="T348"/>
  <c r="R348"/>
  <c r="P348"/>
  <c r="BI345"/>
  <c r="BH345"/>
  <c r="BG345"/>
  <c r="BE345"/>
  <c r="T345"/>
  <c r="R345"/>
  <c r="P345"/>
  <c r="BI341"/>
  <c r="BH341"/>
  <c r="BG341"/>
  <c r="BE341"/>
  <c r="T341"/>
  <c r="R341"/>
  <c r="P341"/>
  <c r="BI338"/>
  <c r="BH338"/>
  <c r="BG338"/>
  <c r="BE338"/>
  <c r="T338"/>
  <c r="R338"/>
  <c r="P338"/>
  <c r="BI332"/>
  <c r="BH332"/>
  <c r="BG332"/>
  <c r="BE332"/>
  <c r="T332"/>
  <c r="R332"/>
  <c r="P332"/>
  <c r="BI327"/>
  <c r="BH327"/>
  <c r="BG327"/>
  <c r="BE327"/>
  <c r="T327"/>
  <c r="R327"/>
  <c r="P327"/>
  <c r="BI324"/>
  <c r="BH324"/>
  <c r="BG324"/>
  <c r="BE324"/>
  <c r="T324"/>
  <c r="R324"/>
  <c r="P324"/>
  <c r="BI320"/>
  <c r="BH320"/>
  <c r="BG320"/>
  <c r="BE320"/>
  <c r="T320"/>
  <c r="R320"/>
  <c r="P320"/>
  <c r="BI317"/>
  <c r="BH317"/>
  <c r="BG317"/>
  <c r="BE317"/>
  <c r="T317"/>
  <c r="R317"/>
  <c r="P317"/>
  <c r="BI314"/>
  <c r="BH314"/>
  <c r="BG314"/>
  <c r="BE314"/>
  <c r="T314"/>
  <c r="R314"/>
  <c r="P314"/>
  <c r="BI311"/>
  <c r="BH311"/>
  <c r="BG311"/>
  <c r="BE311"/>
  <c r="T311"/>
  <c r="R311"/>
  <c r="P311"/>
  <c r="BI308"/>
  <c r="BH308"/>
  <c r="BG308"/>
  <c r="BE308"/>
  <c r="T308"/>
  <c r="R308"/>
  <c r="P308"/>
  <c r="BI307"/>
  <c r="BH307"/>
  <c r="BG307"/>
  <c r="BE307"/>
  <c r="T307"/>
  <c r="R307"/>
  <c r="P307"/>
  <c r="BI306"/>
  <c r="BH306"/>
  <c r="BG306"/>
  <c r="BE306"/>
  <c r="T306"/>
  <c r="R306"/>
  <c r="P306"/>
  <c r="BI305"/>
  <c r="BH305"/>
  <c r="BG305"/>
  <c r="BE305"/>
  <c r="T305"/>
  <c r="R305"/>
  <c r="P305"/>
  <c r="BI300"/>
  <c r="BH300"/>
  <c r="BG300"/>
  <c r="BE300"/>
  <c r="T300"/>
  <c r="R300"/>
  <c r="P300"/>
  <c r="BI297"/>
  <c r="BH297"/>
  <c r="BG297"/>
  <c r="BE297"/>
  <c r="T297"/>
  <c r="R297"/>
  <c r="P297"/>
  <c r="BI294"/>
  <c r="BH294"/>
  <c r="BG294"/>
  <c r="BE294"/>
  <c r="T294"/>
  <c r="R294"/>
  <c r="P294"/>
  <c r="BI293"/>
  <c r="BH293"/>
  <c r="BG293"/>
  <c r="BE293"/>
  <c r="T293"/>
  <c r="R293"/>
  <c r="P293"/>
  <c r="BI290"/>
  <c r="BH290"/>
  <c r="BG290"/>
  <c r="BE290"/>
  <c r="T290"/>
  <c r="R290"/>
  <c r="P290"/>
  <c r="BI286"/>
  <c r="BH286"/>
  <c r="BG286"/>
  <c r="BE286"/>
  <c r="T286"/>
  <c r="R286"/>
  <c r="P286"/>
  <c r="BI283"/>
  <c r="BH283"/>
  <c r="BG283"/>
  <c r="BE283"/>
  <c r="T283"/>
  <c r="R283"/>
  <c r="P283"/>
  <c r="BI282"/>
  <c r="BH282"/>
  <c r="BG282"/>
  <c r="BE282"/>
  <c r="T282"/>
  <c r="R282"/>
  <c r="P282"/>
  <c r="BI281"/>
  <c r="BH281"/>
  <c r="BG281"/>
  <c r="BE281"/>
  <c r="T281"/>
  <c r="R281"/>
  <c r="P281"/>
  <c r="BI278"/>
  <c r="BH278"/>
  <c r="BG278"/>
  <c r="BE278"/>
  <c r="T278"/>
  <c r="R278"/>
  <c r="P278"/>
  <c r="BI276"/>
  <c r="BH276"/>
  <c r="BG276"/>
  <c r="BE276"/>
  <c r="T276"/>
  <c r="R276"/>
  <c r="P276"/>
  <c r="BI275"/>
  <c r="BH275"/>
  <c r="BG275"/>
  <c r="BE275"/>
  <c r="T275"/>
  <c r="R275"/>
  <c r="P275"/>
  <c r="BI273"/>
  <c r="BH273"/>
  <c r="BG273"/>
  <c r="BE273"/>
  <c r="T273"/>
  <c r="R273"/>
  <c r="P273"/>
  <c r="BI272"/>
  <c r="BH272"/>
  <c r="BG272"/>
  <c r="BE272"/>
  <c r="T272"/>
  <c r="R272"/>
  <c r="P272"/>
  <c r="BI268"/>
  <c r="BH268"/>
  <c r="BG268"/>
  <c r="BE268"/>
  <c r="T268"/>
  <c r="R268"/>
  <c r="P268"/>
  <c r="BI265"/>
  <c r="BH265"/>
  <c r="BG265"/>
  <c r="BE265"/>
  <c r="T265"/>
  <c r="R265"/>
  <c r="P265"/>
  <c r="BI264"/>
  <c r="BH264"/>
  <c r="BG264"/>
  <c r="BE264"/>
  <c r="T264"/>
  <c r="R264"/>
  <c r="P264"/>
  <c r="BI263"/>
  <c r="BH263"/>
  <c r="BG263"/>
  <c r="BE263"/>
  <c r="T263"/>
  <c r="R263"/>
  <c r="P263"/>
  <c r="BI256"/>
  <c r="BH256"/>
  <c r="BG256"/>
  <c r="BE256"/>
  <c r="T256"/>
  <c r="R256"/>
  <c r="P256"/>
  <c r="BI255"/>
  <c r="BH255"/>
  <c r="BG255"/>
  <c r="BE255"/>
  <c r="T255"/>
  <c r="R255"/>
  <c r="P255"/>
  <c r="BI252"/>
  <c r="BH252"/>
  <c r="BG252"/>
  <c r="BE252"/>
  <c r="T252"/>
  <c r="R252"/>
  <c r="P252"/>
  <c r="BI251"/>
  <c r="BH251"/>
  <c r="BG251"/>
  <c r="BE251"/>
  <c r="T251"/>
  <c r="R251"/>
  <c r="P251"/>
  <c r="BI250"/>
  <c r="BH250"/>
  <c r="BG250"/>
  <c r="BE250"/>
  <c r="T250"/>
  <c r="R250"/>
  <c r="P250"/>
  <c r="BI243"/>
  <c r="BH243"/>
  <c r="BG243"/>
  <c r="BE243"/>
  <c r="T243"/>
  <c r="R243"/>
  <c r="P243"/>
  <c r="BI240"/>
  <c r="BH240"/>
  <c r="BG240"/>
  <c r="BE240"/>
  <c r="T240"/>
  <c r="R240"/>
  <c r="P240"/>
  <c r="BI231"/>
  <c r="BH231"/>
  <c r="BG231"/>
  <c r="BE231"/>
  <c r="T231"/>
  <c r="T230"/>
  <c r="R231"/>
  <c r="R230"/>
  <c r="P231"/>
  <c r="P230"/>
  <c r="BI227"/>
  <c r="BH227"/>
  <c r="BG227"/>
  <c r="BE227"/>
  <c r="T227"/>
  <c r="R227"/>
  <c r="P227"/>
  <c r="BI224"/>
  <c r="BH224"/>
  <c r="BG224"/>
  <c r="BE224"/>
  <c r="T224"/>
  <c r="R224"/>
  <c r="P224"/>
  <c r="BI221"/>
  <c r="BH221"/>
  <c r="BG221"/>
  <c r="BE221"/>
  <c r="T221"/>
  <c r="R221"/>
  <c r="P221"/>
  <c r="BI218"/>
  <c r="BH218"/>
  <c r="BG218"/>
  <c r="BE218"/>
  <c r="T218"/>
  <c r="R218"/>
  <c r="P218"/>
  <c r="BI214"/>
  <c r="BH214"/>
  <c r="BG214"/>
  <c r="BE214"/>
  <c r="T214"/>
  <c r="R214"/>
  <c r="P214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5"/>
  <c r="BH205"/>
  <c r="BG205"/>
  <c r="BE205"/>
  <c r="T205"/>
  <c r="R205"/>
  <c r="P205"/>
  <c r="BI201"/>
  <c r="BH201"/>
  <c r="BG201"/>
  <c r="BE201"/>
  <c r="T201"/>
  <c r="R201"/>
  <c r="P201"/>
  <c r="BI190"/>
  <c r="BH190"/>
  <c r="BG190"/>
  <c r="BE190"/>
  <c r="T190"/>
  <c r="R190"/>
  <c r="P190"/>
  <c r="BI189"/>
  <c r="BH189"/>
  <c r="BG189"/>
  <c r="BE189"/>
  <c r="T189"/>
  <c r="R189"/>
  <c r="P189"/>
  <c r="BI186"/>
  <c r="BH186"/>
  <c r="BG186"/>
  <c r="BE186"/>
  <c r="T186"/>
  <c r="R186"/>
  <c r="P186"/>
  <c r="BI183"/>
  <c r="BH183"/>
  <c r="BG183"/>
  <c r="BE183"/>
  <c r="T183"/>
  <c r="R183"/>
  <c r="P183"/>
  <c r="BI180"/>
  <c r="BH180"/>
  <c r="BG180"/>
  <c r="BE180"/>
  <c r="T180"/>
  <c r="R180"/>
  <c r="P180"/>
  <c r="BI177"/>
  <c r="BH177"/>
  <c r="BG177"/>
  <c r="BE177"/>
  <c r="T177"/>
  <c r="R177"/>
  <c r="P177"/>
  <c r="BI176"/>
  <c r="BH176"/>
  <c r="BG176"/>
  <c r="BE176"/>
  <c r="T176"/>
  <c r="R176"/>
  <c r="P176"/>
  <c r="BI173"/>
  <c r="BH173"/>
  <c r="BG173"/>
  <c r="BE173"/>
  <c r="T173"/>
  <c r="R173"/>
  <c r="P173"/>
  <c r="BI168"/>
  <c r="BH168"/>
  <c r="BG168"/>
  <c r="BE168"/>
  <c r="T168"/>
  <c r="R168"/>
  <c r="P168"/>
  <c r="BI164"/>
  <c r="BH164"/>
  <c r="BG164"/>
  <c r="BE164"/>
  <c r="T164"/>
  <c r="R164"/>
  <c r="P164"/>
  <c r="BI160"/>
  <c r="BH160"/>
  <c r="BG160"/>
  <c r="BE160"/>
  <c r="T160"/>
  <c r="R160"/>
  <c r="P160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2"/>
  <c r="BH152"/>
  <c r="BG152"/>
  <c r="BE152"/>
  <c r="T152"/>
  <c r="R152"/>
  <c r="P152"/>
  <c r="BI148"/>
  <c r="BH148"/>
  <c r="BG148"/>
  <c r="BE148"/>
  <c r="T148"/>
  <c r="R148"/>
  <c r="P148"/>
  <c r="BI143"/>
  <c r="BH143"/>
  <c r="BG143"/>
  <c r="BE143"/>
  <c r="T143"/>
  <c r="R143"/>
  <c r="P143"/>
  <c r="BI142"/>
  <c r="BH142"/>
  <c r="BG142"/>
  <c r="BE142"/>
  <c r="T142"/>
  <c r="R142"/>
  <c r="P142"/>
  <c r="BI138"/>
  <c r="BH138"/>
  <c r="BG138"/>
  <c r="BE138"/>
  <c r="T138"/>
  <c r="R138"/>
  <c r="P138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J126"/>
  <c r="F126"/>
  <c r="F124"/>
  <c r="E122"/>
  <c r="J93"/>
  <c r="F93"/>
  <c r="F91"/>
  <c r="E89"/>
  <c r="J26"/>
  <c r="E26"/>
  <c r="J94"/>
  <c r="J25"/>
  <c r="J20"/>
  <c r="E20"/>
  <c r="F127"/>
  <c r="J19"/>
  <c r="J14"/>
  <c r="J91"/>
  <c r="E7"/>
  <c r="E118"/>
  <c i="15" r="J39"/>
  <c r="J38"/>
  <c i="1" r="AY110"/>
  <c i="15" r="J37"/>
  <c i="1" r="AX110"/>
  <c i="15" r="BI285"/>
  <c r="BH285"/>
  <c r="BG285"/>
  <c r="BE285"/>
  <c r="T285"/>
  <c r="R285"/>
  <c r="P285"/>
  <c r="BI284"/>
  <c r="BH284"/>
  <c r="BG284"/>
  <c r="BE284"/>
  <c r="T284"/>
  <c r="R284"/>
  <c r="P284"/>
  <c r="BI283"/>
  <c r="BH283"/>
  <c r="BG283"/>
  <c r="BE283"/>
  <c r="T283"/>
  <c r="R283"/>
  <c r="P283"/>
  <c r="BI282"/>
  <c r="BH282"/>
  <c r="BG282"/>
  <c r="BE282"/>
  <c r="T282"/>
  <c r="R282"/>
  <c r="P282"/>
  <c r="BI280"/>
  <c r="BH280"/>
  <c r="BG280"/>
  <c r="BE280"/>
  <c r="T280"/>
  <c r="R280"/>
  <c r="P280"/>
  <c r="BI279"/>
  <c r="BH279"/>
  <c r="BG279"/>
  <c r="BE279"/>
  <c r="T279"/>
  <c r="R279"/>
  <c r="P279"/>
  <c r="BI278"/>
  <c r="BH278"/>
  <c r="BG278"/>
  <c r="BE278"/>
  <c r="T278"/>
  <c r="R278"/>
  <c r="P278"/>
  <c r="BI277"/>
  <c r="BH277"/>
  <c r="BG277"/>
  <c r="BE277"/>
  <c r="T277"/>
  <c r="R277"/>
  <c r="P277"/>
  <c r="BI276"/>
  <c r="BH276"/>
  <c r="BG276"/>
  <c r="BE276"/>
  <c r="T276"/>
  <c r="R276"/>
  <c r="P276"/>
  <c r="BI275"/>
  <c r="BH275"/>
  <c r="BG275"/>
  <c r="BE275"/>
  <c r="T275"/>
  <c r="R275"/>
  <c r="P275"/>
  <c r="BI273"/>
  <c r="BH273"/>
  <c r="BG273"/>
  <c r="BE273"/>
  <c r="T273"/>
  <c r="R273"/>
  <c r="P273"/>
  <c r="BI272"/>
  <c r="BH272"/>
  <c r="BG272"/>
  <c r="BE272"/>
  <c r="T272"/>
  <c r="R272"/>
  <c r="P272"/>
  <c r="BI271"/>
  <c r="BH271"/>
  <c r="BG271"/>
  <c r="BE271"/>
  <c r="T271"/>
  <c r="R271"/>
  <c r="P271"/>
  <c r="BI270"/>
  <c r="BH270"/>
  <c r="BG270"/>
  <c r="BE270"/>
  <c r="T270"/>
  <c r="R270"/>
  <c r="P270"/>
  <c r="BI269"/>
  <c r="BH269"/>
  <c r="BG269"/>
  <c r="BE269"/>
  <c r="T269"/>
  <c r="R269"/>
  <c r="P269"/>
  <c r="BI268"/>
  <c r="BH268"/>
  <c r="BG268"/>
  <c r="BE268"/>
  <c r="T268"/>
  <c r="R268"/>
  <c r="P268"/>
  <c r="BI267"/>
  <c r="BH267"/>
  <c r="BG267"/>
  <c r="BE267"/>
  <c r="T267"/>
  <c r="R267"/>
  <c r="P267"/>
  <c r="BI266"/>
  <c r="BH266"/>
  <c r="BG266"/>
  <c r="BE266"/>
  <c r="T266"/>
  <c r="R266"/>
  <c r="P266"/>
  <c r="BI264"/>
  <c r="BH264"/>
  <c r="BG264"/>
  <c r="BE264"/>
  <c r="T264"/>
  <c r="R264"/>
  <c r="P264"/>
  <c r="BI263"/>
  <c r="BH263"/>
  <c r="BG263"/>
  <c r="BE263"/>
  <c r="T263"/>
  <c r="R263"/>
  <c r="P263"/>
  <c r="BI262"/>
  <c r="BH262"/>
  <c r="BG262"/>
  <c r="BE262"/>
  <c r="T262"/>
  <c r="R262"/>
  <c r="P262"/>
  <c r="BI261"/>
  <c r="BH261"/>
  <c r="BG261"/>
  <c r="BE261"/>
  <c r="T261"/>
  <c r="R261"/>
  <c r="P261"/>
  <c r="BI260"/>
  <c r="BH260"/>
  <c r="BG260"/>
  <c r="BE260"/>
  <c r="T260"/>
  <c r="R260"/>
  <c r="P260"/>
  <c r="BI259"/>
  <c r="BH259"/>
  <c r="BG259"/>
  <c r="BE259"/>
  <c r="T259"/>
  <c r="R259"/>
  <c r="P259"/>
  <c r="BI258"/>
  <c r="BH258"/>
  <c r="BG258"/>
  <c r="BE258"/>
  <c r="T258"/>
  <c r="R258"/>
  <c r="P258"/>
  <c r="BI257"/>
  <c r="BH257"/>
  <c r="BG257"/>
  <c r="BE257"/>
  <c r="T257"/>
  <c r="R257"/>
  <c r="P257"/>
  <c r="BI255"/>
  <c r="BH255"/>
  <c r="BG255"/>
  <c r="BE255"/>
  <c r="T255"/>
  <c r="R255"/>
  <c r="P255"/>
  <c r="BI254"/>
  <c r="BH254"/>
  <c r="BG254"/>
  <c r="BE254"/>
  <c r="T254"/>
  <c r="R254"/>
  <c r="P254"/>
  <c r="BI252"/>
  <c r="BH252"/>
  <c r="BG252"/>
  <c r="BE252"/>
  <c r="T252"/>
  <c r="T251"/>
  <c r="R252"/>
  <c r="R251"/>
  <c r="P252"/>
  <c r="P251"/>
  <c r="BI250"/>
  <c r="BH250"/>
  <c r="BG250"/>
  <c r="BE250"/>
  <c r="T250"/>
  <c r="T249"/>
  <c r="R250"/>
  <c r="R249"/>
  <c r="P250"/>
  <c r="P249"/>
  <c r="BI248"/>
  <c r="BH248"/>
  <c r="BG248"/>
  <c r="BE248"/>
  <c r="T248"/>
  <c r="R248"/>
  <c r="P248"/>
  <c r="BI247"/>
  <c r="BH247"/>
  <c r="BG247"/>
  <c r="BE247"/>
  <c r="T247"/>
  <c r="R247"/>
  <c r="P247"/>
  <c r="BI246"/>
  <c r="BH246"/>
  <c r="BG246"/>
  <c r="BE246"/>
  <c r="T246"/>
  <c r="R246"/>
  <c r="P246"/>
  <c r="BI245"/>
  <c r="BH245"/>
  <c r="BG245"/>
  <c r="BE245"/>
  <c r="T245"/>
  <c r="R245"/>
  <c r="P245"/>
  <c r="BI244"/>
  <c r="BH244"/>
  <c r="BG244"/>
  <c r="BE244"/>
  <c r="T244"/>
  <c r="R244"/>
  <c r="P244"/>
  <c r="BI243"/>
  <c r="BH243"/>
  <c r="BG243"/>
  <c r="BE243"/>
  <c r="T243"/>
  <c r="R243"/>
  <c r="P243"/>
  <c r="BI241"/>
  <c r="BH241"/>
  <c r="BG241"/>
  <c r="BE241"/>
  <c r="T241"/>
  <c r="T240"/>
  <c r="R241"/>
  <c r="R240"/>
  <c r="P241"/>
  <c r="P240"/>
  <c r="BI239"/>
  <c r="BH239"/>
  <c r="BG239"/>
  <c r="BE239"/>
  <c r="T239"/>
  <c r="T238"/>
  <c r="R239"/>
  <c r="R238"/>
  <c r="P239"/>
  <c r="P238"/>
  <c r="BI237"/>
  <c r="BH237"/>
  <c r="BG237"/>
  <c r="BE237"/>
  <c r="T237"/>
  <c r="R237"/>
  <c r="P237"/>
  <c r="BI236"/>
  <c r="BH236"/>
  <c r="BG236"/>
  <c r="BE236"/>
  <c r="T236"/>
  <c r="R236"/>
  <c r="P236"/>
  <c r="BI235"/>
  <c r="BH235"/>
  <c r="BG235"/>
  <c r="BE235"/>
  <c r="T235"/>
  <c r="R235"/>
  <c r="P235"/>
  <c r="BI234"/>
  <c r="BH234"/>
  <c r="BG234"/>
  <c r="BE234"/>
  <c r="T234"/>
  <c r="R234"/>
  <c r="P234"/>
  <c r="BI233"/>
  <c r="BH233"/>
  <c r="BG233"/>
  <c r="BE233"/>
  <c r="T233"/>
  <c r="R233"/>
  <c r="P233"/>
  <c r="BI232"/>
  <c r="BH232"/>
  <c r="BG232"/>
  <c r="BE232"/>
  <c r="T232"/>
  <c r="R232"/>
  <c r="P232"/>
  <c r="BI231"/>
  <c r="BH231"/>
  <c r="BG231"/>
  <c r="BE231"/>
  <c r="T231"/>
  <c r="R231"/>
  <c r="P231"/>
  <c r="BI230"/>
  <c r="BH230"/>
  <c r="BG230"/>
  <c r="BE230"/>
  <c r="T230"/>
  <c r="R230"/>
  <c r="P230"/>
  <c r="BI229"/>
  <c r="BH229"/>
  <c r="BG229"/>
  <c r="BE229"/>
  <c r="T229"/>
  <c r="R229"/>
  <c r="P229"/>
  <c r="BI228"/>
  <c r="BH228"/>
  <c r="BG228"/>
  <c r="BE228"/>
  <c r="T228"/>
  <c r="R228"/>
  <c r="P228"/>
  <c r="BI227"/>
  <c r="BH227"/>
  <c r="BG227"/>
  <c r="BE227"/>
  <c r="T227"/>
  <c r="R227"/>
  <c r="P227"/>
  <c r="BI226"/>
  <c r="BH226"/>
  <c r="BG226"/>
  <c r="BE226"/>
  <c r="T226"/>
  <c r="R226"/>
  <c r="P226"/>
  <c r="BI225"/>
  <c r="BH225"/>
  <c r="BG225"/>
  <c r="BE225"/>
  <c r="T225"/>
  <c r="R225"/>
  <c r="P225"/>
  <c r="BI224"/>
  <c r="BH224"/>
  <c r="BG224"/>
  <c r="BE224"/>
  <c r="T224"/>
  <c r="R224"/>
  <c r="P224"/>
  <c r="BI223"/>
  <c r="BH223"/>
  <c r="BG223"/>
  <c r="BE223"/>
  <c r="T223"/>
  <c r="R223"/>
  <c r="P223"/>
  <c r="BI221"/>
  <c r="BH221"/>
  <c r="BG221"/>
  <c r="BE221"/>
  <c r="T221"/>
  <c r="R221"/>
  <c r="P221"/>
  <c r="BI220"/>
  <c r="BH220"/>
  <c r="BG220"/>
  <c r="BE220"/>
  <c r="T220"/>
  <c r="R220"/>
  <c r="P220"/>
  <c r="BI219"/>
  <c r="BH219"/>
  <c r="BG219"/>
  <c r="BE219"/>
  <c r="T219"/>
  <c r="R219"/>
  <c r="P219"/>
  <c r="BI217"/>
  <c r="BH217"/>
  <c r="BG217"/>
  <c r="BE217"/>
  <c r="T217"/>
  <c r="R217"/>
  <c r="P217"/>
  <c r="BI216"/>
  <c r="BH216"/>
  <c r="BG216"/>
  <c r="BE216"/>
  <c r="T216"/>
  <c r="R216"/>
  <c r="P216"/>
  <c r="BI215"/>
  <c r="BH215"/>
  <c r="BG215"/>
  <c r="BE215"/>
  <c r="T215"/>
  <c r="R215"/>
  <c r="P215"/>
  <c r="BI213"/>
  <c r="BH213"/>
  <c r="BG213"/>
  <c r="BE213"/>
  <c r="T213"/>
  <c r="T212"/>
  <c r="R213"/>
  <c r="R212"/>
  <c r="P213"/>
  <c r="P212"/>
  <c r="BI211"/>
  <c r="BH211"/>
  <c r="BG211"/>
  <c r="BE211"/>
  <c r="T211"/>
  <c r="T210"/>
  <c r="R211"/>
  <c r="R210"/>
  <c r="P211"/>
  <c r="P210"/>
  <c r="BI209"/>
  <c r="BH209"/>
  <c r="BG209"/>
  <c r="BE209"/>
  <c r="T209"/>
  <c r="R209"/>
  <c r="P209"/>
  <c r="BI208"/>
  <c r="BH208"/>
  <c r="BG208"/>
  <c r="BE208"/>
  <c r="T208"/>
  <c r="R208"/>
  <c r="P208"/>
  <c r="BI206"/>
  <c r="BH206"/>
  <c r="BG206"/>
  <c r="BE206"/>
  <c r="T206"/>
  <c r="R206"/>
  <c r="P206"/>
  <c r="BI205"/>
  <c r="BH205"/>
  <c r="BG205"/>
  <c r="BE205"/>
  <c r="T205"/>
  <c r="R205"/>
  <c r="P205"/>
  <c r="BI204"/>
  <c r="BH204"/>
  <c r="BG204"/>
  <c r="BE204"/>
  <c r="T204"/>
  <c r="R204"/>
  <c r="P204"/>
  <c r="BI203"/>
  <c r="BH203"/>
  <c r="BG203"/>
  <c r="BE203"/>
  <c r="T203"/>
  <c r="R203"/>
  <c r="P203"/>
  <c r="BI202"/>
  <c r="BH202"/>
  <c r="BG202"/>
  <c r="BE202"/>
  <c r="T202"/>
  <c r="R202"/>
  <c r="P202"/>
  <c r="BI201"/>
  <c r="BH201"/>
  <c r="BG201"/>
  <c r="BE201"/>
  <c r="T201"/>
  <c r="R201"/>
  <c r="P201"/>
  <c r="BI199"/>
  <c r="BH199"/>
  <c r="BG199"/>
  <c r="BE199"/>
  <c r="T199"/>
  <c r="R199"/>
  <c r="P199"/>
  <c r="BI198"/>
  <c r="BH198"/>
  <c r="BG198"/>
  <c r="BE198"/>
  <c r="T198"/>
  <c r="R198"/>
  <c r="P198"/>
  <c r="BI197"/>
  <c r="BH197"/>
  <c r="BG197"/>
  <c r="BE197"/>
  <c r="T197"/>
  <c r="R197"/>
  <c r="P197"/>
  <c r="BI196"/>
  <c r="BH196"/>
  <c r="BG196"/>
  <c r="BE196"/>
  <c r="T196"/>
  <c r="R196"/>
  <c r="P196"/>
  <c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0"/>
  <c r="BH190"/>
  <c r="BG190"/>
  <c r="BE190"/>
  <c r="T190"/>
  <c r="R190"/>
  <c r="P190"/>
  <c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J139"/>
  <c r="F139"/>
  <c r="F137"/>
  <c r="E135"/>
  <c r="J93"/>
  <c r="F93"/>
  <c r="F91"/>
  <c r="E89"/>
  <c r="J26"/>
  <c r="E26"/>
  <c r="J94"/>
  <c r="J25"/>
  <c r="J20"/>
  <c r="E20"/>
  <c r="F94"/>
  <c r="J19"/>
  <c r="J14"/>
  <c r="J137"/>
  <c r="E7"/>
  <c r="E131"/>
  <c i="14" r="J39"/>
  <c r="J38"/>
  <c i="1" r="AY109"/>
  <c i="14" r="J37"/>
  <c i="1" r="AX109"/>
  <c i="14"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6"/>
  <c r="BH166"/>
  <c r="BG166"/>
  <c r="BE166"/>
  <c r="T166"/>
  <c r="R166"/>
  <c r="P166"/>
  <c r="BI165"/>
  <c r="BH165"/>
  <c r="BG165"/>
  <c r="BE165"/>
  <c r="T165"/>
  <c r="R165"/>
  <c r="P165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J122"/>
  <c r="F122"/>
  <c r="F120"/>
  <c r="E118"/>
  <c r="J93"/>
  <c r="F93"/>
  <c r="F91"/>
  <c r="E89"/>
  <c r="J26"/>
  <c r="E26"/>
  <c r="J94"/>
  <c r="J25"/>
  <c r="J20"/>
  <c r="E20"/>
  <c r="F123"/>
  <c r="J19"/>
  <c r="J14"/>
  <c r="J120"/>
  <c r="E7"/>
  <c r="E85"/>
  <c i="13" r="J39"/>
  <c r="J38"/>
  <c i="1" r="AY108"/>
  <c i="13" r="J37"/>
  <c i="1" r="AX108"/>
  <c i="13" r="BI136"/>
  <c r="BH136"/>
  <c r="BG136"/>
  <c r="BE136"/>
  <c r="T136"/>
  <c r="R136"/>
  <c r="P136"/>
  <c r="BI135"/>
  <c r="BH135"/>
  <c r="BG135"/>
  <c r="BE135"/>
  <c r="T135"/>
  <c r="R135"/>
  <c r="P135"/>
  <c r="BI133"/>
  <c r="BH133"/>
  <c r="BG133"/>
  <c r="BE133"/>
  <c r="T133"/>
  <c r="T132"/>
  <c r="R133"/>
  <c r="R132"/>
  <c r="P133"/>
  <c r="P132"/>
  <c r="BI131"/>
  <c r="BH131"/>
  <c r="BG131"/>
  <c r="BE131"/>
  <c r="T131"/>
  <c r="R131"/>
  <c r="P131"/>
  <c r="BI130"/>
  <c r="BH130"/>
  <c r="BG130"/>
  <c r="BE130"/>
  <c r="T130"/>
  <c r="R130"/>
  <c r="P130"/>
  <c r="BI128"/>
  <c r="BH128"/>
  <c r="BG128"/>
  <c r="BE128"/>
  <c r="T128"/>
  <c r="R128"/>
  <c r="P128"/>
  <c r="BI127"/>
  <c r="BH127"/>
  <c r="BG127"/>
  <c r="BE127"/>
  <c r="T127"/>
  <c r="R127"/>
  <c r="P127"/>
  <c r="BI126"/>
  <c r="BH126"/>
  <c r="BG126"/>
  <c r="BE126"/>
  <c r="T126"/>
  <c r="R126"/>
  <c r="P126"/>
  <c r="J120"/>
  <c r="F120"/>
  <c r="F118"/>
  <c r="E116"/>
  <c r="J93"/>
  <c r="F93"/>
  <c r="F91"/>
  <c r="E89"/>
  <c r="J26"/>
  <c r="E26"/>
  <c r="J94"/>
  <c r="J25"/>
  <c r="J20"/>
  <c r="E20"/>
  <c r="F121"/>
  <c r="J19"/>
  <c r="J14"/>
  <c r="J91"/>
  <c r="E7"/>
  <c r="E85"/>
  <c i="12" r="J39"/>
  <c r="J38"/>
  <c i="1" r="AY107"/>
  <c i="12" r="J37"/>
  <c i="1" r="AX107"/>
  <c i="12"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2"/>
  <c r="BH182"/>
  <c r="BG182"/>
  <c r="BE182"/>
  <c r="T182"/>
  <c r="R182"/>
  <c r="P182"/>
  <c r="BI179"/>
  <c r="BH179"/>
  <c r="BG179"/>
  <c r="BE179"/>
  <c r="T179"/>
  <c r="R179"/>
  <c r="P179"/>
  <c r="BI178"/>
  <c r="BH178"/>
  <c r="BG178"/>
  <c r="BE178"/>
  <c r="T178"/>
  <c r="R178"/>
  <c r="P178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58"/>
  <c r="BH158"/>
  <c r="BG158"/>
  <c r="BE158"/>
  <c r="T158"/>
  <c r="R158"/>
  <c r="P158"/>
  <c r="BI153"/>
  <c r="BH153"/>
  <c r="BG153"/>
  <c r="BE153"/>
  <c r="T153"/>
  <c r="T152"/>
  <c r="R153"/>
  <c r="R152"/>
  <c r="P153"/>
  <c r="P152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4"/>
  <c r="BH144"/>
  <c r="BG144"/>
  <c r="BE144"/>
  <c r="T144"/>
  <c r="R144"/>
  <c r="P144"/>
  <c r="BI141"/>
  <c r="BH141"/>
  <c r="BG141"/>
  <c r="BE141"/>
  <c r="T141"/>
  <c r="R141"/>
  <c r="P141"/>
  <c r="BI138"/>
  <c r="BH138"/>
  <c r="BG138"/>
  <c r="BE138"/>
  <c r="T138"/>
  <c r="R138"/>
  <c r="P138"/>
  <c r="BI134"/>
  <c r="BH134"/>
  <c r="BG134"/>
  <c r="BE134"/>
  <c r="T134"/>
  <c r="R134"/>
  <c r="P134"/>
  <c r="BI131"/>
  <c r="BH131"/>
  <c r="BG131"/>
  <c r="BE131"/>
  <c r="T131"/>
  <c r="R131"/>
  <c r="P131"/>
  <c r="J124"/>
  <c r="F124"/>
  <c r="F122"/>
  <c r="E120"/>
  <c r="J93"/>
  <c r="F93"/>
  <c r="F91"/>
  <c r="E89"/>
  <c r="J26"/>
  <c r="E26"/>
  <c r="J94"/>
  <c r="J25"/>
  <c r="J20"/>
  <c r="E20"/>
  <c r="F125"/>
  <c r="J19"/>
  <c r="J14"/>
  <c r="J91"/>
  <c r="E7"/>
  <c r="E116"/>
  <c i="11" r="J39"/>
  <c r="J38"/>
  <c i="1" r="AY105"/>
  <c i="11" r="J37"/>
  <c i="1" r="AX105"/>
  <c i="11" r="BI132"/>
  <c r="BH132"/>
  <c r="BG132"/>
  <c r="BE132"/>
  <c r="T132"/>
  <c r="R132"/>
  <c r="P132"/>
  <c r="BI131"/>
  <c r="BH131"/>
  <c r="BG131"/>
  <c r="BE131"/>
  <c r="T131"/>
  <c r="R131"/>
  <c r="P131"/>
  <c r="BI129"/>
  <c r="BH129"/>
  <c r="BG129"/>
  <c r="BE129"/>
  <c r="T129"/>
  <c r="T128"/>
  <c r="R129"/>
  <c r="R128"/>
  <c r="P129"/>
  <c r="P128"/>
  <c r="BI127"/>
  <c r="BH127"/>
  <c r="BG127"/>
  <c r="BE127"/>
  <c r="T127"/>
  <c r="T126"/>
  <c r="R127"/>
  <c r="R126"/>
  <c r="P127"/>
  <c r="P126"/>
  <c r="J120"/>
  <c r="F120"/>
  <c r="F118"/>
  <c r="E116"/>
  <c r="J93"/>
  <c r="F93"/>
  <c r="F91"/>
  <c r="E89"/>
  <c r="J26"/>
  <c r="E26"/>
  <c r="J121"/>
  <c r="J25"/>
  <c r="J20"/>
  <c r="E20"/>
  <c r="F121"/>
  <c r="J19"/>
  <c r="J14"/>
  <c r="J91"/>
  <c r="E7"/>
  <c r="E85"/>
  <c i="10" r="J39"/>
  <c r="J38"/>
  <c i="1" r="AY104"/>
  <c i="10" r="J37"/>
  <c i="1" r="AX104"/>
  <c i="10"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BI126"/>
  <c r="BH126"/>
  <c r="BG126"/>
  <c r="BE126"/>
  <c r="T126"/>
  <c r="R126"/>
  <c r="P126"/>
  <c r="BI125"/>
  <c r="BH125"/>
  <c r="BG125"/>
  <c r="BE125"/>
  <c r="T125"/>
  <c r="R125"/>
  <c r="P125"/>
  <c r="J118"/>
  <c r="F118"/>
  <c r="F116"/>
  <c r="E114"/>
  <c r="J93"/>
  <c r="F93"/>
  <c r="F91"/>
  <c r="E89"/>
  <c r="J26"/>
  <c r="E26"/>
  <c r="J119"/>
  <c r="J25"/>
  <c r="J20"/>
  <c r="E20"/>
  <c r="F119"/>
  <c r="J19"/>
  <c r="J14"/>
  <c r="J116"/>
  <c r="E7"/>
  <c r="E110"/>
  <c i="9" r="J39"/>
  <c r="J38"/>
  <c i="1" r="AY103"/>
  <c i="9" r="J37"/>
  <c i="1" r="AX103"/>
  <c i="9"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BI126"/>
  <c r="BH126"/>
  <c r="BG126"/>
  <c r="BE126"/>
  <c r="T126"/>
  <c r="R126"/>
  <c r="P126"/>
  <c r="J120"/>
  <c r="F120"/>
  <c r="F118"/>
  <c r="E116"/>
  <c r="J93"/>
  <c r="F93"/>
  <c r="F91"/>
  <c r="E89"/>
  <c r="J26"/>
  <c r="E26"/>
  <c r="J94"/>
  <c r="J25"/>
  <c r="J20"/>
  <c r="E20"/>
  <c r="F121"/>
  <c r="J19"/>
  <c r="J14"/>
  <c r="J118"/>
  <c r="E7"/>
  <c r="E112"/>
  <c i="8" r="J39"/>
  <c r="J38"/>
  <c i="1" r="AY102"/>
  <c i="8" r="J37"/>
  <c i="1" r="AX102"/>
  <c i="8" r="BI315"/>
  <c r="BH315"/>
  <c r="BG315"/>
  <c r="BE315"/>
  <c r="T315"/>
  <c r="R315"/>
  <c r="P315"/>
  <c r="BI314"/>
  <c r="BH314"/>
  <c r="BG314"/>
  <c r="BE314"/>
  <c r="T314"/>
  <c r="R314"/>
  <c r="P314"/>
  <c r="BI313"/>
  <c r="BH313"/>
  <c r="BG313"/>
  <c r="BE313"/>
  <c r="T313"/>
  <c r="R313"/>
  <c r="P313"/>
  <c r="BI312"/>
  <c r="BH312"/>
  <c r="BG312"/>
  <c r="BE312"/>
  <c r="T312"/>
  <c r="R312"/>
  <c r="P312"/>
  <c r="BI311"/>
  <c r="BH311"/>
  <c r="BG311"/>
  <c r="BE311"/>
  <c r="T311"/>
  <c r="R311"/>
  <c r="P311"/>
  <c r="BI310"/>
  <c r="BH310"/>
  <c r="BG310"/>
  <c r="BE310"/>
  <c r="T310"/>
  <c r="R310"/>
  <c r="P310"/>
  <c r="BI309"/>
  <c r="BH309"/>
  <c r="BG309"/>
  <c r="BE309"/>
  <c r="T309"/>
  <c r="R309"/>
  <c r="P309"/>
  <c r="BI308"/>
  <c r="BH308"/>
  <c r="BG308"/>
  <c r="BE308"/>
  <c r="T308"/>
  <c r="R308"/>
  <c r="P308"/>
  <c r="BI307"/>
  <c r="BH307"/>
  <c r="BG307"/>
  <c r="BE307"/>
  <c r="T307"/>
  <c r="R307"/>
  <c r="P307"/>
  <c r="BI306"/>
  <c r="BH306"/>
  <c r="BG306"/>
  <c r="BE306"/>
  <c r="T306"/>
  <c r="R306"/>
  <c r="P306"/>
  <c r="BI305"/>
  <c r="BH305"/>
  <c r="BG305"/>
  <c r="BE305"/>
  <c r="T305"/>
  <c r="R305"/>
  <c r="P305"/>
  <c r="BI303"/>
  <c r="BH303"/>
  <c r="BG303"/>
  <c r="BE303"/>
  <c r="T303"/>
  <c r="R303"/>
  <c r="P303"/>
  <c r="BI302"/>
  <c r="BH302"/>
  <c r="BG302"/>
  <c r="BE302"/>
  <c r="T302"/>
  <c r="R302"/>
  <c r="P302"/>
  <c r="BI301"/>
  <c r="BH301"/>
  <c r="BG301"/>
  <c r="BE301"/>
  <c r="T301"/>
  <c r="R301"/>
  <c r="P301"/>
  <c r="BI300"/>
  <c r="BH300"/>
  <c r="BG300"/>
  <c r="BE300"/>
  <c r="T300"/>
  <c r="R300"/>
  <c r="P300"/>
  <c r="BI298"/>
  <c r="BH298"/>
  <c r="BG298"/>
  <c r="BE298"/>
  <c r="T298"/>
  <c r="T297"/>
  <c r="R298"/>
  <c r="R297"/>
  <c r="P298"/>
  <c r="P297"/>
  <c r="BI296"/>
  <c r="BH296"/>
  <c r="BG296"/>
  <c r="BE296"/>
  <c r="T296"/>
  <c r="R296"/>
  <c r="P296"/>
  <c r="BI295"/>
  <c r="BH295"/>
  <c r="BG295"/>
  <c r="BE295"/>
  <c r="T295"/>
  <c r="R295"/>
  <c r="P295"/>
  <c r="BI294"/>
  <c r="BH294"/>
  <c r="BG294"/>
  <c r="BE294"/>
  <c r="T294"/>
  <c r="R294"/>
  <c r="P294"/>
  <c r="BI293"/>
  <c r="BH293"/>
  <c r="BG293"/>
  <c r="BE293"/>
  <c r="T293"/>
  <c r="R293"/>
  <c r="P293"/>
  <c r="BI292"/>
  <c r="BH292"/>
  <c r="BG292"/>
  <c r="BE292"/>
  <c r="T292"/>
  <c r="R292"/>
  <c r="P292"/>
  <c r="BI291"/>
  <c r="BH291"/>
  <c r="BG291"/>
  <c r="BE291"/>
  <c r="T291"/>
  <c r="T290"/>
  <c r="R291"/>
  <c r="R290"/>
  <c r="P291"/>
  <c r="P290"/>
  <c r="BI289"/>
  <c r="BH289"/>
  <c r="BG289"/>
  <c r="BE289"/>
  <c r="T289"/>
  <c r="R289"/>
  <c r="P289"/>
  <c r="BI288"/>
  <c r="BH288"/>
  <c r="BG288"/>
  <c r="BE288"/>
  <c r="T288"/>
  <c r="R288"/>
  <c r="P288"/>
  <c r="BI287"/>
  <c r="BH287"/>
  <c r="BG287"/>
  <c r="BE287"/>
  <c r="T287"/>
  <c r="R287"/>
  <c r="P287"/>
  <c r="BI286"/>
  <c r="BH286"/>
  <c r="BG286"/>
  <c r="BE286"/>
  <c r="T286"/>
  <c r="R286"/>
  <c r="P286"/>
  <c r="BI285"/>
  <c r="BH285"/>
  <c r="BG285"/>
  <c r="BE285"/>
  <c r="T285"/>
  <c r="R285"/>
  <c r="P285"/>
  <c r="BI284"/>
  <c r="BH284"/>
  <c r="BG284"/>
  <c r="BE284"/>
  <c r="T284"/>
  <c r="R284"/>
  <c r="P284"/>
  <c r="BI283"/>
  <c r="BH283"/>
  <c r="BG283"/>
  <c r="BE283"/>
  <c r="T283"/>
  <c r="R283"/>
  <c r="P283"/>
  <c r="BI282"/>
  <c r="BH282"/>
  <c r="BG282"/>
  <c r="BE282"/>
  <c r="T282"/>
  <c r="R282"/>
  <c r="P282"/>
  <c r="BI281"/>
  <c r="BH281"/>
  <c r="BG281"/>
  <c r="BE281"/>
  <c r="T281"/>
  <c r="R281"/>
  <c r="P281"/>
  <c r="BI280"/>
  <c r="BH280"/>
  <c r="BG280"/>
  <c r="BE280"/>
  <c r="T280"/>
  <c r="R280"/>
  <c r="P280"/>
  <c r="BI279"/>
  <c r="BH279"/>
  <c r="BG279"/>
  <c r="BE279"/>
  <c r="T279"/>
  <c r="R279"/>
  <c r="P279"/>
  <c r="BI278"/>
  <c r="BH278"/>
  <c r="BG278"/>
  <c r="BE278"/>
  <c r="T278"/>
  <c r="R278"/>
  <c r="P278"/>
  <c r="BI277"/>
  <c r="BH277"/>
  <c r="BG277"/>
  <c r="BE277"/>
  <c r="T277"/>
  <c r="R277"/>
  <c r="P277"/>
  <c r="BI276"/>
  <c r="BH276"/>
  <c r="BG276"/>
  <c r="BE276"/>
  <c r="T276"/>
  <c r="R276"/>
  <c r="P276"/>
  <c r="BI275"/>
  <c r="BH275"/>
  <c r="BG275"/>
  <c r="BE275"/>
  <c r="T275"/>
  <c r="R275"/>
  <c r="P275"/>
  <c r="BI274"/>
  <c r="BH274"/>
  <c r="BG274"/>
  <c r="BE274"/>
  <c r="T274"/>
  <c r="R274"/>
  <c r="P274"/>
  <c r="BI273"/>
  <c r="BH273"/>
  <c r="BG273"/>
  <c r="BE273"/>
  <c r="T273"/>
  <c r="R273"/>
  <c r="P273"/>
  <c r="BI272"/>
  <c r="BH272"/>
  <c r="BG272"/>
  <c r="BE272"/>
  <c r="T272"/>
  <c r="R272"/>
  <c r="P272"/>
  <c r="BI271"/>
  <c r="BH271"/>
  <c r="BG271"/>
  <c r="BE271"/>
  <c r="T271"/>
  <c r="R271"/>
  <c r="P271"/>
  <c r="BI270"/>
  <c r="BH270"/>
  <c r="BG270"/>
  <c r="BE270"/>
  <c r="T270"/>
  <c r="R270"/>
  <c r="P270"/>
  <c r="BI269"/>
  <c r="BH269"/>
  <c r="BG269"/>
  <c r="BE269"/>
  <c r="T269"/>
  <c r="R269"/>
  <c r="P269"/>
  <c r="BI268"/>
  <c r="BH268"/>
  <c r="BG268"/>
  <c r="BE268"/>
  <c r="T268"/>
  <c r="R268"/>
  <c r="P268"/>
  <c r="BI267"/>
  <c r="BH267"/>
  <c r="BG267"/>
  <c r="BE267"/>
  <c r="T267"/>
  <c r="R267"/>
  <c r="P267"/>
  <c r="BI266"/>
  <c r="BH266"/>
  <c r="BG266"/>
  <c r="BE266"/>
  <c r="T266"/>
  <c r="R266"/>
  <c r="P266"/>
  <c r="BI265"/>
  <c r="BH265"/>
  <c r="BG265"/>
  <c r="BE265"/>
  <c r="T265"/>
  <c r="R265"/>
  <c r="P265"/>
  <c r="BI264"/>
  <c r="BH264"/>
  <c r="BG264"/>
  <c r="BE264"/>
  <c r="T264"/>
  <c r="R264"/>
  <c r="P264"/>
  <c r="BI263"/>
  <c r="BH263"/>
  <c r="BG263"/>
  <c r="BE263"/>
  <c r="T263"/>
  <c r="R263"/>
  <c r="P263"/>
  <c r="BI262"/>
  <c r="BH262"/>
  <c r="BG262"/>
  <c r="BE262"/>
  <c r="T262"/>
  <c r="R262"/>
  <c r="P262"/>
  <c r="BI261"/>
  <c r="BH261"/>
  <c r="BG261"/>
  <c r="BE261"/>
  <c r="T261"/>
  <c r="R261"/>
  <c r="P261"/>
  <c r="BI260"/>
  <c r="BH260"/>
  <c r="BG260"/>
  <c r="BE260"/>
  <c r="T260"/>
  <c r="R260"/>
  <c r="P260"/>
  <c r="BI259"/>
  <c r="BH259"/>
  <c r="BG259"/>
  <c r="BE259"/>
  <c r="T259"/>
  <c r="R259"/>
  <c r="P259"/>
  <c r="BI258"/>
  <c r="BH258"/>
  <c r="BG258"/>
  <c r="BE258"/>
  <c r="T258"/>
  <c r="R258"/>
  <c r="P258"/>
  <c r="BI257"/>
  <c r="BH257"/>
  <c r="BG257"/>
  <c r="BE257"/>
  <c r="T257"/>
  <c r="R257"/>
  <c r="P257"/>
  <c r="BI256"/>
  <c r="BH256"/>
  <c r="BG256"/>
  <c r="BE256"/>
  <c r="T256"/>
  <c r="R256"/>
  <c r="P256"/>
  <c r="BI255"/>
  <c r="BH255"/>
  <c r="BG255"/>
  <c r="BE255"/>
  <c r="T255"/>
  <c r="R255"/>
  <c r="P255"/>
  <c r="BI253"/>
  <c r="BH253"/>
  <c r="BG253"/>
  <c r="BE253"/>
  <c r="T253"/>
  <c r="R253"/>
  <c r="P253"/>
  <c r="BI252"/>
  <c r="BH252"/>
  <c r="BG252"/>
  <c r="BE252"/>
  <c r="T252"/>
  <c r="R252"/>
  <c r="P252"/>
  <c r="BI251"/>
  <c r="BH251"/>
  <c r="BG251"/>
  <c r="BE251"/>
  <c r="T251"/>
  <c r="R251"/>
  <c r="P251"/>
  <c r="BI250"/>
  <c r="BH250"/>
  <c r="BG250"/>
  <c r="BE250"/>
  <c r="T250"/>
  <c r="R250"/>
  <c r="P250"/>
  <c r="BI248"/>
  <c r="BH248"/>
  <c r="BG248"/>
  <c r="BE248"/>
  <c r="T248"/>
  <c r="R248"/>
  <c r="P248"/>
  <c r="BI247"/>
  <c r="BH247"/>
  <c r="BG247"/>
  <c r="BE247"/>
  <c r="T247"/>
  <c r="R247"/>
  <c r="P247"/>
  <c r="BI246"/>
  <c r="BH246"/>
  <c r="BG246"/>
  <c r="BE246"/>
  <c r="T246"/>
  <c r="R246"/>
  <c r="P246"/>
  <c r="BI245"/>
  <c r="BH245"/>
  <c r="BG245"/>
  <c r="BE245"/>
  <c r="T245"/>
  <c r="R245"/>
  <c r="P245"/>
  <c r="BI244"/>
  <c r="BH244"/>
  <c r="BG244"/>
  <c r="BE244"/>
  <c r="T244"/>
  <c r="R244"/>
  <c r="P244"/>
  <c r="BI242"/>
  <c r="BH242"/>
  <c r="BG242"/>
  <c r="BE242"/>
  <c r="T242"/>
  <c r="R242"/>
  <c r="P242"/>
  <c r="BI241"/>
  <c r="BH241"/>
  <c r="BG241"/>
  <c r="BE241"/>
  <c r="T241"/>
  <c r="R241"/>
  <c r="P241"/>
  <c r="BI240"/>
  <c r="BH240"/>
  <c r="BG240"/>
  <c r="BE240"/>
  <c r="T240"/>
  <c r="R240"/>
  <c r="P240"/>
  <c r="BI239"/>
  <c r="BH239"/>
  <c r="BG239"/>
  <c r="BE239"/>
  <c r="T239"/>
  <c r="R239"/>
  <c r="P239"/>
  <c r="BI238"/>
  <c r="BH238"/>
  <c r="BG238"/>
  <c r="BE238"/>
  <c r="T238"/>
  <c r="R238"/>
  <c r="P238"/>
  <c r="BI237"/>
  <c r="BH237"/>
  <c r="BG237"/>
  <c r="BE237"/>
  <c r="T237"/>
  <c r="R237"/>
  <c r="P237"/>
  <c r="BI236"/>
  <c r="BH236"/>
  <c r="BG236"/>
  <c r="BE236"/>
  <c r="T236"/>
  <c r="R236"/>
  <c r="P236"/>
  <c r="BI235"/>
  <c r="BH235"/>
  <c r="BG235"/>
  <c r="BE235"/>
  <c r="T235"/>
  <c r="R235"/>
  <c r="P235"/>
  <c r="BI234"/>
  <c r="BH234"/>
  <c r="BG234"/>
  <c r="BE234"/>
  <c r="T234"/>
  <c r="R234"/>
  <c r="P234"/>
  <c r="BI233"/>
  <c r="BH233"/>
  <c r="BG233"/>
  <c r="BE233"/>
  <c r="T233"/>
  <c r="R233"/>
  <c r="P233"/>
  <c r="BI232"/>
  <c r="BH232"/>
  <c r="BG232"/>
  <c r="BE232"/>
  <c r="T232"/>
  <c r="R232"/>
  <c r="P232"/>
  <c r="BI231"/>
  <c r="BH231"/>
  <c r="BG231"/>
  <c r="BE231"/>
  <c r="T231"/>
  <c r="R231"/>
  <c r="P231"/>
  <c r="BI230"/>
  <c r="BH230"/>
  <c r="BG230"/>
  <c r="BE230"/>
  <c r="T230"/>
  <c r="R230"/>
  <c r="P230"/>
  <c r="BI229"/>
  <c r="BH229"/>
  <c r="BG229"/>
  <c r="BE229"/>
  <c r="T229"/>
  <c r="R229"/>
  <c r="P229"/>
  <c r="BI228"/>
  <c r="BH228"/>
  <c r="BG228"/>
  <c r="BE228"/>
  <c r="T228"/>
  <c r="R228"/>
  <c r="P228"/>
  <c r="BI227"/>
  <c r="BH227"/>
  <c r="BG227"/>
  <c r="BE227"/>
  <c r="T227"/>
  <c r="R227"/>
  <c r="P227"/>
  <c r="BI225"/>
  <c r="BH225"/>
  <c r="BG225"/>
  <c r="BE225"/>
  <c r="T225"/>
  <c r="R225"/>
  <c r="P225"/>
  <c r="BI224"/>
  <c r="BH224"/>
  <c r="BG224"/>
  <c r="BE224"/>
  <c r="T224"/>
  <c r="R224"/>
  <c r="P224"/>
  <c r="BI223"/>
  <c r="BH223"/>
  <c r="BG223"/>
  <c r="BE223"/>
  <c r="T223"/>
  <c r="R223"/>
  <c r="P223"/>
  <c r="BI222"/>
  <c r="BH222"/>
  <c r="BG222"/>
  <c r="BE222"/>
  <c r="T222"/>
  <c r="R222"/>
  <c r="P222"/>
  <c r="BI221"/>
  <c r="BH221"/>
  <c r="BG221"/>
  <c r="BE221"/>
  <c r="T221"/>
  <c r="R221"/>
  <c r="P221"/>
  <c r="BI220"/>
  <c r="BH220"/>
  <c r="BG220"/>
  <c r="BE220"/>
  <c r="T220"/>
  <c r="R220"/>
  <c r="P220"/>
  <c r="BI219"/>
  <c r="BH219"/>
  <c r="BG219"/>
  <c r="BE219"/>
  <c r="T219"/>
  <c r="R219"/>
  <c r="P219"/>
  <c r="BI218"/>
  <c r="BH218"/>
  <c r="BG218"/>
  <c r="BE218"/>
  <c r="T218"/>
  <c r="R218"/>
  <c r="P218"/>
  <c r="BI216"/>
  <c r="BH216"/>
  <c r="BG216"/>
  <c r="BE216"/>
  <c r="T216"/>
  <c r="R216"/>
  <c r="P216"/>
  <c r="BI215"/>
  <c r="BH215"/>
  <c r="BG215"/>
  <c r="BE215"/>
  <c r="T215"/>
  <c r="R215"/>
  <c r="P215"/>
  <c r="BI214"/>
  <c r="BH214"/>
  <c r="BG214"/>
  <c r="BE214"/>
  <c r="T214"/>
  <c r="R214"/>
  <c r="P214"/>
  <c r="BI213"/>
  <c r="BH213"/>
  <c r="BG213"/>
  <c r="BE213"/>
  <c r="T213"/>
  <c r="R213"/>
  <c r="P213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7"/>
  <c r="BH207"/>
  <c r="BG207"/>
  <c r="BE207"/>
  <c r="T207"/>
  <c r="R207"/>
  <c r="P207"/>
  <c r="BI206"/>
  <c r="BH206"/>
  <c r="BG206"/>
  <c r="BE206"/>
  <c r="T206"/>
  <c r="R206"/>
  <c r="P206"/>
  <c r="BI203"/>
  <c r="BH203"/>
  <c r="BG203"/>
  <c r="BE203"/>
  <c r="T203"/>
  <c r="R203"/>
  <c r="P203"/>
  <c r="BI202"/>
  <c r="BH202"/>
  <c r="BG202"/>
  <c r="BE202"/>
  <c r="T202"/>
  <c r="R202"/>
  <c r="P202"/>
  <c r="BI201"/>
  <c r="BH201"/>
  <c r="BG201"/>
  <c r="BE201"/>
  <c r="T201"/>
  <c r="R201"/>
  <c r="P201"/>
  <c r="BI199"/>
  <c r="BH199"/>
  <c r="BG199"/>
  <c r="BE199"/>
  <c r="T199"/>
  <c r="R199"/>
  <c r="P199"/>
  <c r="BI198"/>
  <c r="BH198"/>
  <c r="BG198"/>
  <c r="BE198"/>
  <c r="T198"/>
  <c r="R198"/>
  <c r="P198"/>
  <c r="BI196"/>
  <c r="BH196"/>
  <c r="BG196"/>
  <c r="BE196"/>
  <c r="T196"/>
  <c r="R196"/>
  <c r="P196"/>
  <c r="BI195"/>
  <c r="BH195"/>
  <c r="BG195"/>
  <c r="BE195"/>
  <c r="T195"/>
  <c r="R195"/>
  <c r="P195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90"/>
  <c r="BH190"/>
  <c r="BG190"/>
  <c r="BE190"/>
  <c r="T190"/>
  <c r="R190"/>
  <c r="P190"/>
  <c r="BI189"/>
  <c r="BH189"/>
  <c r="BG189"/>
  <c r="BE189"/>
  <c r="T189"/>
  <c r="R189"/>
  <c r="P189"/>
  <c r="BI188"/>
  <c r="BH188"/>
  <c r="BG188"/>
  <c r="BE188"/>
  <c r="T188"/>
  <c r="R188"/>
  <c r="P188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7"/>
  <c r="BH167"/>
  <c r="BG167"/>
  <c r="BE167"/>
  <c r="T167"/>
  <c r="R167"/>
  <c r="P167"/>
  <c r="BI166"/>
  <c r="BH166"/>
  <c r="BG166"/>
  <c r="BE166"/>
  <c r="T166"/>
  <c r="R166"/>
  <c r="P166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J141"/>
  <c r="F141"/>
  <c r="F139"/>
  <c r="E137"/>
  <c r="J93"/>
  <c r="F93"/>
  <c r="F91"/>
  <c r="E89"/>
  <c r="J26"/>
  <c r="E26"/>
  <c r="J94"/>
  <c r="J25"/>
  <c r="J20"/>
  <c r="E20"/>
  <c r="F142"/>
  <c r="J19"/>
  <c r="J14"/>
  <c r="J139"/>
  <c r="E7"/>
  <c r="E85"/>
  <c i="7" r="J39"/>
  <c r="J38"/>
  <c i="1" r="AY101"/>
  <c i="7" r="J37"/>
  <c i="1" r="AX101"/>
  <c i="7" r="BI224"/>
  <c r="BH224"/>
  <c r="BG224"/>
  <c r="BE224"/>
  <c r="T224"/>
  <c r="R224"/>
  <c r="P224"/>
  <c r="BI223"/>
  <c r="BH223"/>
  <c r="BG223"/>
  <c r="BE223"/>
  <c r="T223"/>
  <c r="R223"/>
  <c r="P223"/>
  <c r="BI222"/>
  <c r="BH222"/>
  <c r="BG222"/>
  <c r="BE222"/>
  <c r="T222"/>
  <c r="R222"/>
  <c r="P222"/>
  <c r="BI221"/>
  <c r="BH221"/>
  <c r="BG221"/>
  <c r="BE221"/>
  <c r="T221"/>
  <c r="R221"/>
  <c r="P221"/>
  <c r="BI220"/>
  <c r="BH220"/>
  <c r="BG220"/>
  <c r="BE220"/>
  <c r="T220"/>
  <c r="R220"/>
  <c r="P220"/>
  <c r="BI219"/>
  <c r="BH219"/>
  <c r="BG219"/>
  <c r="BE219"/>
  <c r="T219"/>
  <c r="R219"/>
  <c r="P219"/>
  <c r="BI218"/>
  <c r="BH218"/>
  <c r="BG218"/>
  <c r="BE218"/>
  <c r="T218"/>
  <c r="R218"/>
  <c r="P218"/>
  <c r="BI217"/>
  <c r="BH217"/>
  <c r="BG217"/>
  <c r="BE217"/>
  <c r="T217"/>
  <c r="R217"/>
  <c r="P217"/>
  <c r="BI215"/>
  <c r="BH215"/>
  <c r="BG215"/>
  <c r="BE215"/>
  <c r="T215"/>
  <c r="R215"/>
  <c r="P215"/>
  <c r="BI214"/>
  <c r="BH214"/>
  <c r="BG214"/>
  <c r="BE214"/>
  <c r="T214"/>
  <c r="R214"/>
  <c r="P214"/>
  <c r="BI213"/>
  <c r="BH213"/>
  <c r="BG213"/>
  <c r="BE213"/>
  <c r="T213"/>
  <c r="R213"/>
  <c r="P213"/>
  <c r="BI212"/>
  <c r="BH212"/>
  <c r="BG212"/>
  <c r="BE212"/>
  <c r="T212"/>
  <c r="R212"/>
  <c r="P212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8"/>
  <c r="BH208"/>
  <c r="BG208"/>
  <c r="BE208"/>
  <c r="T208"/>
  <c r="R208"/>
  <c r="P208"/>
  <c r="BI207"/>
  <c r="BH207"/>
  <c r="BG207"/>
  <c r="BE207"/>
  <c r="T207"/>
  <c r="R207"/>
  <c r="P207"/>
  <c r="BI206"/>
  <c r="BH206"/>
  <c r="BG206"/>
  <c r="BE206"/>
  <c r="T206"/>
  <c r="R206"/>
  <c r="P206"/>
  <c r="BI205"/>
  <c r="BH205"/>
  <c r="BG205"/>
  <c r="BE205"/>
  <c r="T205"/>
  <c r="R205"/>
  <c r="P205"/>
  <c r="BI204"/>
  <c r="BH204"/>
  <c r="BG204"/>
  <c r="BE204"/>
  <c r="T204"/>
  <c r="R204"/>
  <c r="P204"/>
  <c r="BI203"/>
  <c r="BH203"/>
  <c r="BG203"/>
  <c r="BE203"/>
  <c r="T203"/>
  <c r="R203"/>
  <c r="P203"/>
  <c r="BI202"/>
  <c r="BH202"/>
  <c r="BG202"/>
  <c r="BE202"/>
  <c r="T202"/>
  <c r="R202"/>
  <c r="P202"/>
  <c r="BI201"/>
  <c r="BH201"/>
  <c r="BG201"/>
  <c r="BE201"/>
  <c r="T201"/>
  <c r="R201"/>
  <c r="P201"/>
  <c r="BI200"/>
  <c r="BH200"/>
  <c r="BG200"/>
  <c r="BE200"/>
  <c r="T200"/>
  <c r="R200"/>
  <c r="P200"/>
  <c r="BI198"/>
  <c r="BH198"/>
  <c r="BG198"/>
  <c r="BE198"/>
  <c r="T198"/>
  <c r="R198"/>
  <c r="P198"/>
  <c r="BI197"/>
  <c r="BH197"/>
  <c r="BG197"/>
  <c r="BE197"/>
  <c r="T197"/>
  <c r="R197"/>
  <c r="P197"/>
  <c r="BI196"/>
  <c r="BH196"/>
  <c r="BG196"/>
  <c r="BE196"/>
  <c r="T196"/>
  <c r="R196"/>
  <c r="P196"/>
  <c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J124"/>
  <c r="F124"/>
  <c r="F122"/>
  <c r="E120"/>
  <c r="J93"/>
  <c r="F93"/>
  <c r="F91"/>
  <c r="E89"/>
  <c r="J26"/>
  <c r="E26"/>
  <c r="J94"/>
  <c r="J25"/>
  <c r="J20"/>
  <c r="E20"/>
  <c r="F125"/>
  <c r="J19"/>
  <c r="J14"/>
  <c r="J122"/>
  <c r="E7"/>
  <c r="E116"/>
  <c i="6" r="J39"/>
  <c r="J38"/>
  <c i="1" r="AY100"/>
  <c i="6" r="J37"/>
  <c i="1" r="AX100"/>
  <c i="6" r="BI284"/>
  <c r="BH284"/>
  <c r="BG284"/>
  <c r="BE284"/>
  <c r="T284"/>
  <c r="R284"/>
  <c r="P284"/>
  <c r="BI283"/>
  <c r="BH283"/>
  <c r="BG283"/>
  <c r="BE283"/>
  <c r="T283"/>
  <c r="R283"/>
  <c r="P283"/>
  <c r="BI282"/>
  <c r="BH282"/>
  <c r="BG282"/>
  <c r="BE282"/>
  <c r="T282"/>
  <c r="R282"/>
  <c r="P282"/>
  <c r="BI281"/>
  <c r="BH281"/>
  <c r="BG281"/>
  <c r="BE281"/>
  <c r="T281"/>
  <c r="R281"/>
  <c r="P281"/>
  <c r="BI280"/>
  <c r="BH280"/>
  <c r="BG280"/>
  <c r="BE280"/>
  <c r="T280"/>
  <c r="R280"/>
  <c r="P280"/>
  <c r="BI279"/>
  <c r="BH279"/>
  <c r="BG279"/>
  <c r="BE279"/>
  <c r="T279"/>
  <c r="R279"/>
  <c r="P279"/>
  <c r="BI278"/>
  <c r="BH278"/>
  <c r="BG278"/>
  <c r="BE278"/>
  <c r="T278"/>
  <c r="R278"/>
  <c r="P278"/>
  <c r="BI277"/>
  <c r="BH277"/>
  <c r="BG277"/>
  <c r="BE277"/>
  <c r="T277"/>
  <c r="R277"/>
  <c r="P277"/>
  <c r="BI276"/>
  <c r="BH276"/>
  <c r="BG276"/>
  <c r="BE276"/>
  <c r="T276"/>
  <c r="R276"/>
  <c r="P276"/>
  <c r="BI274"/>
  <c r="BH274"/>
  <c r="BG274"/>
  <c r="BE274"/>
  <c r="T274"/>
  <c r="R274"/>
  <c r="P274"/>
  <c r="BI273"/>
  <c r="BH273"/>
  <c r="BG273"/>
  <c r="BE273"/>
  <c r="T273"/>
  <c r="R273"/>
  <c r="P273"/>
  <c r="BI272"/>
  <c r="BH272"/>
  <c r="BG272"/>
  <c r="BE272"/>
  <c r="T272"/>
  <c r="R272"/>
  <c r="P272"/>
  <c r="BI271"/>
  <c r="BH271"/>
  <c r="BG271"/>
  <c r="BE271"/>
  <c r="T271"/>
  <c r="R271"/>
  <c r="P271"/>
  <c r="BI270"/>
  <c r="BH270"/>
  <c r="BG270"/>
  <c r="BE270"/>
  <c r="T270"/>
  <c r="R270"/>
  <c r="P270"/>
  <c r="BI269"/>
  <c r="BH269"/>
  <c r="BG269"/>
  <c r="BE269"/>
  <c r="T269"/>
  <c r="R269"/>
  <c r="P269"/>
  <c r="BI268"/>
  <c r="BH268"/>
  <c r="BG268"/>
  <c r="BE268"/>
  <c r="T268"/>
  <c r="R268"/>
  <c r="P268"/>
  <c r="BI267"/>
  <c r="BH267"/>
  <c r="BG267"/>
  <c r="BE267"/>
  <c r="T267"/>
  <c r="R267"/>
  <c r="P267"/>
  <c r="BI266"/>
  <c r="BH266"/>
  <c r="BG266"/>
  <c r="BE266"/>
  <c r="T266"/>
  <c r="R266"/>
  <c r="P266"/>
  <c r="BI265"/>
  <c r="BH265"/>
  <c r="BG265"/>
  <c r="BE265"/>
  <c r="T265"/>
  <c r="R265"/>
  <c r="P265"/>
  <c r="BI263"/>
  <c r="BH263"/>
  <c r="BG263"/>
  <c r="BE263"/>
  <c r="T263"/>
  <c r="R263"/>
  <c r="P263"/>
  <c r="BI262"/>
  <c r="BH262"/>
  <c r="BG262"/>
  <c r="BE262"/>
  <c r="T262"/>
  <c r="R262"/>
  <c r="P262"/>
  <c r="BI261"/>
  <c r="BH261"/>
  <c r="BG261"/>
  <c r="BE261"/>
  <c r="T261"/>
  <c r="R261"/>
  <c r="P261"/>
  <c r="BI260"/>
  <c r="BH260"/>
  <c r="BG260"/>
  <c r="BE260"/>
  <c r="T260"/>
  <c r="R260"/>
  <c r="P260"/>
  <c r="BI259"/>
  <c r="BH259"/>
  <c r="BG259"/>
  <c r="BE259"/>
  <c r="T259"/>
  <c r="R259"/>
  <c r="P259"/>
  <c r="BI258"/>
  <c r="BH258"/>
  <c r="BG258"/>
  <c r="BE258"/>
  <c r="T258"/>
  <c r="R258"/>
  <c r="P258"/>
  <c r="BI257"/>
  <c r="BH257"/>
  <c r="BG257"/>
  <c r="BE257"/>
  <c r="T257"/>
  <c r="R257"/>
  <c r="P257"/>
  <c r="BI256"/>
  <c r="BH256"/>
  <c r="BG256"/>
  <c r="BE256"/>
  <c r="T256"/>
  <c r="R256"/>
  <c r="P256"/>
  <c r="BI255"/>
  <c r="BH255"/>
  <c r="BG255"/>
  <c r="BE255"/>
  <c r="T255"/>
  <c r="R255"/>
  <c r="P255"/>
  <c r="BI254"/>
  <c r="BH254"/>
  <c r="BG254"/>
  <c r="BE254"/>
  <c r="T254"/>
  <c r="R254"/>
  <c r="P254"/>
  <c r="BI253"/>
  <c r="BH253"/>
  <c r="BG253"/>
  <c r="BE253"/>
  <c r="T253"/>
  <c r="R253"/>
  <c r="P253"/>
  <c r="BI252"/>
  <c r="BH252"/>
  <c r="BG252"/>
  <c r="BE252"/>
  <c r="T252"/>
  <c r="R252"/>
  <c r="P252"/>
  <c r="BI251"/>
  <c r="BH251"/>
  <c r="BG251"/>
  <c r="BE251"/>
  <c r="T251"/>
  <c r="R251"/>
  <c r="P251"/>
  <c r="BI250"/>
  <c r="BH250"/>
  <c r="BG250"/>
  <c r="BE250"/>
  <c r="T250"/>
  <c r="R250"/>
  <c r="P250"/>
  <c r="BI249"/>
  <c r="BH249"/>
  <c r="BG249"/>
  <c r="BE249"/>
  <c r="T249"/>
  <c r="R249"/>
  <c r="P249"/>
  <c r="BI248"/>
  <c r="BH248"/>
  <c r="BG248"/>
  <c r="BE248"/>
  <c r="T248"/>
  <c r="R248"/>
  <c r="P248"/>
  <c r="BI247"/>
  <c r="BH247"/>
  <c r="BG247"/>
  <c r="BE247"/>
  <c r="T247"/>
  <c r="R247"/>
  <c r="P247"/>
  <c r="BI246"/>
  <c r="BH246"/>
  <c r="BG246"/>
  <c r="BE246"/>
  <c r="T246"/>
  <c r="R246"/>
  <c r="P246"/>
  <c r="BI245"/>
  <c r="BH245"/>
  <c r="BG245"/>
  <c r="BE245"/>
  <c r="T245"/>
  <c r="R245"/>
  <c r="P245"/>
  <c r="BI244"/>
  <c r="BH244"/>
  <c r="BG244"/>
  <c r="BE244"/>
  <c r="T244"/>
  <c r="R244"/>
  <c r="P244"/>
  <c r="BI243"/>
  <c r="BH243"/>
  <c r="BG243"/>
  <c r="BE243"/>
  <c r="T243"/>
  <c r="R243"/>
  <c r="P243"/>
  <c r="BI242"/>
  <c r="BH242"/>
  <c r="BG242"/>
  <c r="BE242"/>
  <c r="T242"/>
  <c r="R242"/>
  <c r="P242"/>
  <c r="BI241"/>
  <c r="BH241"/>
  <c r="BG241"/>
  <c r="BE241"/>
  <c r="T241"/>
  <c r="R241"/>
  <c r="P241"/>
  <c r="BI240"/>
  <c r="BH240"/>
  <c r="BG240"/>
  <c r="BE240"/>
  <c r="T240"/>
  <c r="R240"/>
  <c r="P240"/>
  <c r="BI239"/>
  <c r="BH239"/>
  <c r="BG239"/>
  <c r="BE239"/>
  <c r="T239"/>
  <c r="R239"/>
  <c r="P239"/>
  <c r="BI238"/>
  <c r="BH238"/>
  <c r="BG238"/>
  <c r="BE238"/>
  <c r="T238"/>
  <c r="R238"/>
  <c r="P238"/>
  <c r="BI237"/>
  <c r="BH237"/>
  <c r="BG237"/>
  <c r="BE237"/>
  <c r="T237"/>
  <c r="R237"/>
  <c r="P237"/>
  <c r="BI236"/>
  <c r="BH236"/>
  <c r="BG236"/>
  <c r="BE236"/>
  <c r="T236"/>
  <c r="R236"/>
  <c r="P236"/>
  <c r="BI235"/>
  <c r="BH235"/>
  <c r="BG235"/>
  <c r="BE235"/>
  <c r="T235"/>
  <c r="R235"/>
  <c r="P235"/>
  <c r="BI234"/>
  <c r="BH234"/>
  <c r="BG234"/>
  <c r="BE234"/>
  <c r="T234"/>
  <c r="R234"/>
  <c r="P234"/>
  <c r="BI233"/>
  <c r="BH233"/>
  <c r="BG233"/>
  <c r="BE233"/>
  <c r="T233"/>
  <c r="R233"/>
  <c r="P233"/>
  <c r="BI232"/>
  <c r="BH232"/>
  <c r="BG232"/>
  <c r="BE232"/>
  <c r="T232"/>
  <c r="R232"/>
  <c r="P232"/>
  <c r="BI231"/>
  <c r="BH231"/>
  <c r="BG231"/>
  <c r="BE231"/>
  <c r="T231"/>
  <c r="R231"/>
  <c r="P231"/>
  <c r="BI230"/>
  <c r="BH230"/>
  <c r="BG230"/>
  <c r="BE230"/>
  <c r="T230"/>
  <c r="R230"/>
  <c r="P230"/>
  <c r="BI229"/>
  <c r="BH229"/>
  <c r="BG229"/>
  <c r="BE229"/>
  <c r="T229"/>
  <c r="R229"/>
  <c r="P229"/>
  <c r="BI228"/>
  <c r="BH228"/>
  <c r="BG228"/>
  <c r="BE228"/>
  <c r="T228"/>
  <c r="R228"/>
  <c r="P228"/>
  <c r="BI227"/>
  <c r="BH227"/>
  <c r="BG227"/>
  <c r="BE227"/>
  <c r="T227"/>
  <c r="R227"/>
  <c r="P227"/>
  <c r="BI226"/>
  <c r="BH226"/>
  <c r="BG226"/>
  <c r="BE226"/>
  <c r="T226"/>
  <c r="R226"/>
  <c r="P226"/>
  <c r="BI225"/>
  <c r="BH225"/>
  <c r="BG225"/>
  <c r="BE225"/>
  <c r="T225"/>
  <c r="R225"/>
  <c r="P225"/>
  <c r="BI224"/>
  <c r="BH224"/>
  <c r="BG224"/>
  <c r="BE224"/>
  <c r="T224"/>
  <c r="R224"/>
  <c r="P224"/>
  <c r="BI223"/>
  <c r="BH223"/>
  <c r="BG223"/>
  <c r="BE223"/>
  <c r="T223"/>
  <c r="R223"/>
  <c r="P223"/>
  <c r="BI222"/>
  <c r="BH222"/>
  <c r="BG222"/>
  <c r="BE222"/>
  <c r="T222"/>
  <c r="R222"/>
  <c r="P222"/>
  <c r="BI221"/>
  <c r="BH221"/>
  <c r="BG221"/>
  <c r="BE221"/>
  <c r="T221"/>
  <c r="R221"/>
  <c r="P221"/>
  <c r="BI220"/>
  <c r="BH220"/>
  <c r="BG220"/>
  <c r="BE220"/>
  <c r="T220"/>
  <c r="R220"/>
  <c r="P220"/>
  <c r="BI219"/>
  <c r="BH219"/>
  <c r="BG219"/>
  <c r="BE219"/>
  <c r="T219"/>
  <c r="R219"/>
  <c r="P219"/>
  <c r="BI218"/>
  <c r="BH218"/>
  <c r="BG218"/>
  <c r="BE218"/>
  <c r="T218"/>
  <c r="R218"/>
  <c r="P218"/>
  <c r="BI217"/>
  <c r="BH217"/>
  <c r="BG217"/>
  <c r="BE217"/>
  <c r="T217"/>
  <c r="R217"/>
  <c r="P217"/>
  <c r="BI216"/>
  <c r="BH216"/>
  <c r="BG216"/>
  <c r="BE216"/>
  <c r="T216"/>
  <c r="R216"/>
  <c r="P216"/>
  <c r="BI215"/>
  <c r="BH215"/>
  <c r="BG215"/>
  <c r="BE215"/>
  <c r="T215"/>
  <c r="R215"/>
  <c r="P215"/>
  <c r="BI214"/>
  <c r="BH214"/>
  <c r="BG214"/>
  <c r="BE214"/>
  <c r="T214"/>
  <c r="R214"/>
  <c r="P214"/>
  <c r="BI213"/>
  <c r="BH213"/>
  <c r="BG213"/>
  <c r="BE213"/>
  <c r="T213"/>
  <c r="R213"/>
  <c r="P213"/>
  <c r="BI212"/>
  <c r="BH212"/>
  <c r="BG212"/>
  <c r="BE212"/>
  <c r="T212"/>
  <c r="R212"/>
  <c r="P212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8"/>
  <c r="BH208"/>
  <c r="BG208"/>
  <c r="BE208"/>
  <c r="T208"/>
  <c r="R208"/>
  <c r="P208"/>
  <c r="BI207"/>
  <c r="BH207"/>
  <c r="BG207"/>
  <c r="BE207"/>
  <c r="T207"/>
  <c r="R207"/>
  <c r="P207"/>
  <c r="BI206"/>
  <c r="BH206"/>
  <c r="BG206"/>
  <c r="BE206"/>
  <c r="T206"/>
  <c r="R206"/>
  <c r="P206"/>
  <c r="BI205"/>
  <c r="BH205"/>
  <c r="BG205"/>
  <c r="BE205"/>
  <c r="T205"/>
  <c r="R205"/>
  <c r="P205"/>
  <c r="BI204"/>
  <c r="BH204"/>
  <c r="BG204"/>
  <c r="BE204"/>
  <c r="T204"/>
  <c r="R204"/>
  <c r="P204"/>
  <c r="BI203"/>
  <c r="BH203"/>
  <c r="BG203"/>
  <c r="BE203"/>
  <c r="T203"/>
  <c r="R203"/>
  <c r="P203"/>
  <c r="BI202"/>
  <c r="BH202"/>
  <c r="BG202"/>
  <c r="BE202"/>
  <c r="T202"/>
  <c r="R202"/>
  <c r="P202"/>
  <c r="BI201"/>
  <c r="BH201"/>
  <c r="BG201"/>
  <c r="BE201"/>
  <c r="T201"/>
  <c r="R201"/>
  <c r="P201"/>
  <c r="BI200"/>
  <c r="BH200"/>
  <c r="BG200"/>
  <c r="BE200"/>
  <c r="T200"/>
  <c r="R200"/>
  <c r="P200"/>
  <c r="BI199"/>
  <c r="BH199"/>
  <c r="BG199"/>
  <c r="BE199"/>
  <c r="T199"/>
  <c r="R199"/>
  <c r="P199"/>
  <c r="BI198"/>
  <c r="BH198"/>
  <c r="BG198"/>
  <c r="BE198"/>
  <c r="T198"/>
  <c r="R198"/>
  <c r="P198"/>
  <c r="BI197"/>
  <c r="BH197"/>
  <c r="BG197"/>
  <c r="BE197"/>
  <c r="T197"/>
  <c r="R197"/>
  <c r="P197"/>
  <c r="BI196"/>
  <c r="BH196"/>
  <c r="BG196"/>
  <c r="BE196"/>
  <c r="T196"/>
  <c r="R196"/>
  <c r="P196"/>
  <c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90"/>
  <c r="BH190"/>
  <c r="BG190"/>
  <c r="BE190"/>
  <c r="T190"/>
  <c r="R190"/>
  <c r="P190"/>
  <c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BI127"/>
  <c r="BH127"/>
  <c r="BG127"/>
  <c r="BE127"/>
  <c r="T127"/>
  <c r="R127"/>
  <c r="P127"/>
  <c r="J121"/>
  <c r="F121"/>
  <c r="F119"/>
  <c r="E117"/>
  <c r="J93"/>
  <c r="F93"/>
  <c r="F91"/>
  <c r="E89"/>
  <c r="J26"/>
  <c r="E26"/>
  <c r="J94"/>
  <c r="J25"/>
  <c r="J20"/>
  <c r="E20"/>
  <c r="F94"/>
  <c r="J19"/>
  <c r="J14"/>
  <c r="J119"/>
  <c r="E7"/>
  <c r="E113"/>
  <c i="5" r="J39"/>
  <c r="J38"/>
  <c i="1" r="AY99"/>
  <c i="5" r="J37"/>
  <c i="1" r="AX99"/>
  <c i="5"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90"/>
  <c r="BH190"/>
  <c r="BG190"/>
  <c r="BE190"/>
  <c r="T190"/>
  <c r="R190"/>
  <c r="P190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3"/>
  <c r="BH153"/>
  <c r="BG153"/>
  <c r="BE153"/>
  <c r="T153"/>
  <c r="T152"/>
  <c r="R153"/>
  <c r="R152"/>
  <c r="P153"/>
  <c r="P152"/>
  <c r="BI151"/>
  <c r="BH151"/>
  <c r="BG151"/>
  <c r="BE151"/>
  <c r="T151"/>
  <c r="T150"/>
  <c r="R151"/>
  <c r="R150"/>
  <c r="P151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J123"/>
  <c r="F123"/>
  <c r="F121"/>
  <c r="E119"/>
  <c r="J93"/>
  <c r="F93"/>
  <c r="F91"/>
  <c r="E89"/>
  <c r="J26"/>
  <c r="E26"/>
  <c r="J124"/>
  <c r="J25"/>
  <c r="J20"/>
  <c r="E20"/>
  <c r="F124"/>
  <c r="J19"/>
  <c r="J14"/>
  <c r="J121"/>
  <c r="E7"/>
  <c r="E85"/>
  <c i="4" r="J39"/>
  <c r="J38"/>
  <c i="1" r="AY98"/>
  <c i="4" r="J37"/>
  <c i="1" r="AX98"/>
  <c i="4" r="BI172"/>
  <c r="BH172"/>
  <c r="BG172"/>
  <c r="BE172"/>
  <c r="T172"/>
  <c r="T171"/>
  <c r="R172"/>
  <c r="R171"/>
  <c r="P172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59"/>
  <c r="BH159"/>
  <c r="BG159"/>
  <c r="BE159"/>
  <c r="T159"/>
  <c r="R159"/>
  <c r="P159"/>
  <c r="BI158"/>
  <c r="BH158"/>
  <c r="BG158"/>
  <c r="BE158"/>
  <c r="T158"/>
  <c r="R158"/>
  <c r="P158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0"/>
  <c r="BH130"/>
  <c r="BG130"/>
  <c r="BE130"/>
  <c r="T130"/>
  <c r="R130"/>
  <c r="P130"/>
  <c r="BI129"/>
  <c r="BH129"/>
  <c r="BG129"/>
  <c r="BE129"/>
  <c r="T129"/>
  <c r="R129"/>
  <c r="P129"/>
  <c r="J123"/>
  <c r="F123"/>
  <c r="F121"/>
  <c r="E119"/>
  <c r="J93"/>
  <c r="F93"/>
  <c r="F91"/>
  <c r="E89"/>
  <c r="J26"/>
  <c r="E26"/>
  <c r="J94"/>
  <c r="J25"/>
  <c r="J20"/>
  <c r="E20"/>
  <c r="F124"/>
  <c r="J19"/>
  <c r="J14"/>
  <c r="J91"/>
  <c r="E7"/>
  <c r="E115"/>
  <c i="3" r="J39"/>
  <c r="J38"/>
  <c i="1" r="AY97"/>
  <c i="3" r="J37"/>
  <c i="1" r="AX97"/>
  <c i="3" r="BI242"/>
  <c r="BH242"/>
  <c r="BG242"/>
  <c r="BE242"/>
  <c r="T242"/>
  <c r="R242"/>
  <c r="P242"/>
  <c r="BI241"/>
  <c r="BH241"/>
  <c r="BG241"/>
  <c r="BE241"/>
  <c r="T241"/>
  <c r="R241"/>
  <c r="P241"/>
  <c r="BI240"/>
  <c r="BH240"/>
  <c r="BG240"/>
  <c r="BE240"/>
  <c r="T240"/>
  <c r="R240"/>
  <c r="P240"/>
  <c r="BI239"/>
  <c r="BH239"/>
  <c r="BG239"/>
  <c r="BE239"/>
  <c r="T239"/>
  <c r="R239"/>
  <c r="P239"/>
  <c r="BI238"/>
  <c r="BH238"/>
  <c r="BG238"/>
  <c r="BE238"/>
  <c r="T238"/>
  <c r="R238"/>
  <c r="P238"/>
  <c r="BI237"/>
  <c r="BH237"/>
  <c r="BG237"/>
  <c r="BE237"/>
  <c r="T237"/>
  <c r="R237"/>
  <c r="P237"/>
  <c r="BI236"/>
  <c r="BH236"/>
  <c r="BG236"/>
  <c r="BE236"/>
  <c r="T236"/>
  <c r="R236"/>
  <c r="P236"/>
  <c r="BI235"/>
  <c r="BH235"/>
  <c r="BG235"/>
  <c r="BE235"/>
  <c r="T235"/>
  <c r="R235"/>
  <c r="P235"/>
  <c r="BI234"/>
  <c r="BH234"/>
  <c r="BG234"/>
  <c r="BE234"/>
  <c r="T234"/>
  <c r="R234"/>
  <c r="P234"/>
  <c r="BI233"/>
  <c r="BH233"/>
  <c r="BG233"/>
  <c r="BE233"/>
  <c r="T233"/>
  <c r="R233"/>
  <c r="P233"/>
  <c r="BI232"/>
  <c r="BH232"/>
  <c r="BG232"/>
  <c r="BE232"/>
  <c r="T232"/>
  <c r="R232"/>
  <c r="P232"/>
  <c r="BI230"/>
  <c r="BH230"/>
  <c r="BG230"/>
  <c r="BE230"/>
  <c r="T230"/>
  <c r="R230"/>
  <c r="P230"/>
  <c r="BI229"/>
  <c r="BH229"/>
  <c r="BG229"/>
  <c r="BE229"/>
  <c r="T229"/>
  <c r="R229"/>
  <c r="P229"/>
  <c r="BI228"/>
  <c r="BH228"/>
  <c r="BG228"/>
  <c r="BE228"/>
  <c r="T228"/>
  <c r="R228"/>
  <c r="P228"/>
  <c r="BI227"/>
  <c r="BH227"/>
  <c r="BG227"/>
  <c r="BE227"/>
  <c r="T227"/>
  <c r="R227"/>
  <c r="P227"/>
  <c r="BI226"/>
  <c r="BH226"/>
  <c r="BG226"/>
  <c r="BE226"/>
  <c r="T226"/>
  <c r="R226"/>
  <c r="P226"/>
  <c r="BI225"/>
  <c r="BH225"/>
  <c r="BG225"/>
  <c r="BE225"/>
  <c r="T225"/>
  <c r="R225"/>
  <c r="P225"/>
  <c r="BI224"/>
  <c r="BH224"/>
  <c r="BG224"/>
  <c r="BE224"/>
  <c r="T224"/>
  <c r="R224"/>
  <c r="P224"/>
  <c r="BI223"/>
  <c r="BH223"/>
  <c r="BG223"/>
  <c r="BE223"/>
  <c r="T223"/>
  <c r="R223"/>
  <c r="P223"/>
  <c r="BI222"/>
  <c r="BH222"/>
  <c r="BG222"/>
  <c r="BE222"/>
  <c r="T222"/>
  <c r="R222"/>
  <c r="P222"/>
  <c r="BI221"/>
  <c r="BH221"/>
  <c r="BG221"/>
  <c r="BE221"/>
  <c r="T221"/>
  <c r="R221"/>
  <c r="P221"/>
  <c r="BI219"/>
  <c r="BH219"/>
  <c r="BG219"/>
  <c r="BE219"/>
  <c r="T219"/>
  <c r="R219"/>
  <c r="P219"/>
  <c r="BI218"/>
  <c r="BH218"/>
  <c r="BG218"/>
  <c r="BE218"/>
  <c r="T218"/>
  <c r="R218"/>
  <c r="P218"/>
  <c r="BI217"/>
  <c r="BH217"/>
  <c r="BG217"/>
  <c r="BE217"/>
  <c r="T217"/>
  <c r="R217"/>
  <c r="P217"/>
  <c r="BI216"/>
  <c r="BH216"/>
  <c r="BG216"/>
  <c r="BE216"/>
  <c r="T216"/>
  <c r="R216"/>
  <c r="P216"/>
  <c r="BI215"/>
  <c r="BH215"/>
  <c r="BG215"/>
  <c r="BE215"/>
  <c r="T215"/>
  <c r="R215"/>
  <c r="P215"/>
  <c r="BI214"/>
  <c r="BH214"/>
  <c r="BG214"/>
  <c r="BE214"/>
  <c r="T214"/>
  <c r="R214"/>
  <c r="P214"/>
  <c r="BI213"/>
  <c r="BH213"/>
  <c r="BG213"/>
  <c r="BE213"/>
  <c r="T213"/>
  <c r="R213"/>
  <c r="P213"/>
  <c r="BI212"/>
  <c r="BH212"/>
  <c r="BG212"/>
  <c r="BE212"/>
  <c r="T212"/>
  <c r="R212"/>
  <c r="P212"/>
  <c r="BI211"/>
  <c r="BH211"/>
  <c r="BG211"/>
  <c r="BE211"/>
  <c r="T211"/>
  <c r="R211"/>
  <c r="P211"/>
  <c r="BI210"/>
  <c r="BH210"/>
  <c r="BG210"/>
  <c r="BE210"/>
  <c r="T210"/>
  <c r="R210"/>
  <c r="P210"/>
  <c r="BI209"/>
  <c r="BH209"/>
  <c r="BG209"/>
  <c r="BE209"/>
  <c r="T209"/>
  <c r="R209"/>
  <c r="P209"/>
  <c r="BI208"/>
  <c r="BH208"/>
  <c r="BG208"/>
  <c r="BE208"/>
  <c r="T208"/>
  <c r="R208"/>
  <c r="P208"/>
  <c r="BI207"/>
  <c r="BH207"/>
  <c r="BG207"/>
  <c r="BE207"/>
  <c r="T207"/>
  <c r="R207"/>
  <c r="P207"/>
  <c r="BI206"/>
  <c r="BH206"/>
  <c r="BG206"/>
  <c r="BE206"/>
  <c r="T206"/>
  <c r="R206"/>
  <c r="P206"/>
  <c r="BI205"/>
  <c r="BH205"/>
  <c r="BG205"/>
  <c r="BE205"/>
  <c r="T205"/>
  <c r="R205"/>
  <c r="P205"/>
  <c r="BI204"/>
  <c r="BH204"/>
  <c r="BG204"/>
  <c r="BE204"/>
  <c r="T204"/>
  <c r="R204"/>
  <c r="P204"/>
  <c r="BI203"/>
  <c r="BH203"/>
  <c r="BG203"/>
  <c r="BE203"/>
  <c r="T203"/>
  <c r="R203"/>
  <c r="P203"/>
  <c r="BI201"/>
  <c r="BH201"/>
  <c r="BG201"/>
  <c r="BE201"/>
  <c r="T201"/>
  <c r="R201"/>
  <c r="P201"/>
  <c r="BI200"/>
  <c r="BH200"/>
  <c r="BG200"/>
  <c r="BE200"/>
  <c r="T200"/>
  <c r="R200"/>
  <c r="P200"/>
  <c r="BI199"/>
  <c r="BH199"/>
  <c r="BG199"/>
  <c r="BE199"/>
  <c r="T199"/>
  <c r="R199"/>
  <c r="P199"/>
  <c r="BI198"/>
  <c r="BH198"/>
  <c r="BG198"/>
  <c r="BE198"/>
  <c r="T198"/>
  <c r="R198"/>
  <c r="P198"/>
  <c r="BI197"/>
  <c r="BH197"/>
  <c r="BG197"/>
  <c r="BE197"/>
  <c r="T197"/>
  <c r="R197"/>
  <c r="P197"/>
  <c r="BI196"/>
  <c r="BH196"/>
  <c r="BG196"/>
  <c r="BE196"/>
  <c r="T196"/>
  <c r="R196"/>
  <c r="P196"/>
  <c r="BI195"/>
  <c r="BH195"/>
  <c r="BG195"/>
  <c r="BE195"/>
  <c r="T195"/>
  <c r="R195"/>
  <c r="P195"/>
  <c r="BI194"/>
  <c r="BH194"/>
  <c r="BG194"/>
  <c r="BE194"/>
  <c r="T194"/>
  <c r="R194"/>
  <c r="P194"/>
  <c r="BI193"/>
  <c r="BH193"/>
  <c r="BG193"/>
  <c r="BE193"/>
  <c r="T193"/>
  <c r="R193"/>
  <c r="P193"/>
  <c r="BI192"/>
  <c r="BH192"/>
  <c r="BG192"/>
  <c r="BE192"/>
  <c r="T192"/>
  <c r="R192"/>
  <c r="P192"/>
  <c r="BI191"/>
  <c r="BH191"/>
  <c r="BG191"/>
  <c r="BE191"/>
  <c r="T191"/>
  <c r="R191"/>
  <c r="P191"/>
  <c r="BI190"/>
  <c r="BH190"/>
  <c r="BG190"/>
  <c r="BE190"/>
  <c r="T190"/>
  <c r="R190"/>
  <c r="P190"/>
  <c r="BI189"/>
  <c r="BH189"/>
  <c r="BG189"/>
  <c r="BE189"/>
  <c r="T189"/>
  <c r="R189"/>
  <c r="P189"/>
  <c r="BI188"/>
  <c r="BH188"/>
  <c r="BG188"/>
  <c r="BE188"/>
  <c r="T188"/>
  <c r="R188"/>
  <c r="P188"/>
  <c r="BI187"/>
  <c r="BH187"/>
  <c r="BG187"/>
  <c r="BE187"/>
  <c r="T187"/>
  <c r="R187"/>
  <c r="P187"/>
  <c r="BI186"/>
  <c r="BH186"/>
  <c r="BG186"/>
  <c r="BE186"/>
  <c r="T186"/>
  <c r="R186"/>
  <c r="P186"/>
  <c r="BI185"/>
  <c r="BH185"/>
  <c r="BG185"/>
  <c r="BE185"/>
  <c r="T185"/>
  <c r="R185"/>
  <c r="P185"/>
  <c r="BI184"/>
  <c r="BH184"/>
  <c r="BG184"/>
  <c r="BE184"/>
  <c r="T184"/>
  <c r="R184"/>
  <c r="P184"/>
  <c r="BI183"/>
  <c r="BH183"/>
  <c r="BG183"/>
  <c r="BE183"/>
  <c r="T183"/>
  <c r="R183"/>
  <c r="P183"/>
  <c r="BI182"/>
  <c r="BH182"/>
  <c r="BG182"/>
  <c r="BE182"/>
  <c r="T182"/>
  <c r="R182"/>
  <c r="P182"/>
  <c r="BI181"/>
  <c r="BH181"/>
  <c r="BG181"/>
  <c r="BE181"/>
  <c r="T181"/>
  <c r="R181"/>
  <c r="P181"/>
  <c r="BI180"/>
  <c r="BH180"/>
  <c r="BG180"/>
  <c r="BE180"/>
  <c r="T180"/>
  <c r="R180"/>
  <c r="P180"/>
  <c r="BI179"/>
  <c r="BH179"/>
  <c r="BG179"/>
  <c r="BE179"/>
  <c r="T179"/>
  <c r="R179"/>
  <c r="P179"/>
  <c r="BI178"/>
  <c r="BH178"/>
  <c r="BG178"/>
  <c r="BE178"/>
  <c r="T178"/>
  <c r="R178"/>
  <c r="P178"/>
  <c r="BI177"/>
  <c r="BH177"/>
  <c r="BG177"/>
  <c r="BE177"/>
  <c r="T177"/>
  <c r="R177"/>
  <c r="P177"/>
  <c r="BI176"/>
  <c r="BH176"/>
  <c r="BG176"/>
  <c r="BE176"/>
  <c r="T176"/>
  <c r="R176"/>
  <c r="P176"/>
  <c r="BI175"/>
  <c r="BH175"/>
  <c r="BG175"/>
  <c r="BE175"/>
  <c r="T175"/>
  <c r="R175"/>
  <c r="P175"/>
  <c r="BI174"/>
  <c r="BH174"/>
  <c r="BG174"/>
  <c r="BE174"/>
  <c r="T174"/>
  <c r="R174"/>
  <c r="P174"/>
  <c r="BI173"/>
  <c r="BH173"/>
  <c r="BG173"/>
  <c r="BE173"/>
  <c r="T173"/>
  <c r="R173"/>
  <c r="P173"/>
  <c r="BI172"/>
  <c r="BH172"/>
  <c r="BG172"/>
  <c r="BE172"/>
  <c r="T172"/>
  <c r="R172"/>
  <c r="P172"/>
  <c r="BI171"/>
  <c r="BH171"/>
  <c r="BG171"/>
  <c r="BE171"/>
  <c r="T171"/>
  <c r="R171"/>
  <c r="P171"/>
  <c r="BI170"/>
  <c r="BH170"/>
  <c r="BG170"/>
  <c r="BE170"/>
  <c r="T170"/>
  <c r="R170"/>
  <c r="P170"/>
  <c r="BI169"/>
  <c r="BH169"/>
  <c r="BG169"/>
  <c r="BE169"/>
  <c r="T169"/>
  <c r="R169"/>
  <c r="P169"/>
  <c r="BI168"/>
  <c r="BH168"/>
  <c r="BG168"/>
  <c r="BE168"/>
  <c r="T168"/>
  <c r="R168"/>
  <c r="P168"/>
  <c r="BI167"/>
  <c r="BH167"/>
  <c r="BG167"/>
  <c r="BE167"/>
  <c r="T167"/>
  <c r="R167"/>
  <c r="P167"/>
  <c r="BI166"/>
  <c r="BH166"/>
  <c r="BG166"/>
  <c r="BE166"/>
  <c r="T166"/>
  <c r="R166"/>
  <c r="P166"/>
  <c r="BI165"/>
  <c r="BH165"/>
  <c r="BG165"/>
  <c r="BE165"/>
  <c r="T165"/>
  <c r="R165"/>
  <c r="P165"/>
  <c r="BI164"/>
  <c r="BH164"/>
  <c r="BG164"/>
  <c r="BE164"/>
  <c r="T164"/>
  <c r="R164"/>
  <c r="P164"/>
  <c r="BI163"/>
  <c r="BH163"/>
  <c r="BG163"/>
  <c r="BE163"/>
  <c r="T163"/>
  <c r="R163"/>
  <c r="P163"/>
  <c r="BI162"/>
  <c r="BH162"/>
  <c r="BG162"/>
  <c r="BE162"/>
  <c r="T162"/>
  <c r="R162"/>
  <c r="P162"/>
  <c r="BI161"/>
  <c r="BH161"/>
  <c r="BG161"/>
  <c r="BE161"/>
  <c r="T161"/>
  <c r="R161"/>
  <c r="P161"/>
  <c r="BI160"/>
  <c r="BH160"/>
  <c r="BG160"/>
  <c r="BE160"/>
  <c r="T160"/>
  <c r="R160"/>
  <c r="P160"/>
  <c r="BI159"/>
  <c r="BH159"/>
  <c r="BG159"/>
  <c r="BE159"/>
  <c r="T159"/>
  <c r="R159"/>
  <c r="P159"/>
  <c r="BI157"/>
  <c r="BH157"/>
  <c r="BG157"/>
  <c r="BE157"/>
  <c r="T157"/>
  <c r="R157"/>
  <c r="P157"/>
  <c r="BI156"/>
  <c r="BH156"/>
  <c r="BG156"/>
  <c r="BE156"/>
  <c r="T156"/>
  <c r="R156"/>
  <c r="P156"/>
  <c r="BI155"/>
  <c r="BH155"/>
  <c r="BG155"/>
  <c r="BE155"/>
  <c r="T155"/>
  <c r="R155"/>
  <c r="P155"/>
  <c r="BI154"/>
  <c r="BH154"/>
  <c r="BG154"/>
  <c r="BE154"/>
  <c r="T154"/>
  <c r="R154"/>
  <c r="P154"/>
  <c r="BI153"/>
  <c r="BH153"/>
  <c r="BG153"/>
  <c r="BE153"/>
  <c r="T153"/>
  <c r="R153"/>
  <c r="P153"/>
  <c r="BI152"/>
  <c r="BH152"/>
  <c r="BG152"/>
  <c r="BE152"/>
  <c r="T152"/>
  <c r="R152"/>
  <c r="P152"/>
  <c r="BI151"/>
  <c r="BH151"/>
  <c r="BG151"/>
  <c r="BE151"/>
  <c r="T151"/>
  <c r="R151"/>
  <c r="P151"/>
  <c r="BI150"/>
  <c r="BH150"/>
  <c r="BG150"/>
  <c r="BE150"/>
  <c r="T150"/>
  <c r="R150"/>
  <c r="P150"/>
  <c r="BI149"/>
  <c r="BH149"/>
  <c r="BG149"/>
  <c r="BE149"/>
  <c r="T149"/>
  <c r="R149"/>
  <c r="P149"/>
  <c r="BI148"/>
  <c r="BH148"/>
  <c r="BG148"/>
  <c r="BE148"/>
  <c r="T148"/>
  <c r="R148"/>
  <c r="P148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8"/>
  <c r="BH128"/>
  <c r="BG128"/>
  <c r="BE128"/>
  <c r="T128"/>
  <c r="R128"/>
  <c r="P128"/>
  <c r="J122"/>
  <c r="F122"/>
  <c r="F120"/>
  <c r="E118"/>
  <c r="J93"/>
  <c r="F93"/>
  <c r="F91"/>
  <c r="E89"/>
  <c r="J26"/>
  <c r="E26"/>
  <c r="J123"/>
  <c r="J25"/>
  <c r="J20"/>
  <c r="E20"/>
  <c r="F94"/>
  <c r="J19"/>
  <c r="J14"/>
  <c r="J120"/>
  <c r="E7"/>
  <c r="E114"/>
  <c i="2" r="J39"/>
  <c r="J38"/>
  <c i="1" r="AY96"/>
  <c i="2" r="J37"/>
  <c i="1" r="AX96"/>
  <c i="2" r="BI751"/>
  <c r="BH751"/>
  <c r="BG751"/>
  <c r="BE751"/>
  <c r="T751"/>
  <c r="T750"/>
  <c r="R751"/>
  <c r="R750"/>
  <c r="P751"/>
  <c r="P750"/>
  <c r="BI747"/>
  <c r="BH747"/>
  <c r="BG747"/>
  <c r="BE747"/>
  <c r="T747"/>
  <c r="R747"/>
  <c r="P747"/>
  <c r="BI746"/>
  <c r="BH746"/>
  <c r="BG746"/>
  <c r="BE746"/>
  <c r="T746"/>
  <c r="R746"/>
  <c r="P746"/>
  <c r="BI742"/>
  <c r="BH742"/>
  <c r="BG742"/>
  <c r="BE742"/>
  <c r="T742"/>
  <c r="R742"/>
  <c r="P742"/>
  <c r="BI739"/>
  <c r="BH739"/>
  <c r="BG739"/>
  <c r="BE739"/>
  <c r="T739"/>
  <c r="R739"/>
  <c r="P739"/>
  <c r="BI736"/>
  <c r="BH736"/>
  <c r="BG736"/>
  <c r="BE736"/>
  <c r="T736"/>
  <c r="R736"/>
  <c r="P736"/>
  <c r="BI735"/>
  <c r="BH735"/>
  <c r="BG735"/>
  <c r="BE735"/>
  <c r="T735"/>
  <c r="R735"/>
  <c r="P735"/>
  <c r="BI731"/>
  <c r="BH731"/>
  <c r="BG731"/>
  <c r="BE731"/>
  <c r="T731"/>
  <c r="R731"/>
  <c r="P731"/>
  <c r="BI726"/>
  <c r="BH726"/>
  <c r="BG726"/>
  <c r="BE726"/>
  <c r="T726"/>
  <c r="R726"/>
  <c r="P726"/>
  <c r="BI725"/>
  <c r="BH725"/>
  <c r="BG725"/>
  <c r="BE725"/>
  <c r="T725"/>
  <c r="R725"/>
  <c r="P725"/>
  <c r="BI720"/>
  <c r="BH720"/>
  <c r="BG720"/>
  <c r="BE720"/>
  <c r="T720"/>
  <c r="T719"/>
  <c r="R720"/>
  <c r="R719"/>
  <c r="P720"/>
  <c r="P719"/>
  <c r="BI716"/>
  <c r="BH716"/>
  <c r="BG716"/>
  <c r="BE716"/>
  <c r="T716"/>
  <c r="R716"/>
  <c r="P716"/>
  <c r="BI710"/>
  <c r="BH710"/>
  <c r="BG710"/>
  <c r="BE710"/>
  <c r="T710"/>
  <c r="R710"/>
  <c r="P710"/>
  <c r="BI708"/>
  <c r="BH708"/>
  <c r="BG708"/>
  <c r="BE708"/>
  <c r="T708"/>
  <c r="R708"/>
  <c r="P708"/>
  <c r="BI707"/>
  <c r="BH707"/>
  <c r="BG707"/>
  <c r="BE707"/>
  <c r="T707"/>
  <c r="R707"/>
  <c r="P707"/>
  <c r="BI706"/>
  <c r="BH706"/>
  <c r="BG706"/>
  <c r="BE706"/>
  <c r="T706"/>
  <c r="R706"/>
  <c r="P706"/>
  <c r="BI702"/>
  <c r="BH702"/>
  <c r="BG702"/>
  <c r="BE702"/>
  <c r="T702"/>
  <c r="R702"/>
  <c r="P702"/>
  <c r="BI699"/>
  <c r="BH699"/>
  <c r="BG699"/>
  <c r="BE699"/>
  <c r="T699"/>
  <c r="R699"/>
  <c r="P699"/>
  <c r="BI698"/>
  <c r="BH698"/>
  <c r="BG698"/>
  <c r="BE698"/>
  <c r="T698"/>
  <c r="R698"/>
  <c r="P698"/>
  <c r="BI695"/>
  <c r="BH695"/>
  <c r="BG695"/>
  <c r="BE695"/>
  <c r="T695"/>
  <c r="R695"/>
  <c r="P695"/>
  <c r="BI692"/>
  <c r="BH692"/>
  <c r="BG692"/>
  <c r="BE692"/>
  <c r="T692"/>
  <c r="R692"/>
  <c r="P692"/>
  <c r="BI691"/>
  <c r="BH691"/>
  <c r="BG691"/>
  <c r="BE691"/>
  <c r="T691"/>
  <c r="R691"/>
  <c r="P691"/>
  <c r="BI689"/>
  <c r="BH689"/>
  <c r="BG689"/>
  <c r="BE689"/>
  <c r="T689"/>
  <c r="R689"/>
  <c r="P689"/>
  <c r="BI688"/>
  <c r="BH688"/>
  <c r="BG688"/>
  <c r="BE688"/>
  <c r="T688"/>
  <c r="R688"/>
  <c r="P688"/>
  <c r="BI685"/>
  <c r="BH685"/>
  <c r="BG685"/>
  <c r="BE685"/>
  <c r="T685"/>
  <c r="R685"/>
  <c r="P685"/>
  <c r="BI684"/>
  <c r="BH684"/>
  <c r="BG684"/>
  <c r="BE684"/>
  <c r="T684"/>
  <c r="R684"/>
  <c r="P684"/>
  <c r="BI681"/>
  <c r="BH681"/>
  <c r="BG681"/>
  <c r="BE681"/>
  <c r="T681"/>
  <c r="R681"/>
  <c r="P681"/>
  <c r="BI678"/>
  <c r="BH678"/>
  <c r="BG678"/>
  <c r="BE678"/>
  <c r="T678"/>
  <c r="R678"/>
  <c r="P678"/>
  <c r="BI675"/>
  <c r="BH675"/>
  <c r="BG675"/>
  <c r="BE675"/>
  <c r="T675"/>
  <c r="R675"/>
  <c r="P675"/>
  <c r="BI669"/>
  <c r="BH669"/>
  <c r="BG669"/>
  <c r="BE669"/>
  <c r="T669"/>
  <c r="R669"/>
  <c r="P669"/>
  <c r="BI664"/>
  <c r="BH664"/>
  <c r="BG664"/>
  <c r="BE664"/>
  <c r="T664"/>
  <c r="R664"/>
  <c r="P664"/>
  <c r="BI660"/>
  <c r="BH660"/>
  <c r="BG660"/>
  <c r="BE660"/>
  <c r="T660"/>
  <c r="R660"/>
  <c r="P660"/>
  <c r="BI656"/>
  <c r="BH656"/>
  <c r="BG656"/>
  <c r="BE656"/>
  <c r="T656"/>
  <c r="R656"/>
  <c r="P656"/>
  <c r="BI655"/>
  <c r="BH655"/>
  <c r="BG655"/>
  <c r="BE655"/>
  <c r="T655"/>
  <c r="R655"/>
  <c r="P655"/>
  <c r="BI654"/>
  <c r="BH654"/>
  <c r="BG654"/>
  <c r="BE654"/>
  <c r="T654"/>
  <c r="R654"/>
  <c r="P654"/>
  <c r="BI653"/>
  <c r="BH653"/>
  <c r="BG653"/>
  <c r="BE653"/>
  <c r="T653"/>
  <c r="R653"/>
  <c r="P653"/>
  <c r="BI652"/>
  <c r="BH652"/>
  <c r="BG652"/>
  <c r="BE652"/>
  <c r="T652"/>
  <c r="R652"/>
  <c r="P652"/>
  <c r="BI649"/>
  <c r="BH649"/>
  <c r="BG649"/>
  <c r="BE649"/>
  <c r="T649"/>
  <c r="R649"/>
  <c r="P649"/>
  <c r="BI646"/>
  <c r="BH646"/>
  <c r="BG646"/>
  <c r="BE646"/>
  <c r="T646"/>
  <c r="R646"/>
  <c r="P646"/>
  <c r="BI643"/>
  <c r="BH643"/>
  <c r="BG643"/>
  <c r="BE643"/>
  <c r="T643"/>
  <c r="R643"/>
  <c r="P643"/>
  <c r="BI642"/>
  <c r="BH642"/>
  <c r="BG642"/>
  <c r="BE642"/>
  <c r="T642"/>
  <c r="R642"/>
  <c r="P642"/>
  <c r="BI636"/>
  <c r="BH636"/>
  <c r="BG636"/>
  <c r="BE636"/>
  <c r="T636"/>
  <c r="R636"/>
  <c r="P636"/>
  <c r="BI635"/>
  <c r="BH635"/>
  <c r="BG635"/>
  <c r="BE635"/>
  <c r="T635"/>
  <c r="R635"/>
  <c r="P635"/>
  <c r="BI631"/>
  <c r="BH631"/>
  <c r="BG631"/>
  <c r="BE631"/>
  <c r="T631"/>
  <c r="R631"/>
  <c r="P631"/>
  <c r="BI630"/>
  <c r="BH630"/>
  <c r="BG630"/>
  <c r="BE630"/>
  <c r="T630"/>
  <c r="R630"/>
  <c r="P630"/>
  <c r="BI628"/>
  <c r="BH628"/>
  <c r="BG628"/>
  <c r="BE628"/>
  <c r="T628"/>
  <c r="R628"/>
  <c r="P628"/>
  <c r="BI625"/>
  <c r="BH625"/>
  <c r="BG625"/>
  <c r="BE625"/>
  <c r="T625"/>
  <c r="R625"/>
  <c r="P625"/>
  <c r="BI624"/>
  <c r="BH624"/>
  <c r="BG624"/>
  <c r="BE624"/>
  <c r="T624"/>
  <c r="R624"/>
  <c r="P624"/>
  <c r="BI621"/>
  <c r="BH621"/>
  <c r="BG621"/>
  <c r="BE621"/>
  <c r="T621"/>
  <c r="R621"/>
  <c r="P621"/>
  <c r="BI618"/>
  <c r="BH618"/>
  <c r="BG618"/>
  <c r="BE618"/>
  <c r="T618"/>
  <c r="R618"/>
  <c r="P618"/>
  <c r="BI615"/>
  <c r="BH615"/>
  <c r="BG615"/>
  <c r="BE615"/>
  <c r="T615"/>
  <c r="R615"/>
  <c r="P615"/>
  <c r="BI611"/>
  <c r="BH611"/>
  <c r="BG611"/>
  <c r="BE611"/>
  <c r="T611"/>
  <c r="R611"/>
  <c r="P611"/>
  <c r="BI608"/>
  <c r="BH608"/>
  <c r="BG608"/>
  <c r="BE608"/>
  <c r="T608"/>
  <c r="R608"/>
  <c r="P608"/>
  <c r="BI602"/>
  <c r="BH602"/>
  <c r="BG602"/>
  <c r="BE602"/>
  <c r="T602"/>
  <c r="R602"/>
  <c r="P602"/>
  <c r="BI599"/>
  <c r="BH599"/>
  <c r="BG599"/>
  <c r="BE599"/>
  <c r="T599"/>
  <c r="R599"/>
  <c r="P599"/>
  <c r="BI595"/>
  <c r="BH595"/>
  <c r="BG595"/>
  <c r="BE595"/>
  <c r="T595"/>
  <c r="R595"/>
  <c r="P595"/>
  <c r="BI594"/>
  <c r="BH594"/>
  <c r="BG594"/>
  <c r="BE594"/>
  <c r="T594"/>
  <c r="R594"/>
  <c r="P594"/>
  <c r="BI591"/>
  <c r="BH591"/>
  <c r="BG591"/>
  <c r="BE591"/>
  <c r="T591"/>
  <c r="R591"/>
  <c r="P591"/>
  <c r="BI590"/>
  <c r="BH590"/>
  <c r="BG590"/>
  <c r="BE590"/>
  <c r="T590"/>
  <c r="R590"/>
  <c r="P590"/>
  <c r="BI587"/>
  <c r="BH587"/>
  <c r="BG587"/>
  <c r="BE587"/>
  <c r="T587"/>
  <c r="R587"/>
  <c r="P587"/>
  <c r="BI584"/>
  <c r="BH584"/>
  <c r="BG584"/>
  <c r="BE584"/>
  <c r="T584"/>
  <c r="R584"/>
  <c r="P584"/>
  <c r="BI582"/>
  <c r="BH582"/>
  <c r="BG582"/>
  <c r="BE582"/>
  <c r="T582"/>
  <c r="R582"/>
  <c r="P582"/>
  <c r="BI581"/>
  <c r="BH581"/>
  <c r="BG581"/>
  <c r="BE581"/>
  <c r="T581"/>
  <c r="R581"/>
  <c r="P581"/>
  <c r="BI580"/>
  <c r="BH580"/>
  <c r="BG580"/>
  <c r="BE580"/>
  <c r="T580"/>
  <c r="R580"/>
  <c r="P580"/>
  <c r="BI579"/>
  <c r="BH579"/>
  <c r="BG579"/>
  <c r="BE579"/>
  <c r="T579"/>
  <c r="R579"/>
  <c r="P579"/>
  <c r="BI578"/>
  <c r="BH578"/>
  <c r="BG578"/>
  <c r="BE578"/>
  <c r="T578"/>
  <c r="R578"/>
  <c r="P578"/>
  <c r="BI577"/>
  <c r="BH577"/>
  <c r="BG577"/>
  <c r="BE577"/>
  <c r="T577"/>
  <c r="R577"/>
  <c r="P577"/>
  <c r="BI576"/>
  <c r="BH576"/>
  <c r="BG576"/>
  <c r="BE576"/>
  <c r="T576"/>
  <c r="R576"/>
  <c r="P576"/>
  <c r="BI575"/>
  <c r="BH575"/>
  <c r="BG575"/>
  <c r="BE575"/>
  <c r="T575"/>
  <c r="R575"/>
  <c r="P575"/>
  <c r="BI574"/>
  <c r="BH574"/>
  <c r="BG574"/>
  <c r="BE574"/>
  <c r="T574"/>
  <c r="R574"/>
  <c r="P574"/>
  <c r="BI573"/>
  <c r="BH573"/>
  <c r="BG573"/>
  <c r="BE573"/>
  <c r="T573"/>
  <c r="R573"/>
  <c r="P573"/>
  <c r="BI572"/>
  <c r="BH572"/>
  <c r="BG572"/>
  <c r="BE572"/>
  <c r="T572"/>
  <c r="R572"/>
  <c r="P572"/>
  <c r="BI571"/>
  <c r="BH571"/>
  <c r="BG571"/>
  <c r="BE571"/>
  <c r="T571"/>
  <c r="R571"/>
  <c r="P571"/>
  <c r="BI570"/>
  <c r="BH570"/>
  <c r="BG570"/>
  <c r="BE570"/>
  <c r="T570"/>
  <c r="R570"/>
  <c r="P570"/>
  <c r="BI569"/>
  <c r="BH569"/>
  <c r="BG569"/>
  <c r="BE569"/>
  <c r="T569"/>
  <c r="R569"/>
  <c r="P569"/>
  <c r="BI568"/>
  <c r="BH568"/>
  <c r="BG568"/>
  <c r="BE568"/>
  <c r="T568"/>
  <c r="R568"/>
  <c r="P568"/>
  <c r="BI567"/>
  <c r="BH567"/>
  <c r="BG567"/>
  <c r="BE567"/>
  <c r="T567"/>
  <c r="R567"/>
  <c r="P567"/>
  <c r="BI566"/>
  <c r="BH566"/>
  <c r="BG566"/>
  <c r="BE566"/>
  <c r="T566"/>
  <c r="R566"/>
  <c r="P566"/>
  <c r="BI565"/>
  <c r="BH565"/>
  <c r="BG565"/>
  <c r="BE565"/>
  <c r="T565"/>
  <c r="R565"/>
  <c r="P565"/>
  <c r="BI564"/>
  <c r="BH564"/>
  <c r="BG564"/>
  <c r="BE564"/>
  <c r="T564"/>
  <c r="R564"/>
  <c r="P564"/>
  <c r="BI563"/>
  <c r="BH563"/>
  <c r="BG563"/>
  <c r="BE563"/>
  <c r="T563"/>
  <c r="R563"/>
  <c r="P563"/>
  <c r="BI562"/>
  <c r="BH562"/>
  <c r="BG562"/>
  <c r="BE562"/>
  <c r="T562"/>
  <c r="R562"/>
  <c r="P562"/>
  <c r="BI561"/>
  <c r="BH561"/>
  <c r="BG561"/>
  <c r="BE561"/>
  <c r="T561"/>
  <c r="R561"/>
  <c r="P561"/>
  <c r="BI560"/>
  <c r="BH560"/>
  <c r="BG560"/>
  <c r="BE560"/>
  <c r="T560"/>
  <c r="R560"/>
  <c r="P560"/>
  <c r="BI559"/>
  <c r="BH559"/>
  <c r="BG559"/>
  <c r="BE559"/>
  <c r="T559"/>
  <c r="R559"/>
  <c r="P559"/>
  <c r="BI558"/>
  <c r="BH558"/>
  <c r="BG558"/>
  <c r="BE558"/>
  <c r="T558"/>
  <c r="R558"/>
  <c r="P558"/>
  <c r="BI557"/>
  <c r="BH557"/>
  <c r="BG557"/>
  <c r="BE557"/>
  <c r="T557"/>
  <c r="R557"/>
  <c r="P557"/>
  <c r="BI556"/>
  <c r="BH556"/>
  <c r="BG556"/>
  <c r="BE556"/>
  <c r="T556"/>
  <c r="R556"/>
  <c r="P556"/>
  <c r="BI555"/>
  <c r="BH555"/>
  <c r="BG555"/>
  <c r="BE555"/>
  <c r="T555"/>
  <c r="R555"/>
  <c r="P555"/>
  <c r="BI554"/>
  <c r="BH554"/>
  <c r="BG554"/>
  <c r="BE554"/>
  <c r="T554"/>
  <c r="R554"/>
  <c r="P554"/>
  <c r="BI553"/>
  <c r="BH553"/>
  <c r="BG553"/>
  <c r="BE553"/>
  <c r="T553"/>
  <c r="R553"/>
  <c r="P553"/>
  <c r="BI552"/>
  <c r="BH552"/>
  <c r="BG552"/>
  <c r="BE552"/>
  <c r="T552"/>
  <c r="R552"/>
  <c r="P552"/>
  <c r="BI551"/>
  <c r="BH551"/>
  <c r="BG551"/>
  <c r="BE551"/>
  <c r="T551"/>
  <c r="R551"/>
  <c r="P551"/>
  <c r="BI550"/>
  <c r="BH550"/>
  <c r="BG550"/>
  <c r="BE550"/>
  <c r="T550"/>
  <c r="R550"/>
  <c r="P550"/>
  <c r="BI549"/>
  <c r="BH549"/>
  <c r="BG549"/>
  <c r="BE549"/>
  <c r="T549"/>
  <c r="R549"/>
  <c r="P549"/>
  <c r="BI548"/>
  <c r="BH548"/>
  <c r="BG548"/>
  <c r="BE548"/>
  <c r="T548"/>
  <c r="R548"/>
  <c r="P548"/>
  <c r="BI546"/>
  <c r="BH546"/>
  <c r="BG546"/>
  <c r="BE546"/>
  <c r="T546"/>
  <c r="T545"/>
  <c r="R546"/>
  <c r="R545"/>
  <c r="P546"/>
  <c r="P545"/>
  <c r="BI542"/>
  <c r="BH542"/>
  <c r="BG542"/>
  <c r="BE542"/>
  <c r="T542"/>
  <c r="R542"/>
  <c r="P542"/>
  <c r="BI539"/>
  <c r="BH539"/>
  <c r="BG539"/>
  <c r="BE539"/>
  <c r="T539"/>
  <c r="R539"/>
  <c r="P539"/>
  <c r="BI535"/>
  <c r="BH535"/>
  <c r="BG535"/>
  <c r="BE535"/>
  <c r="T535"/>
  <c r="R535"/>
  <c r="P535"/>
  <c r="BI534"/>
  <c r="BH534"/>
  <c r="BG534"/>
  <c r="BE534"/>
  <c r="T534"/>
  <c r="R534"/>
  <c r="P534"/>
  <c r="BI531"/>
  <c r="BH531"/>
  <c r="BG531"/>
  <c r="BE531"/>
  <c r="T531"/>
  <c r="R531"/>
  <c r="P531"/>
  <c r="BI528"/>
  <c r="BH528"/>
  <c r="BG528"/>
  <c r="BE528"/>
  <c r="T528"/>
  <c r="R528"/>
  <c r="P528"/>
  <c r="BI527"/>
  <c r="BH527"/>
  <c r="BG527"/>
  <c r="BE527"/>
  <c r="T527"/>
  <c r="R527"/>
  <c r="P527"/>
  <c r="BI526"/>
  <c r="BH526"/>
  <c r="BG526"/>
  <c r="BE526"/>
  <c r="T526"/>
  <c r="R526"/>
  <c r="P526"/>
  <c r="BI522"/>
  <c r="BH522"/>
  <c r="BG522"/>
  <c r="BE522"/>
  <c r="T522"/>
  <c r="R522"/>
  <c r="P522"/>
  <c r="BI519"/>
  <c r="BH519"/>
  <c r="BG519"/>
  <c r="BE519"/>
  <c r="T519"/>
  <c r="R519"/>
  <c r="P519"/>
  <c r="BI516"/>
  <c r="BH516"/>
  <c r="BG516"/>
  <c r="BE516"/>
  <c r="T516"/>
  <c r="R516"/>
  <c r="P516"/>
  <c r="BI513"/>
  <c r="BH513"/>
  <c r="BG513"/>
  <c r="BE513"/>
  <c r="T513"/>
  <c r="R513"/>
  <c r="P513"/>
  <c r="BI510"/>
  <c r="BH510"/>
  <c r="BG510"/>
  <c r="BE510"/>
  <c r="T510"/>
  <c r="R510"/>
  <c r="P510"/>
  <c r="BI506"/>
  <c r="BH506"/>
  <c r="BG506"/>
  <c r="BE506"/>
  <c r="T506"/>
  <c r="R506"/>
  <c r="P506"/>
  <c r="BI503"/>
  <c r="BH503"/>
  <c r="BG503"/>
  <c r="BE503"/>
  <c r="T503"/>
  <c r="R503"/>
  <c r="P503"/>
  <c r="BI500"/>
  <c r="BH500"/>
  <c r="BG500"/>
  <c r="BE500"/>
  <c r="T500"/>
  <c r="R500"/>
  <c r="P500"/>
  <c r="BI497"/>
  <c r="BH497"/>
  <c r="BG497"/>
  <c r="BE497"/>
  <c r="T497"/>
  <c r="R497"/>
  <c r="P497"/>
  <c r="BI493"/>
  <c r="BH493"/>
  <c r="BG493"/>
  <c r="BE493"/>
  <c r="T493"/>
  <c r="R493"/>
  <c r="P493"/>
  <c r="BI490"/>
  <c r="BH490"/>
  <c r="BG490"/>
  <c r="BE490"/>
  <c r="T490"/>
  <c r="R490"/>
  <c r="P490"/>
  <c r="BI487"/>
  <c r="BH487"/>
  <c r="BG487"/>
  <c r="BE487"/>
  <c r="T487"/>
  <c r="R487"/>
  <c r="P487"/>
  <c r="BI484"/>
  <c r="BH484"/>
  <c r="BG484"/>
  <c r="BE484"/>
  <c r="T484"/>
  <c r="R484"/>
  <c r="P484"/>
  <c r="BI480"/>
  <c r="BH480"/>
  <c r="BG480"/>
  <c r="BE480"/>
  <c r="T480"/>
  <c r="R480"/>
  <c r="P480"/>
  <c r="BI477"/>
  <c r="BH477"/>
  <c r="BG477"/>
  <c r="BE477"/>
  <c r="T477"/>
  <c r="T476"/>
  <c r="R477"/>
  <c r="R476"/>
  <c r="P477"/>
  <c r="P476"/>
  <c r="BI475"/>
  <c r="BH475"/>
  <c r="BG475"/>
  <c r="BE475"/>
  <c r="T475"/>
  <c r="R475"/>
  <c r="P475"/>
  <c r="BI472"/>
  <c r="BH472"/>
  <c r="BG472"/>
  <c r="BE472"/>
  <c r="T472"/>
  <c r="R472"/>
  <c r="P472"/>
  <c r="BI471"/>
  <c r="BH471"/>
  <c r="BG471"/>
  <c r="BE471"/>
  <c r="T471"/>
  <c r="R471"/>
  <c r="P471"/>
  <c r="BI470"/>
  <c r="BH470"/>
  <c r="BG470"/>
  <c r="BE470"/>
  <c r="T470"/>
  <c r="R470"/>
  <c r="P470"/>
  <c r="BI466"/>
  <c r="BH466"/>
  <c r="BG466"/>
  <c r="BE466"/>
  <c r="T466"/>
  <c r="R466"/>
  <c r="P466"/>
  <c r="BI463"/>
  <c r="BH463"/>
  <c r="BG463"/>
  <c r="BE463"/>
  <c r="T463"/>
  <c r="R463"/>
  <c r="P463"/>
  <c r="BI462"/>
  <c r="BH462"/>
  <c r="BG462"/>
  <c r="BE462"/>
  <c r="T462"/>
  <c r="R462"/>
  <c r="P462"/>
  <c r="BI461"/>
  <c r="BH461"/>
  <c r="BG461"/>
  <c r="BE461"/>
  <c r="T461"/>
  <c r="R461"/>
  <c r="P461"/>
  <c r="BI460"/>
  <c r="BH460"/>
  <c r="BG460"/>
  <c r="BE460"/>
  <c r="T460"/>
  <c r="R460"/>
  <c r="P460"/>
  <c r="BI459"/>
  <c r="BH459"/>
  <c r="BG459"/>
  <c r="BE459"/>
  <c r="T459"/>
  <c r="R459"/>
  <c r="P459"/>
  <c r="BI458"/>
  <c r="BH458"/>
  <c r="BG458"/>
  <c r="BE458"/>
  <c r="T458"/>
  <c r="R458"/>
  <c r="P458"/>
  <c r="BI457"/>
  <c r="BH457"/>
  <c r="BG457"/>
  <c r="BE457"/>
  <c r="T457"/>
  <c r="R457"/>
  <c r="P457"/>
  <c r="BI456"/>
  <c r="BH456"/>
  <c r="BG456"/>
  <c r="BE456"/>
  <c r="T456"/>
  <c r="R456"/>
  <c r="P456"/>
  <c r="BI452"/>
  <c r="BH452"/>
  <c r="BG452"/>
  <c r="BE452"/>
  <c r="T452"/>
  <c r="R452"/>
  <c r="P452"/>
  <c r="BI451"/>
  <c r="BH451"/>
  <c r="BG451"/>
  <c r="BE451"/>
  <c r="T451"/>
  <c r="R451"/>
  <c r="P451"/>
  <c r="BI448"/>
  <c r="BH448"/>
  <c r="BG448"/>
  <c r="BE448"/>
  <c r="T448"/>
  <c r="R448"/>
  <c r="P448"/>
  <c r="BI447"/>
  <c r="BH447"/>
  <c r="BG447"/>
  <c r="BE447"/>
  <c r="T447"/>
  <c r="R447"/>
  <c r="P447"/>
  <c r="BI443"/>
  <c r="BH443"/>
  <c r="BG443"/>
  <c r="BE443"/>
  <c r="T443"/>
  <c r="R443"/>
  <c r="P443"/>
  <c r="BI435"/>
  <c r="BH435"/>
  <c r="BG435"/>
  <c r="BE435"/>
  <c r="T435"/>
  <c r="R435"/>
  <c r="P435"/>
  <c r="BI429"/>
  <c r="BH429"/>
  <c r="BG429"/>
  <c r="BE429"/>
  <c r="T429"/>
  <c r="R429"/>
  <c r="P429"/>
  <c r="BI426"/>
  <c r="BH426"/>
  <c r="BG426"/>
  <c r="BE426"/>
  <c r="T426"/>
  <c r="R426"/>
  <c r="P426"/>
  <c r="BI420"/>
  <c r="BH420"/>
  <c r="BG420"/>
  <c r="BE420"/>
  <c r="T420"/>
  <c r="R420"/>
  <c r="P420"/>
  <c r="BI417"/>
  <c r="BH417"/>
  <c r="BG417"/>
  <c r="BE417"/>
  <c r="T417"/>
  <c r="R417"/>
  <c r="P417"/>
  <c r="BI411"/>
  <c r="BH411"/>
  <c r="BG411"/>
  <c r="BE411"/>
  <c r="T411"/>
  <c r="R411"/>
  <c r="P411"/>
  <c r="BI410"/>
  <c r="BH410"/>
  <c r="BG410"/>
  <c r="BE410"/>
  <c r="T410"/>
  <c r="R410"/>
  <c r="P410"/>
  <c r="BI407"/>
  <c r="BH407"/>
  <c r="BG407"/>
  <c r="BE407"/>
  <c r="T407"/>
  <c r="R407"/>
  <c r="P407"/>
  <c r="BI404"/>
  <c r="BH404"/>
  <c r="BG404"/>
  <c r="BE404"/>
  <c r="T404"/>
  <c r="R404"/>
  <c r="P404"/>
  <c r="BI401"/>
  <c r="BH401"/>
  <c r="BG401"/>
  <c r="BE401"/>
  <c r="T401"/>
  <c r="R401"/>
  <c r="P401"/>
  <c r="BI397"/>
  <c r="BH397"/>
  <c r="BG397"/>
  <c r="BE397"/>
  <c r="T397"/>
  <c r="R397"/>
  <c r="P397"/>
  <c r="BI391"/>
  <c r="BH391"/>
  <c r="BG391"/>
  <c r="BE391"/>
  <c r="T391"/>
  <c r="R391"/>
  <c r="P391"/>
  <c r="BI380"/>
  <c r="BH380"/>
  <c r="BG380"/>
  <c r="BE380"/>
  <c r="T380"/>
  <c r="R380"/>
  <c r="P380"/>
  <c r="BI377"/>
  <c r="BH377"/>
  <c r="BG377"/>
  <c r="BE377"/>
  <c r="T377"/>
  <c r="R377"/>
  <c r="P377"/>
  <c r="BI376"/>
  <c r="BH376"/>
  <c r="BG376"/>
  <c r="BE376"/>
  <c r="T376"/>
  <c r="R376"/>
  <c r="P376"/>
  <c r="BI373"/>
  <c r="BH373"/>
  <c r="BG373"/>
  <c r="BE373"/>
  <c r="T373"/>
  <c r="R373"/>
  <c r="P373"/>
  <c r="BI370"/>
  <c r="BH370"/>
  <c r="BG370"/>
  <c r="BE370"/>
  <c r="T370"/>
  <c r="R370"/>
  <c r="P370"/>
  <c r="BI369"/>
  <c r="BH369"/>
  <c r="BG369"/>
  <c r="BE369"/>
  <c r="T369"/>
  <c r="R369"/>
  <c r="P369"/>
  <c r="BI365"/>
  <c r="BH365"/>
  <c r="BG365"/>
  <c r="BE365"/>
  <c r="T365"/>
  <c r="R365"/>
  <c r="P365"/>
  <c r="BI364"/>
  <c r="BH364"/>
  <c r="BG364"/>
  <c r="BE364"/>
  <c r="T364"/>
  <c r="R364"/>
  <c r="P364"/>
  <c r="BI363"/>
  <c r="BH363"/>
  <c r="BG363"/>
  <c r="BE363"/>
  <c r="T363"/>
  <c r="R363"/>
  <c r="P363"/>
  <c r="BI362"/>
  <c r="BH362"/>
  <c r="BG362"/>
  <c r="BE362"/>
  <c r="T362"/>
  <c r="R362"/>
  <c r="P362"/>
  <c r="BI361"/>
  <c r="BH361"/>
  <c r="BG361"/>
  <c r="BE361"/>
  <c r="T361"/>
  <c r="R361"/>
  <c r="P361"/>
  <c r="BI358"/>
  <c r="BH358"/>
  <c r="BG358"/>
  <c r="BE358"/>
  <c r="T358"/>
  <c r="R358"/>
  <c r="P358"/>
  <c r="BI354"/>
  <c r="BH354"/>
  <c r="BG354"/>
  <c r="BE354"/>
  <c r="T354"/>
  <c r="R354"/>
  <c r="P354"/>
  <c r="BI351"/>
  <c r="BH351"/>
  <c r="BG351"/>
  <c r="BE351"/>
  <c r="T351"/>
  <c r="R351"/>
  <c r="P351"/>
  <c r="BI348"/>
  <c r="BH348"/>
  <c r="BG348"/>
  <c r="BE348"/>
  <c r="T348"/>
  <c r="R348"/>
  <c r="P348"/>
  <c r="BI345"/>
  <c r="BH345"/>
  <c r="BG345"/>
  <c r="BE345"/>
  <c r="T345"/>
  <c r="R345"/>
  <c r="P345"/>
  <c r="BI342"/>
  <c r="BH342"/>
  <c r="BG342"/>
  <c r="BE342"/>
  <c r="T342"/>
  <c r="R342"/>
  <c r="P342"/>
  <c r="BI339"/>
  <c r="BH339"/>
  <c r="BG339"/>
  <c r="BE339"/>
  <c r="T339"/>
  <c r="R339"/>
  <c r="P339"/>
  <c r="BI336"/>
  <c r="BH336"/>
  <c r="BG336"/>
  <c r="BE336"/>
  <c r="T336"/>
  <c r="R336"/>
  <c r="P336"/>
  <c r="BI333"/>
  <c r="BH333"/>
  <c r="BG333"/>
  <c r="BE333"/>
  <c r="T333"/>
  <c r="R333"/>
  <c r="P333"/>
  <c r="BI331"/>
  <c r="BH331"/>
  <c r="BG331"/>
  <c r="BE331"/>
  <c r="T331"/>
  <c r="R331"/>
  <c r="P331"/>
  <c r="BI327"/>
  <c r="BH327"/>
  <c r="BG327"/>
  <c r="BE327"/>
  <c r="T327"/>
  <c r="R327"/>
  <c r="P327"/>
  <c r="BI326"/>
  <c r="BH326"/>
  <c r="BG326"/>
  <c r="BE326"/>
  <c r="T326"/>
  <c r="R326"/>
  <c r="P326"/>
  <c r="BI323"/>
  <c r="BH323"/>
  <c r="BG323"/>
  <c r="BE323"/>
  <c r="T323"/>
  <c r="R323"/>
  <c r="P323"/>
  <c r="BI322"/>
  <c r="BH322"/>
  <c r="BG322"/>
  <c r="BE322"/>
  <c r="T322"/>
  <c r="R322"/>
  <c r="P322"/>
  <c r="BI321"/>
  <c r="BH321"/>
  <c r="BG321"/>
  <c r="BE321"/>
  <c r="T321"/>
  <c r="R321"/>
  <c r="P321"/>
  <c r="BI318"/>
  <c r="BH318"/>
  <c r="BG318"/>
  <c r="BE318"/>
  <c r="T318"/>
  <c r="R318"/>
  <c r="P318"/>
  <c r="BI315"/>
  <c r="BH315"/>
  <c r="BG315"/>
  <c r="BE315"/>
  <c r="T315"/>
  <c r="R315"/>
  <c r="P315"/>
  <c r="BI311"/>
  <c r="BH311"/>
  <c r="BG311"/>
  <c r="BE311"/>
  <c r="T311"/>
  <c r="R311"/>
  <c r="P311"/>
  <c r="BI310"/>
  <c r="BH310"/>
  <c r="BG310"/>
  <c r="BE310"/>
  <c r="T310"/>
  <c r="R310"/>
  <c r="P310"/>
  <c r="BI309"/>
  <c r="BH309"/>
  <c r="BG309"/>
  <c r="BE309"/>
  <c r="T309"/>
  <c r="R309"/>
  <c r="P309"/>
  <c r="BI308"/>
  <c r="BH308"/>
  <c r="BG308"/>
  <c r="BE308"/>
  <c r="T308"/>
  <c r="R308"/>
  <c r="P308"/>
  <c r="BI307"/>
  <c r="BH307"/>
  <c r="BG307"/>
  <c r="BE307"/>
  <c r="T307"/>
  <c r="R307"/>
  <c r="P307"/>
  <c r="BI304"/>
  <c r="BH304"/>
  <c r="BG304"/>
  <c r="BE304"/>
  <c r="T304"/>
  <c r="R304"/>
  <c r="P304"/>
  <c r="BI301"/>
  <c r="BH301"/>
  <c r="BG301"/>
  <c r="BE301"/>
  <c r="T301"/>
  <c r="R301"/>
  <c r="P301"/>
  <c r="BI292"/>
  <c r="BH292"/>
  <c r="BG292"/>
  <c r="BE292"/>
  <c r="T292"/>
  <c r="R292"/>
  <c r="P292"/>
  <c r="BI286"/>
  <c r="BH286"/>
  <c r="BG286"/>
  <c r="BE286"/>
  <c r="T286"/>
  <c r="R286"/>
  <c r="P286"/>
  <c r="BI281"/>
  <c r="BH281"/>
  <c r="BG281"/>
  <c r="BE281"/>
  <c r="T281"/>
  <c r="R281"/>
  <c r="P281"/>
  <c r="BI273"/>
  <c r="BH273"/>
  <c r="BG273"/>
  <c r="BE273"/>
  <c r="T273"/>
  <c r="R273"/>
  <c r="P273"/>
  <c r="BI272"/>
  <c r="BH272"/>
  <c r="BG272"/>
  <c r="BE272"/>
  <c r="T272"/>
  <c r="R272"/>
  <c r="P272"/>
  <c r="BI271"/>
  <c r="BH271"/>
  <c r="BG271"/>
  <c r="BE271"/>
  <c r="T271"/>
  <c r="R271"/>
  <c r="P271"/>
  <c r="BI267"/>
  <c r="BH267"/>
  <c r="BG267"/>
  <c r="BE267"/>
  <c r="T267"/>
  <c r="R267"/>
  <c r="P267"/>
  <c r="BI263"/>
  <c r="BH263"/>
  <c r="BG263"/>
  <c r="BE263"/>
  <c r="T263"/>
  <c r="R263"/>
  <c r="P263"/>
  <c r="BI262"/>
  <c r="BH262"/>
  <c r="BG262"/>
  <c r="BE262"/>
  <c r="T262"/>
  <c r="R262"/>
  <c r="P262"/>
  <c r="BI261"/>
  <c r="BH261"/>
  <c r="BG261"/>
  <c r="BE261"/>
  <c r="T261"/>
  <c r="R261"/>
  <c r="P261"/>
  <c r="BI260"/>
  <c r="BH260"/>
  <c r="BG260"/>
  <c r="BE260"/>
  <c r="T260"/>
  <c r="R260"/>
  <c r="P260"/>
  <c r="BI259"/>
  <c r="BH259"/>
  <c r="BG259"/>
  <c r="BE259"/>
  <c r="T259"/>
  <c r="R259"/>
  <c r="P259"/>
  <c r="BI255"/>
  <c r="BH255"/>
  <c r="BG255"/>
  <c r="BE255"/>
  <c r="T255"/>
  <c r="R255"/>
  <c r="P255"/>
  <c r="BI251"/>
  <c r="BH251"/>
  <c r="BG251"/>
  <c r="BE251"/>
  <c r="T251"/>
  <c r="R251"/>
  <c r="P251"/>
  <c r="BI248"/>
  <c r="BH248"/>
  <c r="BG248"/>
  <c r="BE248"/>
  <c r="T248"/>
  <c r="R248"/>
  <c r="P248"/>
  <c r="BI245"/>
  <c r="BH245"/>
  <c r="BG245"/>
  <c r="BE245"/>
  <c r="T245"/>
  <c r="R245"/>
  <c r="P245"/>
  <c r="BI241"/>
  <c r="BH241"/>
  <c r="BG241"/>
  <c r="BE241"/>
  <c r="T241"/>
  <c r="R241"/>
  <c r="P241"/>
  <c r="BI239"/>
  <c r="BH239"/>
  <c r="BG239"/>
  <c r="BE239"/>
  <c r="T239"/>
  <c r="R239"/>
  <c r="P239"/>
  <c r="BI238"/>
  <c r="BH238"/>
  <c r="BG238"/>
  <c r="BE238"/>
  <c r="T238"/>
  <c r="R238"/>
  <c r="P238"/>
  <c r="BI235"/>
  <c r="BH235"/>
  <c r="BG235"/>
  <c r="BE235"/>
  <c r="T235"/>
  <c r="R235"/>
  <c r="P235"/>
  <c r="BI232"/>
  <c r="BH232"/>
  <c r="BG232"/>
  <c r="BE232"/>
  <c r="T232"/>
  <c r="R232"/>
  <c r="P232"/>
  <c r="BI229"/>
  <c r="BH229"/>
  <c r="BG229"/>
  <c r="BE229"/>
  <c r="T229"/>
  <c r="R229"/>
  <c r="P229"/>
  <c r="BI226"/>
  <c r="BH226"/>
  <c r="BG226"/>
  <c r="BE226"/>
  <c r="T226"/>
  <c r="R226"/>
  <c r="P226"/>
  <c r="BI225"/>
  <c r="BH225"/>
  <c r="BG225"/>
  <c r="BE225"/>
  <c r="T225"/>
  <c r="R225"/>
  <c r="P225"/>
  <c r="BI222"/>
  <c r="BH222"/>
  <c r="BG222"/>
  <c r="BE222"/>
  <c r="T222"/>
  <c r="R222"/>
  <c r="P222"/>
  <c r="BI219"/>
  <c r="BH219"/>
  <c r="BG219"/>
  <c r="BE219"/>
  <c r="T219"/>
  <c r="R219"/>
  <c r="P219"/>
  <c r="BI216"/>
  <c r="BH216"/>
  <c r="BG216"/>
  <c r="BE216"/>
  <c r="T216"/>
  <c r="R216"/>
  <c r="P216"/>
  <c r="BI215"/>
  <c r="BH215"/>
  <c r="BG215"/>
  <c r="BE215"/>
  <c r="T215"/>
  <c r="R215"/>
  <c r="P215"/>
  <c r="BI211"/>
  <c r="BH211"/>
  <c r="BG211"/>
  <c r="BE211"/>
  <c r="T211"/>
  <c r="R211"/>
  <c r="P211"/>
  <c r="BI207"/>
  <c r="BH207"/>
  <c r="BG207"/>
  <c r="BE207"/>
  <c r="T207"/>
  <c r="R207"/>
  <c r="P207"/>
  <c r="BI204"/>
  <c r="BH204"/>
  <c r="BG204"/>
  <c r="BE204"/>
  <c r="T204"/>
  <c r="R204"/>
  <c r="P204"/>
  <c r="BI198"/>
  <c r="BH198"/>
  <c r="BG198"/>
  <c r="BE198"/>
  <c r="T198"/>
  <c r="R198"/>
  <c r="P198"/>
  <c r="BI197"/>
  <c r="BH197"/>
  <c r="BG197"/>
  <c r="BE197"/>
  <c r="T197"/>
  <c r="R197"/>
  <c r="P197"/>
  <c r="BI196"/>
  <c r="BH196"/>
  <c r="BG196"/>
  <c r="BE196"/>
  <c r="T196"/>
  <c r="R196"/>
  <c r="P196"/>
  <c r="BI193"/>
  <c r="BH193"/>
  <c r="BG193"/>
  <c r="BE193"/>
  <c r="T193"/>
  <c r="R193"/>
  <c r="P193"/>
  <c r="BI190"/>
  <c r="BH190"/>
  <c r="BG190"/>
  <c r="BE190"/>
  <c r="T190"/>
  <c r="R190"/>
  <c r="P190"/>
  <c r="BI187"/>
  <c r="BH187"/>
  <c r="BG187"/>
  <c r="BE187"/>
  <c r="T187"/>
  <c r="R187"/>
  <c r="P187"/>
  <c r="BI184"/>
  <c r="BH184"/>
  <c r="BG184"/>
  <c r="BE184"/>
  <c r="T184"/>
  <c r="R184"/>
  <c r="P184"/>
  <c r="BI180"/>
  <c r="BH180"/>
  <c r="BG180"/>
  <c r="BE180"/>
  <c r="T180"/>
  <c r="R180"/>
  <c r="P180"/>
  <c r="BI176"/>
  <c r="BH176"/>
  <c r="BG176"/>
  <c r="BE176"/>
  <c r="T176"/>
  <c r="R176"/>
  <c r="P176"/>
  <c r="BI172"/>
  <c r="BH172"/>
  <c r="BG172"/>
  <c r="BE172"/>
  <c r="T172"/>
  <c r="R172"/>
  <c r="P172"/>
  <c r="BI169"/>
  <c r="BH169"/>
  <c r="BG169"/>
  <c r="BE169"/>
  <c r="T169"/>
  <c r="R169"/>
  <c r="P169"/>
  <c r="BI166"/>
  <c r="BH166"/>
  <c r="BG166"/>
  <c r="BE166"/>
  <c r="T166"/>
  <c r="R166"/>
  <c r="P166"/>
  <c r="BI165"/>
  <c r="BH165"/>
  <c r="BG165"/>
  <c r="BE165"/>
  <c r="T165"/>
  <c r="R165"/>
  <c r="P165"/>
  <c r="BI162"/>
  <c r="BH162"/>
  <c r="BG162"/>
  <c r="BE162"/>
  <c r="T162"/>
  <c r="R162"/>
  <c r="P162"/>
  <c r="BI158"/>
  <c r="BH158"/>
  <c r="BG158"/>
  <c r="BE158"/>
  <c r="T158"/>
  <c r="R158"/>
  <c r="P158"/>
  <c r="BI154"/>
  <c r="BH154"/>
  <c r="BG154"/>
  <c r="BE154"/>
  <c r="T154"/>
  <c r="R154"/>
  <c r="P154"/>
  <c r="BI150"/>
  <c r="BH150"/>
  <c r="BG150"/>
  <c r="BE150"/>
  <c r="T150"/>
  <c r="R150"/>
  <c r="P150"/>
  <c r="J143"/>
  <c r="F143"/>
  <c r="F141"/>
  <c r="E139"/>
  <c r="J93"/>
  <c r="F93"/>
  <c r="F91"/>
  <c r="E89"/>
  <c r="J26"/>
  <c r="E26"/>
  <c r="J144"/>
  <c r="J25"/>
  <c r="J20"/>
  <c r="E20"/>
  <c r="F144"/>
  <c r="J19"/>
  <c r="J14"/>
  <c r="J91"/>
  <c r="E7"/>
  <c r="E135"/>
  <c i="1" r="L90"/>
  <c r="AM90"/>
  <c r="AM89"/>
  <c r="L89"/>
  <c r="AM87"/>
  <c r="L87"/>
  <c r="L85"/>
  <c r="L84"/>
  <c i="2" r="BK751"/>
  <c r="J646"/>
  <c r="J581"/>
  <c r="BK571"/>
  <c r="J554"/>
  <c r="BK500"/>
  <c r="BK477"/>
  <c r="BK456"/>
  <c r="J426"/>
  <c r="BK345"/>
  <c r="J315"/>
  <c r="BK261"/>
  <c r="J207"/>
  <c r="BK169"/>
  <c r="BK742"/>
  <c r="J706"/>
  <c r="J681"/>
  <c r="BK599"/>
  <c r="J577"/>
  <c r="J553"/>
  <c r="J506"/>
  <c r="J369"/>
  <c r="J308"/>
  <c r="BK232"/>
  <c r="J166"/>
  <c r="J655"/>
  <c r="J565"/>
  <c r="J528"/>
  <c r="J411"/>
  <c r="J311"/>
  <c r="J222"/>
  <c r="BK746"/>
  <c r="J691"/>
  <c r="BK630"/>
  <c r="BK602"/>
  <c r="J574"/>
  <c r="J559"/>
  <c r="J527"/>
  <c r="J475"/>
  <c r="J451"/>
  <c r="BK401"/>
  <c r="J342"/>
  <c r="J309"/>
  <c r="J259"/>
  <c r="BK216"/>
  <c r="J172"/>
  <c i="3" r="BK213"/>
  <c r="J170"/>
  <c r="J155"/>
  <c r="BK135"/>
  <c r="J178"/>
  <c r="BK178"/>
  <c r="J144"/>
  <c r="J181"/>
  <c r="J142"/>
  <c r="BK189"/>
  <c r="BK227"/>
  <c r="J151"/>
  <c r="J242"/>
  <c r="BK181"/>
  <c r="BK241"/>
  <c r="J218"/>
  <c r="BK171"/>
  <c r="J145"/>
  <c r="J229"/>
  <c r="J180"/>
  <c r="J153"/>
  <c r="J174"/>
  <c i="4" r="BK157"/>
  <c r="BK133"/>
  <c r="J149"/>
  <c r="BK134"/>
  <c r="J142"/>
  <c r="J151"/>
  <c r="BK148"/>
  <c i="5" r="BK171"/>
  <c r="BK166"/>
  <c r="BK181"/>
  <c r="J137"/>
  <c r="BK184"/>
  <c r="BK136"/>
  <c r="J185"/>
  <c r="BK146"/>
  <c r="BK193"/>
  <c r="BK177"/>
  <c r="J176"/>
  <c r="BK141"/>
  <c i="6" r="BK278"/>
  <c r="BK212"/>
  <c r="BK137"/>
  <c r="BK250"/>
  <c r="BK174"/>
  <c r="J218"/>
  <c r="J188"/>
  <c r="J128"/>
  <c r="BK233"/>
  <c r="BK179"/>
  <c r="BK260"/>
  <c r="J236"/>
  <c r="J153"/>
  <c r="BK227"/>
  <c r="BK173"/>
  <c r="BK274"/>
  <c r="J212"/>
  <c r="BK140"/>
  <c r="BK214"/>
  <c r="J187"/>
  <c r="BK280"/>
  <c r="BK209"/>
  <c r="BK166"/>
  <c r="J237"/>
  <c r="J174"/>
  <c i="7" r="J184"/>
  <c r="J189"/>
  <c r="BK162"/>
  <c r="J177"/>
  <c r="BK168"/>
  <c r="BK188"/>
  <c r="BK149"/>
  <c r="J178"/>
  <c r="BK202"/>
  <c r="BK179"/>
  <c r="J140"/>
  <c r="J165"/>
  <c r="BK186"/>
  <c r="J176"/>
  <c i="8" r="BK266"/>
  <c r="J233"/>
  <c r="J210"/>
  <c r="J155"/>
  <c r="J287"/>
  <c r="BK228"/>
  <c r="BK184"/>
  <c r="BK310"/>
  <c r="BK283"/>
  <c r="J234"/>
  <c r="BK171"/>
  <c r="J164"/>
  <c r="J314"/>
  <c r="BK308"/>
  <c r="BK260"/>
  <c r="BK244"/>
  <c r="BK167"/>
  <c r="BK271"/>
  <c r="J285"/>
  <c r="BK229"/>
  <c r="J157"/>
  <c r="J228"/>
  <c r="BK315"/>
  <c r="BK279"/>
  <c r="BK248"/>
  <c r="J220"/>
  <c r="BK285"/>
  <c r="BK216"/>
  <c r="J159"/>
  <c r="BK261"/>
  <c r="J218"/>
  <c r="BK305"/>
  <c r="BK235"/>
  <c r="BK192"/>
  <c r="BK289"/>
  <c r="J207"/>
  <c i="9" r="BK129"/>
  <c r="J141"/>
  <c r="J145"/>
  <c r="J154"/>
  <c r="J147"/>
  <c r="J128"/>
  <c r="BK150"/>
  <c r="BK142"/>
  <c r="J133"/>
  <c r="BK136"/>
  <c i="10" r="BK132"/>
  <c r="J150"/>
  <c r="J152"/>
  <c r="BK160"/>
  <c r="BK133"/>
  <c r="J127"/>
  <c r="J130"/>
  <c r="J131"/>
  <c i="11" r="BK131"/>
  <c i="12" r="J187"/>
  <c r="J147"/>
  <c r="BK169"/>
  <c r="J141"/>
  <c i="13" r="BK136"/>
  <c i="14" r="J129"/>
  <c r="BK131"/>
  <c r="BK155"/>
  <c r="J132"/>
  <c r="J143"/>
  <c r="BK175"/>
  <c r="BK145"/>
  <c r="J147"/>
  <c r="J131"/>
  <c r="BK132"/>
  <c i="15" r="J258"/>
  <c r="BK201"/>
  <c r="J241"/>
  <c r="BK151"/>
  <c r="J209"/>
  <c r="J263"/>
  <c r="J208"/>
  <c r="BK160"/>
  <c r="J280"/>
  <c r="BK220"/>
  <c r="J160"/>
  <c r="J255"/>
  <c r="BK178"/>
  <c r="J244"/>
  <c r="BK183"/>
  <c r="BK278"/>
  <c r="BK236"/>
  <c r="J179"/>
  <c r="J267"/>
  <c r="J201"/>
  <c r="J279"/>
  <c r="J199"/>
  <c r="BK171"/>
  <c r="J231"/>
  <c r="BK145"/>
  <c r="J189"/>
  <c i="16" r="BK293"/>
  <c r="BK317"/>
  <c r="BK152"/>
  <c r="J180"/>
  <c r="J133"/>
  <c r="BK256"/>
  <c r="BK227"/>
  <c r="BK265"/>
  <c r="J160"/>
  <c r="J297"/>
  <c r="J134"/>
  <c r="J221"/>
  <c r="J311"/>
  <c r="J357"/>
  <c r="J155"/>
  <c r="BK294"/>
  <c i="17" r="BK135"/>
  <c r="J143"/>
  <c r="BK127"/>
  <c i="18" r="BK129"/>
  <c i="19" r="BK552"/>
  <c r="J376"/>
  <c r="BK176"/>
  <c r="BK516"/>
  <c r="BK468"/>
  <c r="J313"/>
  <c r="BK260"/>
  <c r="BK171"/>
  <c r="BK534"/>
  <c r="BK500"/>
  <c r="BK317"/>
  <c r="J254"/>
  <c r="BK606"/>
  <c r="J504"/>
  <c r="J419"/>
  <c r="BK298"/>
  <c r="BK572"/>
  <c r="J425"/>
  <c r="BK330"/>
  <c r="J164"/>
  <c r="BK347"/>
  <c r="J228"/>
  <c r="J500"/>
  <c r="J344"/>
  <c r="J222"/>
  <c r="BK739"/>
  <c r="J677"/>
  <c r="J544"/>
  <c r="BK478"/>
  <c r="BK342"/>
  <c r="J187"/>
  <c r="BK710"/>
  <c r="BK677"/>
  <c r="BK523"/>
  <c r="BK419"/>
  <c r="BK726"/>
  <c r="BK690"/>
  <c r="BK641"/>
  <c r="J506"/>
  <c r="BK277"/>
  <c r="J343"/>
  <c r="BK715"/>
  <c r="J604"/>
  <c r="BK507"/>
  <c r="J401"/>
  <c r="BK234"/>
  <c i="20" r="J162"/>
  <c r="J161"/>
  <c r="J154"/>
  <c r="J167"/>
  <c r="BK135"/>
  <c r="BK169"/>
  <c r="J132"/>
  <c r="BK130"/>
  <c r="J126"/>
  <c i="21" r="J144"/>
  <c r="BK138"/>
  <c r="BK144"/>
  <c r="BK141"/>
  <c i="22" r="BK240"/>
  <c r="BK174"/>
  <c r="BK215"/>
  <c r="BK233"/>
  <c r="J175"/>
  <c r="J229"/>
  <c r="J196"/>
  <c r="J179"/>
  <c r="J227"/>
  <c r="BK161"/>
  <c r="BK236"/>
  <c r="BK154"/>
  <c r="BK183"/>
  <c r="J151"/>
  <c r="J225"/>
  <c r="BK143"/>
  <c r="BK179"/>
  <c r="J149"/>
  <c r="BK166"/>
  <c r="BK231"/>
  <c r="BK196"/>
  <c r="J153"/>
  <c i="23" r="J143"/>
  <c r="J161"/>
  <c r="BK170"/>
  <c r="J134"/>
  <c r="J156"/>
  <c r="J169"/>
  <c r="BK135"/>
  <c r="J135"/>
  <c i="24" r="BK170"/>
  <c r="J179"/>
  <c r="BK151"/>
  <c r="BK174"/>
  <c r="BK161"/>
  <c r="J139"/>
  <c r="BK155"/>
  <c r="BK179"/>
  <c r="J140"/>
  <c r="J152"/>
  <c r="J160"/>
  <c r="BK167"/>
  <c i="25" r="J271"/>
  <c r="BK221"/>
  <c r="BK178"/>
  <c r="BK238"/>
  <c r="J189"/>
  <c r="BK284"/>
  <c r="BK156"/>
  <c r="J280"/>
  <c r="BK193"/>
  <c r="BK147"/>
  <c r="J253"/>
  <c r="J227"/>
  <c r="BK169"/>
  <c r="J251"/>
  <c r="J193"/>
  <c r="J276"/>
  <c r="BK250"/>
  <c r="BK183"/>
  <c r="J159"/>
  <c r="J273"/>
  <c r="J197"/>
  <c r="BK300"/>
  <c r="J235"/>
  <c r="J136"/>
  <c r="BK249"/>
  <c r="BK198"/>
  <c r="BK179"/>
  <c r="J157"/>
  <c r="BK133"/>
  <c r="J287"/>
  <c r="J146"/>
  <c r="BK263"/>
  <c r="J215"/>
  <c r="BK142"/>
  <c i="26" r="BK163"/>
  <c r="J198"/>
  <c r="BK150"/>
  <c r="J241"/>
  <c r="BK188"/>
  <c r="J146"/>
  <c r="J223"/>
  <c r="BK165"/>
  <c r="J209"/>
  <c r="BK171"/>
  <c r="J243"/>
  <c r="J213"/>
  <c r="BK139"/>
  <c r="J193"/>
  <c r="BK241"/>
  <c r="BK227"/>
  <c r="J187"/>
  <c r="BK220"/>
  <c r="BK191"/>
  <c r="BK146"/>
  <c r="J222"/>
  <c r="BK158"/>
  <c r="J249"/>
  <c r="BK169"/>
  <c r="J165"/>
  <c i="27" r="J314"/>
  <c r="J292"/>
  <c r="BK239"/>
  <c r="J206"/>
  <c r="BK341"/>
  <c r="BK302"/>
  <c r="BK202"/>
  <c r="J338"/>
  <c r="BK279"/>
  <c r="J341"/>
  <c r="J322"/>
  <c r="J211"/>
  <c r="J193"/>
  <c r="J318"/>
  <c r="J222"/>
  <c r="J172"/>
  <c r="J289"/>
  <c r="J247"/>
  <c r="BK168"/>
  <c r="BK342"/>
  <c r="J278"/>
  <c r="J228"/>
  <c r="BK165"/>
  <c r="BK328"/>
  <c r="J203"/>
  <c r="BK344"/>
  <c r="J252"/>
  <c r="BK154"/>
  <c r="J303"/>
  <c r="BK256"/>
  <c r="BK180"/>
  <c r="BK281"/>
  <c r="BK233"/>
  <c r="J148"/>
  <c i="2" r="J702"/>
  <c r="BK643"/>
  <c r="J602"/>
  <c r="BK576"/>
  <c r="BK557"/>
  <c r="BK542"/>
  <c r="J461"/>
  <c r="BK410"/>
  <c r="J348"/>
  <c r="J326"/>
  <c r="J286"/>
  <c r="J238"/>
  <c r="J176"/>
  <c i="1" r="AS95"/>
  <c i="2" r="BK539"/>
  <c r="J471"/>
  <c r="BK315"/>
  <c r="BK222"/>
  <c r="BK720"/>
  <c r="J669"/>
  <c r="BK608"/>
  <c r="J539"/>
  <c r="BK443"/>
  <c r="J362"/>
  <c r="BK263"/>
  <c r="J180"/>
  <c r="J739"/>
  <c r="BK695"/>
  <c r="J654"/>
  <c r="BK584"/>
  <c r="J571"/>
  <c r="J560"/>
  <c r="BK531"/>
  <c r="J493"/>
  <c r="J443"/>
  <c r="J407"/>
  <c r="J361"/>
  <c r="BK331"/>
  <c r="J261"/>
  <c r="BK235"/>
  <c r="BK198"/>
  <c r="J165"/>
  <c i="3" r="J194"/>
  <c r="J215"/>
  <c r="J140"/>
  <c r="BK159"/>
  <c r="BK162"/>
  <c r="BK224"/>
  <c r="J233"/>
  <c r="BK168"/>
  <c r="BK206"/>
  <c r="BK140"/>
  <c r="BK160"/>
  <c r="BK138"/>
  <c r="J204"/>
  <c r="J139"/>
  <c r="BK221"/>
  <c r="BK146"/>
  <c r="BK228"/>
  <c r="J177"/>
  <c r="J129"/>
  <c r="BK169"/>
  <c i="4" r="BK151"/>
  <c r="J137"/>
  <c r="J157"/>
  <c r="BK167"/>
  <c r="J158"/>
  <c r="J169"/>
  <c r="J152"/>
  <c r="J147"/>
  <c r="BK140"/>
  <c i="5" r="J158"/>
  <c r="J148"/>
  <c r="J149"/>
  <c r="J168"/>
  <c r="BK138"/>
  <c r="J160"/>
  <c r="J171"/>
  <c r="BK151"/>
  <c r="BK194"/>
  <c r="J174"/>
  <c r="BK144"/>
  <c r="BK186"/>
  <c i="6" r="J260"/>
  <c r="BK168"/>
  <c r="J136"/>
  <c r="BK265"/>
  <c r="J194"/>
  <c r="BK130"/>
  <c r="BK184"/>
  <c r="BK268"/>
  <c r="BK232"/>
  <c r="J184"/>
  <c r="BK255"/>
  <c r="BK188"/>
  <c r="BK147"/>
  <c r="J216"/>
  <c r="BK169"/>
  <c r="J268"/>
  <c r="BK222"/>
  <c r="J205"/>
  <c r="J283"/>
  <c r="J192"/>
  <c r="BK282"/>
  <c r="BK195"/>
  <c r="J281"/>
  <c r="BK201"/>
  <c r="BK159"/>
  <c i="7" r="J191"/>
  <c r="J154"/>
  <c r="BK208"/>
  <c r="J145"/>
  <c r="BK153"/>
  <c r="J182"/>
  <c r="BK133"/>
  <c r="J135"/>
  <c r="BK182"/>
  <c r="J141"/>
  <c r="J200"/>
  <c r="BK154"/>
  <c r="J193"/>
  <c r="J151"/>
  <c r="J202"/>
  <c r="J217"/>
  <c r="BK164"/>
  <c r="J221"/>
  <c i="8" r="J302"/>
  <c r="J274"/>
  <c r="BK294"/>
  <c r="J242"/>
  <c r="BK179"/>
  <c r="BK265"/>
  <c r="J281"/>
  <c r="BK233"/>
  <c r="J172"/>
  <c r="BK240"/>
  <c r="J163"/>
  <c i="10" r="BK156"/>
  <c r="BK134"/>
  <c r="J154"/>
  <c r="J155"/>
  <c r="BK127"/>
  <c r="J133"/>
  <c i="11" r="J129"/>
  <c i="12" r="J158"/>
  <c r="J144"/>
  <c r="BK186"/>
  <c r="BK138"/>
  <c r="BK134"/>
  <c i="13" r="J127"/>
  <c r="BK135"/>
  <c r="J131"/>
  <c r="J133"/>
  <c i="14" r="BK177"/>
  <c r="BK169"/>
  <c r="BK146"/>
  <c r="BK143"/>
  <c r="J175"/>
  <c r="J170"/>
  <c r="BK150"/>
  <c r="BK149"/>
  <c r="BK148"/>
  <c r="BK144"/>
  <c r="J139"/>
  <c r="BK134"/>
  <c r="BK173"/>
  <c r="BK171"/>
  <c r="BK165"/>
  <c r="BK157"/>
  <c r="BK147"/>
  <c r="BK135"/>
  <c r="BK130"/>
  <c r="J177"/>
  <c r="BK174"/>
  <c r="J173"/>
  <c r="J169"/>
  <c r="BK162"/>
  <c r="BK159"/>
  <c r="J157"/>
  <c r="BK142"/>
  <c r="BK136"/>
  <c r="BK163"/>
  <c r="BK139"/>
  <c r="BK154"/>
  <c r="BK152"/>
  <c r="BK156"/>
  <c i="15" r="J272"/>
  <c r="BK215"/>
  <c r="J169"/>
  <c r="BK268"/>
  <c r="J217"/>
  <c r="BK280"/>
  <c r="BK166"/>
  <c r="BK221"/>
  <c r="BK149"/>
  <c r="J260"/>
  <c r="BK174"/>
  <c r="BK203"/>
  <c r="J237"/>
  <c r="J157"/>
  <c r="J257"/>
  <c r="J226"/>
  <c r="BK194"/>
  <c r="J164"/>
  <c r="J247"/>
  <c r="J172"/>
  <c r="BK276"/>
  <c r="BK177"/>
  <c r="J245"/>
  <c r="J146"/>
  <c r="J198"/>
  <c r="J176"/>
  <c i="16" r="J231"/>
  <c r="J252"/>
  <c r="BK134"/>
  <c r="BK221"/>
  <c r="J214"/>
  <c r="BK282"/>
  <c r="J152"/>
  <c r="J205"/>
  <c r="J300"/>
  <c r="J240"/>
  <c r="J348"/>
  <c r="BK183"/>
  <c r="BK224"/>
  <c r="BK338"/>
  <c r="BK351"/>
  <c r="J156"/>
  <c r="BK320"/>
  <c i="17" r="J137"/>
  <c r="BK143"/>
  <c r="J132"/>
  <c i="18" r="BK131"/>
  <c i="19" r="BK449"/>
  <c r="J260"/>
  <c r="J556"/>
  <c r="BK509"/>
  <c r="BK465"/>
  <c r="J333"/>
  <c r="J287"/>
  <c r="BK640"/>
  <c r="J518"/>
  <c r="J468"/>
  <c r="BK280"/>
  <c r="BK212"/>
  <c r="BK604"/>
  <c r="J514"/>
  <c r="J452"/>
  <c r="J338"/>
  <c r="BK576"/>
  <c r="BK508"/>
  <c r="J348"/>
  <c r="BK321"/>
  <c r="J372"/>
  <c r="BK246"/>
  <c r="BK165"/>
  <c r="J449"/>
  <c r="BK224"/>
  <c r="BK204"/>
  <c r="J722"/>
  <c r="BK671"/>
  <c r="J521"/>
  <c r="BK455"/>
  <c r="J320"/>
  <c r="BK201"/>
  <c r="BK691"/>
  <c r="J606"/>
  <c r="J483"/>
  <c r="J291"/>
  <c r="J715"/>
  <c r="J678"/>
  <c r="BK522"/>
  <c r="J295"/>
  <c r="J218"/>
  <c r="BK364"/>
  <c r="BK706"/>
  <c r="BK657"/>
  <c r="J512"/>
  <c r="J377"/>
  <c r="BK299"/>
  <c r="BK151"/>
  <c i="20" r="BK129"/>
  <c r="BK143"/>
  <c r="J145"/>
  <c r="BK157"/>
  <c r="J142"/>
  <c r="BK136"/>
  <c r="BK137"/>
  <c r="J139"/>
  <c i="21" r="J125"/>
  <c r="J133"/>
  <c r="BK128"/>
  <c r="J128"/>
  <c i="22" r="BK205"/>
  <c r="J137"/>
  <c r="J209"/>
  <c r="BK221"/>
  <c r="J176"/>
  <c r="BK208"/>
  <c r="J192"/>
  <c r="J141"/>
  <c r="BK185"/>
  <c r="BK144"/>
  <c r="BK223"/>
  <c r="BK165"/>
  <c r="BK184"/>
  <c r="J238"/>
  <c r="BK153"/>
  <c r="J180"/>
  <c r="BK218"/>
  <c r="BK159"/>
  <c r="BK206"/>
  <c r="BK134"/>
  <c i="23" r="BK144"/>
  <c r="BK149"/>
  <c r="BK152"/>
  <c r="BK130"/>
  <c r="J129"/>
  <c r="J150"/>
  <c r="J167"/>
  <c r="BK153"/>
  <c i="24" r="J142"/>
  <c r="BK132"/>
  <c i="2" r="BK698"/>
  <c r="J584"/>
  <c r="BK564"/>
  <c r="J534"/>
  <c r="BK460"/>
  <c r="J435"/>
  <c r="J370"/>
  <c r="J322"/>
  <c r="J267"/>
  <c r="J226"/>
  <c r="BK190"/>
  <c r="J150"/>
  <c r="J720"/>
  <c r="BK688"/>
  <c r="J649"/>
  <c r="J615"/>
  <c r="J580"/>
  <c r="BK560"/>
  <c r="J516"/>
  <c r="BK447"/>
  <c r="J235"/>
  <c r="J735"/>
  <c r="J660"/>
  <c r="J570"/>
  <c r="BK526"/>
  <c r="J404"/>
  <c r="J304"/>
  <c r="BK196"/>
  <c r="BK747"/>
  <c r="BK692"/>
  <c r="BK625"/>
  <c r="J572"/>
  <c r="BK535"/>
  <c r="BK497"/>
  <c r="J420"/>
  <c r="BK369"/>
  <c r="BK322"/>
  <c r="J241"/>
  <c r="BK176"/>
  <c i="3" r="J173"/>
  <c r="J211"/>
  <c r="J161"/>
  <c r="BK223"/>
  <c r="J164"/>
  <c r="BK174"/>
  <c r="J238"/>
  <c r="J203"/>
  <c r="BK150"/>
  <c r="BK216"/>
  <c r="BK183"/>
  <c r="J131"/>
  <c r="BK219"/>
  <c r="BK188"/>
  <c r="J133"/>
  <c r="J219"/>
  <c r="BK173"/>
  <c r="J237"/>
  <c r="BK180"/>
  <c i="4" r="BK155"/>
  <c r="J167"/>
  <c r="BK137"/>
  <c r="J145"/>
  <c r="BK150"/>
  <c r="BK164"/>
  <c r="BK149"/>
  <c i="5" r="BK183"/>
  <c r="BK190"/>
  <c r="J177"/>
  <c r="J163"/>
  <c r="J159"/>
  <c r="J155"/>
  <c r="BK188"/>
  <c r="BK156"/>
  <c i="6" r="BK261"/>
  <c r="J139"/>
  <c r="BK220"/>
  <c r="J246"/>
  <c r="J171"/>
  <c r="J254"/>
  <c r="BK191"/>
  <c r="BK246"/>
  <c r="J151"/>
  <c r="J222"/>
  <c r="J131"/>
  <c r="J221"/>
  <c r="BK210"/>
  <c r="J190"/>
  <c r="BK262"/>
  <c r="BK192"/>
  <c i="7" r="BK214"/>
  <c r="BK140"/>
  <c r="J153"/>
  <c r="BK201"/>
  <c r="BK219"/>
  <c r="BK132"/>
  <c r="BK187"/>
  <c r="J157"/>
  <c r="BK220"/>
  <c r="BK157"/>
  <c r="BK221"/>
  <c r="BK136"/>
  <c r="J215"/>
  <c r="BK158"/>
  <c r="J174"/>
  <c i="8" r="J248"/>
  <c r="BK211"/>
  <c r="J154"/>
  <c r="BK276"/>
  <c r="J201"/>
  <c r="BK155"/>
  <c r="J224"/>
  <c r="J283"/>
  <c r="J186"/>
  <c r="J175"/>
  <c r="BK264"/>
  <c r="BK185"/>
  <c r="J221"/>
  <c r="J265"/>
  <c r="J227"/>
  <c r="BK288"/>
  <c r="BK222"/>
  <c r="BK253"/>
  <c r="J301"/>
  <c r="BK225"/>
  <c r="BK257"/>
  <c r="J199"/>
  <c r="J149"/>
  <c i="9" r="BK147"/>
  <c r="J139"/>
  <c i="10" r="BK161"/>
  <c r="J142"/>
  <c r="J125"/>
  <c r="BK150"/>
  <c r="BK153"/>
  <c r="BK130"/>
  <c r="J138"/>
  <c i="11" r="J127"/>
  <c i="12" r="J134"/>
  <c r="BK162"/>
  <c r="BK171"/>
  <c r="BK131"/>
  <c r="J164"/>
  <c r="J148"/>
  <c i="13" r="J135"/>
  <c r="BK128"/>
  <c i="14" r="J136"/>
  <c r="BK128"/>
  <c r="J162"/>
  <c r="BK137"/>
  <c r="BK129"/>
  <c i="15" r="BK224"/>
  <c r="J151"/>
  <c r="J202"/>
  <c r="J188"/>
  <c r="BK270"/>
  <c r="BK227"/>
  <c r="J168"/>
  <c r="BK257"/>
  <c r="J173"/>
  <c r="J259"/>
  <c r="BK181"/>
  <c r="BK254"/>
  <c r="BK184"/>
  <c r="BK255"/>
  <c r="BK193"/>
  <c r="BK273"/>
  <c r="BK233"/>
  <c r="BK156"/>
  <c r="J205"/>
  <c r="BK146"/>
  <c r="BK182"/>
  <c r="BK235"/>
  <c r="BK188"/>
  <c i="16" r="J290"/>
  <c r="J314"/>
  <c r="BK157"/>
  <c r="J273"/>
  <c r="J327"/>
  <c r="J324"/>
  <c r="J265"/>
  <c r="J250"/>
  <c r="J367"/>
  <c r="J138"/>
  <c r="BK311"/>
  <c r="BK209"/>
  <c r="BK327"/>
  <c r="BK231"/>
  <c r="J358"/>
  <c r="BK252"/>
  <c r="BK324"/>
  <c i="17" r="J139"/>
  <c r="BK140"/>
  <c r="J129"/>
  <c r="BK130"/>
  <c i="18" r="BK133"/>
  <c i="19" r="BK440"/>
  <c r="BK339"/>
  <c r="J640"/>
  <c r="J505"/>
  <c r="BK407"/>
  <c r="J330"/>
  <c r="BK228"/>
  <c r="BK529"/>
  <c r="J458"/>
  <c r="J224"/>
  <c r="BK600"/>
  <c r="BK458"/>
  <c r="J281"/>
  <c r="J516"/>
  <c r="J441"/>
  <c r="BK182"/>
  <c r="J341"/>
  <c r="BK598"/>
  <c r="BK334"/>
  <c r="J733"/>
  <c r="J641"/>
  <c r="BK511"/>
  <c r="J340"/>
  <c r="J741"/>
  <c r="BK619"/>
  <c r="J480"/>
  <c r="J739"/>
  <c r="J681"/>
  <c r="BK444"/>
  <c r="J193"/>
  <c r="BK188"/>
  <c r="BK678"/>
  <c r="J581"/>
  <c r="J497"/>
  <c r="J342"/>
  <c r="J168"/>
  <c i="20" r="BK131"/>
  <c r="J133"/>
  <c r="J168"/>
  <c r="BK142"/>
  <c r="BK165"/>
  <c r="BK151"/>
  <c r="BK163"/>
  <c r="J153"/>
  <c r="J147"/>
  <c i="21" r="J134"/>
  <c r="J138"/>
  <c r="J135"/>
  <c r="J131"/>
  <c r="J137"/>
  <c i="22" r="BK228"/>
  <c r="BK178"/>
  <c r="BK234"/>
  <c r="J239"/>
  <c r="BK207"/>
  <c r="J159"/>
  <c r="J226"/>
  <c r="J205"/>
  <c r="J173"/>
  <c r="J198"/>
  <c r="J154"/>
  <c r="BK135"/>
  <c r="J213"/>
  <c r="J135"/>
  <c r="BK170"/>
  <c r="BK239"/>
  <c r="J168"/>
  <c r="BK237"/>
  <c r="BK163"/>
  <c r="BK130"/>
  <c r="J165"/>
  <c r="J133"/>
  <c r="BK213"/>
  <c i="23" r="J163"/>
  <c r="J149"/>
  <c r="BK146"/>
  <c r="BK167"/>
  <c r="BK159"/>
  <c r="J155"/>
  <c r="BK133"/>
  <c r="BK138"/>
  <c r="BK142"/>
  <c i="24" r="J155"/>
  <c r="J178"/>
  <c r="BK150"/>
  <c r="J159"/>
  <c r="J137"/>
  <c r="J167"/>
  <c r="BK141"/>
  <c r="J174"/>
  <c r="BK134"/>
  <c r="J151"/>
  <c r="BK171"/>
  <c r="BK157"/>
  <c r="J134"/>
  <c i="25" r="J263"/>
  <c r="J219"/>
  <c r="J194"/>
  <c r="BK157"/>
  <c r="J143"/>
  <c r="BK209"/>
  <c r="J138"/>
  <c r="BK192"/>
  <c r="BK153"/>
  <c r="J262"/>
  <c r="J208"/>
  <c r="BK280"/>
  <c r="J241"/>
  <c r="J206"/>
  <c r="BK158"/>
  <c r="J212"/>
  <c r="BK171"/>
  <c r="J277"/>
  <c r="BK241"/>
  <c r="BK202"/>
  <c r="BK295"/>
  <c r="BK212"/>
  <c r="BK253"/>
  <c r="J232"/>
  <c r="BK151"/>
  <c r="BK220"/>
  <c r="BK272"/>
  <c r="J196"/>
  <c i="26" r="BK175"/>
  <c r="BK240"/>
  <c r="J210"/>
  <c r="BK153"/>
  <c r="J235"/>
  <c r="J192"/>
  <c r="BK133"/>
  <c r="J229"/>
  <c r="J190"/>
  <c r="BK252"/>
  <c r="BK198"/>
  <c r="J159"/>
  <c r="BK145"/>
  <c r="J215"/>
  <c r="J138"/>
  <c r="J226"/>
  <c r="J183"/>
  <c r="BK187"/>
  <c i="27" r="J312"/>
  <c r="J269"/>
  <c r="J320"/>
  <c r="BK192"/>
  <c r="BK304"/>
  <c r="J220"/>
  <c r="BK310"/>
  <c r="J237"/>
  <c r="J182"/>
  <c r="BK314"/>
  <c r="J259"/>
  <c r="BK199"/>
  <c r="J151"/>
  <c r="J205"/>
  <c r="BK340"/>
  <c r="BK263"/>
  <c r="J158"/>
  <c r="J340"/>
  <c r="J290"/>
  <c r="BK242"/>
  <c r="J195"/>
  <c r="BK299"/>
  <c r="BK218"/>
  <c i="28" r="BK132"/>
  <c i="2" r="J747"/>
  <c r="BK684"/>
  <c r="J608"/>
  <c r="BK574"/>
  <c r="BK555"/>
  <c r="BK493"/>
  <c r="J457"/>
  <c r="BK407"/>
  <c r="J364"/>
  <c r="BK323"/>
  <c r="BK272"/>
  <c r="BK251"/>
  <c r="J184"/>
  <c r="J751"/>
  <c r="J707"/>
  <c r="BK685"/>
  <c r="J628"/>
  <c r="BK569"/>
  <c r="J546"/>
  <c r="BK472"/>
  <c r="J363"/>
  <c r="J281"/>
  <c r="J204"/>
  <c r="BK708"/>
  <c r="J664"/>
  <c r="J578"/>
  <c r="J551"/>
  <c r="J497"/>
  <c r="J391"/>
  <c r="BK307"/>
  <c r="J229"/>
  <c r="BK735"/>
  <c r="J684"/>
  <c r="J624"/>
  <c r="J591"/>
  <c r="J566"/>
  <c r="J552"/>
  <c r="BK516"/>
  <c r="BK457"/>
  <c r="BK364"/>
  <c r="J327"/>
  <c r="BK286"/>
  <c r="BK229"/>
  <c r="J193"/>
  <c i="3" r="J208"/>
  <c r="BK129"/>
  <c r="BK141"/>
  <c r="BK179"/>
  <c r="BK198"/>
  <c r="J128"/>
  <c r="J175"/>
  <c r="J150"/>
  <c r="BK207"/>
  <c r="J166"/>
  <c r="BK195"/>
  <c r="BK149"/>
  <c r="J190"/>
  <c r="BK155"/>
  <c r="J222"/>
  <c r="J198"/>
  <c r="J138"/>
  <c r="J205"/>
  <c r="BK166"/>
  <c r="BK134"/>
  <c r="J186"/>
  <c r="J141"/>
  <c i="4" r="BK172"/>
  <c r="BK163"/>
  <c r="BK169"/>
  <c r="J166"/>
  <c r="BK145"/>
  <c r="BK154"/>
  <c i="5" r="BK179"/>
  <c r="J165"/>
  <c r="J188"/>
  <c r="J138"/>
  <c r="BK155"/>
  <c r="J147"/>
  <c r="BK130"/>
  <c r="J170"/>
  <c r="BK135"/>
  <c r="BK192"/>
  <c r="J144"/>
  <c r="BK142"/>
  <c i="6" r="BK249"/>
  <c r="BK167"/>
  <c r="BK129"/>
  <c r="BK247"/>
  <c r="BK181"/>
  <c r="BK157"/>
  <c r="BK224"/>
  <c r="J195"/>
  <c r="BK127"/>
  <c r="BK211"/>
  <c r="BK171"/>
  <c r="BK243"/>
  <c r="BK132"/>
  <c r="J227"/>
  <c r="J156"/>
  <c i="7" r="J162"/>
  <c r="J134"/>
  <c r="J183"/>
  <c r="J208"/>
  <c r="BK144"/>
  <c r="J161"/>
  <c r="J198"/>
  <c r="J179"/>
  <c r="BK217"/>
  <c r="J224"/>
  <c r="J201"/>
  <c r="J152"/>
  <c r="BK198"/>
  <c r="J206"/>
  <c r="J146"/>
  <c i="8" r="J303"/>
  <c r="BK232"/>
  <c r="J170"/>
  <c r="J266"/>
  <c r="BK176"/>
  <c r="BK295"/>
  <c r="J179"/>
  <c r="BK166"/>
  <c r="BK153"/>
  <c r="J312"/>
  <c r="J262"/>
  <c r="J247"/>
  <c r="BK191"/>
  <c r="J300"/>
  <c r="BK170"/>
  <c r="J276"/>
  <c r="BK215"/>
  <c r="J171"/>
  <c r="J263"/>
  <c r="BK189"/>
  <c r="BK306"/>
  <c r="J232"/>
  <c r="BK159"/>
  <c r="J272"/>
  <c r="BK188"/>
  <c r="J174"/>
  <c r="BK262"/>
  <c r="BK237"/>
  <c r="J310"/>
  <c r="J257"/>
  <c r="BK154"/>
  <c r="J219"/>
  <c r="BK190"/>
  <c i="9" r="BK137"/>
  <c r="BK146"/>
  <c r="J144"/>
  <c r="BK148"/>
  <c r="BK149"/>
  <c r="BK130"/>
  <c r="J126"/>
  <c r="BK132"/>
  <c r="BK127"/>
  <c r="BK131"/>
  <c i="10" r="BK135"/>
  <c r="BK125"/>
  <c r="BK144"/>
  <c r="BK163"/>
  <c r="J163"/>
  <c r="J145"/>
  <c r="BK162"/>
  <c r="BK154"/>
  <c r="J135"/>
  <c r="BK141"/>
  <c i="11" r="J132"/>
  <c i="12" r="J161"/>
  <c r="J162"/>
  <c r="J138"/>
  <c r="BK187"/>
  <c r="J131"/>
  <c i="14" r="BK170"/>
  <c i="15" r="J285"/>
  <c r="J246"/>
  <c r="J175"/>
  <c r="BK243"/>
  <c r="J186"/>
  <c r="BK229"/>
  <c r="BK277"/>
  <c r="J223"/>
  <c r="J167"/>
  <c r="BK237"/>
  <c r="J162"/>
  <c r="J177"/>
  <c r="J230"/>
  <c r="J171"/>
  <c r="BK285"/>
  <c r="J220"/>
  <c r="J178"/>
  <c r="J268"/>
  <c r="J219"/>
  <c r="J283"/>
  <c r="BK185"/>
  <c r="BK232"/>
  <c r="BK173"/>
  <c r="J234"/>
  <c i="16" r="BK263"/>
  <c r="BK278"/>
  <c r="J142"/>
  <c r="J263"/>
  <c r="J278"/>
  <c r="BK305"/>
  <c r="J251"/>
  <c r="BK290"/>
  <c r="BK264"/>
  <c r="BK345"/>
  <c r="J345"/>
  <c r="BK205"/>
  <c r="J227"/>
  <c r="BK300"/>
  <c r="BK364"/>
  <c r="BK286"/>
  <c i="17" r="J136"/>
  <c r="BK132"/>
  <c i="18" r="BK132"/>
  <c r="J131"/>
  <c i="19" r="BK425"/>
  <c r="BK200"/>
  <c r="BK527"/>
  <c r="J472"/>
  <c r="BK331"/>
  <c r="J266"/>
  <c r="J619"/>
  <c r="BK525"/>
  <c r="BK497"/>
  <c r="BK401"/>
  <c r="BK222"/>
  <c r="J527"/>
  <c r="BK472"/>
  <c r="BK372"/>
  <c r="BK288"/>
  <c r="J568"/>
  <c r="BK513"/>
  <c r="BK376"/>
  <c r="J327"/>
  <c r="J188"/>
  <c r="BK355"/>
  <c r="J200"/>
  <c r="BK510"/>
  <c r="BK429"/>
  <c r="J237"/>
  <c r="J155"/>
  <c r="J700"/>
  <c r="J582"/>
  <c r="J502"/>
  <c r="BK375"/>
  <c r="BK252"/>
  <c r="BK155"/>
  <c r="BK687"/>
  <c r="J599"/>
  <c r="BK356"/>
  <c r="J691"/>
  <c r="J548"/>
  <c r="J517"/>
  <c r="BK238"/>
  <c r="J375"/>
  <c r="BK221"/>
  <c r="J687"/>
  <c r="J529"/>
  <c r="BK502"/>
  <c r="J371"/>
  <c r="J212"/>
  <c i="20" r="J166"/>
  <c r="BK166"/>
  <c r="J127"/>
  <c r="BK160"/>
  <c r="J130"/>
  <c r="BK127"/>
  <c r="BK159"/>
  <c r="J131"/>
  <c i="21" r="BK130"/>
  <c r="J141"/>
  <c r="J140"/>
  <c r="J129"/>
  <c i="22" r="BK225"/>
  <c r="J222"/>
  <c r="J201"/>
  <c r="J208"/>
  <c r="J150"/>
  <c r="J220"/>
  <c r="J195"/>
  <c r="J182"/>
  <c r="BK146"/>
  <c r="J200"/>
  <c r="J160"/>
  <c r="BK229"/>
  <c r="BK171"/>
  <c r="J185"/>
  <c r="J163"/>
  <c r="J240"/>
  <c r="BK193"/>
  <c r="BK141"/>
  <c r="BK168"/>
  <c r="J197"/>
  <c r="J132"/>
  <c r="BK192"/>
  <c r="BK151"/>
  <c i="23" r="J148"/>
  <c r="J154"/>
  <c r="J130"/>
  <c r="J157"/>
  <c r="BK148"/>
  <c r="BK163"/>
  <c r="J144"/>
  <c i="24" r="BK177"/>
  <c r="BK185"/>
  <c r="BK158"/>
  <c r="J183"/>
  <c r="J149"/>
  <c r="BK180"/>
  <c r="BK142"/>
  <c r="J188"/>
  <c r="BK137"/>
  <c r="J156"/>
  <c r="BK176"/>
  <c r="J148"/>
  <c r="BK148"/>
  <c r="BK135"/>
  <c i="25" r="J264"/>
  <c r="BK215"/>
  <c r="BK180"/>
  <c r="BK239"/>
  <c r="J190"/>
  <c r="J272"/>
  <c r="J167"/>
  <c r="BK134"/>
  <c r="J202"/>
  <c r="BK296"/>
  <c r="J226"/>
  <c r="J175"/>
  <c r="BK273"/>
  <c r="J238"/>
  <c r="J195"/>
  <c r="J148"/>
  <c r="BK254"/>
  <c r="J188"/>
  <c r="BK140"/>
  <c r="BK268"/>
  <c r="J182"/>
  <c r="J298"/>
  <c r="J229"/>
  <c r="J199"/>
  <c r="J248"/>
  <c r="BK194"/>
  <c r="BK168"/>
  <c r="J156"/>
  <c r="J299"/>
  <c r="J281"/>
  <c r="BK219"/>
  <c r="BK271"/>
  <c r="J247"/>
  <c r="J153"/>
  <c i="26" r="BK226"/>
  <c r="BK222"/>
  <c r="BK155"/>
  <c r="J207"/>
  <c r="BK177"/>
  <c r="BK138"/>
  <c r="J176"/>
  <c r="BK160"/>
  <c r="J203"/>
  <c r="J161"/>
  <c r="J237"/>
  <c r="J168"/>
  <c r="J135"/>
  <c r="J196"/>
  <c r="BK253"/>
  <c r="BK209"/>
  <c r="BK219"/>
  <c r="BK192"/>
  <c r="BK157"/>
  <c r="BK248"/>
  <c r="J181"/>
  <c r="J131"/>
  <c r="BK214"/>
  <c r="BK168"/>
  <c r="J208"/>
  <c r="BK181"/>
  <c i="27" r="BK318"/>
  <c r="J307"/>
  <c r="BK291"/>
  <c r="J266"/>
  <c r="J218"/>
  <c r="J188"/>
  <c r="J335"/>
  <c r="J279"/>
  <c r="J265"/>
  <c r="BK236"/>
  <c r="BK197"/>
  <c r="BK155"/>
  <c r="J313"/>
  <c r="BK237"/>
  <c r="BK234"/>
  <c r="J225"/>
  <c r="J179"/>
  <c r="BK322"/>
  <c r="BK288"/>
  <c r="J249"/>
  <c r="J319"/>
  <c r="J298"/>
  <c r="BK210"/>
  <c r="BK338"/>
  <c r="J246"/>
  <c r="BK185"/>
  <c r="BK222"/>
  <c r="J159"/>
  <c r="BK317"/>
  <c r="BK280"/>
  <c r="BK241"/>
  <c r="BK175"/>
  <c r="BK347"/>
  <c r="J214"/>
  <c r="J165"/>
  <c r="BK316"/>
  <c r="BK246"/>
  <c r="J150"/>
  <c r="BK320"/>
  <c r="BK283"/>
  <c r="J229"/>
  <c r="BK324"/>
  <c r="J280"/>
  <c r="BK171"/>
  <c i="28" r="BK127"/>
  <c i="2" r="J699"/>
  <c r="J652"/>
  <c r="J625"/>
  <c r="BK580"/>
  <c r="BK561"/>
  <c r="BK522"/>
  <c r="J463"/>
  <c r="BK404"/>
  <c r="J336"/>
  <c r="BK292"/>
  <c r="BK241"/>
  <c r="BK165"/>
  <c r="J708"/>
  <c r="J656"/>
  <c r="BK611"/>
  <c r="J561"/>
  <c r="J490"/>
  <c r="BK462"/>
  <c r="J358"/>
  <c r="J262"/>
  <c r="BK180"/>
  <c r="BK681"/>
  <c r="BK642"/>
  <c r="J587"/>
  <c r="BK510"/>
  <c r="J452"/>
  <c r="BK351"/>
  <c r="BK245"/>
  <c r="J162"/>
  <c r="J725"/>
  <c r="BK689"/>
  <c r="BK652"/>
  <c r="J611"/>
  <c r="BK573"/>
  <c r="BK563"/>
  <c r="BK554"/>
  <c r="J500"/>
  <c r="J460"/>
  <c r="BK380"/>
  <c r="J351"/>
  <c r="J321"/>
  <c r="BK267"/>
  <c r="BK184"/>
  <c i="3" r="J197"/>
  <c r="BK131"/>
  <c r="BK148"/>
  <c r="BK212"/>
  <c r="BK136"/>
  <c r="J168"/>
  <c r="J201"/>
  <c r="BK214"/>
  <c r="J223"/>
  <c r="J137"/>
  <c r="BK152"/>
  <c r="J130"/>
  <c r="BK144"/>
  <c r="BK229"/>
  <c r="BK184"/>
  <c r="BK239"/>
  <c r="J199"/>
  <c r="BK156"/>
  <c r="BK218"/>
  <c r="J162"/>
  <c i="4" r="J170"/>
  <c r="J164"/>
  <c r="J134"/>
  <c r="BK162"/>
  <c r="J130"/>
  <c r="J154"/>
  <c r="BK144"/>
  <c r="J150"/>
  <c i="5" r="BK168"/>
  <c r="J187"/>
  <c r="BK173"/>
  <c r="J129"/>
  <c r="J146"/>
  <c r="J195"/>
  <c r="BK157"/>
  <c r="BK174"/>
  <c r="J181"/>
  <c r="J142"/>
  <c r="J157"/>
  <c r="J182"/>
  <c i="6" r="BK197"/>
  <c r="BK153"/>
  <c r="BK271"/>
  <c r="BK245"/>
  <c r="J178"/>
  <c r="BK202"/>
  <c r="BK277"/>
  <c r="BK219"/>
  <c r="J177"/>
  <c r="J245"/>
  <c r="BK154"/>
  <c r="J226"/>
  <c r="BK177"/>
  <c r="BK139"/>
  <c r="BK244"/>
  <c r="J210"/>
  <c r="BK284"/>
  <c r="BK190"/>
  <c r="BK158"/>
  <c r="BK205"/>
  <c r="J164"/>
  <c r="J256"/>
  <c r="J175"/>
  <c i="7" r="BK209"/>
  <c r="BK174"/>
  <c r="BK210"/>
  <c r="J170"/>
  <c r="BK184"/>
  <c r="BK175"/>
  <c r="J205"/>
  <c r="J212"/>
  <c r="J166"/>
  <c r="J155"/>
  <c r="BK161"/>
  <c r="J181"/>
  <c r="BK134"/>
  <c r="BK218"/>
  <c r="BK185"/>
  <c r="BK139"/>
  <c i="8" r="BK274"/>
  <c r="BK239"/>
  <c r="BK207"/>
  <c r="J308"/>
  <c r="BK267"/>
  <c r="J202"/>
  <c r="J313"/>
  <c r="J280"/>
  <c r="J231"/>
  <c r="J261"/>
  <c r="BK199"/>
  <c r="BK293"/>
  <c r="J294"/>
  <c r="BK270"/>
  <c r="BK209"/>
  <c r="J291"/>
  <c r="J203"/>
  <c r="BK162"/>
  <c r="J289"/>
  <c r="J241"/>
  <c r="J198"/>
  <c r="BK263"/>
  <c r="J183"/>
  <c r="J309"/>
  <c r="J251"/>
  <c r="J180"/>
  <c r="BK287"/>
  <c r="BK258"/>
  <c r="J223"/>
  <c r="BK174"/>
  <c r="J267"/>
  <c r="J214"/>
  <c r="J178"/>
  <c i="9" r="J152"/>
  <c r="J149"/>
  <c r="J143"/>
  <c r="J130"/>
  <c r="BK143"/>
  <c r="J148"/>
  <c r="BK157"/>
  <c r="BK144"/>
  <c r="BK145"/>
  <c i="10" r="J157"/>
  <c r="J139"/>
  <c r="BK143"/>
  <c r="J149"/>
  <c r="BK149"/>
  <c r="BK139"/>
  <c r="J156"/>
  <c r="J153"/>
  <c r="BK137"/>
  <c r="J126"/>
  <c i="12" r="J182"/>
  <c r="BK144"/>
  <c r="BK147"/>
  <c r="BK165"/>
  <c r="J179"/>
  <c r="BK163"/>
  <c i="13" r="J126"/>
  <c r="J136"/>
  <c i="14" r="J135"/>
  <c r="J145"/>
  <c r="BK161"/>
  <c r="J141"/>
  <c r="J156"/>
  <c r="J140"/>
  <c i="15" r="BK262"/>
  <c r="J213"/>
  <c r="BK244"/>
  <c r="J278"/>
  <c r="BK161"/>
  <c r="BK226"/>
  <c r="BK158"/>
  <c r="BK228"/>
  <c r="J158"/>
  <c r="BK213"/>
  <c r="J229"/>
  <c r="J153"/>
  <c r="BK205"/>
  <c r="J181"/>
  <c r="BK279"/>
  <c r="BK246"/>
  <c r="J196"/>
  <c r="BK269"/>
  <c r="J187"/>
  <c r="BK154"/>
  <c r="BK202"/>
  <c r="J248"/>
  <c r="J190"/>
  <c r="BK150"/>
  <c i="16" r="J201"/>
  <c r="BK243"/>
  <c r="J317"/>
  <c r="BK332"/>
  <c r="J173"/>
  <c r="BK268"/>
  <c r="BK138"/>
  <c r="BK133"/>
  <c r="BK214"/>
  <c r="J320"/>
  <c r="J364"/>
  <c r="J264"/>
  <c r="BK348"/>
  <c r="BK189"/>
  <c r="BK297"/>
  <c r="BK341"/>
  <c r="J143"/>
  <c i="17" r="J126"/>
  <c r="BK142"/>
  <c r="BK133"/>
  <c i="18" r="J133"/>
  <c i="19" r="BK496"/>
  <c r="BK313"/>
  <c r="J528"/>
  <c r="BK494"/>
  <c r="J334"/>
  <c r="J299"/>
  <c r="BK241"/>
  <c r="BK564"/>
  <c r="J490"/>
  <c r="BK316"/>
  <c r="BK209"/>
  <c r="BK599"/>
  <c r="BK512"/>
  <c r="BK371"/>
  <c r="J171"/>
  <c r="J552"/>
  <c r="BK505"/>
  <c r="J339"/>
  <c r="J245"/>
  <c r="J147"/>
  <c r="J321"/>
  <c r="BK526"/>
  <c r="BK413"/>
  <c r="J252"/>
  <c r="BK168"/>
  <c r="J718"/>
  <c r="J657"/>
  <c r="BK519"/>
  <c r="J407"/>
  <c r="BK273"/>
  <c r="J726"/>
  <c r="J671"/>
  <c r="J522"/>
  <c r="J465"/>
  <c r="BK281"/>
  <c r="J706"/>
  <c r="J631"/>
  <c r="J303"/>
  <c r="BK237"/>
  <c r="J360"/>
  <c r="J238"/>
  <c r="J674"/>
  <c r="J525"/>
  <c r="J495"/>
  <c r="BK310"/>
  <c i="20" r="J150"/>
  <c r="J157"/>
  <c r="J135"/>
  <c r="J159"/>
  <c r="BK150"/>
  <c r="J152"/>
  <c r="J169"/>
  <c r="BK126"/>
  <c r="BK158"/>
  <c r="J156"/>
  <c i="21" r="BK126"/>
  <c r="BK129"/>
  <c r="J145"/>
  <c r="BK125"/>
  <c i="22" r="J218"/>
  <c r="BK176"/>
  <c r="BK216"/>
  <c r="J139"/>
  <c r="J204"/>
  <c r="BK238"/>
  <c r="BK203"/>
  <c r="J181"/>
  <c r="J140"/>
  <c r="J190"/>
  <c r="J148"/>
  <c r="J237"/>
  <c r="BK190"/>
  <c r="BK232"/>
  <c r="J171"/>
  <c r="J236"/>
  <c r="J156"/>
  <c r="BK214"/>
  <c r="BK150"/>
  <c r="J214"/>
  <c r="BK162"/>
  <c r="BK227"/>
  <c r="BK133"/>
  <c i="23" r="J132"/>
  <c r="BK147"/>
  <c r="BK129"/>
  <c r="J147"/>
  <c r="J133"/>
  <c r="J140"/>
  <c i="24" r="BK188"/>
  <c r="J133"/>
  <c r="J161"/>
  <c r="J135"/>
  <c r="BK169"/>
  <c r="BK160"/>
  <c r="BK133"/>
  <c r="BK154"/>
  <c r="J176"/>
  <c r="J130"/>
  <c r="J138"/>
  <c r="BK131"/>
  <c i="25" r="J293"/>
  <c r="BK235"/>
  <c r="BK214"/>
  <c r="J162"/>
  <c r="BK213"/>
  <c r="J163"/>
  <c r="BK229"/>
  <c r="BK166"/>
  <c r="BK139"/>
  <c r="BK206"/>
  <c r="BK148"/>
  <c r="BK270"/>
  <c r="BK228"/>
  <c r="J292"/>
  <c r="J254"/>
  <c r="J221"/>
  <c r="BK159"/>
  <c r="J259"/>
  <c r="BK195"/>
  <c r="J170"/>
  <c r="BK260"/>
  <c r="BK191"/>
  <c r="BK292"/>
  <c r="BK255"/>
  <c r="BK196"/>
  <c r="J260"/>
  <c r="BK227"/>
  <c r="BK190"/>
  <c r="BK163"/>
  <c r="J152"/>
  <c r="J294"/>
  <c r="J249"/>
  <c r="BK170"/>
  <c r="J255"/>
  <c r="BK154"/>
  <c i="26" r="BK237"/>
  <c r="BK239"/>
  <c r="J184"/>
  <c r="J132"/>
  <c r="J202"/>
  <c r="J171"/>
  <c r="BK236"/>
  <c r="J170"/>
  <c r="BK211"/>
  <c r="J188"/>
  <c r="BK162"/>
  <c r="BK230"/>
  <c r="BK161"/>
  <c r="BK216"/>
  <c r="J225"/>
  <c r="BK234"/>
  <c r="J206"/>
  <c i="27" r="BK313"/>
  <c r="J284"/>
  <c r="BK223"/>
  <c r="BK182"/>
  <c r="BK303"/>
  <c r="J262"/>
  <c r="BK231"/>
  <c r="BK178"/>
  <c r="J254"/>
  <c r="J227"/>
  <c r="BK194"/>
  <c r="J302"/>
  <c r="BK284"/>
  <c r="J271"/>
  <c r="BK214"/>
  <c r="BK166"/>
  <c r="J275"/>
  <c r="BK183"/>
  <c r="BK346"/>
  <c r="J287"/>
  <c r="BK224"/>
  <c r="J163"/>
  <c r="J238"/>
  <c r="J177"/>
  <c r="J277"/>
  <c r="J217"/>
  <c r="J339"/>
  <c r="BK287"/>
  <c r="BK252"/>
  <c r="J223"/>
  <c r="J317"/>
  <c r="BK274"/>
  <c r="J191"/>
  <c i="28" r="J129"/>
  <c i="2" r="J695"/>
  <c r="BK628"/>
  <c r="J582"/>
  <c r="BK565"/>
  <c r="BK519"/>
  <c r="BK475"/>
  <c r="BK448"/>
  <c r="BK391"/>
  <c r="J354"/>
  <c r="BK310"/>
  <c r="BK259"/>
  <c r="BK197"/>
  <c i="1" r="AS106"/>
  <c i="2" r="BK631"/>
  <c r="BK566"/>
  <c r="J535"/>
  <c r="BK484"/>
  <c r="J401"/>
  <c r="BK304"/>
  <c r="J196"/>
  <c r="J692"/>
  <c r="BK646"/>
  <c r="BK624"/>
  <c r="BK527"/>
  <c r="J487"/>
  <c r="BK373"/>
  <c r="BK309"/>
  <c r="J736"/>
  <c r="J678"/>
  <c r="BK615"/>
  <c r="BK570"/>
  <c r="J555"/>
  <c r="BK513"/>
  <c r="J462"/>
  <c r="BK429"/>
  <c r="BK370"/>
  <c r="BK339"/>
  <c r="BK301"/>
  <c r="J248"/>
  <c r="J219"/>
  <c r="BK187"/>
  <c r="BK150"/>
  <c i="3" r="BK185"/>
  <c r="BK201"/>
  <c r="BK211"/>
  <c r="J154"/>
  <c r="BK200"/>
  <c r="BK191"/>
  <c r="BK226"/>
  <c r="J224"/>
  <c r="BK176"/>
  <c r="BK133"/>
  <c r="BK182"/>
  <c r="BK238"/>
  <c r="BK205"/>
  <c r="J157"/>
  <c r="J216"/>
  <c r="BK128"/>
  <c r="BK172"/>
  <c i="4" r="J138"/>
  <c r="J135"/>
  <c r="BK152"/>
  <c r="J143"/>
  <c r="J162"/>
  <c i="5" r="BK170"/>
  <c r="BK145"/>
  <c r="J164"/>
  <c r="BK180"/>
  <c r="J183"/>
  <c r="BK161"/>
  <c r="BK131"/>
  <c r="J140"/>
  <c r="J172"/>
  <c r="J184"/>
  <c r="J179"/>
  <c r="J178"/>
  <c r="J193"/>
  <c i="6" r="J263"/>
  <c r="J170"/>
  <c r="J132"/>
  <c r="BK251"/>
  <c r="J199"/>
  <c r="J135"/>
  <c r="BK203"/>
  <c r="J143"/>
  <c r="J257"/>
  <c r="J198"/>
  <c r="BK146"/>
  <c r="BK172"/>
  <c r="BK231"/>
  <c r="J140"/>
  <c r="J240"/>
  <c r="J215"/>
  <c r="BK165"/>
  <c r="J229"/>
  <c r="J183"/>
  <c r="J214"/>
  <c r="BK152"/>
  <c r="J266"/>
  <c r="J185"/>
  <c r="J141"/>
  <c i="7" r="BK147"/>
  <c r="J204"/>
  <c r="BK146"/>
  <c r="BK155"/>
  <c r="BK197"/>
  <c r="J143"/>
  <c r="J220"/>
  <c r="J168"/>
  <c r="J138"/>
  <c r="J196"/>
  <c r="BK224"/>
  <c r="J172"/>
  <c r="BK196"/>
  <c r="J197"/>
  <c r="J149"/>
  <c r="J192"/>
  <c i="8" r="J275"/>
  <c r="J216"/>
  <c r="J173"/>
  <c r="BK272"/>
  <c r="J185"/>
  <c r="J306"/>
  <c r="J273"/>
  <c r="BK195"/>
  <c r="J298"/>
  <c r="BK218"/>
  <c r="J296"/>
  <c r="BK301"/>
  <c r="J269"/>
  <c r="J193"/>
  <c r="BK298"/>
  <c r="J195"/>
  <c r="BK313"/>
  <c r="BK255"/>
  <c r="BK193"/>
  <c r="BK223"/>
  <c r="BK163"/>
  <c r="BK252"/>
  <c r="BK309"/>
  <c r="BK259"/>
  <c r="J188"/>
  <c r="BK206"/>
  <c i="24" r="BK164"/>
  <c i="25" r="J243"/>
  <c r="BK211"/>
  <c r="J176"/>
  <c r="J256"/>
  <c r="J297"/>
  <c r="J224"/>
  <c r="BK165"/>
  <c r="BK293"/>
  <c r="J214"/>
  <c r="BK161"/>
  <c r="BK275"/>
  <c r="J233"/>
  <c r="BK176"/>
  <c r="BK244"/>
  <c r="J213"/>
  <c r="J166"/>
  <c r="BK294"/>
  <c r="BK203"/>
  <c r="J300"/>
  <c r="BK242"/>
  <c r="J179"/>
  <c r="BK243"/>
  <c r="J154"/>
  <c r="BK230"/>
  <c r="J268"/>
  <c r="BK167"/>
  <c i="26" r="J218"/>
  <c r="BK148"/>
  <c r="J239"/>
  <c r="J178"/>
  <c r="J141"/>
  <c r="J185"/>
  <c r="BK164"/>
  <c r="BK178"/>
  <c r="BK244"/>
  <c r="J162"/>
  <c r="BK228"/>
  <c r="J139"/>
  <c r="BK183"/>
  <c r="J166"/>
  <c r="J221"/>
  <c r="J134"/>
  <c r="BK215"/>
  <c r="J144"/>
  <c r="BK132"/>
  <c i="27" r="J306"/>
  <c r="BK270"/>
  <c r="BK221"/>
  <c r="BK189"/>
  <c r="J305"/>
  <c r="BK248"/>
  <c r="BK193"/>
  <c r="BK326"/>
  <c r="BK298"/>
  <c r="J236"/>
  <c r="J171"/>
  <c r="BK293"/>
  <c r="J250"/>
  <c r="J327"/>
  <c r="J212"/>
  <c r="BK181"/>
  <c r="J324"/>
  <c r="J245"/>
  <c r="J210"/>
  <c r="BK160"/>
  <c r="BK262"/>
  <c r="BK158"/>
  <c r="J326"/>
  <c r="BK257"/>
  <c r="BK176"/>
  <c r="BK150"/>
  <c r="J219"/>
  <c r="J185"/>
  <c r="BK148"/>
  <c r="J253"/>
  <c r="BK173"/>
  <c r="BK345"/>
  <c r="BK294"/>
  <c r="BK268"/>
  <c r="BK191"/>
  <c r="BK300"/>
  <c r="J239"/>
  <c i="28" r="J127"/>
  <c r="J131"/>
  <c i="5" r="BK129"/>
  <c r="J190"/>
  <c r="J173"/>
  <c r="BK165"/>
  <c r="BK133"/>
  <c i="6" r="J262"/>
  <c r="J196"/>
  <c r="BK145"/>
  <c r="BK263"/>
  <c r="BK228"/>
  <c r="BK161"/>
  <c r="J231"/>
  <c r="J200"/>
  <c r="BK136"/>
  <c r="BK236"/>
  <c r="J211"/>
  <c r="J273"/>
  <c r="BK204"/>
  <c r="J278"/>
  <c r="BK215"/>
  <c r="BK156"/>
  <c r="BK273"/>
  <c r="J220"/>
  <c r="J176"/>
  <c r="J244"/>
  <c r="J168"/>
  <c r="J279"/>
  <c r="J203"/>
  <c r="J142"/>
  <c r="BK252"/>
  <c r="J191"/>
  <c i="7" r="BK189"/>
  <c r="BK151"/>
  <c r="BK160"/>
  <c r="BK191"/>
  <c r="J139"/>
  <c r="J213"/>
  <c r="J195"/>
  <c r="BK156"/>
  <c r="J130"/>
  <c r="J210"/>
  <c r="BK173"/>
  <c r="J131"/>
  <c r="J223"/>
  <c r="BK180"/>
  <c r="BK206"/>
  <c i="8" r="BK292"/>
  <c r="BK247"/>
  <c r="J209"/>
  <c r="J270"/>
  <c r="BK219"/>
  <c r="BK150"/>
  <c r="J279"/>
  <c r="BK196"/>
  <c i="27" r="BK305"/>
  <c r="J209"/>
  <c r="BK151"/>
  <c r="J299"/>
  <c r="J234"/>
  <c r="J337"/>
  <c r="J187"/>
  <c r="BK343"/>
  <c r="J258"/>
  <c r="J240"/>
  <c r="BK177"/>
  <c r="BK152"/>
  <c r="BK286"/>
  <c r="J186"/>
  <c r="J342"/>
  <c r="J268"/>
  <c r="BK232"/>
  <c r="J343"/>
  <c r="J291"/>
  <c r="J224"/>
  <c r="J176"/>
  <c r="BK247"/>
  <c r="J174"/>
  <c i="28" r="BK131"/>
  <c i="2" r="BK725"/>
  <c r="BK678"/>
  <c r="J599"/>
  <c r="BK578"/>
  <c r="J567"/>
  <c r="J549"/>
  <c r="BK487"/>
  <c r="BK458"/>
  <c r="BK420"/>
  <c r="J373"/>
  <c r="BK327"/>
  <c r="BK308"/>
  <c r="BK262"/>
  <c r="BK193"/>
  <c r="BK154"/>
  <c r="J726"/>
  <c r="J698"/>
  <c r="J636"/>
  <c r="J595"/>
  <c r="J557"/>
  <c r="BK534"/>
  <c r="J470"/>
  <c r="BK361"/>
  <c r="J271"/>
  <c r="J197"/>
  <c r="BK691"/>
  <c r="J643"/>
  <c r="BK568"/>
  <c r="J526"/>
  <c r="BK461"/>
  <c r="J365"/>
  <c r="J273"/>
  <c r="J215"/>
  <c r="J742"/>
  <c r="BK699"/>
  <c r="BK669"/>
  <c r="J642"/>
  <c r="J590"/>
  <c r="BK562"/>
  <c r="BK528"/>
  <c r="BK466"/>
  <c r="BK426"/>
  <c r="BK377"/>
  <c r="BK333"/>
  <c r="BK271"/>
  <c r="BK239"/>
  <c r="J190"/>
  <c i="3" r="BK215"/>
  <c r="BK157"/>
  <c r="J163"/>
  <c r="BK234"/>
  <c r="J160"/>
  <c r="BK151"/>
  <c r="J183"/>
  <c r="J213"/>
  <c r="BK225"/>
  <c r="J172"/>
  <c r="J165"/>
  <c r="J132"/>
  <c r="J191"/>
  <c r="BK242"/>
  <c r="J214"/>
  <c r="J159"/>
  <c r="J230"/>
  <c r="J171"/>
  <c r="BK139"/>
  <c r="BK208"/>
  <c r="BK154"/>
  <c i="4" r="BK143"/>
  <c r="J129"/>
  <c r="J132"/>
  <c r="BK132"/>
  <c r="BK147"/>
  <c r="BK139"/>
  <c i="5" r="J136"/>
  <c r="J133"/>
  <c r="J139"/>
  <c r="BK167"/>
  <c r="BK185"/>
  <c r="J145"/>
  <c r="J167"/>
  <c r="J166"/>
  <c r="BK191"/>
  <c r="J132"/>
  <c r="J161"/>
  <c r="BK132"/>
  <c i="6" r="BK257"/>
  <c r="J166"/>
  <c r="BK272"/>
  <c r="J243"/>
  <c r="J169"/>
  <c r="J232"/>
  <c r="J163"/>
  <c r="J261"/>
  <c r="BK182"/>
  <c r="BK254"/>
  <c r="J158"/>
  <c r="J267"/>
  <c r="BK175"/>
  <c r="J130"/>
  <c r="BK234"/>
  <c r="J223"/>
  <c r="BK150"/>
  <c r="BK259"/>
  <c r="J209"/>
  <c r="J162"/>
  <c r="BK230"/>
  <c r="J173"/>
  <c r="BK135"/>
  <c r="J255"/>
  <c r="J165"/>
  <c i="7" r="BK192"/>
  <c r="J142"/>
  <c r="J209"/>
  <c r="J171"/>
  <c r="J136"/>
  <c r="BK143"/>
  <c r="J147"/>
  <c r="BK138"/>
  <c r="BK183"/>
  <c r="BK165"/>
  <c r="J219"/>
  <c r="J160"/>
  <c r="J218"/>
  <c r="J164"/>
  <c r="BK194"/>
  <c r="J214"/>
  <c r="BK181"/>
  <c r="J207"/>
  <c i="8" r="BK180"/>
  <c r="J292"/>
  <c r="BK241"/>
  <c r="J307"/>
  <c r="BK160"/>
  <c r="J271"/>
  <c r="BK173"/>
  <c r="J239"/>
  <c r="J182"/>
  <c r="BK269"/>
  <c r="J238"/>
  <c r="BK149"/>
  <c r="J246"/>
  <c r="J177"/>
  <c r="J268"/>
  <c r="BK230"/>
  <c r="BK151"/>
  <c r="BK300"/>
  <c r="BK231"/>
  <c r="J191"/>
  <c r="BK256"/>
  <c r="BK203"/>
  <c i="10" r="BK147"/>
  <c r="BK165"/>
  <c r="J141"/>
  <c r="J137"/>
  <c r="BK146"/>
  <c r="J146"/>
  <c r="J160"/>
  <c r="J129"/>
  <c r="BK158"/>
  <c i="11" r="J131"/>
  <c i="12" r="BK148"/>
  <c r="J166"/>
  <c r="BK178"/>
  <c r="BK161"/>
  <c r="BK158"/>
  <c i="13" r="BK126"/>
  <c i="14" r="J161"/>
  <c r="J168"/>
  <c r="BK176"/>
  <c r="J155"/>
  <c r="BK168"/>
  <c r="J137"/>
  <c i="15" r="BK275"/>
  <c r="J236"/>
  <c r="BK153"/>
  <c r="BK252"/>
  <c r="J192"/>
  <c r="BK223"/>
  <c r="J262"/>
  <c r="J195"/>
  <c r="J161"/>
  <c r="J275"/>
  <c r="J197"/>
  <c r="BK148"/>
  <c r="J183"/>
  <c r="BK261"/>
  <c r="BK187"/>
  <c r="J150"/>
  <c r="J254"/>
  <c r="J203"/>
  <c r="J147"/>
  <c r="J266"/>
  <c r="BK189"/>
  <c r="BK216"/>
  <c r="BK271"/>
  <c r="BK197"/>
  <c r="BK192"/>
  <c i="16" r="J256"/>
  <c r="J268"/>
  <c r="BK155"/>
  <c r="J275"/>
  <c r="BK186"/>
  <c r="BK190"/>
  <c r="J190"/>
  <c r="J186"/>
  <c r="BK251"/>
  <c r="BK358"/>
  <c r="BK240"/>
  <c r="BK314"/>
  <c r="BK177"/>
  <c r="J307"/>
  <c r="BK135"/>
  <c r="BK357"/>
  <c i="17" r="J140"/>
  <c r="J135"/>
  <c r="J130"/>
  <c i="19" r="BK582"/>
  <c r="BK426"/>
  <c r="BK245"/>
  <c r="J634"/>
  <c r="J498"/>
  <c r="BK340"/>
  <c r="BK303"/>
  <c r="J231"/>
  <c r="BK537"/>
  <c r="J510"/>
  <c r="J440"/>
  <c r="J273"/>
  <c r="BK620"/>
  <c r="J526"/>
  <c r="BK487"/>
  <c r="J389"/>
  <c r="BK208"/>
  <c r="J577"/>
  <c r="J515"/>
  <c r="BK351"/>
  <c r="J324"/>
  <c r="J179"/>
  <c r="BK344"/>
  <c r="J204"/>
  <c r="BK498"/>
  <c r="J368"/>
  <c r="BK231"/>
  <c r="BK196"/>
  <c r="J695"/>
  <c r="BK581"/>
  <c r="J475"/>
  <c r="BK287"/>
  <c r="J620"/>
  <c r="BK520"/>
  <c r="BK475"/>
  <c r="J176"/>
  <c r="J693"/>
  <c r="J530"/>
  <c r="BK501"/>
  <c r="BK266"/>
  <c r="BK147"/>
  <c r="BK161"/>
  <c r="J560"/>
  <c r="BK504"/>
  <c r="J332"/>
  <c i="20" r="BK168"/>
  <c r="J128"/>
  <c r="BK154"/>
  <c r="BK153"/>
  <c r="J158"/>
  <c r="J144"/>
  <c r="J151"/>
  <c r="J136"/>
  <c r="J165"/>
  <c i="21" r="BK135"/>
  <c r="BK139"/>
  <c r="BK127"/>
  <c r="BK143"/>
  <c i="22" r="J241"/>
  <c r="BK195"/>
  <c r="BK156"/>
  <c r="BK210"/>
  <c r="J232"/>
  <c r="J186"/>
  <c r="BK222"/>
  <c r="J194"/>
  <c r="J234"/>
  <c r="J162"/>
  <c r="BK145"/>
  <c r="J224"/>
  <c r="BK201"/>
  <c r="J130"/>
  <c r="BK157"/>
  <c r="J233"/>
  <c r="J169"/>
  <c r="BK177"/>
  <c r="J144"/>
  <c r="J187"/>
  <c r="BK131"/>
  <c r="J193"/>
  <c r="BK152"/>
  <c i="23" r="BK155"/>
  <c r="J164"/>
  <c r="J138"/>
  <c r="BK162"/>
  <c r="BK156"/>
  <c r="BK172"/>
  <c r="BK137"/>
  <c r="BK164"/>
  <c i="24" r="BK183"/>
  <c r="J171"/>
  <c r="J132"/>
  <c r="BK153"/>
  <c r="J181"/>
  <c r="J164"/>
  <c r="BK140"/>
  <c r="J169"/>
  <c r="J186"/>
  <c r="BK138"/>
  <c r="J170"/>
  <c r="BK156"/>
  <c r="BK130"/>
  <c i="25" r="BK266"/>
  <c r="J220"/>
  <c r="BK199"/>
  <c r="J258"/>
  <c r="J173"/>
  <c r="J242"/>
  <c r="BK173"/>
  <c r="BK137"/>
  <c r="BK247"/>
  <c r="BK164"/>
  <c r="BK143"/>
  <c r="J261"/>
  <c r="J184"/>
  <c r="BK289"/>
  <c r="BK256"/>
  <c r="BK217"/>
  <c r="J192"/>
  <c r="J144"/>
  <c r="J211"/>
  <c r="J185"/>
  <c r="J168"/>
  <c r="BK240"/>
  <c r="BK146"/>
  <c r="BK245"/>
  <c r="J207"/>
  <c r="BK162"/>
  <c r="J296"/>
  <c r="BK282"/>
  <c r="J141"/>
  <c r="J269"/>
  <c r="BK246"/>
  <c i="26" r="BK238"/>
  <c r="J199"/>
  <c r="BK136"/>
  <c r="J238"/>
  <c r="J194"/>
  <c r="J154"/>
  <c r="J136"/>
  <c r="J182"/>
  <c r="J156"/>
  <c r="BK199"/>
  <c r="BK170"/>
  <c r="J140"/>
  <c r="BK233"/>
  <c r="J163"/>
  <c r="J227"/>
  <c r="BK151"/>
  <c r="J250"/>
  <c r="J200"/>
  <c r="BK250"/>
  <c r="BK194"/>
  <c r="BK152"/>
  <c r="J233"/>
  <c r="J157"/>
  <c r="J231"/>
  <c r="BK184"/>
  <c r="J219"/>
  <c r="J186"/>
  <c i="27" r="BK337"/>
  <c r="BK295"/>
  <c r="J281"/>
  <c r="BK240"/>
  <c r="BK205"/>
  <c r="J304"/>
  <c r="BK266"/>
  <c r="BK238"/>
  <c r="J221"/>
  <c r="BK335"/>
  <c r="BK307"/>
  <c r="BK245"/>
  <c r="BK217"/>
  <c r="J160"/>
  <c r="J285"/>
  <c r="BK309"/>
  <c r="BK172"/>
  <c r="J256"/>
  <c r="BK213"/>
  <c r="J295"/>
  <c r="BK219"/>
  <c r="J347"/>
  <c r="BK306"/>
  <c r="J251"/>
  <c r="BK206"/>
  <c r="J161"/>
  <c r="J178"/>
  <c r="J300"/>
  <c r="BK156"/>
  <c r="BK332"/>
  <c r="BK292"/>
  <c r="J248"/>
  <c r="J189"/>
  <c r="BK265"/>
  <c i="2" r="BK706"/>
  <c r="BK649"/>
  <c r="BK591"/>
  <c r="BK577"/>
  <c r="BK559"/>
  <c r="BK546"/>
  <c r="J480"/>
  <c r="J447"/>
  <c r="J380"/>
  <c r="BK362"/>
  <c r="J301"/>
  <c r="BK260"/>
  <c r="J216"/>
  <c r="J746"/>
  <c r="BK675"/>
  <c r="BK590"/>
  <c r="BK552"/>
  <c r="J513"/>
  <c r="J456"/>
  <c r="J339"/>
  <c r="J239"/>
  <c r="BK726"/>
  <c r="BK636"/>
  <c r="J542"/>
  <c r="J448"/>
  <c r="BK336"/>
  <c r="J198"/>
  <c r="J731"/>
  <c r="J688"/>
  <c r="J621"/>
  <c r="BK582"/>
  <c r="J568"/>
  <c r="J558"/>
  <c r="BK548"/>
  <c r="BK506"/>
  <c r="BK459"/>
  <c r="J417"/>
  <c r="BK358"/>
  <c r="BK311"/>
  <c r="J260"/>
  <c r="BK207"/>
  <c r="J158"/>
  <c i="3" r="J195"/>
  <c r="J196"/>
  <c r="J143"/>
  <c r="BK197"/>
  <c r="J210"/>
  <c r="BK203"/>
  <c r="BK217"/>
  <c r="BK209"/>
  <c r="J156"/>
  <c r="BK187"/>
  <c r="J236"/>
  <c r="J184"/>
  <c r="J240"/>
  <c r="J217"/>
  <c r="BK163"/>
  <c r="J232"/>
  <c r="J188"/>
  <c r="BK233"/>
  <c i="4" r="BK166"/>
  <c r="J168"/>
  <c r="J161"/>
  <c r="J133"/>
  <c r="BK168"/>
  <c i="8" r="BK296"/>
  <c r="J166"/>
  <c r="BK281"/>
  <c r="BK277"/>
  <c r="BK221"/>
  <c r="J158"/>
  <c r="BK213"/>
  <c r="BK314"/>
  <c r="J277"/>
  <c r="BK234"/>
  <c r="J148"/>
  <c r="BK220"/>
  <c r="BK175"/>
  <c r="BK242"/>
  <c i="9" r="J155"/>
  <c r="BK138"/>
  <c r="BK155"/>
  <c r="BK141"/>
  <c r="BK133"/>
  <c r="BK151"/>
  <c i="10" r="J143"/>
  <c r="BK164"/>
  <c r="J140"/>
  <c r="BK129"/>
  <c r="BK142"/>
  <c r="J165"/>
  <c r="BK140"/>
  <c r="BK136"/>
  <c i="11" r="BK127"/>
  <c i="12" r="J165"/>
  <c r="BK153"/>
  <c r="J178"/>
  <c r="BK185"/>
  <c r="J169"/>
  <c i="13" r="BK130"/>
  <c i="14" r="J166"/>
  <c r="J172"/>
  <c r="J174"/>
  <c r="J142"/>
  <c r="J151"/>
  <c r="J154"/>
  <c r="J163"/>
  <c r="J128"/>
  <c i="15" r="BK259"/>
  <c r="BK211"/>
  <c r="J273"/>
  <c r="BK208"/>
  <c r="J224"/>
  <c r="BK155"/>
  <c r="BK206"/>
  <c r="J282"/>
  <c r="J206"/>
  <c r="J264"/>
  <c r="BK179"/>
  <c r="J243"/>
  <c r="BK186"/>
  <c r="J154"/>
  <c r="J204"/>
  <c r="J284"/>
  <c r="BK230"/>
  <c r="J163"/>
  <c r="J228"/>
  <c r="BK172"/>
  <c r="J250"/>
  <c r="BK239"/>
  <c r="J185"/>
  <c i="16" r="J211"/>
  <c r="J255"/>
  <c r="BK283"/>
  <c r="BK156"/>
  <c r="J293"/>
  <c r="BK306"/>
  <c r="J332"/>
  <c r="BK250"/>
  <c r="J354"/>
  <c r="BK211"/>
  <c r="J306"/>
  <c r="BK367"/>
  <c r="BK281"/>
  <c r="J177"/>
  <c r="J209"/>
  <c r="BK354"/>
  <c r="J224"/>
  <c i="17" r="BK126"/>
  <c r="BK128"/>
  <c r="J134"/>
  <c i="18" r="BK127"/>
  <c i="19" r="J564"/>
  <c r="BK343"/>
  <c r="J607"/>
  <c r="BK495"/>
  <c r="BK357"/>
  <c r="BK249"/>
  <c r="J626"/>
  <c r="BK514"/>
  <c r="BK377"/>
  <c r="J151"/>
  <c r="BK560"/>
  <c r="J501"/>
  <c r="J351"/>
  <c r="J165"/>
  <c r="BK538"/>
  <c r="J511"/>
  <c r="J355"/>
  <c r="BK244"/>
  <c r="J364"/>
  <c r="J199"/>
  <c r="BK434"/>
  <c r="BK253"/>
  <c r="J209"/>
  <c r="J703"/>
  <c r="J598"/>
  <c r="J503"/>
  <c r="BK341"/>
  <c r="J221"/>
  <c r="BK718"/>
  <c r="BK684"/>
  <c r="J487"/>
  <c r="J444"/>
  <c r="BK722"/>
  <c r="J576"/>
  <c r="J357"/>
  <c r="J161"/>
  <c r="J253"/>
  <c r="BK700"/>
  <c r="J600"/>
  <c r="J496"/>
  <c r="BK348"/>
  <c r="BK199"/>
  <c i="20" r="J134"/>
  <c r="BK149"/>
  <c r="J148"/>
  <c r="J163"/>
  <c r="BK167"/>
  <c r="BK161"/>
  <c r="BK152"/>
  <c r="BK148"/>
  <c i="21" r="BK131"/>
  <c r="J126"/>
  <c r="BK140"/>
  <c r="J127"/>
  <c i="22" r="J216"/>
  <c r="J134"/>
  <c r="BK202"/>
  <c r="BK217"/>
  <c r="BK182"/>
  <c r="J207"/>
  <c r="BK191"/>
  <c r="J172"/>
  <c r="BK224"/>
  <c r="BK188"/>
  <c r="J146"/>
  <c r="BK226"/>
  <c r="BK172"/>
  <c r="J221"/>
  <c r="BK169"/>
  <c r="BK128"/>
  <c r="BK197"/>
  <c r="BK140"/>
  <c r="BK173"/>
  <c r="J231"/>
  <c r="BK155"/>
  <c r="J212"/>
  <c i="23" r="BK168"/>
  <c r="J158"/>
  <c r="BK132"/>
  <c r="BK158"/>
  <c r="J152"/>
  <c r="J145"/>
  <c r="BK145"/>
  <c r="J166"/>
  <c i="24" r="BK181"/>
  <c r="J163"/>
  <c r="J141"/>
  <c r="BK152"/>
  <c r="J185"/>
  <c r="BK163"/>
  <c r="J129"/>
  <c r="J165"/>
  <c r="J190"/>
  <c r="J154"/>
  <c r="BK173"/>
  <c r="BK178"/>
  <c r="BK146"/>
  <c i="25" r="BK297"/>
  <c r="BK262"/>
  <c r="J216"/>
  <c r="BK188"/>
  <c r="BK251"/>
  <c r="BK200"/>
  <c r="BK285"/>
  <c r="J217"/>
  <c r="BK149"/>
  <c r="J282"/>
  <c r="J187"/>
  <c r="J284"/>
  <c r="BK232"/>
  <c r="J203"/>
  <c r="J290"/>
  <c r="BK264"/>
  <c r="BK222"/>
  <c r="J172"/>
  <c r="BK141"/>
  <c r="BK187"/>
  <c r="J169"/>
  <c r="J246"/>
  <c r="BK185"/>
  <c r="BK299"/>
  <c r="J236"/>
  <c r="BK144"/>
  <c r="BK233"/>
  <c r="J191"/>
  <c r="J158"/>
  <c r="J140"/>
  <c r="J295"/>
  <c r="J231"/>
  <c r="J177"/>
  <c r="BK267"/>
  <c r="BK172"/>
  <c i="26" r="J246"/>
  <c r="J244"/>
  <c r="J189"/>
  <c r="BK242"/>
  <c r="BK193"/>
  <c r="BK147"/>
  <c r="BK224"/>
  <c r="J169"/>
  <c r="BK185"/>
  <c r="J151"/>
  <c r="BK231"/>
  <c r="BK166"/>
  <c r="J133"/>
  <c r="BK213"/>
  <c r="J150"/>
  <c r="J242"/>
  <c r="J228"/>
  <c r="J191"/>
  <c r="BK154"/>
  <c r="BK249"/>
  <c r="BK196"/>
  <c r="J172"/>
  <c r="J234"/>
  <c r="BK218"/>
  <c r="J149"/>
  <c r="BK243"/>
  <c r="J204"/>
  <c r="J224"/>
  <c r="BK134"/>
  <c i="27" r="BK315"/>
  <c r="J294"/>
  <c r="J241"/>
  <c r="BK211"/>
  <c r="BK163"/>
  <c r="BK282"/>
  <c r="J263"/>
  <c r="BK227"/>
  <c r="J152"/>
  <c r="J255"/>
  <c r="BK228"/>
  <c r="BK200"/>
  <c r="BK161"/>
  <c r="J297"/>
  <c r="BK258"/>
  <c r="BK273"/>
  <c r="BK203"/>
  <c r="BK159"/>
  <c r="J274"/>
  <c r="BK174"/>
  <c r="J344"/>
  <c r="J286"/>
  <c r="BK225"/>
  <c r="BK164"/>
  <c r="BK289"/>
  <c r="J200"/>
  <c r="J328"/>
  <c r="J260"/>
  <c r="J197"/>
  <c r="J346"/>
  <c r="J310"/>
  <c r="BK255"/>
  <c r="BK220"/>
  <c r="BK327"/>
  <c r="BK275"/>
  <c r="J213"/>
  <c i="28" r="J132"/>
  <c i="2" r="J716"/>
  <c r="BK660"/>
  <c r="BK595"/>
  <c r="J575"/>
  <c r="BK558"/>
  <c r="BK470"/>
  <c r="BK451"/>
  <c r="J377"/>
  <c r="J333"/>
  <c r="J307"/>
  <c r="BK255"/>
  <c r="BK219"/>
  <c r="BK172"/>
  <c r="BK739"/>
  <c r="BK702"/>
  <c r="BK635"/>
  <c r="J573"/>
  <c r="J550"/>
  <c r="J477"/>
  <c r="J376"/>
  <c r="J323"/>
  <c r="BK248"/>
  <c r="BK162"/>
  <c r="J675"/>
  <c r="J630"/>
  <c r="J562"/>
  <c r="J503"/>
  <c r="J410"/>
  <c r="J331"/>
  <c r="J169"/>
  <c r="BK716"/>
  <c r="BK664"/>
  <c r="BK594"/>
  <c r="BK567"/>
  <c r="BK550"/>
  <c r="J519"/>
  <c r="J458"/>
  <c r="J397"/>
  <c r="BK326"/>
  <c r="BK273"/>
  <c r="BK238"/>
  <c r="BK204"/>
  <c i="3" r="J221"/>
  <c r="J182"/>
  <c r="J193"/>
  <c r="BK142"/>
  <c r="J185"/>
  <c r="J135"/>
  <c r="J235"/>
  <c r="J228"/>
  <c r="J241"/>
  <c r="J200"/>
  <c r="BK232"/>
  <c r="BK186"/>
  <c r="J136"/>
  <c r="J212"/>
  <c r="J167"/>
  <c r="BK237"/>
  <c r="J209"/>
  <c r="BK170"/>
  <c r="BK210"/>
  <c r="BK165"/>
  <c r="J234"/>
  <c r="J179"/>
  <c i="4" r="BK156"/>
  <c r="J140"/>
  <c r="J153"/>
  <c r="BK135"/>
  <c r="BK138"/>
  <c r="J163"/>
  <c r="J146"/>
  <c r="J155"/>
  <c i="5" r="BK169"/>
  <c r="BK182"/>
  <c r="J135"/>
  <c r="J131"/>
  <c r="BK160"/>
  <c r="J162"/>
  <c r="J186"/>
  <c r="BK158"/>
  <c r="J134"/>
  <c r="BK176"/>
  <c r="BK195"/>
  <c r="J151"/>
  <c i="6" r="BK238"/>
  <c r="BK163"/>
  <c r="BK269"/>
  <c r="BK221"/>
  <c r="J127"/>
  <c r="BK217"/>
  <c r="J146"/>
  <c r="J249"/>
  <c r="J206"/>
  <c r="BK178"/>
  <c r="J265"/>
  <c r="BK196"/>
  <c r="J277"/>
  <c r="J182"/>
  <c r="J149"/>
  <c r="J259"/>
  <c r="BK213"/>
  <c r="J179"/>
  <c r="J241"/>
  <c r="J189"/>
  <c r="BK281"/>
  <c r="J213"/>
  <c r="J172"/>
  <c r="J272"/>
  <c r="BK160"/>
  <c i="7" r="J186"/>
  <c r="BK141"/>
  <c r="J188"/>
  <c r="BK200"/>
  <c r="BK215"/>
  <c r="BK142"/>
  <c r="J167"/>
  <c r="J211"/>
  <c r="BK171"/>
  <c r="BK145"/>
  <c r="BK176"/>
  <c r="BK205"/>
  <c r="J180"/>
  <c r="J150"/>
  <c r="J222"/>
  <c r="BK207"/>
  <c r="BK148"/>
  <c i="8" r="J311"/>
  <c r="J222"/>
  <c r="J196"/>
  <c r="BK307"/>
  <c r="BK245"/>
  <c r="BK164"/>
  <c r="J184"/>
  <c r="BK250"/>
  <c r="BK268"/>
  <c r="BK275"/>
  <c r="BK214"/>
  <c r="J305"/>
  <c r="BK238"/>
  <c r="J169"/>
  <c r="J250"/>
  <c r="J211"/>
  <c r="J315"/>
  <c r="BK236"/>
  <c r="BK182"/>
  <c r="J288"/>
  <c r="J189"/>
  <c r="BK311"/>
  <c r="BK273"/>
  <c r="J240"/>
  <c r="BK201"/>
  <c r="J235"/>
  <c r="BK183"/>
  <c i="9" r="J132"/>
  <c r="BK139"/>
  <c r="J142"/>
  <c r="J137"/>
  <c r="J146"/>
  <c r="J129"/>
  <c r="J157"/>
  <c r="J150"/>
  <c r="BK152"/>
  <c i="10" r="J159"/>
  <c r="BK126"/>
  <c r="BK128"/>
  <c r="J128"/>
  <c r="BK148"/>
  <c r="J134"/>
  <c r="J164"/>
  <c r="J158"/>
  <c r="J132"/>
  <c i="12" r="J170"/>
  <c r="J171"/>
  <c r="J185"/>
  <c r="BK182"/>
  <c r="J153"/>
  <c r="BK149"/>
  <c i="13" r="J128"/>
  <c r="BK127"/>
  <c i="14" r="BK151"/>
  <c r="J146"/>
  <c r="J165"/>
  <c r="J152"/>
  <c r="J148"/>
  <c r="J149"/>
  <c i="15" r="J276"/>
  <c r="J232"/>
  <c r="BK198"/>
  <c r="BK284"/>
  <c r="J225"/>
  <c r="BK167"/>
  <c r="BK241"/>
  <c r="J156"/>
  <c r="J252"/>
  <c r="J193"/>
  <c r="J148"/>
  <c r="BK219"/>
  <c r="J261"/>
  <c r="J270"/>
  <c r="J239"/>
  <c r="BK163"/>
  <c r="BK204"/>
  <c i="16" r="BK272"/>
  <c r="J283"/>
  <c r="BK168"/>
  <c r="J210"/>
  <c r="J243"/>
  <c r="J294"/>
  <c r="BK201"/>
  <c r="BK143"/>
  <c r="BK307"/>
  <c r="J351"/>
  <c r="BK210"/>
  <c r="BK273"/>
  <c r="J176"/>
  <c r="BK276"/>
  <c i="17" r="J127"/>
  <c r="BK136"/>
  <c r="BK139"/>
  <c i="18" r="J127"/>
  <c i="19" r="BK446"/>
  <c r="J183"/>
  <c r="BK531"/>
  <c r="J316"/>
  <c r="BK187"/>
  <c r="BK530"/>
  <c r="BK499"/>
  <c r="J446"/>
  <c r="J310"/>
  <c r="J637"/>
  <c r="BK568"/>
  <c r="J509"/>
  <c r="J429"/>
  <c r="BK607"/>
  <c r="BK528"/>
  <c r="BK674"/>
  <c r="J520"/>
  <c r="BK452"/>
  <c r="BK183"/>
  <c r="BK695"/>
  <c r="BK556"/>
  <c r="BK479"/>
  <c r="BK360"/>
  <c r="J710"/>
  <c r="J622"/>
  <c r="J519"/>
  <c r="BK291"/>
  <c r="BK164"/>
  <c r="J249"/>
  <c r="BK637"/>
  <c r="J508"/>
  <c r="J494"/>
  <c r="BK324"/>
  <c r="J196"/>
  <c i="20" r="BK132"/>
  <c r="BK138"/>
  <c r="J137"/>
  <c r="J149"/>
  <c r="BK162"/>
  <c r="J143"/>
  <c r="BK134"/>
  <c r="J155"/>
  <c r="BK139"/>
  <c i="21" r="J132"/>
  <c r="BK132"/>
  <c r="BK134"/>
  <c r="J142"/>
  <c r="J139"/>
  <c i="22" r="J217"/>
  <c r="BK175"/>
  <c r="J228"/>
  <c r="BK138"/>
  <c r="BK198"/>
  <c r="J128"/>
  <c r="BK204"/>
  <c r="J184"/>
  <c r="J157"/>
  <c r="BK209"/>
  <c r="J177"/>
  <c r="BK142"/>
  <c r="J189"/>
  <c r="BK186"/>
  <c r="BK160"/>
  <c r="J235"/>
  <c r="J170"/>
  <c r="BK129"/>
  <c r="J145"/>
  <c r="J152"/>
  <c r="J211"/>
  <c r="BK167"/>
  <c i="23" r="BK169"/>
  <c r="J142"/>
  <c r="J146"/>
  <c r="BK166"/>
  <c r="J172"/>
  <c r="J168"/>
  <c r="BK161"/>
  <c r="J139"/>
  <c i="24" r="BK166"/>
  <c r="J131"/>
  <c r="J162"/>
  <c r="J187"/>
  <c r="J150"/>
  <c r="BK186"/>
  <c r="BK165"/>
  <c r="J144"/>
  <c r="J158"/>
  <c r="J157"/>
  <c r="J175"/>
  <c r="BK139"/>
  <c r="BK144"/>
  <c r="BK129"/>
  <c i="25" r="J234"/>
  <c r="J201"/>
  <c r="BK276"/>
  <c r="J222"/>
  <c r="J137"/>
  <c r="BK216"/>
  <c r="BK150"/>
  <c r="BK248"/>
  <c r="BK152"/>
  <c r="BK265"/>
  <c r="J225"/>
  <c r="BK135"/>
  <c r="J267"/>
  <c r="BK218"/>
  <c r="J161"/>
  <c r="J205"/>
  <c r="BK184"/>
  <c r="J289"/>
  <c r="BK205"/>
  <c r="J275"/>
  <c r="BK225"/>
  <c r="J204"/>
  <c r="BK252"/>
  <c r="J228"/>
  <c r="J178"/>
  <c r="BK298"/>
  <c r="J288"/>
  <c r="BK281"/>
  <c r="BK259"/>
  <c r="J183"/>
  <c i="26" r="BK190"/>
  <c r="J197"/>
  <c r="BK247"/>
  <c r="J179"/>
  <c r="J137"/>
  <c r="J173"/>
  <c r="BK204"/>
  <c r="BK173"/>
  <c r="BK141"/>
  <c r="BK235"/>
  <c r="BK172"/>
  <c r="J214"/>
  <c r="BK137"/>
  <c r="J240"/>
  <c r="J253"/>
  <c r="BK212"/>
  <c r="BK176"/>
  <c r="BK246"/>
  <c r="BK189"/>
  <c r="J230"/>
  <c r="BK200"/>
  <c r="J220"/>
  <c r="BK143"/>
  <c i="27" r="J316"/>
  <c r="BK296"/>
  <c r="J282"/>
  <c r="BK249"/>
  <c r="J156"/>
  <c r="BK276"/>
  <c r="J264"/>
  <c r="J208"/>
  <c r="BK325"/>
  <c r="BK253"/>
  <c r="BK229"/>
  <c r="BK208"/>
  <c r="BK169"/>
  <c r="BK259"/>
  <c r="J323"/>
  <c r="J180"/>
  <c r="J330"/>
  <c r="BK271"/>
  <c r="BK196"/>
  <c r="BK301"/>
  <c r="J173"/>
  <c i="28" r="BK129"/>
  <c i="2" r="BK736"/>
  <c r="BK656"/>
  <c r="J594"/>
  <c r="J579"/>
  <c r="J569"/>
  <c r="BK553"/>
  <c r="BK490"/>
  <c r="BK452"/>
  <c r="BK397"/>
  <c r="BK342"/>
  <c r="BK321"/>
  <c r="BK281"/>
  <c r="J245"/>
  <c r="BK158"/>
  <c r="BK731"/>
  <c r="J689"/>
  <c r="BK653"/>
  <c r="BK621"/>
  <c r="BK575"/>
  <c r="J531"/>
  <c r="J466"/>
  <c r="J310"/>
  <c r="BK215"/>
  <c r="BK707"/>
  <c r="BK654"/>
  <c r="BK618"/>
  <c r="J556"/>
  <c r="J472"/>
  <c r="BK376"/>
  <c r="J251"/>
  <c r="J211"/>
  <c r="BK655"/>
  <c r="J618"/>
  <c r="BK579"/>
  <c r="BK551"/>
  <c r="BK480"/>
  <c r="BK435"/>
  <c r="BK354"/>
  <c r="J318"/>
  <c r="J255"/>
  <c r="BK211"/>
  <c i="3" r="BK235"/>
  <c r="BK164"/>
  <c r="J152"/>
  <c r="BK130"/>
  <c r="BK177"/>
  <c r="J192"/>
  <c r="J225"/>
  <c r="J134"/>
  <c r="J148"/>
  <c r="BK175"/>
  <c r="BK230"/>
  <c r="BK145"/>
  <c r="J189"/>
  <c r="J239"/>
  <c r="J206"/>
  <c r="J169"/>
  <c r="BK132"/>
  <c r="BK204"/>
  <c r="J146"/>
  <c r="BK190"/>
  <c i="4" r="BK158"/>
  <c r="BK159"/>
  <c r="J172"/>
  <c r="BK170"/>
  <c r="BK161"/>
  <c r="J139"/>
  <c r="BK142"/>
  <c r="BK130"/>
  <c i="5" r="J191"/>
  <c r="BK163"/>
  <c r="BK139"/>
  <c r="J169"/>
  <c r="J180"/>
  <c r="BK134"/>
  <c r="BK164"/>
  <c r="J141"/>
  <c r="BK149"/>
  <c r="BK147"/>
  <c r="BK162"/>
  <c r="J192"/>
  <c i="6" r="BK270"/>
  <c r="J217"/>
  <c r="J155"/>
  <c r="J270"/>
  <c r="J242"/>
  <c r="J134"/>
  <c r="BK216"/>
  <c r="BK151"/>
  <c r="BK237"/>
  <c r="J193"/>
  <c r="J271"/>
  <c r="J239"/>
  <c r="BK142"/>
  <c r="J202"/>
  <c r="J161"/>
  <c r="BK128"/>
  <c r="BK223"/>
  <c r="BK189"/>
  <c r="BK134"/>
  <c r="J225"/>
  <c r="J207"/>
  <c r="J159"/>
  <c r="J197"/>
  <c r="J276"/>
  <c r="BK208"/>
  <c r="J145"/>
  <c i="7" r="J185"/>
  <c r="J133"/>
  <c r="BK178"/>
  <c r="BK193"/>
  <c r="BK211"/>
  <c r="BK166"/>
  <c r="BK204"/>
  <c r="J158"/>
  <c r="BK131"/>
  <c r="BK167"/>
  <c r="BK222"/>
  <c r="J156"/>
  <c r="J203"/>
  <c r="BK212"/>
  <c r="J148"/>
  <c r="BK172"/>
  <c i="8" r="J255"/>
  <c r="J213"/>
  <c r="BK148"/>
  <c r="BK284"/>
  <c r="J225"/>
  <c r="J167"/>
  <c r="J278"/>
  <c r="J230"/>
  <c r="BK282"/>
  <c r="J237"/>
  <c r="BK186"/>
  <c r="BK280"/>
  <c r="J258"/>
  <c r="J206"/>
  <c r="J295"/>
  <c r="J229"/>
  <c r="BK177"/>
  <c r="BK291"/>
  <c r="J256"/>
  <c r="J192"/>
  <c r="BK224"/>
  <c r="BK158"/>
  <c r="J259"/>
  <c r="J190"/>
  <c r="BK312"/>
  <c r="J286"/>
  <c r="BK246"/>
  <c r="BK198"/>
  <c r="J282"/>
  <c r="BK210"/>
  <c r="J151"/>
  <c i="9" r="J127"/>
  <c r="J151"/>
  <c i="10" r="J162"/>
  <c r="J144"/>
  <c r="BK145"/>
  <c r="BK155"/>
  <c r="BK151"/>
  <c r="BK152"/>
  <c r="J148"/>
  <c r="BK131"/>
  <c i="11" r="BK132"/>
  <c i="12" r="BK167"/>
  <c r="J186"/>
  <c r="BK164"/>
  <c r="J149"/>
  <c r="BK170"/>
  <c i="13" r="BK133"/>
  <c r="BK131"/>
  <c i="14" r="J144"/>
  <c r="J160"/>
  <c r="BK160"/>
  <c r="BK140"/>
  <c r="J150"/>
  <c r="J171"/>
  <c r="BK141"/>
  <c i="15" r="J271"/>
  <c r="J145"/>
  <c r="J233"/>
  <c r="BK282"/>
  <c r="BK217"/>
  <c r="BK264"/>
  <c r="J215"/>
  <c r="BK162"/>
  <c r="BK231"/>
  <c r="BK157"/>
  <c r="J182"/>
  <c r="J269"/>
  <c r="BK209"/>
  <c r="J149"/>
  <c r="BK248"/>
  <c r="J166"/>
  <c r="BK272"/>
  <c r="J211"/>
  <c r="BK245"/>
  <c r="BK267"/>
  <c r="BK176"/>
  <c r="BK199"/>
  <c r="J184"/>
  <c i="16" r="J308"/>
  <c r="J218"/>
  <c r="J189"/>
  <c r="J168"/>
  <c r="BK160"/>
  <c r="BK371"/>
  <c r="J282"/>
  <c r="J272"/>
  <c r="J371"/>
  <c r="BK308"/>
  <c r="BK180"/>
  <c r="BK148"/>
  <c i="17" r="J142"/>
  <c r="BK129"/>
  <c r="BK134"/>
  <c i="18" r="J129"/>
  <c i="19" r="J246"/>
  <c r="J572"/>
  <c r="J499"/>
  <c r="BK441"/>
  <c r="BK332"/>
  <c r="BK284"/>
  <c r="BK577"/>
  <c r="BK389"/>
  <c r="J201"/>
  <c r="J513"/>
  <c r="J439"/>
  <c r="BK622"/>
  <c r="J524"/>
  <c r="J507"/>
  <c r="J347"/>
  <c r="J305"/>
  <c r="BK548"/>
  <c r="J241"/>
  <c r="J534"/>
  <c r="BK462"/>
  <c r="BK333"/>
  <c r="BK218"/>
  <c r="J729"/>
  <c r="J690"/>
  <c r="BK631"/>
  <c r="J479"/>
  <c r="J284"/>
  <c r="BK733"/>
  <c r="J669"/>
  <c r="J532"/>
  <c r="J478"/>
  <c r="BK729"/>
  <c r="J692"/>
  <c r="BK669"/>
  <c r="BK524"/>
  <c r="J288"/>
  <c r="J207"/>
  <c r="BK305"/>
  <c r="BK703"/>
  <c r="BK544"/>
  <c r="J434"/>
  <c r="BK295"/>
  <c i="20" r="BK133"/>
  <c r="J160"/>
  <c r="BK147"/>
  <c r="J138"/>
  <c r="BK140"/>
  <c r="J129"/>
  <c r="BK155"/>
  <c r="J140"/>
  <c i="21" r="BK142"/>
  <c r="BK133"/>
  <c r="J130"/>
  <c r="BK136"/>
  <c i="22" r="BK194"/>
  <c r="J131"/>
  <c r="BK200"/>
  <c r="J203"/>
  <c r="BK139"/>
  <c r="BK211"/>
  <c r="BK180"/>
  <c r="J215"/>
  <c r="J155"/>
  <c r="J143"/>
  <c r="BK220"/>
  <c r="BK164"/>
  <c r="J174"/>
  <c r="J142"/>
  <c r="J166"/>
  <c r="J178"/>
  <c r="BK136"/>
  <c r="J167"/>
  <c r="BK235"/>
  <c r="BK189"/>
  <c i="23" r="BK150"/>
  <c r="BK134"/>
  <c r="J137"/>
  <c r="J159"/>
  <c r="BK154"/>
  <c r="J170"/>
  <c r="J151"/>
  <c r="J153"/>
  <c i="24" r="J184"/>
  <c r="BK159"/>
  <c r="BK149"/>
  <c r="BK175"/>
  <c r="J136"/>
  <c r="J173"/>
  <c r="J146"/>
  <c r="BK190"/>
  <c r="BK162"/>
  <c r="BK187"/>
  <c r="J153"/>
  <c r="J172"/>
  <c r="J166"/>
  <c r="BK136"/>
  <c i="25" r="BK287"/>
  <c r="BK236"/>
  <c r="J210"/>
  <c r="J149"/>
  <c r="BK181"/>
  <c r="J266"/>
  <c r="BK197"/>
  <c r="J135"/>
  <c r="BK210"/>
  <c r="BK155"/>
  <c r="J285"/>
  <c r="BK234"/>
  <c r="BK224"/>
  <c r="J180"/>
  <c r="J279"/>
  <c r="BK231"/>
  <c r="J171"/>
  <c r="BK277"/>
  <c r="J223"/>
  <c r="J181"/>
  <c r="J133"/>
  <c r="J252"/>
  <c r="BK208"/>
  <c r="J164"/>
  <c r="BK279"/>
  <c r="J244"/>
  <c r="J150"/>
  <c r="J155"/>
  <c r="BK290"/>
  <c r="BK189"/>
  <c r="J270"/>
  <c r="J198"/>
  <c i="26" r="J247"/>
  <c r="BK149"/>
  <c r="BK135"/>
  <c r="BK201"/>
  <c r="BK159"/>
  <c r="BK195"/>
  <c r="BK210"/>
  <c r="J195"/>
  <c r="J152"/>
  <c r="BK229"/>
  <c r="J143"/>
  <c r="BK179"/>
  <c r="J248"/>
  <c r="J201"/>
  <c r="BK251"/>
  <c r="BK197"/>
  <c r="J160"/>
  <c r="J251"/>
  <c r="J153"/>
  <c r="J252"/>
  <c r="J216"/>
  <c r="BK182"/>
  <c i="27" r="BK330"/>
  <c r="J311"/>
  <c r="BK277"/>
  <c r="J215"/>
  <c r="J183"/>
  <c r="J332"/>
  <c r="BK269"/>
  <c r="J232"/>
  <c r="J192"/>
  <c r="BK323"/>
  <c r="BK250"/>
  <c r="BK334"/>
  <c r="J283"/>
  <c r="J199"/>
  <c r="BK333"/>
  <c r="BK251"/>
  <c r="J154"/>
  <c r="BK290"/>
  <c r="BK188"/>
  <c r="J149"/>
  <c r="J202"/>
  <c r="BK149"/>
  <c r="BK285"/>
  <c r="J233"/>
  <c r="J155"/>
  <c r="J309"/>
  <c r="J273"/>
  <c r="BK243"/>
  <c r="BK187"/>
  <c r="J296"/>
  <c r="J175"/>
  <c i="2" r="BK710"/>
  <c r="J631"/>
  <c r="BK587"/>
  <c r="BK572"/>
  <c r="BK556"/>
  <c r="J510"/>
  <c r="J484"/>
  <c r="J459"/>
  <c r="BK417"/>
  <c r="BK365"/>
  <c r="BK318"/>
  <c r="J263"/>
  <c r="BK225"/>
  <c r="J187"/>
  <c i="1" r="AS114"/>
  <c i="2" r="BK581"/>
  <c r="J563"/>
  <c r="J522"/>
  <c r="J429"/>
  <c r="J345"/>
  <c r="J225"/>
  <c r="J685"/>
  <c r="J635"/>
  <c r="J548"/>
  <c r="BK471"/>
  <c r="BK363"/>
  <c r="J292"/>
  <c r="BK226"/>
  <c r="J154"/>
  <c r="J710"/>
  <c r="J653"/>
  <c r="J576"/>
  <c r="J564"/>
  <c r="BK549"/>
  <c r="BK503"/>
  <c r="BK463"/>
  <c r="BK411"/>
  <c r="BK348"/>
  <c r="J272"/>
  <c r="J232"/>
  <c r="BK166"/>
  <c i="3" r="BK196"/>
  <c r="BK167"/>
  <c r="J226"/>
  <c r="BK137"/>
  <c r="J176"/>
  <c r="BK193"/>
  <c r="J207"/>
  <c r="BK143"/>
  <c r="BK199"/>
  <c r="J149"/>
  <c r="BK194"/>
  <c r="J227"/>
  <c r="BK161"/>
  <c r="BK236"/>
  <c r="J187"/>
  <c r="BK240"/>
  <c r="BK192"/>
  <c r="BK222"/>
  <c r="BK153"/>
  <c i="4" r="J144"/>
  <c r="J159"/>
  <c r="J156"/>
  <c r="BK153"/>
  <c r="J148"/>
  <c r="BK146"/>
  <c r="BK129"/>
  <c i="5" r="BK153"/>
  <c r="BK159"/>
  <c r="BK148"/>
  <c r="BK172"/>
  <c r="BK140"/>
  <c r="BK137"/>
  <c r="J194"/>
  <c r="J153"/>
  <c r="J156"/>
  <c r="BK178"/>
  <c r="BK187"/>
  <c r="J130"/>
  <c i="6" r="J253"/>
  <c r="BK187"/>
  <c r="BK131"/>
  <c r="BK241"/>
  <c r="BK193"/>
  <c r="BK240"/>
  <c r="J201"/>
  <c r="J137"/>
  <c r="J258"/>
  <c r="BK218"/>
  <c r="J247"/>
  <c r="BK155"/>
  <c r="BK200"/>
  <c r="BK199"/>
  <c r="BK198"/>
  <c r="J186"/>
  <c r="J181"/>
  <c r="J180"/>
  <c r="BK170"/>
  <c r="J157"/>
  <c r="J154"/>
  <c r="BK149"/>
  <c r="J147"/>
  <c r="J144"/>
  <c r="BK143"/>
  <c r="J133"/>
  <c r="J284"/>
  <c r="J280"/>
  <c r="BK279"/>
  <c r="J274"/>
  <c r="BK267"/>
  <c r="BK266"/>
  <c r="BK258"/>
  <c r="BK256"/>
  <c r="BK253"/>
  <c r="J252"/>
  <c r="J251"/>
  <c r="J250"/>
  <c r="J248"/>
  <c r="BK242"/>
  <c r="BK239"/>
  <c r="J238"/>
  <c r="BK235"/>
  <c r="J234"/>
  <c r="J233"/>
  <c r="BK229"/>
  <c r="BK226"/>
  <c r="J224"/>
  <c r="BK207"/>
  <c r="BK206"/>
  <c r="BK194"/>
  <c r="BK186"/>
  <c r="BK183"/>
  <c r="BK176"/>
  <c r="BK164"/>
  <c r="BK162"/>
  <c r="J160"/>
  <c r="J152"/>
  <c r="J150"/>
  <c r="BK141"/>
  <c r="BK133"/>
  <c r="J129"/>
  <c r="BK283"/>
  <c r="J282"/>
  <c r="BK276"/>
  <c r="J235"/>
  <c r="J230"/>
  <c r="J228"/>
  <c r="BK225"/>
  <c r="J219"/>
  <c r="BK180"/>
  <c r="BK248"/>
  <c r="J208"/>
  <c r="J269"/>
  <c r="BK185"/>
  <c r="BK144"/>
  <c r="J204"/>
  <c r="J167"/>
  <c i="7" r="J187"/>
  <c r="BK130"/>
  <c r="J173"/>
  <c r="BK135"/>
  <c r="BK152"/>
  <c r="BK150"/>
  <c r="BK203"/>
  <c r="J132"/>
  <c r="BK195"/>
  <c r="BK223"/>
  <c r="J194"/>
  <c r="J144"/>
  <c r="BK170"/>
  <c r="BK213"/>
  <c r="J175"/>
  <c r="BK177"/>
  <c i="8" r="J264"/>
  <c r="J160"/>
  <c r="BK227"/>
  <c r="J162"/>
  <c r="J293"/>
  <c r="J236"/>
  <c r="J252"/>
  <c r="BK302"/>
  <c r="BK157"/>
  <c r="J260"/>
  <c r="J176"/>
  <c r="J284"/>
  <c r="BK172"/>
  <c r="BK286"/>
  <c r="J245"/>
  <c r="J153"/>
  <c r="BK251"/>
  <c r="BK178"/>
  <c r="BK303"/>
  <c r="J215"/>
  <c r="J150"/>
  <c r="BK278"/>
  <c r="J244"/>
  <c r="BK202"/>
  <c r="J253"/>
  <c r="BK169"/>
  <c i="9" r="J156"/>
  <c r="BK128"/>
  <c r="J138"/>
  <c r="J131"/>
  <c r="BK134"/>
  <c r="BK156"/>
  <c r="J136"/>
  <c r="J134"/>
  <c r="BK154"/>
  <c r="BK126"/>
  <c i="10" r="J147"/>
  <c r="J151"/>
  <c r="BK138"/>
  <c r="BK159"/>
  <c r="BK157"/>
  <c r="J161"/>
  <c r="J136"/>
  <c i="11" r="BK129"/>
  <c i="12" r="BK166"/>
  <c r="BK179"/>
  <c r="BK141"/>
  <c r="J167"/>
  <c r="J163"/>
  <c i="13" r="J130"/>
  <c i="14" r="J134"/>
  <c r="J130"/>
  <c r="J138"/>
  <c r="J159"/>
  <c r="BK166"/>
  <c r="J176"/>
  <c r="BK172"/>
  <c r="BK138"/>
  <c i="15" r="J277"/>
  <c r="BK225"/>
  <c r="J152"/>
  <c r="BK247"/>
  <c r="J174"/>
  <c r="BK164"/>
  <c r="BK258"/>
  <c r="J194"/>
  <c r="BK283"/>
  <c r="J227"/>
  <c r="BK147"/>
  <c r="BK196"/>
  <c r="BK152"/>
  <c r="BK234"/>
  <c r="BK175"/>
  <c r="BK260"/>
  <c r="J235"/>
  <c r="BK195"/>
  <c r="BK169"/>
  <c r="BK263"/>
  <c r="J216"/>
  <c r="J155"/>
  <c r="BK266"/>
  <c r="BK190"/>
  <c r="BK168"/>
  <c r="J221"/>
  <c r="BK250"/>
  <c i="16" r="J305"/>
  <c r="J157"/>
  <c r="BK218"/>
  <c r="J276"/>
  <c r="J183"/>
  <c r="J164"/>
  <c r="BK164"/>
  <c r="BK173"/>
  <c r="J286"/>
  <c r="BK142"/>
  <c r="J341"/>
  <c r="J135"/>
  <c r="J281"/>
  <c r="J148"/>
  <c r="BK255"/>
  <c r="BK176"/>
  <c r="BK275"/>
  <c r="J338"/>
  <c i="17" r="J128"/>
  <c r="BK137"/>
  <c r="J133"/>
  <c i="18" r="J132"/>
  <c i="19" r="J413"/>
  <c r="J215"/>
  <c r="BK605"/>
  <c r="BK515"/>
  <c r="BK490"/>
  <c r="BK368"/>
  <c r="BK327"/>
  <c r="BK207"/>
  <c r="BK532"/>
  <c r="BK483"/>
  <c r="J331"/>
  <c r="J277"/>
  <c r="J605"/>
  <c r="BK521"/>
  <c r="J455"/>
  <c r="J317"/>
  <c r="J523"/>
  <c r="BK506"/>
  <c r="BK338"/>
  <c r="J208"/>
  <c r="J538"/>
  <c r="J244"/>
  <c r="BK193"/>
  <c r="BK480"/>
  <c r="BK254"/>
  <c r="BK215"/>
  <c r="BK741"/>
  <c r="BK693"/>
  <c r="BK634"/>
  <c r="BK518"/>
  <c r="BK439"/>
  <c r="J298"/>
  <c r="J182"/>
  <c r="BK692"/>
  <c r="BK626"/>
  <c r="BK517"/>
  <c r="J462"/>
  <c r="J684"/>
  <c r="J537"/>
  <c r="J426"/>
  <c r="J234"/>
  <c r="BK320"/>
  <c r="BK179"/>
  <c r="BK681"/>
  <c r="J531"/>
  <c r="BK503"/>
  <c r="J356"/>
  <c r="J280"/>
  <c i="20" r="BK156"/>
  <c r="BK144"/>
  <c r="BK145"/>
  <c r="BK128"/>
  <c i="21" r="J143"/>
  <c r="BK137"/>
  <c r="J136"/>
  <c r="BK145"/>
  <c i="22" r="BK212"/>
  <c r="J136"/>
  <c r="BK137"/>
  <c r="BK187"/>
  <c r="J206"/>
  <c r="J183"/>
  <c r="BK148"/>
  <c r="J191"/>
  <c r="BK149"/>
  <c r="J129"/>
  <c r="J202"/>
  <c r="BK181"/>
  <c r="BK132"/>
  <c r="J210"/>
  <c r="J138"/>
  <c r="J164"/>
  <c r="BK241"/>
  <c r="J161"/>
  <c r="J223"/>
  <c r="J188"/>
  <c i="23" r="J162"/>
  <c r="BK151"/>
  <c r="BK143"/>
  <c r="BK139"/>
  <c r="BK157"/>
  <c r="BK140"/>
  <c i="24" r="J177"/>
  <c r="BK184"/>
  <c r="BK172"/>
  <c r="J180"/>
  <c i="25" r="J274"/>
  <c r="J218"/>
  <c r="J165"/>
  <c r="BK223"/>
  <c r="BK175"/>
  <c r="BK269"/>
  <c r="J200"/>
  <c r="J142"/>
  <c r="BK226"/>
  <c r="BK177"/>
  <c r="BK138"/>
  <c r="J250"/>
  <c r="BK207"/>
  <c r="BK288"/>
  <c r="J245"/>
  <c r="BK201"/>
  <c r="J151"/>
  <c r="BK258"/>
  <c r="BK204"/>
  <c r="BK182"/>
  <c r="J139"/>
  <c r="BK261"/>
  <c r="J230"/>
  <c r="J147"/>
  <c r="BK274"/>
  <c r="J209"/>
  <c r="J265"/>
  <c r="J239"/>
  <c r="J134"/>
  <c r="J240"/>
  <c r="BK136"/>
  <c i="26" r="BK208"/>
  <c r="BK156"/>
  <c r="BK131"/>
  <c r="BK203"/>
  <c r="J148"/>
  <c r="J175"/>
  <c r="BK221"/>
  <c r="BK186"/>
  <c r="J145"/>
  <c r="J236"/>
  <c r="BK202"/>
  <c r="BK140"/>
  <c r="J212"/>
  <c r="BK144"/>
  <c r="BK225"/>
  <c r="J158"/>
  <c r="J211"/>
  <c r="J177"/>
  <c r="J155"/>
  <c r="BK223"/>
  <c r="J147"/>
  <c r="BK206"/>
  <c r="J164"/>
  <c r="BK207"/>
  <c i="27" r="BK308"/>
  <c r="J288"/>
  <c r="J257"/>
  <c r="BK209"/>
  <c r="J181"/>
  <c r="BK319"/>
  <c r="J270"/>
  <c r="BK254"/>
  <c r="J196"/>
  <c r="J334"/>
  <c r="J293"/>
  <c r="BK212"/>
  <c r="J168"/>
  <c r="J301"/>
  <c r="BK278"/>
  <c r="BK339"/>
  <c r="J194"/>
  <c r="J325"/>
  <c r="BK297"/>
  <c r="J243"/>
  <c r="BK195"/>
  <c r="BK186"/>
  <c r="J345"/>
  <c r="J308"/>
  <c r="J276"/>
  <c r="J242"/>
  <c r="BK215"/>
  <c r="J166"/>
  <c r="J333"/>
  <c r="J169"/>
  <c r="J315"/>
  <c r="BK179"/>
  <c r="BK311"/>
  <c r="BK264"/>
  <c r="J231"/>
  <c r="BK312"/>
  <c r="BK260"/>
  <c r="J164"/>
  <c i="2" l="1" r="R240"/>
  <c r="T332"/>
  <c r="BK479"/>
  <c r="J479"/>
  <c r="J109"/>
  <c r="R509"/>
  <c r="BK634"/>
  <c r="J634"/>
  <c r="J116"/>
  <c r="T659"/>
  <c r="R709"/>
  <c r="R745"/>
  <c i="3" r="BK147"/>
  <c r="J147"/>
  <c r="J100"/>
  <c r="P220"/>
  <c r="P202"/>
  <c i="4" r="BK136"/>
  <c r="J136"/>
  <c r="J101"/>
  <c r="BK160"/>
  <c r="J160"/>
  <c r="J103"/>
  <c i="5" r="R128"/>
  <c r="R175"/>
  <c i="6" r="T138"/>
  <c r="BK275"/>
  <c r="J275"/>
  <c r="J103"/>
  <c i="7" r="BK159"/>
  <c r="J159"/>
  <c r="J101"/>
  <c r="T163"/>
  <c r="R190"/>
  <c i="8" r="P156"/>
  <c r="BK165"/>
  <c r="J165"/>
  <c r="J104"/>
  <c r="R181"/>
  <c r="T200"/>
  <c r="T208"/>
  <c r="R217"/>
  <c r="BK249"/>
  <c r="J249"/>
  <c r="J118"/>
  <c r="R304"/>
  <c i="9" r="R125"/>
  <c r="P153"/>
  <c i="10" r="BK124"/>
  <c r="J124"/>
  <c r="J100"/>
  <c i="12" r="P157"/>
  <c i="14" r="R127"/>
  <c r="BK158"/>
  <c r="J158"/>
  <c r="J102"/>
  <c r="T164"/>
  <c i="15" r="R144"/>
  <c r="R165"/>
  <c r="P191"/>
  <c r="R222"/>
  <c r="T256"/>
  <c r="BK281"/>
  <c r="J281"/>
  <c r="J121"/>
  <c i="16" r="BK239"/>
  <c r="J239"/>
  <c r="J104"/>
  <c r="R331"/>
  <c i="17" r="T131"/>
  <c r="T125"/>
  <c i="19" r="T175"/>
  <c r="P265"/>
  <c r="BK304"/>
  <c r="J304"/>
  <c r="J104"/>
  <c r="P438"/>
  <c r="P448"/>
  <c r="R493"/>
  <c r="BK630"/>
  <c r="J630"/>
  <c r="J115"/>
  <c r="T694"/>
  <c r="P725"/>
  <c i="20" r="BK125"/>
  <c r="J125"/>
  <c r="J99"/>
  <c r="T141"/>
  <c i="21" r="T124"/>
  <c r="T123"/>
  <c r="T122"/>
  <c i="22" r="P158"/>
  <c r="R219"/>
  <c r="R199"/>
  <c i="23" r="BK131"/>
  <c r="J131"/>
  <c r="J100"/>
  <c r="T136"/>
  <c r="T160"/>
  <c i="24" r="P128"/>
  <c r="BK182"/>
  <c r="J182"/>
  <c r="J104"/>
  <c i="25" r="R186"/>
  <c r="T278"/>
  <c r="R286"/>
  <c i="26" r="BK167"/>
  <c r="J167"/>
  <c r="J101"/>
  <c r="R174"/>
  <c r="BK217"/>
  <c r="J217"/>
  <c r="J105"/>
  <c r="P245"/>
  <c i="2" r="R179"/>
  <c r="BK291"/>
  <c r="J291"/>
  <c r="J103"/>
  <c r="P332"/>
  <c r="P469"/>
  <c r="BK496"/>
  <c r="J496"/>
  <c r="J110"/>
  <c r="P547"/>
  <c r="R634"/>
  <c r="BK690"/>
  <c r="J690"/>
  <c r="J119"/>
  <c r="BK724"/>
  <c r="J724"/>
  <c r="J122"/>
  <c i="4" r="R131"/>
  <c r="R165"/>
  <c i="5" r="T175"/>
  <c i="6" r="R126"/>
  <c r="R264"/>
  <c i="7" r="BK129"/>
  <c r="P159"/>
  <c r="BK190"/>
  <c r="J190"/>
  <c r="J104"/>
  <c r="P216"/>
  <c i="8" r="T147"/>
  <c r="BK161"/>
  <c r="J161"/>
  <c r="J103"/>
  <c r="R165"/>
  <c r="T197"/>
  <c r="BK208"/>
  <c r="J208"/>
  <c r="J113"/>
  <c r="T212"/>
  <c r="T249"/>
  <c i="10" r="R124"/>
  <c r="R123"/>
  <c r="R122"/>
  <c i="11" r="BK130"/>
  <c r="J130"/>
  <c r="J102"/>
  <c i="12" r="BK157"/>
  <c r="J157"/>
  <c r="J102"/>
  <c r="R177"/>
  <c i="19" r="BK175"/>
  <c r="J175"/>
  <c r="J101"/>
  <c r="T337"/>
  <c r="R448"/>
  <c r="T533"/>
  <c r="T630"/>
  <c r="R725"/>
  <c i="20" r="R125"/>
  <c r="R141"/>
  <c i="21" r="R124"/>
  <c r="R123"/>
  <c r="R122"/>
  <c i="22" r="R127"/>
  <c r="P147"/>
  <c r="T230"/>
  <c i="23" r="T128"/>
  <c i="24" r="BK128"/>
  <c r="P182"/>
  <c i="25" r="BK186"/>
  <c r="J186"/>
  <c r="J103"/>
  <c r="T257"/>
  <c r="R283"/>
  <c i="26" r="R130"/>
  <c r="R180"/>
  <c r="P232"/>
  <c i="27" r="BK147"/>
  <c r="J147"/>
  <c r="J100"/>
  <c r="R157"/>
  <c r="BK167"/>
  <c r="BK198"/>
  <c r="J198"/>
  <c r="J108"/>
  <c r="T216"/>
  <c r="T207"/>
  <c r="P235"/>
  <c i="2" r="P179"/>
  <c r="P368"/>
  <c r="P509"/>
  <c r="T583"/>
  <c r="BK668"/>
  <c r="J668"/>
  <c r="J118"/>
  <c r="P709"/>
  <c r="P724"/>
  <c i="3" r="P127"/>
  <c r="R147"/>
  <c r="R231"/>
  <c i="4" r="BK131"/>
  <c r="J131"/>
  <c r="J100"/>
  <c r="T136"/>
  <c r="P160"/>
  <c i="5" r="P143"/>
  <c r="R154"/>
  <c i="6" r="BK138"/>
  <c r="J138"/>
  <c r="J100"/>
  <c r="T264"/>
  <c i="7" r="BK137"/>
  <c r="J137"/>
  <c r="J100"/>
  <c r="T169"/>
  <c r="T216"/>
  <c i="8" r="R147"/>
  <c r="P161"/>
  <c r="P181"/>
  <c r="BK205"/>
  <c r="J205"/>
  <c r="J112"/>
  <c r="R212"/>
  <c r="P243"/>
  <c r="P226"/>
  <c r="R249"/>
  <c r="P304"/>
  <c i="9" r="BK135"/>
  <c r="J135"/>
  <c r="J100"/>
  <c r="BK153"/>
  <c r="J153"/>
  <c r="J102"/>
  <c i="12" r="T130"/>
  <c r="BK168"/>
  <c r="J168"/>
  <c r="J103"/>
  <c r="BK184"/>
  <c r="J184"/>
  <c r="J106"/>
  <c i="13" r="T129"/>
  <c i="14" r="BK127"/>
  <c r="J127"/>
  <c r="J99"/>
  <c r="P153"/>
  <c r="BK164"/>
  <c r="J164"/>
  <c r="J103"/>
  <c i="15" r="T144"/>
  <c r="BK180"/>
  <c r="J180"/>
  <c r="J103"/>
  <c r="T200"/>
  <c r="P218"/>
  <c r="T253"/>
  <c r="R274"/>
  <c i="16" r="BK208"/>
  <c r="J208"/>
  <c r="J102"/>
  <c r="BK331"/>
  <c r="J331"/>
  <c r="J107"/>
  <c i="17" r="P141"/>
  <c r="P138"/>
  <c i="18" r="BK130"/>
  <c i="19" r="R175"/>
  <c r="BK265"/>
  <c r="J265"/>
  <c r="J103"/>
  <c r="T265"/>
  <c r="R438"/>
  <c r="P471"/>
  <c r="BK533"/>
  <c r="J533"/>
  <c r="J112"/>
  <c r="P630"/>
  <c r="R694"/>
  <c r="T714"/>
  <c r="T732"/>
  <c i="20" r="BK141"/>
  <c r="J141"/>
  <c r="J100"/>
  <c r="BK164"/>
  <c r="J164"/>
  <c r="J102"/>
  <c i="21" r="P124"/>
  <c r="P123"/>
  <c r="P122"/>
  <c i="1" r="AU117"/>
  <c i="22" r="BK219"/>
  <c r="J219"/>
  <c r="J103"/>
  <c i="23" r="BK141"/>
  <c r="J141"/>
  <c r="J102"/>
  <c r="R165"/>
  <c i="24" r="R128"/>
  <c r="T168"/>
  <c i="25" r="BK145"/>
  <c r="J145"/>
  <c r="J100"/>
  <c r="R160"/>
  <c r="BK237"/>
  <c r="J237"/>
  <c r="J104"/>
  <c r="P278"/>
  <c r="T291"/>
  <c i="26" r="P142"/>
  <c r="R167"/>
  <c r="BK205"/>
  <c r="J205"/>
  <c r="J104"/>
  <c r="T217"/>
  <c i="27" r="BK157"/>
  <c r="J157"/>
  <c r="J102"/>
  <c r="P167"/>
  <c r="T184"/>
  <c r="R216"/>
  <c r="R207"/>
  <c r="R226"/>
  <c r="T230"/>
  <c r="T261"/>
  <c r="T244"/>
  <c i="2" r="BK240"/>
  <c r="J240"/>
  <c r="J102"/>
  <c r="T291"/>
  <c r="T469"/>
  <c r="P496"/>
  <c r="T547"/>
  <c r="T629"/>
  <c r="T668"/>
  <c r="BK734"/>
  <c r="J734"/>
  <c r="J123"/>
  <c i="3" r="T158"/>
  <c i="4" r="P128"/>
  <c r="R136"/>
  <c r="T165"/>
  <c i="5" r="BK154"/>
  <c r="J154"/>
  <c r="J103"/>
  <c r="R189"/>
  <c i="6" r="T126"/>
  <c r="P264"/>
  <c i="7" r="R129"/>
  <c r="R169"/>
  <c r="R216"/>
  <c i="8" r="R156"/>
  <c r="P165"/>
  <c r="P194"/>
  <c r="P187"/>
  <c r="R200"/>
  <c r="BK254"/>
  <c r="J254"/>
  <c r="J119"/>
  <c i="9" r="R135"/>
  <c i="11" r="T130"/>
  <c r="T125"/>
  <c r="T124"/>
  <c i="12" r="R130"/>
  <c r="T168"/>
  <c r="P184"/>
  <c r="P183"/>
  <c i="13" r="BK129"/>
  <c r="J129"/>
  <c r="J100"/>
  <c i="14" r="BK153"/>
  <c r="J153"/>
  <c r="J101"/>
  <c r="R158"/>
  <c i="15" r="T159"/>
  <c r="P180"/>
  <c r="R207"/>
  <c r="P214"/>
  <c r="P242"/>
  <c r="T265"/>
  <c i="16" r="BK200"/>
  <c r="J200"/>
  <c r="J101"/>
  <c r="R239"/>
  <c r="BK274"/>
  <c r="J274"/>
  <c r="J105"/>
  <c r="R274"/>
  <c i="17" r="R131"/>
  <c r="R125"/>
  <c i="19" r="T146"/>
  <c r="R337"/>
  <c r="T448"/>
  <c r="R533"/>
  <c r="R630"/>
  <c r="T725"/>
  <c i="20" r="P141"/>
  <c r="T164"/>
  <c i="22" r="T158"/>
  <c i="23" r="P128"/>
  <c r="BK136"/>
  <c r="J136"/>
  <c r="J101"/>
  <c r="BK165"/>
  <c r="J165"/>
  <c r="J104"/>
  <c i="24" r="BK168"/>
  <c r="J168"/>
  <c r="J103"/>
  <c i="25" r="P145"/>
  <c r="T160"/>
  <c r="P237"/>
  <c r="BK278"/>
  <c r="J278"/>
  <c r="J106"/>
  <c r="BK291"/>
  <c r="J291"/>
  <c r="J109"/>
  <c i="26" r="R142"/>
  <c r="BK174"/>
  <c r="J174"/>
  <c r="J102"/>
  <c r="R205"/>
  <c r="R245"/>
  <c i="27" r="BK153"/>
  <c r="P162"/>
  <c r="R184"/>
  <c r="P204"/>
  <c r="T272"/>
  <c r="T331"/>
  <c i="2" r="BK179"/>
  <c r="J179"/>
  <c r="J101"/>
  <c r="BK368"/>
  <c r="J368"/>
  <c r="J105"/>
  <c r="P479"/>
  <c r="T509"/>
  <c r="P634"/>
  <c r="R659"/>
  <c r="BK709"/>
  <c r="J709"/>
  <c r="J120"/>
  <c r="P745"/>
  <c i="3" r="BK127"/>
  <c r="J127"/>
  <c r="J99"/>
  <c r="T147"/>
  <c r="T231"/>
  <c i="4" r="R128"/>
  <c r="P136"/>
  <c r="T160"/>
  <c i="5" r="T128"/>
  <c r="P175"/>
  <c i="6" r="R138"/>
  <c r="T275"/>
  <c i="7" r="BK169"/>
  <c r="J169"/>
  <c r="J103"/>
  <c r="P190"/>
  <c i="8" r="T152"/>
  <c r="P168"/>
  <c r="R194"/>
  <c r="R187"/>
  <c r="P205"/>
  <c r="P254"/>
  <c r="BK299"/>
  <c r="J299"/>
  <c r="J122"/>
  <c i="9" r="P125"/>
  <c r="R153"/>
  <c i="12" r="P130"/>
  <c r="P168"/>
  <c r="T184"/>
  <c r="T183"/>
  <c i="13" r="P129"/>
  <c i="14" r="T127"/>
  <c r="T153"/>
  <c r="P164"/>
  <c i="15" r="P159"/>
  <c r="T165"/>
  <c r="R191"/>
  <c r="BK222"/>
  <c r="J222"/>
  <c r="J111"/>
  <c r="R256"/>
  <c r="T281"/>
  <c i="16" r="P200"/>
  <c r="T331"/>
  <c i="17" r="BK141"/>
  <c r="J141"/>
  <c r="J102"/>
  <c i="22" r="BK158"/>
  <c r="J158"/>
  <c r="J101"/>
  <c r="T219"/>
  <c r="T199"/>
  <c i="23" r="T131"/>
  <c r="R160"/>
  <c i="24" r="T147"/>
  <c i="25" r="P132"/>
  <c r="T186"/>
  <c r="R278"/>
  <c r="P291"/>
  <c i="26" r="BK130"/>
  <c r="J130"/>
  <c r="J99"/>
  <c r="T180"/>
  <c r="T232"/>
  <c i="27" r="T162"/>
  <c r="T198"/>
  <c r="T190"/>
  <c r="BK272"/>
  <c r="J272"/>
  <c r="J119"/>
  <c r="P331"/>
  <c i="2" r="P149"/>
  <c r="T709"/>
  <c r="R734"/>
  <c i="3" r="BK158"/>
  <c r="J158"/>
  <c r="J101"/>
  <c r="R220"/>
  <c r="R202"/>
  <c i="4" r="P131"/>
  <c r="R160"/>
  <c i="5" r="BK143"/>
  <c r="J143"/>
  <c r="J100"/>
  <c r="P154"/>
  <c i="15" r="BK165"/>
  <c r="J165"/>
  <c r="J101"/>
  <c r="T180"/>
  <c r="P207"/>
  <c r="BK218"/>
  <c r="J218"/>
  <c r="J110"/>
  <c r="R242"/>
  <c r="R253"/>
  <c r="T274"/>
  <c i="16" r="BK132"/>
  <c r="R200"/>
  <c r="T239"/>
  <c r="P274"/>
  <c r="T274"/>
  <c i="17" r="R141"/>
  <c r="R138"/>
  <c i="19" r="P223"/>
  <c r="P304"/>
  <c r="T438"/>
  <c r="T471"/>
  <c r="R580"/>
  <c r="T621"/>
  <c r="P694"/>
  <c r="BK725"/>
  <c r="J725"/>
  <c r="J120"/>
  <c i="20" r="T125"/>
  <c r="P164"/>
  <c i="22" r="T127"/>
  <c r="R230"/>
  <c i="23" r="R131"/>
  <c r="P165"/>
  <c i="24" r="P147"/>
  <c i="25" r="BK132"/>
  <c r="T145"/>
  <c r="P174"/>
  <c r="R237"/>
  <c r="BK283"/>
  <c r="J283"/>
  <c r="J107"/>
  <c r="R291"/>
  <c i="26" r="BK142"/>
  <c r="J142"/>
  <c r="J100"/>
  <c r="P167"/>
  <c r="T174"/>
  <c r="P217"/>
  <c r="BK245"/>
  <c r="J245"/>
  <c r="J107"/>
  <c i="27" r="R153"/>
  <c r="P170"/>
  <c r="P198"/>
  <c r="P190"/>
  <c r="BK216"/>
  <c r="J216"/>
  <c r="J112"/>
  <c r="BK235"/>
  <c r="J235"/>
  <c r="J115"/>
  <c r="BK261"/>
  <c r="J261"/>
  <c r="J117"/>
  <c r="P267"/>
  <c r="T336"/>
  <c i="2" r="T179"/>
  <c r="P291"/>
  <c r="R332"/>
  <c r="BK509"/>
  <c r="J509"/>
  <c r="J111"/>
  <c r="P583"/>
  <c r="R629"/>
  <c r="P659"/>
  <c r="T690"/>
  <c r="T734"/>
  <c i="3" r="R158"/>
  <c i="4" r="P141"/>
  <c i="5" r="T189"/>
  <c i="6" r="T148"/>
  <c i="7" r="P137"/>
  <c r="BK163"/>
  <c r="J163"/>
  <c r="J102"/>
  <c r="BK199"/>
  <c r="J199"/>
  <c r="J105"/>
  <c i="8" r="P147"/>
  <c r="R168"/>
  <c r="T194"/>
  <c r="T187"/>
  <c r="R254"/>
  <c i="9" r="R140"/>
  <c i="10" r="P124"/>
  <c r="P123"/>
  <c r="P122"/>
  <c i="1" r="AU104"/>
  <c i="11" r="R130"/>
  <c r="R125"/>
  <c r="R124"/>
  <c i="12" r="BK177"/>
  <c r="J177"/>
  <c r="J104"/>
  <c i="13" r="BK134"/>
  <c r="J134"/>
  <c r="J102"/>
  <c i="14" r="BK133"/>
  <c r="J133"/>
  <c r="J100"/>
  <c r="T167"/>
  <c i="15" r="P165"/>
  <c r="BK191"/>
  <c r="J191"/>
  <c r="J104"/>
  <c r="T207"/>
  <c r="T214"/>
  <c r="BK242"/>
  <c r="J242"/>
  <c r="J114"/>
  <c r="P265"/>
  <c i="16" r="R132"/>
  <c i="19" r="BK146"/>
  <c r="BK337"/>
  <c r="J337"/>
  <c r="J105"/>
  <c r="BK471"/>
  <c r="J471"/>
  <c r="J110"/>
  <c r="BK580"/>
  <c r="J580"/>
  <c r="J113"/>
  <c r="BK670"/>
  <c r="J670"/>
  <c r="J116"/>
  <c r="P714"/>
  <c i="20" r="R146"/>
  <c i="22" r="T147"/>
  <c i="26" r="P130"/>
  <c r="P180"/>
  <c r="R232"/>
  <c i="27" r="T147"/>
  <c r="BK162"/>
  <c r="J162"/>
  <c r="J103"/>
  <c r="BK184"/>
  <c r="J184"/>
  <c r="J106"/>
  <c r="P201"/>
  <c r="P272"/>
  <c r="R331"/>
  <c i="6" r="BK126"/>
  <c r="J126"/>
  <c r="J99"/>
  <c r="P138"/>
  <c r="P275"/>
  <c i="7" r="P129"/>
  <c r="T159"/>
  <c r="R199"/>
  <c i="8" r="P152"/>
  <c r="T168"/>
  <c r="R197"/>
  <c r="T205"/>
  <c r="P212"/>
  <c r="BK243"/>
  <c r="J243"/>
  <c r="J117"/>
  <c r="T243"/>
  <c r="T226"/>
  <c r="R299"/>
  <c i="9" r="P140"/>
  <c i="13" r="BK125"/>
  <c r="R129"/>
  <c i="14" r="P133"/>
  <c r="BK167"/>
  <c r="J167"/>
  <c r="J104"/>
  <c i="15" r="P144"/>
  <c r="P170"/>
  <c r="T191"/>
  <c r="P222"/>
  <c r="BK256"/>
  <c r="J256"/>
  <c r="J118"/>
  <c r="P281"/>
  <c i="16" r="P208"/>
  <c r="BK277"/>
  <c r="J277"/>
  <c r="J106"/>
  <c i="17" r="P131"/>
  <c r="P125"/>
  <c r="P124"/>
  <c i="1" r="AU112"/>
  <c i="18" r="T130"/>
  <c r="T125"/>
  <c r="T124"/>
  <c i="23" r="P141"/>
  <c r="T165"/>
  <c i="24" r="T128"/>
  <c r="R182"/>
  <c i="25" r="P186"/>
  <c r="R257"/>
  <c r="P286"/>
  <c i="26" r="T130"/>
  <c r="T167"/>
  <c r="T205"/>
  <c r="R217"/>
  <c i="27" r="P157"/>
  <c r="BK170"/>
  <c r="J170"/>
  <c r="J105"/>
  <c r="T201"/>
  <c r="R204"/>
  <c r="P226"/>
  <c r="R230"/>
  <c r="R261"/>
  <c r="R244"/>
  <c r="T267"/>
  <c r="BK331"/>
  <c r="J331"/>
  <c r="J122"/>
  <c i="2" r="T149"/>
  <c r="T368"/>
  <c r="T479"/>
  <c r="R547"/>
  <c r="BK629"/>
  <c r="J629"/>
  <c r="J115"/>
  <c r="P668"/>
  <c r="R724"/>
  <c r="BK745"/>
  <c r="J745"/>
  <c r="J124"/>
  <c i="3" r="P158"/>
  <c r="P231"/>
  <c i="4" r="T128"/>
  <c r="T141"/>
  <c i="5" r="R143"/>
  <c r="T154"/>
  <c i="6" r="P126"/>
  <c r="BK264"/>
  <c r="J264"/>
  <c r="J102"/>
  <c i="7" r="T129"/>
  <c r="P169"/>
  <c r="T190"/>
  <c i="8" r="BK152"/>
  <c r="J152"/>
  <c r="J101"/>
  <c r="BK168"/>
  <c r="J168"/>
  <c r="J105"/>
  <c r="P197"/>
  <c r="R208"/>
  <c r="P217"/>
  <c r="R243"/>
  <c r="R226"/>
  <c r="T304"/>
  <c i="9" r="BK125"/>
  <c r="J125"/>
  <c r="J99"/>
  <c r="T140"/>
  <c i="12" r="R168"/>
  <c i="14" r="R167"/>
  <c i="15" r="BK170"/>
  <c r="J170"/>
  <c r="J102"/>
  <c r="P200"/>
  <c r="BK214"/>
  <c r="J214"/>
  <c r="J109"/>
  <c r="T218"/>
  <c r="P256"/>
  <c r="BK274"/>
  <c r="J274"/>
  <c r="J120"/>
  <c i="16" r="P132"/>
  <c r="T200"/>
  <c r="T277"/>
  <c i="19" r="P175"/>
  <c r="P337"/>
  <c r="BK448"/>
  <c r="J448"/>
  <c r="J109"/>
  <c r="T493"/>
  <c r="P621"/>
  <c r="R670"/>
  <c r="P732"/>
  <c i="20" r="T146"/>
  <c i="21" r="BK124"/>
  <c r="J124"/>
  <c r="J100"/>
  <c i="22" r="P127"/>
  <c r="R147"/>
  <c r="BK230"/>
  <c r="J230"/>
  <c r="J104"/>
  <c i="23" r="BK128"/>
  <c r="J128"/>
  <c r="J99"/>
  <c r="T141"/>
  <c i="24" r="P168"/>
  <c i="25" r="R132"/>
  <c r="BK160"/>
  <c r="J160"/>
  <c r="J101"/>
  <c r="T174"/>
  <c r="BK257"/>
  <c r="J257"/>
  <c r="J105"/>
  <c r="BK286"/>
  <c r="J286"/>
  <c r="J108"/>
  <c i="26" r="T142"/>
  <c r="P174"/>
  <c r="P205"/>
  <c r="T245"/>
  <c i="27" r="T153"/>
  <c r="R167"/>
  <c r="P184"/>
  <c r="BK201"/>
  <c r="J201"/>
  <c r="J109"/>
  <c r="R272"/>
  <c i="28" r="BK130"/>
  <c r="J130"/>
  <c r="J102"/>
  <c i="2" r="BK149"/>
  <c r="J149"/>
  <c r="J100"/>
  <c r="T240"/>
  <c r="T148"/>
  <c r="BK332"/>
  <c r="J332"/>
  <c r="J104"/>
  <c r="R469"/>
  <c r="R496"/>
  <c r="R583"/>
  <c r="R668"/>
  <c r="T724"/>
  <c i="3" r="T127"/>
  <c r="T220"/>
  <c r="T202"/>
  <c i="4" r="BK141"/>
  <c r="J141"/>
  <c r="J102"/>
  <c r="P165"/>
  <c i="5" r="P128"/>
  <c r="BK175"/>
  <c r="J175"/>
  <c r="J104"/>
  <c i="6" r="P148"/>
  <c i="7" r="R159"/>
  <c r="T199"/>
  <c i="8" r="BK156"/>
  <c r="J156"/>
  <c r="J102"/>
  <c r="T161"/>
  <c r="T181"/>
  <c r="BK200"/>
  <c r="J200"/>
  <c r="J110"/>
  <c r="BK212"/>
  <c r="J212"/>
  <c r="J114"/>
  <c r="T217"/>
  <c r="BK304"/>
  <c r="J304"/>
  <c r="J123"/>
  <c i="9" r="P135"/>
  <c r="T153"/>
  <c i="12" r="R157"/>
  <c r="P177"/>
  <c i="13" r="T125"/>
  <c r="T124"/>
  <c r="T134"/>
  <c i="14" r="T133"/>
  <c r="P167"/>
  <c i="15" r="BK159"/>
  <c r="J159"/>
  <c r="J100"/>
  <c r="T170"/>
  <c r="BK200"/>
  <c r="J200"/>
  <c r="J105"/>
  <c r="R218"/>
  <c r="T242"/>
  <c r="BK253"/>
  <c r="J253"/>
  <c r="J117"/>
  <c r="R265"/>
  <c i="16" r="T132"/>
  <c r="P239"/>
  <c r="P331"/>
  <c i="19" r="P146"/>
  <c r="P145"/>
  <c r="T223"/>
  <c r="R265"/>
  <c r="BK438"/>
  <c r="J438"/>
  <c r="J106"/>
  <c r="R471"/>
  <c r="P533"/>
  <c r="BK621"/>
  <c r="J621"/>
  <c r="J114"/>
  <c r="T670"/>
  <c r="BK714"/>
  <c r="J714"/>
  <c r="J119"/>
  <c r="R732"/>
  <c i="20" r="BK146"/>
  <c r="J146"/>
  <c r="J101"/>
  <c i="22" r="R158"/>
  <c r="P219"/>
  <c r="P199"/>
  <c i="23" r="P131"/>
  <c r="P136"/>
  <c r="P160"/>
  <c i="24" r="R147"/>
  <c i="25" r="T132"/>
  <c r="P160"/>
  <c r="R174"/>
  <c r="P257"/>
  <c r="T283"/>
  <c i="26" r="BK180"/>
  <c r="J180"/>
  <c r="J103"/>
  <c r="BK232"/>
  <c r="J232"/>
  <c r="J106"/>
  <c i="27" r="R147"/>
  <c r="R162"/>
  <c r="T167"/>
  <c r="BK204"/>
  <c r="J204"/>
  <c r="J110"/>
  <c r="T204"/>
  <c r="BK230"/>
  <c r="J230"/>
  <c r="J114"/>
  <c r="R235"/>
  <c r="R267"/>
  <c r="BK336"/>
  <c r="J336"/>
  <c r="J123"/>
  <c i="28" r="P130"/>
  <c r="P125"/>
  <c r="P124"/>
  <c i="1" r="AU124"/>
  <c i="2" r="P240"/>
  <c r="R291"/>
  <c r="BK469"/>
  <c r="J469"/>
  <c r="J106"/>
  <c r="T496"/>
  <c r="BK583"/>
  <c r="J583"/>
  <c r="J114"/>
  <c r="P629"/>
  <c r="BK659"/>
  <c r="J659"/>
  <c r="J117"/>
  <c r="R690"/>
  <c r="P734"/>
  <c i="3" r="P147"/>
  <c r="BK220"/>
  <c r="J220"/>
  <c r="J103"/>
  <c i="4" r="BK128"/>
  <c r="R141"/>
  <c i="5" r="T143"/>
  <c r="BK189"/>
  <c r="J189"/>
  <c r="J105"/>
  <c i="6" r="BK148"/>
  <c r="J148"/>
  <c r="J101"/>
  <c r="R275"/>
  <c i="7" r="R137"/>
  <c r="P163"/>
  <c r="P199"/>
  <c i="8" r="R152"/>
  <c r="R161"/>
  <c r="T165"/>
  <c r="BK194"/>
  <c r="J194"/>
  <c r="J108"/>
  <c r="P200"/>
  <c r="P208"/>
  <c r="BK217"/>
  <c r="J217"/>
  <c r="J115"/>
  <c r="P249"/>
  <c r="T299"/>
  <c i="9" r="BK140"/>
  <c r="J140"/>
  <c r="J101"/>
  <c i="11" r="P130"/>
  <c r="P125"/>
  <c r="P124"/>
  <c i="1" r="AU105"/>
  <c i="12" r="T157"/>
  <c r="R184"/>
  <c r="R183"/>
  <c i="13" r="R125"/>
  <c r="R124"/>
  <c r="R134"/>
  <c i="14" r="R133"/>
  <c r="P158"/>
  <c r="R164"/>
  <c i="15" r="R159"/>
  <c r="R180"/>
  <c r="BK207"/>
  <c r="J207"/>
  <c r="J106"/>
  <c r="T222"/>
  <c r="P253"/>
  <c r="P274"/>
  <c i="16" r="T208"/>
  <c r="R277"/>
  <c i="17" r="T141"/>
  <c r="T138"/>
  <c i="18" r="P130"/>
  <c r="P125"/>
  <c r="P124"/>
  <c i="1" r="AU113"/>
  <c i="19" r="BK223"/>
  <c r="J223"/>
  <c r="J102"/>
  <c r="T304"/>
  <c r="P493"/>
  <c r="T580"/>
  <c r="P670"/>
  <c r="BK732"/>
  <c r="J732"/>
  <c r="J121"/>
  <c i="20" r="P125"/>
  <c r="R164"/>
  <c i="23" r="R128"/>
  <c r="R136"/>
  <c r="BK160"/>
  <c r="J160"/>
  <c r="J103"/>
  <c i="24" r="BK147"/>
  <c r="J147"/>
  <c r="J102"/>
  <c r="T182"/>
  <c i="25" r="R145"/>
  <c r="BK174"/>
  <c r="J174"/>
  <c r="J102"/>
  <c r="T237"/>
  <c r="P283"/>
  <c r="T286"/>
  <c i="27" r="P147"/>
  <c r="T157"/>
  <c r="T170"/>
  <c r="R201"/>
  <c r="BK226"/>
  <c r="J226"/>
  <c r="J113"/>
  <c r="P230"/>
  <c r="P261"/>
  <c r="P244"/>
  <c r="R336"/>
  <c i="28" r="R130"/>
  <c r="R125"/>
  <c r="R124"/>
  <c i="2" r="R149"/>
  <c r="R368"/>
  <c r="R479"/>
  <c r="R478"/>
  <c r="BK547"/>
  <c r="J547"/>
  <c r="J113"/>
  <c r="T634"/>
  <c r="P690"/>
  <c r="T745"/>
  <c i="3" r="R127"/>
  <c r="BK231"/>
  <c r="J231"/>
  <c r="J104"/>
  <c i="4" r="T131"/>
  <c r="BK165"/>
  <c r="J165"/>
  <c r="J104"/>
  <c i="5" r="BK128"/>
  <c r="J128"/>
  <c r="J99"/>
  <c r="P189"/>
  <c i="6" r="R148"/>
  <c r="R125"/>
  <c i="7" r="T137"/>
  <c r="R163"/>
  <c r="BK216"/>
  <c r="J216"/>
  <c r="J106"/>
  <c i="8" r="BK147"/>
  <c r="J147"/>
  <c r="J100"/>
  <c r="T156"/>
  <c r="BK181"/>
  <c r="J181"/>
  <c r="J106"/>
  <c r="BK197"/>
  <c r="J197"/>
  <c r="J109"/>
  <c r="R205"/>
  <c r="R204"/>
  <c r="T254"/>
  <c r="P299"/>
  <c i="9" r="T125"/>
  <c r="T124"/>
  <c r="T135"/>
  <c i="10" r="T124"/>
  <c r="T123"/>
  <c r="T122"/>
  <c i="12" r="BK130"/>
  <c r="J130"/>
  <c r="J100"/>
  <c r="T177"/>
  <c i="13" r="P125"/>
  <c r="P124"/>
  <c i="1" r="AU108"/>
  <c i="13" r="P134"/>
  <c i="14" r="P127"/>
  <c r="P126"/>
  <c i="1" r="AU109"/>
  <c i="14" r="R153"/>
  <c r="T158"/>
  <c i="15" r="BK144"/>
  <c r="J144"/>
  <c r="J99"/>
  <c r="R170"/>
  <c r="R200"/>
  <c r="R214"/>
  <c r="BK265"/>
  <c r="J265"/>
  <c r="J119"/>
  <c r="R281"/>
  <c i="16" r="R208"/>
  <c r="P277"/>
  <c i="17" r="BK131"/>
  <c r="J131"/>
  <c r="J100"/>
  <c i="18" r="R130"/>
  <c r="R125"/>
  <c r="R124"/>
  <c i="19" r="R146"/>
  <c r="R223"/>
  <c r="R304"/>
  <c r="BK493"/>
  <c r="J493"/>
  <c r="J111"/>
  <c r="P580"/>
  <c r="R621"/>
  <c r="BK694"/>
  <c r="J694"/>
  <c r="J117"/>
  <c r="R714"/>
  <c i="20" r="P146"/>
  <c i="22" r="BK127"/>
  <c r="J127"/>
  <c r="J99"/>
  <c r="BK147"/>
  <c r="J147"/>
  <c r="J100"/>
  <c r="P230"/>
  <c i="23" r="R141"/>
  <c i="24" r="R168"/>
  <c i="27" r="P153"/>
  <c r="R170"/>
  <c r="R198"/>
  <c r="R190"/>
  <c r="P216"/>
  <c r="P207"/>
  <c r="T226"/>
  <c r="T235"/>
  <c r="BK267"/>
  <c r="J267"/>
  <c r="J118"/>
  <c r="P336"/>
  <c i="28" r="T130"/>
  <c r="T125"/>
  <c r="T124"/>
  <c i="18" r="BK126"/>
  <c r="J126"/>
  <c r="J100"/>
  <c i="24" r="BK143"/>
  <c r="J143"/>
  <c r="J100"/>
  <c i="2" r="BK750"/>
  <c r="J750"/>
  <c r="J125"/>
  <c i="5" r="BK150"/>
  <c r="J150"/>
  <c r="J101"/>
  <c i="8" r="BK226"/>
  <c r="J226"/>
  <c r="J116"/>
  <c i="24" r="BK145"/>
  <c r="J145"/>
  <c r="J101"/>
  <c i="11" r="BK128"/>
  <c r="J128"/>
  <c r="J101"/>
  <c i="15" r="BK212"/>
  <c r="J212"/>
  <c r="J108"/>
  <c i="24" r="BK189"/>
  <c r="J189"/>
  <c r="J105"/>
  <c i="19" r="BK709"/>
  <c r="J709"/>
  <c r="J118"/>
  <c i="22" r="BK199"/>
  <c r="J199"/>
  <c r="J102"/>
  <c i="23" r="BK171"/>
  <c r="J171"/>
  <c r="J105"/>
  <c i="2" r="BK545"/>
  <c r="J545"/>
  <c r="J112"/>
  <c i="13" r="BK132"/>
  <c r="J132"/>
  <c r="J101"/>
  <c i="16" r="BK230"/>
  <c r="J230"/>
  <c r="J103"/>
  <c i="4" r="BK171"/>
  <c r="J171"/>
  <c r="J105"/>
  <c i="18" r="BK128"/>
  <c r="J128"/>
  <c r="J101"/>
  <c i="3" r="BK202"/>
  <c r="J202"/>
  <c r="J102"/>
  <c i="5" r="BK152"/>
  <c r="J152"/>
  <c r="J102"/>
  <c i="8" r="BK297"/>
  <c r="J297"/>
  <c r="J121"/>
  <c i="15" r="BK251"/>
  <c r="J251"/>
  <c r="J116"/>
  <c i="8" r="BK187"/>
  <c r="J187"/>
  <c r="J107"/>
  <c i="15" r="BK238"/>
  <c r="J238"/>
  <c r="J112"/>
  <c i="27" r="BK207"/>
  <c r="J207"/>
  <c r="J111"/>
  <c r="BK244"/>
  <c r="J244"/>
  <c r="J116"/>
  <c i="28" r="BK126"/>
  <c i="2" r="BK476"/>
  <c r="J476"/>
  <c r="J107"/>
  <c r="BK719"/>
  <c r="J719"/>
  <c r="J121"/>
  <c i="15" r="BK240"/>
  <c r="J240"/>
  <c r="J113"/>
  <c i="12" r="BK152"/>
  <c r="J152"/>
  <c r="J101"/>
  <c i="17" r="BK125"/>
  <c i="19" r="BK445"/>
  <c r="J445"/>
  <c r="J107"/>
  <c i="27" r="BK190"/>
  <c r="J190"/>
  <c r="J107"/>
  <c r="BK329"/>
  <c r="J329"/>
  <c r="J121"/>
  <c i="28" r="BK128"/>
  <c r="J128"/>
  <c r="J101"/>
  <c i="11" r="BK126"/>
  <c r="J126"/>
  <c r="J100"/>
  <c i="15" r="BK210"/>
  <c r="J210"/>
  <c r="J107"/>
  <c r="BK249"/>
  <c r="J249"/>
  <c r="J115"/>
  <c i="16" r="BK370"/>
  <c r="J370"/>
  <c r="J108"/>
  <c i="19" r="BK740"/>
  <c r="J740"/>
  <c r="J122"/>
  <c i="27" r="BK321"/>
  <c r="J321"/>
  <c r="J120"/>
  <c r="J167"/>
  <c r="J104"/>
  <c r="J153"/>
  <c r="J101"/>
  <c i="28" r="J118"/>
  <c r="F94"/>
  <c r="BF127"/>
  <c r="J121"/>
  <c r="E112"/>
  <c r="BF129"/>
  <c r="BF131"/>
  <c r="BF132"/>
  <c i="27" r="BF154"/>
  <c r="BF160"/>
  <c r="BF166"/>
  <c r="BF192"/>
  <c r="BF194"/>
  <c r="BF214"/>
  <c r="BF234"/>
  <c r="BF237"/>
  <c r="BF250"/>
  <c r="BF266"/>
  <c r="BF277"/>
  <c r="BF291"/>
  <c r="BF325"/>
  <c r="BF334"/>
  <c r="BF185"/>
  <c r="BF206"/>
  <c r="BF225"/>
  <c r="BF227"/>
  <c r="BF238"/>
  <c r="BF259"/>
  <c r="BF265"/>
  <c r="BF269"/>
  <c r="BF284"/>
  <c r="BF315"/>
  <c r="BF323"/>
  <c r="BF333"/>
  <c r="BF343"/>
  <c r="E133"/>
  <c r="BF159"/>
  <c r="BF171"/>
  <c r="BF177"/>
  <c r="BF189"/>
  <c r="BF193"/>
  <c r="BF208"/>
  <c r="BF212"/>
  <c r="BF222"/>
  <c r="BF264"/>
  <c r="BF274"/>
  <c r="BF297"/>
  <c r="BF305"/>
  <c r="BF324"/>
  <c r="BF341"/>
  <c r="BF342"/>
  <c r="BF344"/>
  <c r="BF345"/>
  <c r="J94"/>
  <c r="BF197"/>
  <c r="BF209"/>
  <c r="BF229"/>
  <c r="BF243"/>
  <c r="BF251"/>
  <c r="BF253"/>
  <c r="BF304"/>
  <c r="BF307"/>
  <c r="BF322"/>
  <c r="J139"/>
  <c r="BF151"/>
  <c r="BF156"/>
  <c r="BF158"/>
  <c r="BF168"/>
  <c r="BF181"/>
  <c r="BF196"/>
  <c r="BF203"/>
  <c r="BF211"/>
  <c r="BF218"/>
  <c r="BF220"/>
  <c r="BF236"/>
  <c r="BF246"/>
  <c r="BF248"/>
  <c r="BF254"/>
  <c r="BF283"/>
  <c r="BF288"/>
  <c r="BF310"/>
  <c r="BF312"/>
  <c r="BF337"/>
  <c r="BF339"/>
  <c r="BF346"/>
  <c r="BF347"/>
  <c i="26" r="BK129"/>
  <c r="J129"/>
  <c i="27" r="BF149"/>
  <c r="BF161"/>
  <c r="BF175"/>
  <c r="BF200"/>
  <c r="BF213"/>
  <c r="BF215"/>
  <c r="BF223"/>
  <c r="BF240"/>
  <c r="BF263"/>
  <c r="BF282"/>
  <c r="BF287"/>
  <c r="BF290"/>
  <c r="BF296"/>
  <c r="BF306"/>
  <c r="BF313"/>
  <c r="BF317"/>
  <c r="BF326"/>
  <c r="BF340"/>
  <c r="F142"/>
  <c r="BF155"/>
  <c r="BF169"/>
  <c r="BF176"/>
  <c r="BF186"/>
  <c r="BF188"/>
  <c r="BF205"/>
  <c r="BF231"/>
  <c r="BF249"/>
  <c r="BF257"/>
  <c r="BF276"/>
  <c r="BF289"/>
  <c r="BF301"/>
  <c r="BF311"/>
  <c r="BF319"/>
  <c r="BF327"/>
  <c r="BF335"/>
  <c r="BF163"/>
  <c r="BF182"/>
  <c r="BF195"/>
  <c r="BF241"/>
  <c r="BF273"/>
  <c r="BF292"/>
  <c r="BF332"/>
  <c r="BF245"/>
  <c r="BF247"/>
  <c r="BF268"/>
  <c r="BF286"/>
  <c r="BF303"/>
  <c r="BF309"/>
  <c r="BF148"/>
  <c r="BF164"/>
  <c r="BF172"/>
  <c r="BF180"/>
  <c r="BF191"/>
  <c r="BF221"/>
  <c r="BF239"/>
  <c r="BF256"/>
  <c r="BF258"/>
  <c r="BF262"/>
  <c r="BF270"/>
  <c r="BF279"/>
  <c r="BF281"/>
  <c r="BF294"/>
  <c r="BF299"/>
  <c r="BF308"/>
  <c r="BF314"/>
  <c r="BF316"/>
  <c r="BF318"/>
  <c r="BF330"/>
  <c r="BF338"/>
  <c r="BF150"/>
  <c r="BF152"/>
  <c r="BF165"/>
  <c r="BF183"/>
  <c r="BF199"/>
  <c r="BF217"/>
  <c r="BF228"/>
  <c r="BF233"/>
  <c r="BF242"/>
  <c r="BF271"/>
  <c r="BF280"/>
  <c r="BF285"/>
  <c r="BF293"/>
  <c r="BF295"/>
  <c r="BF300"/>
  <c r="BF320"/>
  <c r="BF173"/>
  <c r="BF174"/>
  <c r="BF178"/>
  <c r="BF179"/>
  <c r="BF187"/>
  <c r="BF202"/>
  <c r="BF210"/>
  <c r="BF219"/>
  <c r="BF224"/>
  <c r="BF232"/>
  <c r="BF252"/>
  <c r="BF255"/>
  <c r="BF260"/>
  <c r="BF275"/>
  <c r="BF278"/>
  <c r="BF298"/>
  <c r="BF302"/>
  <c r="BF328"/>
  <c i="25" r="J132"/>
  <c r="J99"/>
  <c i="26" r="BF135"/>
  <c r="BF136"/>
  <c r="BF137"/>
  <c r="BF144"/>
  <c r="BF148"/>
  <c r="BF155"/>
  <c r="BF160"/>
  <c r="BF168"/>
  <c r="BF178"/>
  <c r="BF183"/>
  <c r="BF189"/>
  <c r="BF192"/>
  <c r="BF212"/>
  <c r="BF222"/>
  <c r="E117"/>
  <c r="BF134"/>
  <c r="BF140"/>
  <c r="BF147"/>
  <c r="BF153"/>
  <c r="BF223"/>
  <c r="BF241"/>
  <c r="BF246"/>
  <c r="BF248"/>
  <c r="BF154"/>
  <c r="BF163"/>
  <c r="BF166"/>
  <c r="BF182"/>
  <c r="BF193"/>
  <c r="BF203"/>
  <c r="BF206"/>
  <c r="BF235"/>
  <c r="BF243"/>
  <c r="BF247"/>
  <c r="BF250"/>
  <c r="J94"/>
  <c r="BF133"/>
  <c r="BF161"/>
  <c r="BF170"/>
  <c r="BF179"/>
  <c r="BF221"/>
  <c r="BF228"/>
  <c r="BF237"/>
  <c r="BF253"/>
  <c r="F94"/>
  <c r="BF151"/>
  <c r="BF176"/>
  <c r="BF181"/>
  <c r="BF194"/>
  <c r="BF202"/>
  <c r="BF226"/>
  <c r="BF231"/>
  <c r="BF249"/>
  <c r="BF251"/>
  <c r="BF252"/>
  <c r="BF146"/>
  <c r="BF165"/>
  <c r="BF197"/>
  <c r="BF199"/>
  <c r="BF218"/>
  <c r="BF220"/>
  <c r="BF239"/>
  <c r="J91"/>
  <c r="BF159"/>
  <c r="BF164"/>
  <c r="BF207"/>
  <c r="BF211"/>
  <c r="BF214"/>
  <c r="BF224"/>
  <c r="BF238"/>
  <c r="BF138"/>
  <c r="BF156"/>
  <c r="BF184"/>
  <c r="BF186"/>
  <c r="BF219"/>
  <c r="BF244"/>
  <c r="BF131"/>
  <c r="BF141"/>
  <c r="BF145"/>
  <c r="BF162"/>
  <c r="BF196"/>
  <c r="BF213"/>
  <c r="BF225"/>
  <c r="BF227"/>
  <c r="BF132"/>
  <c r="BF139"/>
  <c r="BF143"/>
  <c r="BF149"/>
  <c r="BF152"/>
  <c r="BF172"/>
  <c r="BF175"/>
  <c r="BF185"/>
  <c r="BF187"/>
  <c r="BF188"/>
  <c r="BF209"/>
  <c r="BF210"/>
  <c r="BF216"/>
  <c r="BF234"/>
  <c r="BF236"/>
  <c r="BF157"/>
  <c r="BF169"/>
  <c r="BF173"/>
  <c r="BF177"/>
  <c r="BF190"/>
  <c r="BF200"/>
  <c r="BF204"/>
  <c r="BF215"/>
  <c r="BF230"/>
  <c r="BF240"/>
  <c r="BF150"/>
  <c r="BF158"/>
  <c r="BF171"/>
  <c r="BF191"/>
  <c r="BF195"/>
  <c r="BF198"/>
  <c r="BF201"/>
  <c r="BF208"/>
  <c r="BF229"/>
  <c r="BF233"/>
  <c r="BF242"/>
  <c i="24" r="J128"/>
  <c r="J99"/>
  <c i="25" r="F94"/>
  <c r="BF133"/>
  <c r="BF140"/>
  <c r="BF146"/>
  <c r="BF151"/>
  <c r="BF159"/>
  <c r="BF173"/>
  <c r="BF175"/>
  <c r="BF188"/>
  <c r="BF193"/>
  <c r="BF201"/>
  <c r="BF216"/>
  <c r="BF231"/>
  <c r="BF236"/>
  <c r="BF248"/>
  <c r="BF273"/>
  <c r="BF142"/>
  <c r="BF167"/>
  <c r="BF178"/>
  <c r="BF192"/>
  <c r="BF199"/>
  <c r="BF212"/>
  <c r="BF215"/>
  <c r="BF221"/>
  <c r="BF225"/>
  <c r="BF228"/>
  <c r="BF234"/>
  <c r="BF240"/>
  <c r="BF252"/>
  <c r="BF258"/>
  <c r="BF268"/>
  <c r="BF272"/>
  <c r="BF298"/>
  <c r="J91"/>
  <c r="BF135"/>
  <c r="BF153"/>
  <c r="BF180"/>
  <c r="BF203"/>
  <c r="BF208"/>
  <c r="BF235"/>
  <c r="BF250"/>
  <c r="BF254"/>
  <c r="BF263"/>
  <c r="BF266"/>
  <c r="BF271"/>
  <c r="BF275"/>
  <c r="BF279"/>
  <c r="BF134"/>
  <c r="BF137"/>
  <c r="BF139"/>
  <c r="BF141"/>
  <c r="BF169"/>
  <c r="BF189"/>
  <c r="BF213"/>
  <c r="BF217"/>
  <c r="BF226"/>
  <c r="BF233"/>
  <c r="BF253"/>
  <c r="BF256"/>
  <c r="BF264"/>
  <c r="BF285"/>
  <c r="J94"/>
  <c r="BF165"/>
  <c r="BF183"/>
  <c r="BF195"/>
  <c r="BF198"/>
  <c r="BF200"/>
  <c r="BF206"/>
  <c r="BF211"/>
  <c r="BF214"/>
  <c r="BF222"/>
  <c r="BF244"/>
  <c r="BF297"/>
  <c r="BF299"/>
  <c r="BF300"/>
  <c r="E119"/>
  <c r="BF155"/>
  <c r="BF161"/>
  <c r="BF176"/>
  <c r="BF179"/>
  <c r="BF224"/>
  <c r="BF246"/>
  <c r="BF251"/>
  <c r="BF255"/>
  <c r="BF270"/>
  <c r="BF282"/>
  <c r="BF292"/>
  <c r="BF162"/>
  <c r="BF187"/>
  <c r="BF196"/>
  <c r="BF207"/>
  <c r="BF219"/>
  <c r="BF261"/>
  <c r="BF287"/>
  <c r="BF136"/>
  <c r="BF143"/>
  <c r="BF147"/>
  <c r="BF150"/>
  <c r="BF166"/>
  <c r="BF170"/>
  <c r="BF181"/>
  <c r="BF190"/>
  <c r="BF205"/>
  <c r="BF209"/>
  <c r="BF218"/>
  <c r="BF220"/>
  <c r="BF276"/>
  <c r="BF280"/>
  <c r="BF289"/>
  <c r="BF149"/>
  <c r="BF156"/>
  <c r="BF171"/>
  <c r="BF184"/>
  <c r="BF204"/>
  <c r="BF229"/>
  <c r="BF265"/>
  <c r="BF267"/>
  <c r="BF269"/>
  <c r="BF284"/>
  <c r="BF294"/>
  <c r="BF295"/>
  <c r="BF296"/>
  <c r="BF144"/>
  <c r="BF168"/>
  <c r="BF177"/>
  <c r="BF194"/>
  <c r="BF230"/>
  <c r="BF232"/>
  <c r="BF239"/>
  <c r="BF243"/>
  <c r="BF245"/>
  <c r="BF277"/>
  <c r="BF290"/>
  <c r="BF138"/>
  <c r="BF148"/>
  <c r="BF154"/>
  <c r="BF157"/>
  <c r="BF164"/>
  <c r="BF182"/>
  <c r="BF185"/>
  <c r="BF210"/>
  <c r="BF241"/>
  <c r="BF242"/>
  <c r="BF247"/>
  <c r="BF249"/>
  <c r="BF259"/>
  <c r="BF260"/>
  <c r="BF262"/>
  <c r="BF274"/>
  <c r="BF281"/>
  <c r="BF293"/>
  <c r="BF152"/>
  <c r="BF158"/>
  <c r="BF163"/>
  <c r="BF172"/>
  <c r="BF191"/>
  <c r="BF197"/>
  <c r="BF202"/>
  <c r="BF223"/>
  <c r="BF227"/>
  <c r="BF238"/>
  <c r="BF288"/>
  <c i="24" r="BF138"/>
  <c r="BF150"/>
  <c r="BF165"/>
  <c r="BF178"/>
  <c r="F124"/>
  <c r="BF137"/>
  <c r="BF139"/>
  <c r="BF141"/>
  <c r="BF158"/>
  <c r="BF153"/>
  <c r="BF161"/>
  <c r="BF177"/>
  <c r="BF186"/>
  <c r="E85"/>
  <c r="BF131"/>
  <c r="BF136"/>
  <c r="BF164"/>
  <c r="BF166"/>
  <c r="BF172"/>
  <c r="BF174"/>
  <c r="BF184"/>
  <c r="BF135"/>
  <c r="BF142"/>
  <c r="BF148"/>
  <c r="BF151"/>
  <c r="BF152"/>
  <c r="BF175"/>
  <c r="BF188"/>
  <c r="BF190"/>
  <c r="J94"/>
  <c r="BF149"/>
  <c r="BF155"/>
  <c r="J91"/>
  <c r="BF140"/>
  <c r="BF146"/>
  <c r="BF154"/>
  <c r="BF162"/>
  <c r="BF185"/>
  <c r="BF129"/>
  <c r="BF134"/>
  <c r="BF159"/>
  <c r="BF163"/>
  <c r="BF171"/>
  <c r="BF180"/>
  <c r="BF160"/>
  <c r="BF169"/>
  <c r="BF179"/>
  <c r="BF183"/>
  <c r="BF167"/>
  <c r="BF170"/>
  <c r="BF173"/>
  <c r="BF176"/>
  <c r="BF181"/>
  <c r="BF187"/>
  <c r="BF132"/>
  <c r="BF144"/>
  <c r="BF157"/>
  <c r="BF130"/>
  <c r="BF133"/>
  <c r="BF156"/>
  <c i="23" r="BF148"/>
  <c r="BF157"/>
  <c i="22" r="BK126"/>
  <c r="J126"/>
  <c i="23" r="J121"/>
  <c r="BF130"/>
  <c r="BF143"/>
  <c r="BF139"/>
  <c r="BF152"/>
  <c r="BF168"/>
  <c r="BF133"/>
  <c r="BF164"/>
  <c r="F124"/>
  <c r="BF134"/>
  <c r="BF150"/>
  <c r="BF153"/>
  <c r="BF170"/>
  <c r="BF172"/>
  <c r="BF140"/>
  <c r="BF161"/>
  <c r="BF163"/>
  <c r="BF167"/>
  <c r="E115"/>
  <c r="BF129"/>
  <c r="BF132"/>
  <c r="BF138"/>
  <c r="BF147"/>
  <c r="BF142"/>
  <c r="BF146"/>
  <c r="BF149"/>
  <c r="BF151"/>
  <c r="BF156"/>
  <c r="BF159"/>
  <c r="BF155"/>
  <c r="BF135"/>
  <c r="BF144"/>
  <c r="BF154"/>
  <c r="BF169"/>
  <c r="J124"/>
  <c r="BF137"/>
  <c r="BF145"/>
  <c r="BF162"/>
  <c r="BF158"/>
  <c r="BF166"/>
  <c i="22" r="J94"/>
  <c r="BF135"/>
  <c r="BF140"/>
  <c r="BF181"/>
  <c r="F94"/>
  <c r="BF136"/>
  <c r="BF138"/>
  <c r="BF143"/>
  <c r="BF156"/>
  <c r="BF172"/>
  <c r="BF173"/>
  <c r="BF175"/>
  <c r="BF180"/>
  <c r="BF184"/>
  <c r="BF192"/>
  <c r="BF221"/>
  <c r="J120"/>
  <c i="21" r="BK123"/>
  <c r="J123"/>
  <c r="J99"/>
  <c i="22" r="BF128"/>
  <c r="BF131"/>
  <c r="BF132"/>
  <c r="BF134"/>
  <c r="BF137"/>
  <c r="BF157"/>
  <c r="BF161"/>
  <c r="BF197"/>
  <c r="BF218"/>
  <c r="BF231"/>
  <c r="BF146"/>
  <c r="BF149"/>
  <c r="BF171"/>
  <c r="BF174"/>
  <c r="BF182"/>
  <c r="BF189"/>
  <c r="BF194"/>
  <c r="BF215"/>
  <c r="BF217"/>
  <c r="BF220"/>
  <c r="BF222"/>
  <c r="BF133"/>
  <c r="BF139"/>
  <c r="BF159"/>
  <c r="BF164"/>
  <c r="BF198"/>
  <c r="BF200"/>
  <c r="BF205"/>
  <c r="BF209"/>
  <c r="BF233"/>
  <c r="E114"/>
  <c r="BF144"/>
  <c r="BF155"/>
  <c r="BF176"/>
  <c r="BF187"/>
  <c r="BF191"/>
  <c r="BF196"/>
  <c r="BF210"/>
  <c r="BF214"/>
  <c r="BF130"/>
  <c r="BF150"/>
  <c r="BF163"/>
  <c r="BF193"/>
  <c r="BF201"/>
  <c r="BF204"/>
  <c r="BF216"/>
  <c r="BF225"/>
  <c r="BF235"/>
  <c r="BF142"/>
  <c r="BF152"/>
  <c r="BF154"/>
  <c r="BF165"/>
  <c r="BF167"/>
  <c r="BF177"/>
  <c r="BF224"/>
  <c r="BF228"/>
  <c r="BF232"/>
  <c r="BF129"/>
  <c r="BF141"/>
  <c r="BF168"/>
  <c r="BF170"/>
  <c r="BF179"/>
  <c r="BF183"/>
  <c r="BF188"/>
  <c r="BF211"/>
  <c r="BF227"/>
  <c r="BF236"/>
  <c r="BF241"/>
  <c r="BF145"/>
  <c r="BF153"/>
  <c r="BF162"/>
  <c r="BF169"/>
  <c r="BF178"/>
  <c r="BF186"/>
  <c r="BF195"/>
  <c r="BF203"/>
  <c r="BF207"/>
  <c r="BF212"/>
  <c r="BF226"/>
  <c r="BF238"/>
  <c r="BF240"/>
  <c r="BF148"/>
  <c r="BF151"/>
  <c r="BF160"/>
  <c r="BF166"/>
  <c r="BF185"/>
  <c r="BF190"/>
  <c r="BF202"/>
  <c r="BF206"/>
  <c r="BF208"/>
  <c r="BF213"/>
  <c r="BF223"/>
  <c r="BF229"/>
  <c r="BF234"/>
  <c r="BF237"/>
  <c r="BF239"/>
  <c i="21" r="J119"/>
  <c r="BF128"/>
  <c r="BF133"/>
  <c r="BF139"/>
  <c r="BF131"/>
  <c r="BF138"/>
  <c r="BF125"/>
  <c r="BF145"/>
  <c i="20" r="BK124"/>
  <c r="J124"/>
  <c r="J98"/>
  <c i="21" r="BF129"/>
  <c r="BF132"/>
  <c r="J91"/>
  <c r="BF126"/>
  <c r="BF137"/>
  <c r="BF143"/>
  <c r="F94"/>
  <c r="BF135"/>
  <c r="BF142"/>
  <c r="BF134"/>
  <c r="E85"/>
  <c r="BF127"/>
  <c r="BF130"/>
  <c r="BF141"/>
  <c r="BF144"/>
  <c r="BF136"/>
  <c r="BF140"/>
  <c i="20" r="E85"/>
  <c r="J94"/>
  <c r="BF150"/>
  <c r="BF153"/>
  <c r="BF156"/>
  <c r="BF131"/>
  <c r="BF132"/>
  <c r="BF143"/>
  <c r="BF157"/>
  <c r="BF160"/>
  <c r="BF163"/>
  <c r="BF137"/>
  <c r="BF147"/>
  <c r="BF148"/>
  <c r="BF167"/>
  <c r="BF138"/>
  <c r="BF154"/>
  <c r="BF158"/>
  <c r="BF162"/>
  <c r="BF169"/>
  <c r="J91"/>
  <c r="BF127"/>
  <c r="BF130"/>
  <c r="BF140"/>
  <c r="BF155"/>
  <c r="BF159"/>
  <c r="BF161"/>
  <c i="19" r="J146"/>
  <c r="J100"/>
  <c r="BK447"/>
  <c r="J447"/>
  <c r="J108"/>
  <c i="20" r="BF133"/>
  <c r="BF136"/>
  <c r="F121"/>
  <c r="BF149"/>
  <c r="BF129"/>
  <c r="BF142"/>
  <c r="BF152"/>
  <c r="BF168"/>
  <c r="BF134"/>
  <c r="BF135"/>
  <c r="BF144"/>
  <c r="BF166"/>
  <c r="BF126"/>
  <c r="BF128"/>
  <c r="BF139"/>
  <c r="BF145"/>
  <c r="BF151"/>
  <c r="BF165"/>
  <c i="19" r="F141"/>
  <c r="BF171"/>
  <c r="BF187"/>
  <c r="BF241"/>
  <c r="BF245"/>
  <c r="BF334"/>
  <c r="BF389"/>
  <c r="BF419"/>
  <c r="BF452"/>
  <c r="BF465"/>
  <c r="BF478"/>
  <c r="BF500"/>
  <c r="BF509"/>
  <c r="BF516"/>
  <c r="BF527"/>
  <c r="BF564"/>
  <c r="BF605"/>
  <c r="BF640"/>
  <c r="BF641"/>
  <c r="BF671"/>
  <c r="BF684"/>
  <c r="BF690"/>
  <c r="BF691"/>
  <c r="BF710"/>
  <c r="J141"/>
  <c r="BF182"/>
  <c r="BF316"/>
  <c r="BF321"/>
  <c r="BF340"/>
  <c i="18" r="J130"/>
  <c r="J102"/>
  <c i="19" r="BF179"/>
  <c r="BF224"/>
  <c r="BF252"/>
  <c r="BF253"/>
  <c r="BF281"/>
  <c r="BF298"/>
  <c r="BF429"/>
  <c r="BF472"/>
  <c r="BF496"/>
  <c r="BF512"/>
  <c r="BF513"/>
  <c r="BF520"/>
  <c r="BF600"/>
  <c r="BF606"/>
  <c r="BF677"/>
  <c r="BF678"/>
  <c r="BF681"/>
  <c r="BF692"/>
  <c r="BF706"/>
  <c r="BF729"/>
  <c r="E132"/>
  <c r="BF164"/>
  <c r="BF188"/>
  <c r="BF196"/>
  <c r="BF215"/>
  <c r="BF218"/>
  <c r="BF222"/>
  <c r="BF266"/>
  <c r="BF305"/>
  <c r="BF317"/>
  <c r="BF324"/>
  <c r="BF341"/>
  <c r="BF372"/>
  <c r="BF440"/>
  <c r="BF468"/>
  <c r="BF514"/>
  <c r="BF528"/>
  <c r="BF530"/>
  <c r="BF544"/>
  <c r="BF634"/>
  <c r="BF669"/>
  <c r="BF715"/>
  <c r="BF718"/>
  <c r="BF726"/>
  <c r="BF733"/>
  <c r="BF165"/>
  <c r="BF176"/>
  <c r="BF204"/>
  <c r="BF212"/>
  <c r="BF299"/>
  <c r="BF327"/>
  <c r="BF368"/>
  <c r="BF376"/>
  <c r="BF449"/>
  <c r="BF462"/>
  <c r="BF504"/>
  <c r="BF506"/>
  <c r="BF508"/>
  <c r="BF525"/>
  <c r="BF556"/>
  <c r="BF568"/>
  <c r="BF619"/>
  <c r="BF622"/>
  <c r="BF637"/>
  <c r="BF657"/>
  <c r="BF674"/>
  <c r="BF687"/>
  <c r="BF693"/>
  <c r="BF695"/>
  <c r="BF700"/>
  <c r="BF703"/>
  <c r="BF722"/>
  <c r="BF739"/>
  <c r="BF741"/>
  <c r="BF280"/>
  <c r="BF295"/>
  <c r="BF320"/>
  <c r="BF342"/>
  <c r="BF347"/>
  <c r="BF371"/>
  <c r="BF425"/>
  <c r="BF490"/>
  <c r="BF502"/>
  <c r="BF511"/>
  <c r="BF515"/>
  <c r="BF517"/>
  <c r="BF522"/>
  <c r="BF524"/>
  <c r="BF168"/>
  <c r="BF207"/>
  <c r="BF231"/>
  <c r="BF249"/>
  <c r="BF260"/>
  <c r="BF377"/>
  <c r="BF523"/>
  <c r="BF534"/>
  <c r="BF552"/>
  <c r="BF151"/>
  <c r="BF199"/>
  <c r="BF209"/>
  <c r="BF221"/>
  <c r="BF228"/>
  <c r="BF238"/>
  <c r="BF254"/>
  <c r="BF310"/>
  <c r="BF357"/>
  <c r="BF364"/>
  <c r="BF455"/>
  <c r="BF487"/>
  <c r="BF519"/>
  <c r="BF521"/>
  <c r="BF529"/>
  <c r="BF598"/>
  <c r="BF604"/>
  <c r="BF631"/>
  <c r="BF147"/>
  <c r="BF200"/>
  <c r="BF234"/>
  <c r="BF246"/>
  <c r="BF284"/>
  <c r="BF313"/>
  <c r="BF330"/>
  <c r="BF332"/>
  <c r="BF339"/>
  <c r="BF355"/>
  <c r="BF407"/>
  <c r="BF479"/>
  <c r="BF498"/>
  <c r="BF518"/>
  <c r="BF531"/>
  <c r="BF537"/>
  <c r="BF581"/>
  <c r="BF607"/>
  <c r="BF626"/>
  <c r="BF183"/>
  <c r="BF303"/>
  <c r="BF338"/>
  <c r="BF343"/>
  <c r="BF351"/>
  <c r="BF360"/>
  <c r="BF375"/>
  <c r="BF401"/>
  <c r="BF413"/>
  <c r="BF426"/>
  <c r="BF441"/>
  <c r="BF495"/>
  <c r="BF501"/>
  <c r="BF526"/>
  <c r="BF572"/>
  <c r="BF582"/>
  <c r="J91"/>
  <c r="BF161"/>
  <c r="BF193"/>
  <c r="BF208"/>
  <c r="BF237"/>
  <c r="BF244"/>
  <c r="BF277"/>
  <c r="BF288"/>
  <c r="BF439"/>
  <c r="BF444"/>
  <c r="BF446"/>
  <c r="BF458"/>
  <c r="BF475"/>
  <c r="BF480"/>
  <c r="BF507"/>
  <c r="BF510"/>
  <c r="BF538"/>
  <c r="BF548"/>
  <c r="BF560"/>
  <c r="BF577"/>
  <c r="BF620"/>
  <c r="BF155"/>
  <c r="BF201"/>
  <c r="BF273"/>
  <c r="BF287"/>
  <c r="BF291"/>
  <c r="BF331"/>
  <c r="BF333"/>
  <c r="BF344"/>
  <c r="BF348"/>
  <c r="BF356"/>
  <c r="BF434"/>
  <c r="BF483"/>
  <c r="BF494"/>
  <c r="BF497"/>
  <c r="BF499"/>
  <c r="BF503"/>
  <c r="BF505"/>
  <c r="BF532"/>
  <c r="BF576"/>
  <c r="BF599"/>
  <c i="18" r="E112"/>
  <c i="17" r="J125"/>
  <c r="J99"/>
  <c i="18" r="J91"/>
  <c r="BF127"/>
  <c r="F121"/>
  <c r="J121"/>
  <c i="17" r="BK138"/>
  <c r="J138"/>
  <c r="J101"/>
  <c i="18" r="BF132"/>
  <c r="BF131"/>
  <c r="BF133"/>
  <c r="BF129"/>
  <c i="17" r="BF128"/>
  <c r="F94"/>
  <c i="16" r="J132"/>
  <c r="J100"/>
  <c i="17" r="J91"/>
  <c r="J121"/>
  <c r="BF139"/>
  <c r="BF129"/>
  <c r="BF133"/>
  <c r="BF140"/>
  <c r="BF143"/>
  <c r="E112"/>
  <c r="BF130"/>
  <c r="BF137"/>
  <c r="BF142"/>
  <c r="BF126"/>
  <c r="BF132"/>
  <c r="BF134"/>
  <c r="BF136"/>
  <c r="BF127"/>
  <c r="BF135"/>
  <c i="16" r="BF297"/>
  <c r="BF332"/>
  <c r="BF351"/>
  <c r="BF354"/>
  <c r="F94"/>
  <c r="J127"/>
  <c r="BF210"/>
  <c r="BF231"/>
  <c r="BF276"/>
  <c r="BF348"/>
  <c r="BF357"/>
  <c r="BF364"/>
  <c r="BF367"/>
  <c r="BF160"/>
  <c r="BF183"/>
  <c r="BF201"/>
  <c r="BF294"/>
  <c r="BF314"/>
  <c r="BF327"/>
  <c r="BF345"/>
  <c r="BF133"/>
  <c r="BF156"/>
  <c r="BF164"/>
  <c r="BF189"/>
  <c r="BF250"/>
  <c r="BF252"/>
  <c r="BF307"/>
  <c r="BF341"/>
  <c r="BF358"/>
  <c r="J124"/>
  <c r="BF168"/>
  <c r="BF221"/>
  <c r="BF243"/>
  <c r="BF255"/>
  <c r="BF265"/>
  <c r="BF272"/>
  <c r="BF286"/>
  <c r="BF300"/>
  <c r="BF305"/>
  <c r="BF308"/>
  <c r="BF324"/>
  <c r="BF338"/>
  <c r="BF371"/>
  <c r="E85"/>
  <c r="BF152"/>
  <c r="BF224"/>
  <c r="BF268"/>
  <c r="BF290"/>
  <c r="BF148"/>
  <c r="BF155"/>
  <c r="BF176"/>
  <c r="BF209"/>
  <c r="BF251"/>
  <c r="BF282"/>
  <c r="BF293"/>
  <c r="BF142"/>
  <c r="BF173"/>
  <c r="BF214"/>
  <c r="BF263"/>
  <c r="BF283"/>
  <c r="BF134"/>
  <c r="BF180"/>
  <c r="BF205"/>
  <c r="BF218"/>
  <c r="BF227"/>
  <c r="BF281"/>
  <c r="BF317"/>
  <c r="BF138"/>
  <c r="BF157"/>
  <c r="BF190"/>
  <c r="BF211"/>
  <c r="BF264"/>
  <c r="BF278"/>
  <c r="BF311"/>
  <c r="BF186"/>
  <c r="BF256"/>
  <c r="BF275"/>
  <c r="BF306"/>
  <c i="15" r="BK143"/>
  <c r="J143"/>
  <c r="J98"/>
  <c i="16" r="BF135"/>
  <c r="BF143"/>
  <c r="BF177"/>
  <c r="BF240"/>
  <c r="BF273"/>
  <c r="BF320"/>
  <c i="15" r="BF145"/>
  <c r="BF156"/>
  <c r="BF166"/>
  <c r="BF186"/>
  <c r="BF193"/>
  <c r="BF194"/>
  <c r="BF201"/>
  <c r="BF223"/>
  <c r="BF226"/>
  <c r="BF229"/>
  <c r="BF232"/>
  <c r="BF252"/>
  <c r="BF148"/>
  <c r="BF151"/>
  <c r="BF203"/>
  <c r="BF235"/>
  <c r="BF241"/>
  <c r="BF245"/>
  <c r="BF262"/>
  <c r="J91"/>
  <c r="J140"/>
  <c r="BF173"/>
  <c r="BF179"/>
  <c r="BF217"/>
  <c r="BF224"/>
  <c r="BF231"/>
  <c r="BF248"/>
  <c r="BF268"/>
  <c r="BF271"/>
  <c r="BF284"/>
  <c r="BF146"/>
  <c r="BF147"/>
  <c r="BF152"/>
  <c r="BF157"/>
  <c r="BF164"/>
  <c r="BF183"/>
  <c r="BF190"/>
  <c r="BF206"/>
  <c r="BF261"/>
  <c r="BF277"/>
  <c r="BF285"/>
  <c r="F140"/>
  <c r="BF160"/>
  <c r="BF174"/>
  <c r="BF211"/>
  <c r="BF216"/>
  <c r="BF221"/>
  <c r="BF227"/>
  <c r="BF237"/>
  <c r="BF258"/>
  <c r="BF264"/>
  <c r="BF267"/>
  <c r="BF273"/>
  <c r="BF275"/>
  <c i="14" r="BK126"/>
  <c r="J126"/>
  <c i="15" r="BF158"/>
  <c r="BF168"/>
  <c r="BF172"/>
  <c r="BF176"/>
  <c r="BF182"/>
  <c r="BF243"/>
  <c r="E85"/>
  <c r="BF149"/>
  <c r="BF184"/>
  <c r="BF189"/>
  <c r="BF197"/>
  <c r="BF208"/>
  <c r="BF228"/>
  <c r="BF257"/>
  <c r="BF279"/>
  <c r="BF150"/>
  <c r="BF153"/>
  <c r="BF163"/>
  <c r="BF175"/>
  <c r="BF178"/>
  <c r="BF181"/>
  <c r="BF188"/>
  <c r="BF195"/>
  <c r="BF198"/>
  <c r="BF202"/>
  <c r="BF209"/>
  <c r="BF213"/>
  <c r="BF234"/>
  <c r="BF239"/>
  <c r="BF250"/>
  <c r="BF269"/>
  <c r="BF272"/>
  <c r="BF154"/>
  <c r="BF169"/>
  <c r="BF196"/>
  <c r="BF199"/>
  <c r="BF204"/>
  <c r="BF225"/>
  <c r="BF233"/>
  <c r="BF236"/>
  <c r="BF246"/>
  <c r="BF260"/>
  <c r="BF167"/>
  <c r="BF177"/>
  <c r="BF192"/>
  <c r="BF205"/>
  <c r="BF215"/>
  <c r="BF219"/>
  <c r="BF230"/>
  <c r="BF247"/>
  <c r="BF254"/>
  <c r="BF263"/>
  <c r="BF270"/>
  <c r="BF276"/>
  <c r="BF155"/>
  <c r="BF161"/>
  <c r="BF171"/>
  <c r="BF259"/>
  <c r="BF278"/>
  <c r="BF282"/>
  <c r="BF283"/>
  <c r="BF162"/>
  <c r="BF185"/>
  <c r="BF187"/>
  <c r="BF220"/>
  <c r="BF244"/>
  <c r="BF255"/>
  <c r="BF266"/>
  <c r="BF280"/>
  <c i="14" r="E114"/>
  <c r="BF139"/>
  <c r="BF142"/>
  <c r="BF155"/>
  <c r="BF135"/>
  <c r="BF144"/>
  <c r="BF162"/>
  <c r="BF175"/>
  <c r="BF138"/>
  <c r="BF141"/>
  <c r="BF165"/>
  <c r="BF168"/>
  <c r="BF170"/>
  <c r="BF137"/>
  <c r="BF146"/>
  <c r="BF148"/>
  <c r="BF159"/>
  <c r="BF173"/>
  <c r="BF177"/>
  <c r="F94"/>
  <c r="BF131"/>
  <c r="BF136"/>
  <c r="BF147"/>
  <c r="BF169"/>
  <c i="13" r="J125"/>
  <c r="J99"/>
  <c i="14" r="BF130"/>
  <c r="BF128"/>
  <c r="BF152"/>
  <c r="BF157"/>
  <c r="BF172"/>
  <c r="BF143"/>
  <c r="BF163"/>
  <c r="BF171"/>
  <c r="J91"/>
  <c r="BF145"/>
  <c r="BF151"/>
  <c r="BF154"/>
  <c r="BF160"/>
  <c r="BF166"/>
  <c r="J123"/>
  <c r="BF140"/>
  <c r="BF161"/>
  <c r="BF176"/>
  <c r="BF129"/>
  <c r="BF132"/>
  <c r="BF134"/>
  <c r="BF149"/>
  <c r="BF150"/>
  <c r="BF156"/>
  <c r="BF174"/>
  <c i="13" r="J118"/>
  <c r="BF130"/>
  <c r="E112"/>
  <c r="BF127"/>
  <c r="BF128"/>
  <c r="J121"/>
  <c r="BF136"/>
  <c r="BF126"/>
  <c i="12" r="BK129"/>
  <c r="J129"/>
  <c r="J99"/>
  <c i="13" r="F94"/>
  <c r="BF135"/>
  <c i="12" r="BK183"/>
  <c r="J183"/>
  <c r="J105"/>
  <c i="13" r="BF131"/>
  <c r="BF133"/>
  <c i="12" r="E85"/>
  <c r="F94"/>
  <c r="BF158"/>
  <c r="BF167"/>
  <c r="BF166"/>
  <c r="BF179"/>
  <c r="BF131"/>
  <c r="BF144"/>
  <c r="BF162"/>
  <c r="J122"/>
  <c r="BF141"/>
  <c r="BF165"/>
  <c r="BF170"/>
  <c r="BF134"/>
  <c r="BF153"/>
  <c r="BF147"/>
  <c r="BF148"/>
  <c r="BF182"/>
  <c r="J125"/>
  <c r="BF161"/>
  <c r="BF169"/>
  <c r="BF187"/>
  <c r="BF149"/>
  <c r="BF164"/>
  <c r="BF185"/>
  <c r="BF186"/>
  <c r="BF138"/>
  <c r="BF178"/>
  <c r="BF163"/>
  <c r="BF171"/>
  <c i="11" r="J118"/>
  <c r="F94"/>
  <c r="BF131"/>
  <c r="E112"/>
  <c i="10" r="BK123"/>
  <c r="BK122"/>
  <c r="J122"/>
  <c i="11" r="BF127"/>
  <c r="BF132"/>
  <c r="J94"/>
  <c r="BF129"/>
  <c i="9" r="BK124"/>
  <c r="J124"/>
  <c r="J98"/>
  <c i="10" r="J91"/>
  <c r="BF130"/>
  <c r="BF153"/>
  <c r="J94"/>
  <c r="BF126"/>
  <c r="BF138"/>
  <c r="BF145"/>
  <c r="BF149"/>
  <c r="BF132"/>
  <c r="BF144"/>
  <c r="BF147"/>
  <c r="BF154"/>
  <c r="BF156"/>
  <c r="BF157"/>
  <c r="BF151"/>
  <c r="BF158"/>
  <c r="BF162"/>
  <c r="BF164"/>
  <c r="BF129"/>
  <c r="BF142"/>
  <c r="BF160"/>
  <c r="BF131"/>
  <c r="BF141"/>
  <c r="BF155"/>
  <c r="BF125"/>
  <c r="BF127"/>
  <c r="BF148"/>
  <c r="BF159"/>
  <c r="BF161"/>
  <c r="F94"/>
  <c r="BF134"/>
  <c r="BF143"/>
  <c r="BF135"/>
  <c r="BF146"/>
  <c r="E85"/>
  <c r="BF163"/>
  <c r="BF165"/>
  <c r="BF128"/>
  <c r="BF133"/>
  <c r="BF137"/>
  <c r="BF140"/>
  <c r="BF136"/>
  <c r="BF139"/>
  <c r="BF150"/>
  <c r="BF152"/>
  <c i="9" r="E85"/>
  <c r="F94"/>
  <c r="BF138"/>
  <c r="BF142"/>
  <c r="BF155"/>
  <c r="J121"/>
  <c r="BF154"/>
  <c r="BF136"/>
  <c r="BF127"/>
  <c r="BF129"/>
  <c r="BF137"/>
  <c r="BF157"/>
  <c i="8" r="BK146"/>
  <c r="BK204"/>
  <c r="J204"/>
  <c r="J111"/>
  <c i="9" r="BF141"/>
  <c r="BF151"/>
  <c r="BF156"/>
  <c r="BF128"/>
  <c r="BF134"/>
  <c r="BF149"/>
  <c r="BF152"/>
  <c r="BF131"/>
  <c r="BF132"/>
  <c r="BF139"/>
  <c r="BF145"/>
  <c r="BF150"/>
  <c r="BF148"/>
  <c r="J91"/>
  <c r="BF130"/>
  <c r="BF143"/>
  <c r="BF147"/>
  <c r="BF126"/>
  <c r="BF133"/>
  <c r="BF144"/>
  <c r="BF146"/>
  <c i="8" r="J91"/>
  <c r="BF173"/>
  <c r="BF188"/>
  <c r="BF191"/>
  <c r="BF201"/>
  <c r="BF220"/>
  <c r="BF248"/>
  <c i="7" r="J129"/>
  <c r="J99"/>
  <c i="8" r="F94"/>
  <c r="BF155"/>
  <c r="BF172"/>
  <c r="BF218"/>
  <c r="BF229"/>
  <c r="BF236"/>
  <c r="BF260"/>
  <c r="BF264"/>
  <c r="BF267"/>
  <c r="BF271"/>
  <c r="BF279"/>
  <c r="BF281"/>
  <c r="BF288"/>
  <c r="BF295"/>
  <c r="BF195"/>
  <c r="BF219"/>
  <c r="BF227"/>
  <c r="BF232"/>
  <c r="BF247"/>
  <c r="BF270"/>
  <c r="BF276"/>
  <c r="BF293"/>
  <c r="BF301"/>
  <c r="BF306"/>
  <c r="BF312"/>
  <c r="BF313"/>
  <c r="BF314"/>
  <c r="E133"/>
  <c r="BF151"/>
  <c r="BF167"/>
  <c r="BF171"/>
  <c r="BF179"/>
  <c r="BF180"/>
  <c r="BF196"/>
  <c r="BF214"/>
  <c r="BF233"/>
  <c r="BF257"/>
  <c r="BF261"/>
  <c r="BF266"/>
  <c r="BF268"/>
  <c r="BF275"/>
  <c r="BF291"/>
  <c r="BF154"/>
  <c r="BF160"/>
  <c r="BF166"/>
  <c r="BF178"/>
  <c r="BF184"/>
  <c r="BF190"/>
  <c r="BF207"/>
  <c r="BF215"/>
  <c r="BF224"/>
  <c r="BF228"/>
  <c r="BF263"/>
  <c r="BF292"/>
  <c r="BF294"/>
  <c r="BF298"/>
  <c r="BF315"/>
  <c r="BF153"/>
  <c r="BF175"/>
  <c r="BF182"/>
  <c r="BF222"/>
  <c r="BF225"/>
  <c r="BF246"/>
  <c r="BF280"/>
  <c r="J142"/>
  <c r="BF159"/>
  <c r="BF163"/>
  <c r="BF164"/>
  <c r="BF177"/>
  <c r="BF186"/>
  <c r="BF198"/>
  <c r="BF202"/>
  <c r="BF210"/>
  <c r="BF230"/>
  <c r="BF234"/>
  <c r="BF244"/>
  <c r="BF265"/>
  <c r="BF272"/>
  <c r="BF278"/>
  <c r="BF287"/>
  <c r="BF150"/>
  <c r="BF176"/>
  <c r="BF183"/>
  <c r="BF189"/>
  <c r="BF192"/>
  <c r="BF199"/>
  <c r="BF237"/>
  <c r="BF283"/>
  <c r="BF289"/>
  <c r="BF310"/>
  <c r="BF148"/>
  <c r="BF169"/>
  <c r="BF209"/>
  <c r="BF213"/>
  <c r="BF221"/>
  <c r="BF223"/>
  <c r="BF231"/>
  <c r="BF235"/>
  <c r="BF238"/>
  <c r="BF245"/>
  <c r="BF253"/>
  <c r="BF273"/>
  <c r="BF274"/>
  <c r="BF185"/>
  <c r="BF211"/>
  <c r="BF216"/>
  <c r="BF239"/>
  <c r="BF241"/>
  <c r="BF242"/>
  <c r="BF250"/>
  <c r="BF255"/>
  <c r="BF258"/>
  <c r="BF259"/>
  <c r="BF262"/>
  <c r="BF284"/>
  <c r="BF303"/>
  <c r="BF307"/>
  <c r="BF311"/>
  <c r="BF157"/>
  <c r="BF170"/>
  <c r="BF206"/>
  <c r="BF251"/>
  <c r="BF256"/>
  <c r="BF282"/>
  <c r="BF285"/>
  <c r="BF302"/>
  <c r="BF309"/>
  <c r="BF149"/>
  <c r="BF158"/>
  <c r="BF162"/>
  <c r="BF174"/>
  <c r="BF193"/>
  <c r="BF203"/>
  <c r="BF240"/>
  <c r="BF252"/>
  <c r="BF269"/>
  <c r="BF277"/>
  <c r="BF286"/>
  <c r="BF296"/>
  <c r="BF300"/>
  <c r="BF305"/>
  <c r="BF308"/>
  <c i="7" r="BF166"/>
  <c r="BF181"/>
  <c r="BF184"/>
  <c r="BF194"/>
  <c r="BF203"/>
  <c r="BF220"/>
  <c r="BF222"/>
  <c r="F94"/>
  <c r="BF132"/>
  <c r="BF152"/>
  <c r="BF155"/>
  <c r="BF167"/>
  <c r="BF182"/>
  <c r="BF201"/>
  <c r="BF210"/>
  <c r="BF153"/>
  <c r="BF171"/>
  <c r="BF204"/>
  <c r="BF207"/>
  <c r="BF214"/>
  <c r="BF221"/>
  <c r="J91"/>
  <c r="BF142"/>
  <c r="BF145"/>
  <c r="BF146"/>
  <c r="BF160"/>
  <c r="BF161"/>
  <c r="BF170"/>
  <c r="BF187"/>
  <c r="BF189"/>
  <c r="BF195"/>
  <c r="BF206"/>
  <c r="BF211"/>
  <c r="BF215"/>
  <c r="BF223"/>
  <c r="BF192"/>
  <c r="BF224"/>
  <c r="J125"/>
  <c r="BF148"/>
  <c r="BF151"/>
  <c r="BF172"/>
  <c r="BF174"/>
  <c r="BF197"/>
  <c r="BF147"/>
  <c r="BF175"/>
  <c r="BF177"/>
  <c r="BF180"/>
  <c r="BF196"/>
  <c r="BF202"/>
  <c r="BF208"/>
  <c r="BF217"/>
  <c r="BF130"/>
  <c r="BF143"/>
  <c r="BF144"/>
  <c r="BF158"/>
  <c r="BF162"/>
  <c r="BF164"/>
  <c r="BF176"/>
  <c r="BF186"/>
  <c r="BF188"/>
  <c r="BF191"/>
  <c r="BF134"/>
  <c r="BF136"/>
  <c r="BF138"/>
  <c r="BF154"/>
  <c r="BF183"/>
  <c r="BF212"/>
  <c i="6" r="BK125"/>
  <c r="J125"/>
  <c r="J98"/>
  <c i="7" r="BF131"/>
  <c r="BF135"/>
  <c r="BF139"/>
  <c r="BF140"/>
  <c r="BF141"/>
  <c r="BF149"/>
  <c r="BF156"/>
  <c r="BF173"/>
  <c r="BF179"/>
  <c r="BF198"/>
  <c r="BF209"/>
  <c r="BF213"/>
  <c r="E85"/>
  <c r="BF133"/>
  <c r="BF150"/>
  <c r="BF157"/>
  <c r="BF165"/>
  <c r="BF185"/>
  <c r="BF193"/>
  <c r="BF200"/>
  <c r="BF218"/>
  <c r="BF168"/>
  <c r="BF178"/>
  <c r="BF205"/>
  <c r="BF219"/>
  <c i="6" r="BF129"/>
  <c r="BF133"/>
  <c r="BF157"/>
  <c r="BF196"/>
  <c r="BF198"/>
  <c r="BF206"/>
  <c r="BF231"/>
  <c r="BF234"/>
  <c r="BF253"/>
  <c r="BF258"/>
  <c r="BF263"/>
  <c r="BF278"/>
  <c r="BF149"/>
  <c r="BF159"/>
  <c r="BF174"/>
  <c r="BF199"/>
  <c r="BF220"/>
  <c r="BF225"/>
  <c r="BF230"/>
  <c r="BF236"/>
  <c r="BF239"/>
  <c r="BF248"/>
  <c r="BF280"/>
  <c r="BF281"/>
  <c r="BF147"/>
  <c r="BF163"/>
  <c r="BF177"/>
  <c r="BF178"/>
  <c r="BF193"/>
  <c r="BF227"/>
  <c r="BF235"/>
  <c r="BF267"/>
  <c r="BF271"/>
  <c r="BF131"/>
  <c r="BF137"/>
  <c r="BF141"/>
  <c r="BF155"/>
  <c r="BF161"/>
  <c r="BF169"/>
  <c r="BF181"/>
  <c r="BF190"/>
  <c r="BF209"/>
  <c r="BF211"/>
  <c r="BF217"/>
  <c r="BF226"/>
  <c r="BF232"/>
  <c r="BF241"/>
  <c r="BF242"/>
  <c r="BF249"/>
  <c r="BF265"/>
  <c r="BF282"/>
  <c r="J91"/>
  <c r="BF130"/>
  <c r="BF135"/>
  <c r="BF142"/>
  <c r="BF144"/>
  <c r="BF153"/>
  <c r="BF168"/>
  <c r="BF180"/>
  <c r="BF188"/>
  <c r="BF200"/>
  <c r="BF202"/>
  <c r="BF204"/>
  <c r="BF208"/>
  <c r="BF215"/>
  <c r="BF229"/>
  <c r="BF243"/>
  <c r="BF246"/>
  <c r="BF254"/>
  <c r="BF255"/>
  <c r="BF268"/>
  <c r="BF279"/>
  <c r="BF283"/>
  <c r="BF284"/>
  <c r="E85"/>
  <c r="F122"/>
  <c r="BF139"/>
  <c r="BF145"/>
  <c r="BF151"/>
  <c r="BF164"/>
  <c r="BF175"/>
  <c r="BF183"/>
  <c r="BF192"/>
  <c r="BF201"/>
  <c r="BF207"/>
  <c r="BF216"/>
  <c r="BF245"/>
  <c r="BF257"/>
  <c r="BF260"/>
  <c r="BF269"/>
  <c r="J122"/>
  <c r="BF132"/>
  <c r="BF150"/>
  <c r="BF166"/>
  <c r="BF185"/>
  <c r="BF195"/>
  <c r="BF228"/>
  <c r="BF251"/>
  <c r="BF259"/>
  <c r="BF262"/>
  <c r="BF270"/>
  <c r="BF277"/>
  <c r="BF127"/>
  <c r="BF140"/>
  <c r="BF143"/>
  <c r="BF173"/>
  <c r="BF186"/>
  <c r="BF189"/>
  <c r="BF194"/>
  <c r="BF233"/>
  <c r="BF237"/>
  <c r="BF252"/>
  <c r="BF256"/>
  <c r="BF266"/>
  <c r="BF136"/>
  <c r="BF165"/>
  <c r="BF170"/>
  <c r="BF172"/>
  <c r="BF187"/>
  <c r="BF212"/>
  <c r="BF214"/>
  <c r="BF240"/>
  <c r="BF244"/>
  <c r="BF250"/>
  <c i="5" r="BK127"/>
  <c r="J127"/>
  <c r="J98"/>
  <c i="6" r="BF152"/>
  <c r="BF158"/>
  <c r="BF176"/>
  <c r="BF191"/>
  <c r="BF219"/>
  <c r="BF221"/>
  <c r="BF223"/>
  <c r="BF238"/>
  <c r="BF261"/>
  <c r="BF128"/>
  <c r="BF154"/>
  <c r="BF156"/>
  <c r="BF162"/>
  <c r="BF167"/>
  <c r="BF171"/>
  <c r="BF179"/>
  <c r="BF182"/>
  <c r="BF197"/>
  <c r="BF203"/>
  <c r="BF205"/>
  <c r="BF213"/>
  <c r="BF224"/>
  <c r="BF273"/>
  <c r="BF276"/>
  <c r="BF134"/>
  <c r="BF146"/>
  <c r="BF160"/>
  <c r="BF184"/>
  <c r="BF210"/>
  <c r="BF218"/>
  <c r="BF222"/>
  <c r="BF247"/>
  <c r="BF272"/>
  <c r="BF274"/>
  <c i="5" r="BF161"/>
  <c r="BF177"/>
  <c r="BF179"/>
  <c r="BF185"/>
  <c r="BF190"/>
  <c r="BF192"/>
  <c r="BF193"/>
  <c r="BF194"/>
  <c r="BF140"/>
  <c r="BF145"/>
  <c r="BF148"/>
  <c r="BF158"/>
  <c r="BF167"/>
  <c r="BF134"/>
  <c r="BF151"/>
  <c r="BF164"/>
  <c r="BF166"/>
  <c r="BF169"/>
  <c r="BF171"/>
  <c r="BF182"/>
  <c r="BF195"/>
  <c r="J94"/>
  <c r="BF131"/>
  <c r="BF135"/>
  <c r="BF139"/>
  <c r="BF172"/>
  <c r="BF181"/>
  <c r="BF184"/>
  <c r="J91"/>
  <c r="BF129"/>
  <c r="BF136"/>
  <c r="BF153"/>
  <c r="BF173"/>
  <c r="BF176"/>
  <c r="BF137"/>
  <c r="BF142"/>
  <c r="BF147"/>
  <c r="BF191"/>
  <c r="BF132"/>
  <c r="BF156"/>
  <c r="BF157"/>
  <c r="BF168"/>
  <c r="BF174"/>
  <c r="BF187"/>
  <c i="4" r="J128"/>
  <c r="J99"/>
  <c i="5" r="BF133"/>
  <c r="BF162"/>
  <c r="BF165"/>
  <c r="E115"/>
  <c r="BF138"/>
  <c r="BF144"/>
  <c r="BF160"/>
  <c r="BF163"/>
  <c r="BF170"/>
  <c r="BF178"/>
  <c r="F94"/>
  <c r="BF130"/>
  <c r="BF141"/>
  <c r="BF146"/>
  <c r="BF186"/>
  <c r="BF188"/>
  <c r="BF149"/>
  <c r="BF155"/>
  <c r="BF159"/>
  <c r="BF180"/>
  <c r="BF183"/>
  <c i="4" r="BF129"/>
  <c r="BF132"/>
  <c i="3" r="BK126"/>
  <c r="J126"/>
  <c r="J98"/>
  <c i="4" r="F94"/>
  <c r="BF134"/>
  <c r="BF142"/>
  <c r="BF154"/>
  <c r="BF156"/>
  <c r="BF163"/>
  <c r="J124"/>
  <c r="BF138"/>
  <c r="BF149"/>
  <c r="BF161"/>
  <c r="J121"/>
  <c r="BF133"/>
  <c r="BF144"/>
  <c r="BF148"/>
  <c r="BF152"/>
  <c r="BF158"/>
  <c r="BF135"/>
  <c r="BF166"/>
  <c r="BF169"/>
  <c r="BF170"/>
  <c r="E85"/>
  <c r="BF150"/>
  <c r="BF151"/>
  <c r="BF153"/>
  <c r="BF157"/>
  <c r="BF164"/>
  <c r="BF168"/>
  <c r="BF130"/>
  <c r="BF140"/>
  <c r="BF143"/>
  <c r="BF172"/>
  <c r="BF137"/>
  <c r="BF146"/>
  <c r="BF159"/>
  <c r="BF162"/>
  <c r="BF139"/>
  <c r="BF145"/>
  <c r="BF155"/>
  <c r="BF147"/>
  <c r="BF167"/>
  <c i="3" r="J94"/>
  <c r="BF129"/>
  <c r="BF131"/>
  <c r="BF136"/>
  <c r="BF139"/>
  <c r="BF144"/>
  <c r="BF148"/>
  <c r="BF203"/>
  <c r="BF206"/>
  <c r="BF214"/>
  <c r="BF236"/>
  <c r="BF237"/>
  <c r="BF238"/>
  <c r="BF239"/>
  <c r="BF135"/>
  <c r="BF149"/>
  <c r="BF150"/>
  <c r="BF183"/>
  <c r="BF189"/>
  <c r="BF201"/>
  <c r="BF217"/>
  <c r="BF240"/>
  <c r="BF241"/>
  <c r="BF130"/>
  <c r="BF151"/>
  <c r="BF160"/>
  <c r="BF172"/>
  <c r="BF180"/>
  <c r="BF196"/>
  <c r="BF210"/>
  <c r="BF223"/>
  <c r="BF230"/>
  <c r="E85"/>
  <c r="BF128"/>
  <c r="BF163"/>
  <c r="BF168"/>
  <c r="BF170"/>
  <c r="BF175"/>
  <c r="BF185"/>
  <c r="BF197"/>
  <c r="BF207"/>
  <c r="BF213"/>
  <c r="BF219"/>
  <c r="BF225"/>
  <c r="BF228"/>
  <c r="BF234"/>
  <c r="BF242"/>
  <c i="2" r="BK148"/>
  <c r="J148"/>
  <c r="J99"/>
  <c i="3" r="BF155"/>
  <c r="BF162"/>
  <c r="BF166"/>
  <c r="BF200"/>
  <c r="BF204"/>
  <c r="J91"/>
  <c r="BF133"/>
  <c r="BF157"/>
  <c r="BF161"/>
  <c r="BF167"/>
  <c r="BF173"/>
  <c r="BF178"/>
  <c r="BF186"/>
  <c r="BF190"/>
  <c r="BF221"/>
  <c r="BF232"/>
  <c r="BF140"/>
  <c r="BF169"/>
  <c r="BF182"/>
  <c r="BF184"/>
  <c r="BF192"/>
  <c r="BF211"/>
  <c r="BF222"/>
  <c i="2" r="BK478"/>
  <c r="J478"/>
  <c r="J108"/>
  <c i="3" r="BF191"/>
  <c r="BF194"/>
  <c r="BF216"/>
  <c r="BF233"/>
  <c r="BF132"/>
  <c r="BF134"/>
  <c r="BF141"/>
  <c r="BF159"/>
  <c r="BF165"/>
  <c r="BF193"/>
  <c r="BF195"/>
  <c r="BF199"/>
  <c r="BF212"/>
  <c r="BF235"/>
  <c r="F123"/>
  <c r="BF138"/>
  <c r="BF152"/>
  <c r="BF154"/>
  <c r="BF164"/>
  <c r="BF188"/>
  <c r="BF198"/>
  <c r="BF208"/>
  <c r="BF215"/>
  <c r="BF227"/>
  <c r="BF142"/>
  <c r="BF143"/>
  <c r="BF145"/>
  <c r="BF156"/>
  <c r="BF176"/>
  <c r="BF181"/>
  <c r="BF187"/>
  <c r="BF218"/>
  <c r="BF229"/>
  <c r="BF137"/>
  <c r="BF146"/>
  <c r="BF153"/>
  <c r="BF171"/>
  <c r="BF174"/>
  <c r="BF177"/>
  <c r="BF179"/>
  <c r="BF205"/>
  <c r="BF209"/>
  <c r="BF224"/>
  <c r="BF226"/>
  <c i="2" r="E85"/>
  <c r="J94"/>
  <c r="BF150"/>
  <c r="BF158"/>
  <c r="BF162"/>
  <c r="BF169"/>
  <c r="BF184"/>
  <c r="BF187"/>
  <c r="BF190"/>
  <c r="BF196"/>
  <c r="BF204"/>
  <c r="BF211"/>
  <c r="BF222"/>
  <c r="BF229"/>
  <c r="BF235"/>
  <c r="BF248"/>
  <c r="BF255"/>
  <c r="BF259"/>
  <c r="BF260"/>
  <c r="BF271"/>
  <c r="BF301"/>
  <c r="BF304"/>
  <c r="BF315"/>
  <c r="BF326"/>
  <c r="BF345"/>
  <c r="BF370"/>
  <c r="BF376"/>
  <c r="BF380"/>
  <c r="BF391"/>
  <c r="BF404"/>
  <c r="BF417"/>
  <c r="BF429"/>
  <c r="BF451"/>
  <c r="BF457"/>
  <c r="BF459"/>
  <c r="BF462"/>
  <c r="BF466"/>
  <c r="BF471"/>
  <c r="BF480"/>
  <c r="BF484"/>
  <c r="BF487"/>
  <c r="BF497"/>
  <c r="BF516"/>
  <c r="BF527"/>
  <c r="BF531"/>
  <c r="BF539"/>
  <c r="BF551"/>
  <c r="BF554"/>
  <c r="BF557"/>
  <c r="BF560"/>
  <c r="BF563"/>
  <c r="BF564"/>
  <c r="BF566"/>
  <c r="BF567"/>
  <c r="BF570"/>
  <c r="BF571"/>
  <c r="BF573"/>
  <c r="BF575"/>
  <c r="BF584"/>
  <c r="BF591"/>
  <c r="BF602"/>
  <c r="BF642"/>
  <c r="BF643"/>
  <c r="BF669"/>
  <c r="BF675"/>
  <c r="BF702"/>
  <c r="BF706"/>
  <c r="BF707"/>
  <c r="BF708"/>
  <c r="BF720"/>
  <c r="BF726"/>
  <c r="BF742"/>
  <c r="BF747"/>
  <c r="BF751"/>
  <c r="F94"/>
  <c r="J141"/>
  <c r="BF166"/>
  <c r="BF176"/>
  <c r="BF197"/>
  <c r="BF219"/>
  <c r="BF225"/>
  <c r="BF241"/>
  <c r="BF262"/>
  <c r="BF272"/>
  <c r="BF327"/>
  <c r="BF333"/>
  <c r="BF361"/>
  <c r="BF401"/>
  <c r="BF407"/>
  <c r="BF447"/>
  <c r="BF460"/>
  <c r="BF493"/>
  <c r="BF500"/>
  <c r="BF535"/>
  <c r="BF546"/>
  <c r="BF550"/>
  <c r="BF555"/>
  <c r="BF577"/>
  <c r="BF580"/>
  <c r="BF582"/>
  <c r="BF621"/>
  <c r="BF628"/>
  <c r="BF631"/>
  <c r="BF653"/>
  <c r="BF656"/>
  <c r="BF684"/>
  <c r="BF689"/>
  <c r="BF695"/>
  <c r="BF699"/>
  <c r="BF731"/>
  <c r="BF736"/>
  <c r="BF165"/>
  <c r="BF198"/>
  <c r="BF238"/>
  <c r="BF245"/>
  <c r="BF261"/>
  <c r="BF273"/>
  <c r="BF307"/>
  <c r="BF309"/>
  <c r="BF311"/>
  <c r="BF318"/>
  <c r="BF336"/>
  <c r="BF339"/>
  <c r="BF342"/>
  <c r="BF348"/>
  <c r="BF358"/>
  <c r="BF362"/>
  <c r="BF364"/>
  <c r="BF365"/>
  <c r="BF426"/>
  <c r="BF443"/>
  <c r="BF452"/>
  <c r="BF463"/>
  <c r="BF472"/>
  <c r="BF475"/>
  <c r="BF477"/>
  <c r="BF506"/>
  <c r="BF510"/>
  <c r="BF519"/>
  <c r="BF528"/>
  <c r="BF542"/>
  <c r="BF549"/>
  <c r="BF556"/>
  <c r="BF559"/>
  <c r="BF562"/>
  <c r="BF565"/>
  <c r="BF572"/>
  <c r="BF576"/>
  <c r="BF579"/>
  <c r="BF587"/>
  <c r="BF594"/>
  <c r="BF611"/>
  <c r="BF615"/>
  <c r="BF618"/>
  <c r="BF625"/>
  <c r="BF630"/>
  <c r="BF646"/>
  <c r="BF652"/>
  <c r="BF654"/>
  <c r="BF655"/>
  <c r="BF660"/>
  <c r="BF678"/>
  <c r="BF681"/>
  <c r="BF691"/>
  <c r="BF710"/>
  <c r="BF716"/>
  <c r="BF746"/>
  <c r="BF154"/>
  <c r="BF172"/>
  <c r="BF180"/>
  <c r="BF193"/>
  <c r="BF207"/>
  <c r="BF215"/>
  <c r="BF216"/>
  <c r="BF226"/>
  <c r="BF232"/>
  <c r="BF239"/>
  <c r="BF251"/>
  <c r="BF263"/>
  <c r="BF267"/>
  <c r="BF281"/>
  <c r="BF286"/>
  <c r="BF292"/>
  <c r="BF308"/>
  <c r="BF310"/>
  <c r="BF321"/>
  <c r="BF322"/>
  <c r="BF323"/>
  <c r="BF331"/>
  <c r="BF351"/>
  <c r="BF354"/>
  <c r="BF363"/>
  <c r="BF369"/>
  <c r="BF373"/>
  <c r="BF377"/>
  <c r="BF397"/>
  <c r="BF410"/>
  <c r="BF411"/>
  <c r="BF420"/>
  <c r="BF435"/>
  <c r="BF448"/>
  <c r="BF456"/>
  <c r="BF458"/>
  <c r="BF461"/>
  <c r="BF470"/>
  <c r="BF490"/>
  <c r="BF503"/>
  <c r="BF513"/>
  <c r="BF522"/>
  <c r="BF526"/>
  <c r="BF534"/>
  <c r="BF548"/>
  <c r="BF552"/>
  <c r="BF553"/>
  <c r="BF558"/>
  <c r="BF561"/>
  <c r="BF568"/>
  <c r="BF569"/>
  <c r="BF574"/>
  <c r="BF578"/>
  <c r="BF581"/>
  <c r="BF590"/>
  <c r="BF595"/>
  <c r="BF599"/>
  <c r="BF608"/>
  <c r="BF624"/>
  <c r="BF635"/>
  <c r="BF636"/>
  <c r="BF649"/>
  <c r="BF664"/>
  <c r="BF685"/>
  <c r="BF688"/>
  <c r="BF692"/>
  <c r="BF698"/>
  <c r="BF725"/>
  <c r="BF735"/>
  <c r="BF739"/>
  <c r="J35"/>
  <c i="1" r="AV96"/>
  <c i="10" r="F38"/>
  <c i="1" r="BC104"/>
  <c i="12" r="F39"/>
  <c i="1" r="BD107"/>
  <c i="15" r="F37"/>
  <c i="1" r="BB110"/>
  <c i="20" r="F37"/>
  <c i="1" r="BB116"/>
  <c i="21" r="F38"/>
  <c i="1" r="BC117"/>
  <c i="22" r="F38"/>
  <c i="1" r="BC118"/>
  <c i="25" r="F35"/>
  <c i="1" r="AZ121"/>
  <c i="26" r="F39"/>
  <c i="1" r="BD122"/>
  <c i="3" r="F39"/>
  <c i="1" r="BD97"/>
  <c i="5" r="F37"/>
  <c i="1" r="BB99"/>
  <c i="7" r="F37"/>
  <c i="1" r="BB101"/>
  <c i="8" r="F39"/>
  <c i="1" r="BD102"/>
  <c i="13" r="F39"/>
  <c i="1" r="BD108"/>
  <c i="14" r="F39"/>
  <c i="1" r="BD109"/>
  <c i="16" r="F37"/>
  <c i="1" r="BB111"/>
  <c i="20" r="F39"/>
  <c i="1" r="BD116"/>
  <c i="23" r="J35"/>
  <c i="1" r="AV119"/>
  <c i="23" r="F35"/>
  <c i="1" r="AZ119"/>
  <c i="23" r="F39"/>
  <c i="1" r="BD119"/>
  <c i="25" r="J35"/>
  <c i="1" r="AV121"/>
  <c i="27" r="F35"/>
  <c i="1" r="AZ123"/>
  <c r="AS94"/>
  <c i="4" r="F37"/>
  <c i="1" r="BB98"/>
  <c i="4" r="F39"/>
  <c i="1" r="BD98"/>
  <c i="4" r="F35"/>
  <c i="1" r="AZ98"/>
  <c i="6" r="J35"/>
  <c i="1" r="AV100"/>
  <c i="7" r="J35"/>
  <c i="1" r="AV101"/>
  <c i="7" r="F39"/>
  <c i="1" r="BD101"/>
  <c i="9" r="F38"/>
  <c i="1" r="BC103"/>
  <c i="10" r="J35"/>
  <c i="1" r="AV104"/>
  <c i="12" r="F37"/>
  <c i="1" r="BB107"/>
  <c i="15" r="F38"/>
  <c i="1" r="BC110"/>
  <c i="20" r="J35"/>
  <c i="1" r="AV116"/>
  <c i="21" r="J35"/>
  <c i="1" r="AV117"/>
  <c i="22" r="F37"/>
  <c i="1" r="BB118"/>
  <c i="24" r="J35"/>
  <c i="1" r="AV120"/>
  <c i="25" r="F38"/>
  <c i="1" r="BC121"/>
  <c i="26" r="J35"/>
  <c i="1" r="AV122"/>
  <c i="28" r="F37"/>
  <c i="1" r="BB124"/>
  <c i="3" r="J35"/>
  <c i="1" r="AV97"/>
  <c i="5" r="F38"/>
  <c i="1" r="BC99"/>
  <c i="7" r="F35"/>
  <c i="1" r="AZ101"/>
  <c i="8" r="F35"/>
  <c i="1" r="AZ102"/>
  <c i="13" r="F35"/>
  <c i="1" r="AZ108"/>
  <c i="14" r="J35"/>
  <c i="1" r="AV109"/>
  <c i="17" r="F35"/>
  <c i="1" r="AZ112"/>
  <c i="17" r="F39"/>
  <c i="1" r="BD112"/>
  <c i="18" r="F35"/>
  <c i="1" r="AZ113"/>
  <c i="18" r="F39"/>
  <c i="1" r="BD113"/>
  <c i="18" r="F38"/>
  <c i="1" r="BC113"/>
  <c i="19" r="J35"/>
  <c i="1" r="AV115"/>
  <c i="3" r="F38"/>
  <c i="1" r="BC97"/>
  <c i="5" r="F39"/>
  <c i="1" r="BD99"/>
  <c i="6" r="F39"/>
  <c i="1" r="BD100"/>
  <c i="8" r="F37"/>
  <c i="1" r="BB102"/>
  <c i="13" r="F37"/>
  <c i="1" r="BB108"/>
  <c i="14" r="F38"/>
  <c i="1" r="BC109"/>
  <c i="16" r="J35"/>
  <c i="1" r="AV111"/>
  <c i="21" r="F35"/>
  <c i="1" r="AZ117"/>
  <c i="22" r="J35"/>
  <c i="1" r="AV118"/>
  <c i="24" r="F38"/>
  <c i="1" r="BC120"/>
  <c i="26" r="F37"/>
  <c i="1" r="BB122"/>
  <c i="27" r="F37"/>
  <c i="1" r="BB123"/>
  <c i="4" r="J35"/>
  <c i="1" r="AV98"/>
  <c i="4" r="F38"/>
  <c i="1" r="BC98"/>
  <c i="5" r="F35"/>
  <c i="1" r="AZ99"/>
  <c i="6" r="F37"/>
  <c i="1" r="BB100"/>
  <c i="8" r="J35"/>
  <c i="1" r="AV102"/>
  <c i="14" r="F37"/>
  <c i="1" r="BB109"/>
  <c i="17" r="F38"/>
  <c i="1" r="BC112"/>
  <c i="17" r="J35"/>
  <c i="1" r="AV112"/>
  <c i="17" r="F37"/>
  <c i="1" r="BB112"/>
  <c i="18" r="J35"/>
  <c i="1" r="AV113"/>
  <c i="18" r="F37"/>
  <c i="1" r="BB113"/>
  <c i="19" r="F35"/>
  <c i="1" r="AZ115"/>
  <c i="28" r="J35"/>
  <c i="1" r="AV124"/>
  <c i="2" r="F39"/>
  <c i="1" r="BD96"/>
  <c i="10" r="F35"/>
  <c i="1" r="AZ104"/>
  <c i="12" r="F38"/>
  <c i="1" r="BC107"/>
  <c i="16" r="F39"/>
  <c i="1" r="BD111"/>
  <c i="20" r="F38"/>
  <c i="1" r="BC116"/>
  <c i="23" r="F37"/>
  <c i="1" r="BB119"/>
  <c i="23" r="F38"/>
  <c i="1" r="BC119"/>
  <c i="22" r="J32"/>
  <c i="24" r="F39"/>
  <c i="1" r="BD120"/>
  <c i="25" r="F39"/>
  <c i="1" r="BD121"/>
  <c i="27" r="J35"/>
  <c i="1" r="AV123"/>
  <c i="2" r="F37"/>
  <c i="1" r="BB96"/>
  <c i="9" r="F39"/>
  <c i="1" r="BD103"/>
  <c i="11" r="J35"/>
  <c i="1" r="AV105"/>
  <c i="11" r="F35"/>
  <c i="1" r="AZ105"/>
  <c i="14" r="F35"/>
  <c i="1" r="AZ109"/>
  <c i="16" r="F35"/>
  <c i="1" r="AZ111"/>
  <c i="20" r="F35"/>
  <c i="1" r="AZ116"/>
  <c i="21" r="F39"/>
  <c i="1" r="BD117"/>
  <c i="22" r="F39"/>
  <c i="1" r="BD118"/>
  <c i="24" r="F37"/>
  <c i="1" r="BB120"/>
  <c i="25" r="F37"/>
  <c i="1" r="BB121"/>
  <c i="26" r="F35"/>
  <c i="1" r="AZ122"/>
  <c i="28" r="F38"/>
  <c i="1" r="BC124"/>
  <c i="2" r="F35"/>
  <c i="1" r="AZ96"/>
  <c i="9" r="F35"/>
  <c i="1" r="AZ103"/>
  <c i="10" r="F37"/>
  <c i="1" r="BB104"/>
  <c i="12" r="F35"/>
  <c i="1" r="AZ107"/>
  <c i="14" r="J32"/>
  <c i="16" r="F38"/>
  <c i="1" r="BC111"/>
  <c i="21" r="F37"/>
  <c i="1" r="BB117"/>
  <c i="22" r="F35"/>
  <c i="1" r="AZ118"/>
  <c i="24" r="F35"/>
  <c i="1" r="AZ120"/>
  <c i="26" r="F38"/>
  <c i="1" r="BC122"/>
  <c i="27" r="F39"/>
  <c i="1" r="BD123"/>
  <c i="2" r="F38"/>
  <c i="1" r="BC96"/>
  <c i="9" r="F37"/>
  <c i="1" r="BB103"/>
  <c i="11" r="F38"/>
  <c i="1" r="BC105"/>
  <c i="10" r="J32"/>
  <c i="11" r="F37"/>
  <c i="1" r="BB105"/>
  <c i="13" r="F38"/>
  <c i="1" r="BC108"/>
  <c i="15" r="F35"/>
  <c i="1" r="AZ110"/>
  <c i="19" r="F37"/>
  <c i="1" r="BB115"/>
  <c i="26" r="J32"/>
  <c i="28" r="F35"/>
  <c i="1" r="AZ124"/>
  <c i="3" r="F35"/>
  <c i="1" r="AZ97"/>
  <c i="5" r="J35"/>
  <c i="1" r="AV99"/>
  <c i="6" r="F38"/>
  <c i="1" r="BC100"/>
  <c i="8" r="F38"/>
  <c i="1" r="BC102"/>
  <c i="12" r="J35"/>
  <c i="1" r="AV107"/>
  <c i="15" r="F39"/>
  <c i="1" r="BD110"/>
  <c i="19" r="F39"/>
  <c i="1" r="BD115"/>
  <c i="27" r="F38"/>
  <c i="1" r="BC123"/>
  <c i="3" r="F37"/>
  <c i="1" r="BB97"/>
  <c i="6" r="F35"/>
  <c i="1" r="AZ100"/>
  <c i="7" r="F38"/>
  <c i="1" r="BC101"/>
  <c i="9" r="J35"/>
  <c i="1" r="AV103"/>
  <c i="10" r="F39"/>
  <c i="1" r="BD104"/>
  <c i="11" r="F39"/>
  <c i="1" r="BD105"/>
  <c i="13" r="J35"/>
  <c i="1" r="AV108"/>
  <c i="15" r="J35"/>
  <c i="1" r="AV110"/>
  <c i="19" r="F38"/>
  <c i="1" r="BC115"/>
  <c i="28" r="F39"/>
  <c i="1" r="BD124"/>
  <c i="27" l="1" r="R146"/>
  <c r="R145"/>
  <c r="T146"/>
  <c r="T145"/>
  <c i="2" r="P478"/>
  <c i="19" r="T447"/>
  <c i="24" r="R127"/>
  <c i="28" r="BK125"/>
  <c r="J125"/>
  <c r="J99"/>
  <c i="16" r="T131"/>
  <c r="T130"/>
  <c i="2" r="T478"/>
  <c r="T147"/>
  <c i="24" r="T127"/>
  <c i="25" r="P131"/>
  <c i="1" r="AU121"/>
  <c i="9" r="P124"/>
  <c i="1" r="AU103"/>
  <c i="17" r="R124"/>
  <c i="24" r="BK127"/>
  <c r="J127"/>
  <c i="20" r="R124"/>
  <c i="8" r="T146"/>
  <c i="24" r="P127"/>
  <c i="1" r="AU120"/>
  <c i="19" r="P447"/>
  <c r="P144"/>
  <c i="1" r="AU115"/>
  <c i="15" r="R143"/>
  <c i="2" r="R148"/>
  <c r="R147"/>
  <c i="25" r="R131"/>
  <c i="13" r="BK124"/>
  <c r="J124"/>
  <c i="16" r="BK131"/>
  <c r="J131"/>
  <c r="J99"/>
  <c i="12" r="P129"/>
  <c r="P128"/>
  <c i="1" r="AU107"/>
  <c i="3" r="R126"/>
  <c i="4" r="BK127"/>
  <c r="J127"/>
  <c i="7" r="T128"/>
  <c i="19" r="T145"/>
  <c r="T144"/>
  <c i="7" r="R128"/>
  <c i="18" r="BK125"/>
  <c r="J125"/>
  <c r="J99"/>
  <c i="25" r="T131"/>
  <c i="3" r="T126"/>
  <c i="6" r="P125"/>
  <c i="1" r="AU100"/>
  <c i="16" r="R131"/>
  <c r="R130"/>
  <c i="22" r="T126"/>
  <c i="5" r="T127"/>
  <c i="15" r="T143"/>
  <c i="12" r="T129"/>
  <c r="T128"/>
  <c i="9" r="R124"/>
  <c i="26" r="T129"/>
  <c i="8" r="T204"/>
  <c i="19" r="BK145"/>
  <c r="J145"/>
  <c r="J99"/>
  <c i="4" r="P127"/>
  <c i="1" r="AU98"/>
  <c i="2" r="P148"/>
  <c r="P147"/>
  <c i="1" r="AU96"/>
  <c i="4" r="R127"/>
  <c i="3" r="P126"/>
  <c i="1" r="AU97"/>
  <c i="27" r="P146"/>
  <c r="P145"/>
  <c i="1" r="AU123"/>
  <c i="20" r="P124"/>
  <c i="1" r="AU116"/>
  <c i="22" r="P126"/>
  <c i="1" r="AU118"/>
  <c i="15" r="P143"/>
  <c i="1" r="AU110"/>
  <c i="26" r="P129"/>
  <c i="1" r="AU122"/>
  <c i="8" r="P146"/>
  <c r="P145"/>
  <c i="1" r="AU102"/>
  <c i="25" r="BK131"/>
  <c r="J131"/>
  <c i="14" r="T126"/>
  <c i="8" r="P204"/>
  <c i="23" r="P127"/>
  <c i="1" r="AU119"/>
  <c i="23" r="T127"/>
  <c i="17" r="T124"/>
  <c i="8" r="R146"/>
  <c r="R145"/>
  <c i="23" r="R127"/>
  <c i="16" r="P131"/>
  <c r="P130"/>
  <c i="1" r="AU111"/>
  <c i="7" r="P128"/>
  <c i="1" r="AU101"/>
  <c i="26" r="R129"/>
  <c i="22" r="R126"/>
  <c i="19" r="R447"/>
  <c i="7" r="BK128"/>
  <c r="J128"/>
  <c r="J98"/>
  <c i="14" r="R126"/>
  <c i="5" r="P127"/>
  <c i="1" r="AU99"/>
  <c i="4" r="T127"/>
  <c i="12" r="R129"/>
  <c r="R128"/>
  <c i="6" r="T125"/>
  <c i="19" r="R145"/>
  <c r="R144"/>
  <c i="20" r="T124"/>
  <c i="5" r="R127"/>
  <c i="8" r="BK290"/>
  <c r="J290"/>
  <c r="J120"/>
  <c i="23" r="BK127"/>
  <c r="J127"/>
  <c r="J98"/>
  <c i="27" r="BK146"/>
  <c r="J146"/>
  <c r="J99"/>
  <c i="11" r="BK125"/>
  <c r="J125"/>
  <c r="J99"/>
  <c i="28" r="J126"/>
  <c r="J100"/>
  <c i="1" r="AG122"/>
  <c i="26" r="J98"/>
  <c i="1" r="AG118"/>
  <c i="22" r="J98"/>
  <c i="21" r="BK122"/>
  <c r="J122"/>
  <c r="J98"/>
  <c i="19" r="BK144"/>
  <c r="J144"/>
  <c r="J98"/>
  <c i="17" r="BK124"/>
  <c r="J124"/>
  <c i="1" r="AG109"/>
  <c i="14" r="J98"/>
  <c i="12" r="BK128"/>
  <c r="J128"/>
  <c i="1" r="AG104"/>
  <c i="10" r="J123"/>
  <c r="J99"/>
  <c r="J98"/>
  <c i="8" r="J146"/>
  <c r="J99"/>
  <c i="2" r="BK147"/>
  <c r="J147"/>
  <c r="J98"/>
  <c i="9" r="J36"/>
  <c i="1" r="AW103"/>
  <c r="AT103"/>
  <c i="11" r="J36"/>
  <c i="1" r="AW105"/>
  <c r="AT105"/>
  <c r="BC95"/>
  <c r="AY95"/>
  <c i="12" r="F36"/>
  <c i="1" r="BA107"/>
  <c i="18" r="F36"/>
  <c i="1" r="BA113"/>
  <c r="BD106"/>
  <c i="20" r="J36"/>
  <c i="1" r="AW116"/>
  <c r="AT116"/>
  <c i="23" r="J36"/>
  <c i="1" r="AW119"/>
  <c r="AT119"/>
  <c i="26" r="J36"/>
  <c i="1" r="AW122"/>
  <c r="AT122"/>
  <c r="AN122"/>
  <c i="24" r="J32"/>
  <c i="1" r="AG120"/>
  <c i="4" r="J32"/>
  <c i="1" r="AG98"/>
  <c i="5" r="J36"/>
  <c i="1" r="AW99"/>
  <c r="AT99"/>
  <c i="8" r="F36"/>
  <c i="1" r="BA102"/>
  <c i="17" r="J36"/>
  <c i="1" r="AW112"/>
  <c r="AT112"/>
  <c i="20" r="F36"/>
  <c i="1" r="BA116"/>
  <c i="23" r="F36"/>
  <c i="1" r="BA119"/>
  <c i="26" r="F36"/>
  <c i="1" r="BA122"/>
  <c i="2" r="F36"/>
  <c i="1" r="BA96"/>
  <c i="27" r="F36"/>
  <c i="1" r="BA123"/>
  <c i="13" r="J32"/>
  <c i="1" r="AG108"/>
  <c i="5" r="J32"/>
  <c i="1" r="AG99"/>
  <c i="6" r="F36"/>
  <c i="1" r="BA100"/>
  <c i="12" r="J36"/>
  <c i="1" r="AW107"/>
  <c r="AT107"/>
  <c i="17" r="F36"/>
  <c i="1" r="BA112"/>
  <c i="21" r="J36"/>
  <c i="1" r="AW117"/>
  <c r="AT117"/>
  <c i="22" r="J36"/>
  <c i="1" r="AW118"/>
  <c r="AT118"/>
  <c r="AN118"/>
  <c i="25" r="J32"/>
  <c i="1" r="AG121"/>
  <c i="5" r="F36"/>
  <c i="1" r="BA99"/>
  <c i="9" r="F36"/>
  <c i="1" r="BA103"/>
  <c i="11" r="F36"/>
  <c i="1" r="BA105"/>
  <c r="BB95"/>
  <c r="AX95"/>
  <c i="13" r="F36"/>
  <c i="1" r="BA108"/>
  <c i="15" r="J32"/>
  <c i="1" r="AG110"/>
  <c i="16" r="F36"/>
  <c i="1" r="BA111"/>
  <c i="25" r="F36"/>
  <c i="1" r="BA121"/>
  <c i="3" r="F36"/>
  <c i="1" r="BA97"/>
  <c i="9" r="J32"/>
  <c i="1" r="AG103"/>
  <c i="10" r="F36"/>
  <c i="1" r="BA104"/>
  <c i="13" r="J36"/>
  <c i="1" r="AW108"/>
  <c r="AT108"/>
  <c r="AN108"/>
  <c i="16" r="J36"/>
  <c i="1" r="AW111"/>
  <c r="AT111"/>
  <c i="25" r="J36"/>
  <c i="1" r="AW121"/>
  <c r="AT121"/>
  <c r="AN121"/>
  <c i="4" r="F36"/>
  <c i="1" r="BA98"/>
  <c i="7" r="F36"/>
  <c i="1" r="BA101"/>
  <c r="AZ95"/>
  <c r="AV95"/>
  <c i="14" r="F36"/>
  <c i="1" r="BA109"/>
  <c r="BB106"/>
  <c r="AX106"/>
  <c i="19" r="J36"/>
  <c i="1" r="AW115"/>
  <c r="AT115"/>
  <c i="6" r="J32"/>
  <c i="1" r="AG100"/>
  <c i="8" r="J36"/>
  <c i="1" r="AW102"/>
  <c r="AT102"/>
  <c i="17" r="J32"/>
  <c i="1" r="AG112"/>
  <c i="18" r="J36"/>
  <c i="1" r="AW113"/>
  <c r="AT113"/>
  <c r="AZ106"/>
  <c r="AV106"/>
  <c i="20" r="J32"/>
  <c i="1" r="AG116"/>
  <c i="21" r="F36"/>
  <c i="1" r="BA117"/>
  <c i="22" r="F36"/>
  <c i="1" r="BA118"/>
  <c i="2" r="J36"/>
  <c i="1" r="AW96"/>
  <c r="AT96"/>
  <c i="27" r="J36"/>
  <c i="1" r="AW123"/>
  <c r="AT123"/>
  <c i="3" r="J36"/>
  <c i="1" r="AW97"/>
  <c r="AT97"/>
  <c i="10" r="J36"/>
  <c i="1" r="AW104"/>
  <c r="AT104"/>
  <c r="AN104"/>
  <c i="15" r="F36"/>
  <c i="1" r="BA110"/>
  <c i="24" r="F36"/>
  <c i="1" r="BA120"/>
  <c i="28" r="F36"/>
  <c i="1" r="BA124"/>
  <c i="28" r="J36"/>
  <c i="1" r="AW124"/>
  <c r="AT124"/>
  <c r="AZ114"/>
  <c r="AV114"/>
  <c i="4" r="J36"/>
  <c i="1" r="AW98"/>
  <c r="AT98"/>
  <c r="AN98"/>
  <c i="7" r="J36"/>
  <c i="1" r="AW101"/>
  <c r="AT101"/>
  <c r="BD95"/>
  <c i="14" r="J36"/>
  <c i="1" r="AW109"/>
  <c r="AT109"/>
  <c r="AN109"/>
  <c r="BC106"/>
  <c r="AY106"/>
  <c i="19" r="F36"/>
  <c i="1" r="BA115"/>
  <c i="3" r="J32"/>
  <c i="1" r="AG97"/>
  <c i="6" r="J36"/>
  <c i="1" r="AW100"/>
  <c r="AT100"/>
  <c i="12" r="J32"/>
  <c i="1" r="AG107"/>
  <c i="15" r="J36"/>
  <c i="1" r="AW110"/>
  <c r="AT110"/>
  <c i="24" r="J36"/>
  <c i="1" r="AW120"/>
  <c r="AT120"/>
  <c r="AN120"/>
  <c r="BB114"/>
  <c r="AX114"/>
  <c r="BC114"/>
  <c r="AY114"/>
  <c r="BD114"/>
  <c i="8" l="1" r="T145"/>
  <c i="27" r="BK145"/>
  <c r="J145"/>
  <c i="8" r="BK145"/>
  <c r="J145"/>
  <c i="4" r="J98"/>
  <c i="11" r="BK124"/>
  <c r="J124"/>
  <c i="24" r="J98"/>
  <c i="28" r="BK124"/>
  <c r="J124"/>
  <c r="J98"/>
  <c i="13" r="J98"/>
  <c i="25" r="J98"/>
  <c i="18" r="BK124"/>
  <c r="J124"/>
  <c i="16" r="BK130"/>
  <c r="J130"/>
  <c i="26" r="J41"/>
  <c i="25" r="J41"/>
  <c i="24" r="J41"/>
  <c i="22" r="J41"/>
  <c i="1" r="AN116"/>
  <c i="20" r="J41"/>
  <c i="1" r="AN112"/>
  <c i="17" r="J98"/>
  <c r="J41"/>
  <c i="1" r="AN110"/>
  <c i="15" r="J41"/>
  <c i="14" r="J41"/>
  <c i="1" r="AN107"/>
  <c i="12" r="J98"/>
  <c i="13" r="J41"/>
  <c i="12" r="J41"/>
  <c i="1" r="AN103"/>
  <c i="10" r="J41"/>
  <c i="9" r="J41"/>
  <c i="1" r="AN100"/>
  <c r="AN99"/>
  <c i="6" r="J41"/>
  <c i="5" r="J41"/>
  <c i="1" r="AN97"/>
  <c i="4" r="J41"/>
  <c i="3" r="J41"/>
  <c i="1" r="AU114"/>
  <c i="11" r="J32"/>
  <c i="1" r="AG105"/>
  <c r="BA95"/>
  <c r="AW95"/>
  <c r="AT95"/>
  <c r="AU106"/>
  <c i="8" r="J32"/>
  <c i="1" r="AG102"/>
  <c i="18" r="J32"/>
  <c i="1" r="AG113"/>
  <c i="2" r="J32"/>
  <c i="1" r="AG96"/>
  <c r="BD94"/>
  <c r="W33"/>
  <c i="27" r="J32"/>
  <c i="1" r="AG123"/>
  <c i="19" r="J32"/>
  <c i="1" r="AG115"/>
  <c r="AU95"/>
  <c r="AU94"/>
  <c r="BA106"/>
  <c r="AW106"/>
  <c r="AT106"/>
  <c i="7" r="J32"/>
  <c i="1" r="AG101"/>
  <c i="21" r="J32"/>
  <c i="1" r="AG117"/>
  <c r="AN117"/>
  <c r="BB94"/>
  <c r="W31"/>
  <c i="23" r="J32"/>
  <c i="1" r="AG119"/>
  <c i="16" r="J32"/>
  <c i="1" r="AG111"/>
  <c r="BC94"/>
  <c r="W32"/>
  <c r="AZ94"/>
  <c r="AV94"/>
  <c r="AK29"/>
  <c r="BA114"/>
  <c r="AW114"/>
  <c r="AT114"/>
  <c i="11" l="1" r="J41"/>
  <c i="27" r="J41"/>
  <c i="23" r="J41"/>
  <c i="8" r="J41"/>
  <c i="16" r="J41"/>
  <c i="7" r="J41"/>
  <c i="18" r="J41"/>
  <c i="27" r="J98"/>
  <c i="11" r="J98"/>
  <c i="18" r="J98"/>
  <c i="8" r="J98"/>
  <c i="16" r="J98"/>
  <c i="21" r="J41"/>
  <c i="19" r="J41"/>
  <c i="1" r="AN115"/>
  <c i="2" r="J41"/>
  <c i="1" r="AN96"/>
  <c r="AN105"/>
  <c r="AN119"/>
  <c r="AN111"/>
  <c r="AN102"/>
  <c r="AN113"/>
  <c r="AN123"/>
  <c r="AN101"/>
  <c r="AG95"/>
  <c i="28" r="J32"/>
  <c i="1" r="AG124"/>
  <c r="AG114"/>
  <c r="AG106"/>
  <c r="AY94"/>
  <c r="BA94"/>
  <c r="AW94"/>
  <c r="AK30"/>
  <c r="W29"/>
  <c r="AX94"/>
  <c l="1" r="AN95"/>
  <c i="28" r="J41"/>
  <c i="1" r="AN114"/>
  <c r="AN124"/>
  <c r="AN106"/>
  <c r="AG94"/>
  <c r="AK26"/>
  <c r="AK35"/>
  <c r="W30"/>
  <c r="AT94"/>
  <c r="AN94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<sst xmlns="http://schemas.openxmlformats.org/spreadsheetml/2006/main">
  <si>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</si>
  <si>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</si>
  <si>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</si>
  <si>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</si>
  <si>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</si>
  <si>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{38f91a2d-2c0d-4103-bcd8-ee5bcc1193d7}</t>
  </si>
  <si>
    <t>0,01</t>
  </si>
  <si>
    <t>21</t>
  </si>
  <si>
    <t>15</t>
  </si>
  <si>
    <t>REKAPITULACE STAVBY</t>
  </si>
  <si>
    <t xml:space="preserve">v ---  níže se nacházejí doplnkové a pomocné údaje k sestavám  --- v</t>
  </si>
  <si>
    <t>Návod na vyplnění</t>
  </si>
  <si>
    <t>0,001</t>
  </si>
  <si>
    <t>Kód:</t>
  </si>
  <si>
    <t>0108-66</t>
  </si>
  <si>
    <t xml:space="preserve"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</si>
  <si>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</si>
  <si>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Přestavba a rozšíření domova pro seniory Jiráskova č.p.193 Broumov</t>
  </si>
  <si>
    <t>KSO:</t>
  </si>
  <si>
    <t>CC-CZ:</t>
  </si>
  <si>
    <t>Místo:</t>
  </si>
  <si>
    <t xml:space="preserve"> </t>
  </si>
  <si>
    <t>Datum:</t>
  </si>
  <si>
    <t>13. 3. 2022</t>
  </si>
  <si>
    <t>Zadavatel:</t>
  </si>
  <si>
    <t>IČ:</t>
  </si>
  <si>
    <t>00272523</t>
  </si>
  <si>
    <t>Město Broumov, třída Masarykova 239,55001 Broumov</t>
  </si>
  <si>
    <t>DIČ:</t>
  </si>
  <si>
    <t>CZ00272523</t>
  </si>
  <si>
    <t>Uchazeč:</t>
  </si>
  <si>
    <t>Vyplň údaj</t>
  </si>
  <si>
    <t>Projektant:</t>
  </si>
  <si>
    <t>76435679</t>
  </si>
  <si>
    <t xml:space="preserve">Ing. Ondřej Nesměrák, Ploštilova 1379,14300 Praha </t>
  </si>
  <si>
    <t>True</t>
  </si>
  <si>
    <t>Zpracovatel: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</si>
  <si>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</si>
  <si>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</si>
  <si>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</si>
  <si>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</si>
  <si>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</si>
  <si>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</si>
  <si>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</si>
  <si>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</si>
  <si>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</si>
  <si>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</si>
  <si>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</si>
  <si>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</si>
  <si>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</si>
  <si>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</si>
  <si>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</si>
  <si>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</si>
  <si>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</si>
  <si>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</si>
  <si>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</si>
  <si>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</si>
  <si>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</si>
  <si>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</si>
  <si>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</si>
  <si>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</si>
  <si>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</si>
  <si>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</si>
  <si>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</si>
  <si>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</si>
  <si>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</si>
  <si>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</si>
  <si>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</si>
  <si>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</si>
  <si>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</si>
  <si>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</si>
  <si>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</si>
  <si>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</si>
  <si>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</si>
  <si>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</si>
  <si>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</si>
  <si>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</si>
  <si>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</si>
  <si>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</si>
  <si>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</si>
  <si>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</si>
  <si>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</si>
  <si>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B</t>
  </si>
  <si>
    <t>CHRÁNĚNÉ BYTY</t>
  </si>
  <si>
    <t>STA</t>
  </si>
  <si>
    <t>1</t>
  </si>
  <si>
    <t>{4f520314-530b-4f72-8041-a145cc73d687}</t>
  </si>
  <si>
    <t>/</t>
  </si>
  <si>
    <t>D.1.01</t>
  </si>
  <si>
    <t>Architektonicko-stavební řešení</t>
  </si>
  <si>
    <t>Soupis</t>
  </si>
  <si>
    <t>2</t>
  </si>
  <si>
    <t>{e15193c4-4348-458b-b7d7-aca7aa31cdfe}</t>
  </si>
  <si>
    <t>D.1.04</t>
  </si>
  <si>
    <t>Vytápění</t>
  </si>
  <si>
    <t>{ff755ef7-c030-48ea-a06c-5361635dcb6d}</t>
  </si>
  <si>
    <t>D.1.05</t>
  </si>
  <si>
    <t>MaR</t>
  </si>
  <si>
    <t>{a7280b92-1f02-499b-8b76-6d8ad224473e}</t>
  </si>
  <si>
    <t>D.1.06</t>
  </si>
  <si>
    <t>Zdravotně-technická instalace</t>
  </si>
  <si>
    <t>{1d8f2487-3d1f-47ae-b5f4-34816c20591d}</t>
  </si>
  <si>
    <t>D.1.07</t>
  </si>
  <si>
    <t>VZT</t>
  </si>
  <si>
    <t>{9286e042-0707-4a14-a76a-7ce89eddb6a5}</t>
  </si>
  <si>
    <t>D.1.08</t>
  </si>
  <si>
    <t>Elektroinstalace - silnorpoud</t>
  </si>
  <si>
    <t>{8d7aebac-deb2-48b1-af88-af36ba21c34d}</t>
  </si>
  <si>
    <t>D.1.09</t>
  </si>
  <si>
    <t>Elektroinstalace - slaboproud</t>
  </si>
  <si>
    <t>{2504301d-58eb-4c58-a04c-17746dd92fe3}</t>
  </si>
  <si>
    <t>D.1.10</t>
  </si>
  <si>
    <t>EPS</t>
  </si>
  <si>
    <t>{17d15529-3f1a-4683-a6d1-11e7c2ad4cc6}</t>
  </si>
  <si>
    <t>D.1.12</t>
  </si>
  <si>
    <t>Pokojový zvedací systém</t>
  </si>
  <si>
    <t>{a05e7209-2f2b-42f6-9d79-d0ecf4a0f907}</t>
  </si>
  <si>
    <t>VON</t>
  </si>
  <si>
    <t>Vedlejší a ostatní ...</t>
  </si>
  <si>
    <t>{96b5e04d-bb9a-461a-a9ff-e43a479cff68}</t>
  </si>
  <si>
    <t>C</t>
  </si>
  <si>
    <t>VENKOVNÍ ÚPRAVY</t>
  </si>
  <si>
    <t>{a5911a1e-7219-411b-8470-bb67c11e9b72}</t>
  </si>
  <si>
    <t>Stavební část</t>
  </si>
  <si>
    <t>{ece2989b-e7a1-4c32-88e2-d9874b2e42f4}</t>
  </si>
  <si>
    <t>Elektroinstalace - silnoproud</t>
  </si>
  <si>
    <t>{dab2104d-719c-4e3b-b838-afda5a178a3b}</t>
  </si>
  <si>
    <t>D.1.11</t>
  </si>
  <si>
    <t>Komunikace a zpevněné plochy</t>
  </si>
  <si>
    <t>{98883cda-997f-4536-b8cb-5bd55e4c2932}</t>
  </si>
  <si>
    <t>D.1.13</t>
  </si>
  <si>
    <t>Sadové úpravy</t>
  </si>
  <si>
    <t>{bf168af2-8e94-4f53-97e3-e1235d50f779}</t>
  </si>
  <si>
    <t>D.1.14</t>
  </si>
  <si>
    <t>Venkovní parkoviště</t>
  </si>
  <si>
    <t>{3243c47d-cc5d-45a5-88ec-644ce879f3df}</t>
  </si>
  <si>
    <t>D.2.04</t>
  </si>
  <si>
    <t>Přeložka veřejného osvětlení</t>
  </si>
  <si>
    <t>{0955bcab-2f42-450e-8cc3-ffe750892b95}</t>
  </si>
  <si>
    <t>Vedlejší a ostatní náklady</t>
  </si>
  <si>
    <t>{767641a3-7d2a-408a-ae39-6eaa0e4088e8}</t>
  </si>
  <si>
    <t>A</t>
  </si>
  <si>
    <t>DOMOV DŮCHODCŮ</t>
  </si>
  <si>
    <t>{28efd82b-2a9a-424c-83ce-5c0b3afab3df}</t>
  </si>
  <si>
    <t>{1e6a2852-28d7-4ab9-9feb-63765ee05c1b}</t>
  </si>
  <si>
    <t>{63790109-445c-42ed-8175-b2ebb8976722}</t>
  </si>
  <si>
    <t>{cc93cb62-7979-4d64-b109-962d4eb269d4}</t>
  </si>
  <si>
    <t>{0e9bedfd-1ce4-4ff2-b78a-4541cd0af78b}</t>
  </si>
  <si>
    <t>{cb8c2be0-76d2-493c-bb7d-aba055b74154}</t>
  </si>
  <si>
    <t>Zdravotně technické instalace</t>
  </si>
  <si>
    <t>{03bf1fc5-6dbb-4458-9f4d-73731bb35688}</t>
  </si>
  <si>
    <t>{ed5866cb-ce93-461b-8aa0-0b8134ab3ac7}</t>
  </si>
  <si>
    <t>{e3845029-0438-47d2-9b79-20ddfd5d16e2}</t>
  </si>
  <si>
    <t>{4e8d9292-787b-48fd-b78a-8db155e430d6}</t>
  </si>
  <si>
    <t>Vedlejší a ostatní rozpočtové náklady</t>
  </si>
  <si>
    <t>{a2eda81b-cc24-4660-b2e0-44378c642626}</t>
  </si>
  <si>
    <t>KRYCÍ LIST SOUPISU PRACÍ</t>
  </si>
  <si>
    <t>Objekt:</t>
  </si>
  <si>
    <t>B - CHRÁNĚNÉ BYTY</t>
  </si>
  <si>
    <t>Soupis:</t>
  </si>
  <si>
    <t>D.1.01 - Architektonicko-stavební řešení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</si>
  <si>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</si>
  <si>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</si>
  <si>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</si>
  <si>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</si>
  <si>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</si>
  <si>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</si>
  <si>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</t>
  </si>
  <si>
    <t xml:space="preserve">    2 - Zakládání</t>
  </si>
  <si>
    <t xml:space="preserve">    3 - Svislé a kompletní konstrukce</t>
  </si>
  <si>
    <t xml:space="preserve">    4 - Vodorovné konstrukce</t>
  </si>
  <si>
    <t xml:space="preserve">    6 - Úpravy povrchů, podlahy a osazování výplní</t>
  </si>
  <si>
    <t xml:space="preserve">    9 - Ostatní konstrukce a práce, bourání</t>
  </si>
  <si>
    <t xml:space="preserve">    997 - Přesun sutě</t>
  </si>
  <si>
    <t xml:space="preserve">    998 - Přesun hmot</t>
  </si>
  <si>
    <t>PSV - Práce a dodávky PSV</t>
  </si>
  <si>
    <t xml:space="preserve">    711 - Izolace proti vodě, vlhkosti a plynům</t>
  </si>
  <si>
    <t xml:space="preserve">    712 - Povlakové krytiny</t>
  </si>
  <si>
    <t xml:space="preserve">    713 - Izolace tepelné</t>
  </si>
  <si>
    <t xml:space="preserve">    721 - Zdravotechnika - vnitřní kanalizace</t>
  </si>
  <si>
    <t xml:space="preserve">    760 - Výplně otvorů</t>
  </si>
  <si>
    <t xml:space="preserve">    762 - Konstrukce tesařské</t>
  </si>
  <si>
    <t xml:space="preserve">    763 - Konstrukce suché výstavby</t>
  </si>
  <si>
    <t xml:space="preserve">    764 - Konstrukce klempířské</t>
  </si>
  <si>
    <t xml:space="preserve">    765 - Krytina skládaná</t>
  </si>
  <si>
    <t xml:space="preserve">    766 - Konstrukce truhlářské</t>
  </si>
  <si>
    <t xml:space="preserve">    767 - Konstrukce zámečnické</t>
  </si>
  <si>
    <t xml:space="preserve">    771 - Podlahy z dlaždic</t>
  </si>
  <si>
    <t xml:space="preserve">    773 - Podlahy z litého teraca</t>
  </si>
  <si>
    <t xml:space="preserve">    776 - Podlahy povlakové</t>
  </si>
  <si>
    <t xml:space="preserve">    781 - Dokončovací práce - obklady</t>
  </si>
  <si>
    <t xml:space="preserve">    783 - Dokončovací práce - nátěry</t>
  </si>
  <si>
    <t xml:space="preserve">    784 - Dokončovací práce - malby a tapety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</si>
  <si>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</si>
  <si>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</si>
  <si>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</si>
  <si>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</si>
  <si>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</si>
  <si>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</si>
  <si>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</si>
  <si>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</si>
  <si>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</si>
  <si>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</si>
  <si>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</si>
  <si>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</si>
  <si>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</si>
  <si>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</si>
  <si>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</si>
  <si>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</si>
  <si>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</si>
  <si>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</si>
  <si>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131251104</t>
  </si>
  <si>
    <t>Hloubení nezapažených jam a zářezů strojně s urovnáním dna do předepsaného profilu a spádu v hornině třídy těžitelnosti I skupiny 3 přes 100 do 500 m3</t>
  </si>
  <si>
    <t>m3</t>
  </si>
  <si>
    <t>4</t>
  </si>
  <si>
    <t>VV</t>
  </si>
  <si>
    <t>0,9m2*16m + 0,2m* 135m2 +20m2*2,5m + 12m2*2,5m</t>
  </si>
  <si>
    <t>121,4</t>
  </si>
  <si>
    <t>Součet</t>
  </si>
  <si>
    <t>162351103</t>
  </si>
  <si>
    <t>Vodorovné přemístění výkopku nebo sypaniny po suchu na obvyklém dopravním prostředku, bez naložení výkopku, avšak se složením bez rozhrnutí z horniny třídy těžitelnosti I skupiny 1 až 3 na vzdálenost přes 50 do 500 m</t>
  </si>
  <si>
    <t>na meziskládku a zpět do zásypů</t>
  </si>
  <si>
    <t>121,4*2</t>
  </si>
  <si>
    <t>3</t>
  </si>
  <si>
    <t>162751117</t>
  </si>
  <si>
    <t>Vodorovné přemístění výkopku nebo sypaniny po suchu na obvyklém dopravním prostředku, bez naložení výkopku, avšak se složením bez rozhrnutí z horniny třídy těžitelnosti I skupiny 1 až 3 na vzdálenost přes 9 000 do 10 000 m</t>
  </si>
  <si>
    <t>6</t>
  </si>
  <si>
    <t>piloty</t>
  </si>
  <si>
    <t>97,5*3,14*0,5*0,5</t>
  </si>
  <si>
    <t>162751119</t>
  </si>
  <si>
    <t>Vodorovné přemístění výkopku nebo sypaniny po suchu na obvyklém dopravním prostředku, bez naložení výkopku, avšak se složením bez rozhrnutí z horniny třídy těžitelnosti I skupiny 1 až 3 na vzdálenost Příplatek k ceně za každých dalších i započatých 1 000</t>
  </si>
  <si>
    <t>8</t>
  </si>
  <si>
    <t>76,538*10</t>
  </si>
  <si>
    <t>5</t>
  </si>
  <si>
    <t>167151111</t>
  </si>
  <si>
    <t>Nakládání, skládání a překládání neulehlého výkopku nebo sypaniny strojně nakládání, množství přes 100 m3, z hornin třídy těžitelnosti I, skupiny 1 až 3</t>
  </si>
  <si>
    <t>10</t>
  </si>
  <si>
    <t>171201221</t>
  </si>
  <si>
    <t>Poplatek za uložení stavebního odpadu na skládce (skládkovné) zeminy a kamení zatříděného do Katalogu odpadů pod kódem 17 05 04</t>
  </si>
  <si>
    <t>t</t>
  </si>
  <si>
    <t>12</t>
  </si>
  <si>
    <t>76,538*1,8</t>
  </si>
  <si>
    <t>7</t>
  </si>
  <si>
    <t>171251201</t>
  </si>
  <si>
    <t>Uložení sypaniny na skládky nebo meziskládky bez hutnění s upravením uložené sypaniny do předepsaného tvaru</t>
  </si>
  <si>
    <t>14</t>
  </si>
  <si>
    <t>121,4+76,538</t>
  </si>
  <si>
    <t>174151101</t>
  </si>
  <si>
    <t>Zásyp sypaninou z jakékoliv horniny strojně s uložením výkopku ve vrstvách se zhutněním jam, šachet, rýh nebo kolem objektů v těchto vykopávkách</t>
  </si>
  <si>
    <t>16</t>
  </si>
  <si>
    <t>10m2*15,5m + 30m2*3,5m + 6m2*2,5m</t>
  </si>
  <si>
    <t>275</t>
  </si>
  <si>
    <t>9</t>
  </si>
  <si>
    <t>M</t>
  </si>
  <si>
    <t>10364100</t>
  </si>
  <si>
    <t>zemina pro terénní úpravy - tříděná</t>
  </si>
  <si>
    <t>18</t>
  </si>
  <si>
    <t>(275-121,4)*1,8</t>
  </si>
  <si>
    <t>Zakládání</t>
  </si>
  <si>
    <t>213311113</t>
  </si>
  <si>
    <t>Polštáře zhutněné pod základy z kameniva hrubého drceného, frakce 16 - 63 mm</t>
  </si>
  <si>
    <t>20</t>
  </si>
  <si>
    <t>3,7m*2,35m*0,2m + 3,7m*2,35m*0,2m + 2,0m*2,35m*0,2m</t>
  </si>
  <si>
    <t>4,4</t>
  </si>
  <si>
    <t>11</t>
  </si>
  <si>
    <t>224311114</t>
  </si>
  <si>
    <t>Maloprofilové vrty průběžným sacím vrtáním průměru přes 93 do 156 mm do úklonu 45° v hl 0 až 25 m v hornině tř. III a IV</t>
  </si>
  <si>
    <t>m</t>
  </si>
  <si>
    <t>22</t>
  </si>
  <si>
    <t>3*3</t>
  </si>
  <si>
    <t>226113213</t>
  </si>
  <si>
    <t>Velkoprofilové vrty náběrovým vrtáním svislé nezapažené průměru přes 850 do 1050 mm, v hl přes 5 m v hornině tř. III</t>
  </si>
  <si>
    <t>24</t>
  </si>
  <si>
    <t>6,5*15</t>
  </si>
  <si>
    <t>13</t>
  </si>
  <si>
    <t>231212113</t>
  </si>
  <si>
    <t>Zřízení výplně pilot zapažených s vytažením pažnic z vrtu svislých z betonu železového, v hl od 0 do 10 m, při průměru piloty přes 650 do 1250 mm</t>
  </si>
  <si>
    <t>26</t>
  </si>
  <si>
    <t>58933328</t>
  </si>
  <si>
    <t>beton C 30/37 XF1 kamenivo frakce 0/8</t>
  </si>
  <si>
    <t>28</t>
  </si>
  <si>
    <t>97,5*3,14*0,5*0,5*1,05</t>
  </si>
  <si>
    <t>231611114</t>
  </si>
  <si>
    <t>Výztuž pilot betonovaných do země z oceli 10 505 (R)</t>
  </si>
  <si>
    <t>30</t>
  </si>
  <si>
    <t>272361821</t>
  </si>
  <si>
    <t>Výztuž základů kleneb z betonářské oceli 10 505 (R) nebo BSt 500</t>
  </si>
  <si>
    <t>32</t>
  </si>
  <si>
    <t>17</t>
  </si>
  <si>
    <t>273313511</t>
  </si>
  <si>
    <t>Základy z betonu prostého desky z betonu kamenem neprokládaného tř. C 12/15</t>
  </si>
  <si>
    <t>34</t>
  </si>
  <si>
    <t>Podkladní beton C12/15 pod základové pasy</t>
  </si>
  <si>
    <t>(9,2+9,2+9,2+9,2+14,7+8,5)*1,1*0,1 + 32*0,01</t>
  </si>
  <si>
    <t>podkladní beton</t>
  </si>
  <si>
    <t>(3,7*2,35*0,1)*2 + 2*2,35*0,1</t>
  </si>
  <si>
    <t>273321311</t>
  </si>
  <si>
    <t>Základy z betonu železového (bez výztuže) desky z betonu bez zvláštních nároků na prostředí tř. C 16/20</t>
  </si>
  <si>
    <t>36</t>
  </si>
  <si>
    <t>133*0,15</t>
  </si>
  <si>
    <t>19</t>
  </si>
  <si>
    <t>273321611</t>
  </si>
  <si>
    <t>Základy z betonu železového (bez výztuže) desky z betonu bez zvláštních nároků na prostředí tř. C 30/37</t>
  </si>
  <si>
    <t>38</t>
  </si>
  <si>
    <t>7m2*0,3m + 7m2*0,3m+ 3,2m2*0,3m</t>
  </si>
  <si>
    <t>5,2</t>
  </si>
  <si>
    <t>273351121</t>
  </si>
  <si>
    <t>Bednění základů desek zřízení</t>
  </si>
  <si>
    <t>m2</t>
  </si>
  <si>
    <t>40</t>
  </si>
  <si>
    <t>47,6*0,15</t>
  </si>
  <si>
    <t>(5,7+7,4+7,4)*0,3</t>
  </si>
  <si>
    <t>273351122</t>
  </si>
  <si>
    <t>Bednění základů desek odstranění</t>
  </si>
  <si>
    <t>42</t>
  </si>
  <si>
    <t>273361821</t>
  </si>
  <si>
    <t>Výztuž základů desek z betonářské oceli 10 505 (R) nebo BSt 500</t>
  </si>
  <si>
    <t>44</t>
  </si>
  <si>
    <t>2,6+0,8</t>
  </si>
  <si>
    <t>23</t>
  </si>
  <si>
    <t>274321611</t>
  </si>
  <si>
    <t>Základy z betonu železového (bez výztuže) pasy z betonu bez zvláštních nároků na prostředí tř. C 30/37</t>
  </si>
  <si>
    <t>46</t>
  </si>
  <si>
    <t>22*0,9 + 30*1,2</t>
  </si>
  <si>
    <t>274351121</t>
  </si>
  <si>
    <t>Bednění základů pasů rovné zřízení</t>
  </si>
  <si>
    <t>48</t>
  </si>
  <si>
    <t>32,3*0,9 + 78,0*1,2 + 21,8*1,2</t>
  </si>
  <si>
    <t>25</t>
  </si>
  <si>
    <t>274351122</t>
  </si>
  <si>
    <t>Bednění základů pasů rovné odstranění</t>
  </si>
  <si>
    <t>50</t>
  </si>
  <si>
    <t>283111113</t>
  </si>
  <si>
    <t>Zřízení ocelových, trubkových mikropilot tlakové i tahové svislé nebo odklon od svislice do 60° část hladká, průměru přes 105 do 115 mm</t>
  </si>
  <si>
    <t>52</t>
  </si>
  <si>
    <t>2,5*3</t>
  </si>
  <si>
    <t>27</t>
  </si>
  <si>
    <t>55283918</t>
  </si>
  <si>
    <t>trubka ocelová bezešvá hladká jakost 11 353 114x3,6mm</t>
  </si>
  <si>
    <t>54</t>
  </si>
  <si>
    <t>7,5*1,1 "Přepočtené koeficientem množství</t>
  </si>
  <si>
    <t>283111123</t>
  </si>
  <si>
    <t>Zřízení ocelových, trubkových mikropilot tlakové i tahové svislé nebo odklon od svislice do 60° část manžetová, průměru přes 105 do 115 mm</t>
  </si>
  <si>
    <t>56</t>
  </si>
  <si>
    <t>1,5*3</t>
  </si>
  <si>
    <t>29</t>
  </si>
  <si>
    <t>55283918a</t>
  </si>
  <si>
    <t>58</t>
  </si>
  <si>
    <t>4,5*1,1 "Přepočtené koeficientem množství</t>
  </si>
  <si>
    <t>283131113</t>
  </si>
  <si>
    <t>Zřízení hlav trubkových mikropilot namáhaných tlakem i tahem, průměru přes 105 do 115 mm</t>
  </si>
  <si>
    <t>kus</t>
  </si>
  <si>
    <t>60</t>
  </si>
  <si>
    <t>31</t>
  </si>
  <si>
    <t>283001</t>
  </si>
  <si>
    <t>Hlava mikropiloty kompletní</t>
  </si>
  <si>
    <t>62</t>
  </si>
  <si>
    <t>Svislé a kompletní konstrukce</t>
  </si>
  <si>
    <t>311235145</t>
  </si>
  <si>
    <t>Zdivo jednovrstvé z cihel děrovaných broušených na celoplošnou tenkovrstvou maltu, pevnost cihel přes P10 do P15, tl. zdiva 250 mm</t>
  </si>
  <si>
    <t>64</t>
  </si>
  <si>
    <t>4,0m*0,25m*2,85m + 5,0m*0,25m*3,5m</t>
  </si>
  <si>
    <t>28,95</t>
  </si>
  <si>
    <t>33</t>
  </si>
  <si>
    <t>311235161</t>
  </si>
  <si>
    <t>Zdivo jednovrstvé z cihel děrovaných broušených na celoplošnou tenkovrstvou maltu, pevnost cihel přes P10 do P15, tl. zdiva 300 mm</t>
  </si>
  <si>
    <t>66</t>
  </si>
  <si>
    <t>(2,7 + 1,8)*2,85</t>
  </si>
  <si>
    <t>311235211</t>
  </si>
  <si>
    <t>Zdivo jednovrstvé z cihel děrovaných broušených na celoplošnou tenkovrstvou maltu, pevnost cihel do P10, tl. zdiva 400 mm</t>
  </si>
  <si>
    <t>68</t>
  </si>
  <si>
    <t>(1,2*1,5 + 0,9*1,5 + 0,9*1,5)*3</t>
  </si>
  <si>
    <t>35</t>
  </si>
  <si>
    <t>311236121</t>
  </si>
  <si>
    <t>Zdivo jednovrstvé zvukově izolační z cihel děrovaných spojených na pero a drážku na maltu cementovou M10, pevnost cihel do P15, tl. zdiva 250 mm</t>
  </si>
  <si>
    <t>70</t>
  </si>
  <si>
    <t>(4m2+2,1m2)*8,8m - (1,2m*2,3m*0,25m)*4*3</t>
  </si>
  <si>
    <t>181,6</t>
  </si>
  <si>
    <t>311238652</t>
  </si>
  <si>
    <t>Zdivo jednovrstvé tepelně izolační z cihel děrovaných broušených s integrovanou izolací z hydrofobizované minerální vlny na tenkovrstvou maltu, součinitel prostupu tepla U přes 0,14 do 0,18, pevnost cihel P8, tl. zdiva 380 mm</t>
  </si>
  <si>
    <t>72</t>
  </si>
  <si>
    <t>17,5m2*2,85m + 17,5m2*2,75m + 17,5m2*2,75m - (1,2m*1,5m*0,38m)*24 + 30m2*0,38m</t>
  </si>
  <si>
    <t>377,4</t>
  </si>
  <si>
    <t>37</t>
  </si>
  <si>
    <t>317142422</t>
  </si>
  <si>
    <t>Překlady nenosné z pórobetonu osazené do tenkého maltového lože, výšky do 250 mm, šířky překladu 100 mm, délky překladu přes 1000 do 1250 mm</t>
  </si>
  <si>
    <t>74</t>
  </si>
  <si>
    <t>317168053</t>
  </si>
  <si>
    <t>Překlady keramické vysoké osazené do maltového lože, šířky překladu 70 mm výšky 238 mm, délky 1500 mm</t>
  </si>
  <si>
    <t>76</t>
  </si>
  <si>
    <t>39</t>
  </si>
  <si>
    <t>317168056</t>
  </si>
  <si>
    <t>Překlady keramické vysoké osazené do maltového lože, šířky překladu 70 mm výšky 238 mm, délky 2250 mm</t>
  </si>
  <si>
    <t>78</t>
  </si>
  <si>
    <t>317998121</t>
  </si>
  <si>
    <t>Izolace tepelná mezi překlady z pěnového polystyrenu jakékoliv výšky, tloušťky přes 30 do 50 mm</t>
  </si>
  <si>
    <t>80</t>
  </si>
  <si>
    <t>41</t>
  </si>
  <si>
    <t>341321610</t>
  </si>
  <si>
    <t>Stěny a příčky z betonu železového (bez výztuže) nosné tř. C 30/37</t>
  </si>
  <si>
    <t>82</t>
  </si>
  <si>
    <t>1,1m2*1,6m + 1,4m2*1,6m + 1,4m2*1,6m</t>
  </si>
  <si>
    <t>6,3</t>
  </si>
  <si>
    <t>341351111</t>
  </si>
  <si>
    <t>Bednění stěn a příček nosných rovné oboustranné za každou stranu zřízení</t>
  </si>
  <si>
    <t>84</t>
  </si>
  <si>
    <t>14,4m*1,6m + 14,4m*1,6m + 11m*1,6m</t>
  </si>
  <si>
    <t>43</t>
  </si>
  <si>
    <t>341351112</t>
  </si>
  <si>
    <t>Bednění stěn a příček nosných rovné oboustranné za každou stranu odstranění</t>
  </si>
  <si>
    <t>86</t>
  </si>
  <si>
    <t>341361821</t>
  </si>
  <si>
    <t>Výztuž stěn a příček nosných svislých nebo šikmých, rovných nebo oblých z betonářské oceli 10 505 (R) nebo BSt 500</t>
  </si>
  <si>
    <t>88</t>
  </si>
  <si>
    <t>45</t>
  </si>
  <si>
    <t>342272225</t>
  </si>
  <si>
    <t>Příčky z pórobetonových tvárnic hladkých na tenké maltové lože objemová hmotnost do 500 kg/m3, tloušťka příčky 100 mm</t>
  </si>
  <si>
    <t>90</t>
  </si>
  <si>
    <t>(2,3m+2,9m+2,9m+1,5m+2,6m+1,5m+2,6m+1,5m+1m+2,5m+2,6m+2,6m+1,5m+2,6m+1,5m+1,5m+2,5m+4,1m+1,5m+</t>
  </si>
  <si>
    <t>2,5m+1,5m+2,6m+1,5m+2,5m+1,5m+4,1m+2,5m+1,5m)*2,85m + (2,9m+2,3m+2,9m+2,9m+1,5m+2,7m+2,7m+3,8m+</t>
  </si>
  <si>
    <t>1,0m+2,5m+2,5m+1,5m+1,5m+2,5m+2,5m+1,5m+2,5m+1,5m+4,1m+2,5m+1,5m+2,5m+1,5m+2,5m+1,5m+4,1m+2,5m+</t>
  </si>
  <si>
    <t>1,6m)*2,75m + (2,9m+2,9m+2,9m+2,2m+2,5m+1,5m+2,5m+1,5m+2,5m+1,5m+2,5m+1,0m+2,5m+1,5m+2,5m+1,5m+</t>
  </si>
  <si>
    <t>2,5m+1,5m+2,5m+1,5m+2,5m+1,5m+4,1m+2,5m+1,5m+2,5m+1,5m+4,1+2,5m+1,5m)*2,75m + 2m*2,9m</t>
  </si>
  <si>
    <t>552,1</t>
  </si>
  <si>
    <t>342272235</t>
  </si>
  <si>
    <t>Příčky z pórobetonových tvárnic hladkých na tenké maltové lože objemová hmotnost do 500 kg/m3, tloušťka příčky 125 mm</t>
  </si>
  <si>
    <t>92</t>
  </si>
  <si>
    <t>(2,6m+2,6m+2,6m+2,6m+2,6m+2,6m+2,6m+3,0m+2,6m+2,6m+2,6m)*2,85m + (2,6m+2,6m+2,6m+2,6m+2,6m+2,6m+</t>
  </si>
  <si>
    <t>+2,6m+2,5m)*2,75m + (2,6m+2,6m+2,6m+2,6m+2,6m+2,6m+2,6m+2,6m+2,6m+2,6m)*2,75m</t>
  </si>
  <si>
    <t>219</t>
  </si>
  <si>
    <t>47</t>
  </si>
  <si>
    <t>342272245</t>
  </si>
  <si>
    <t>Příčky z pórobetonových tvárnic hladkých na tenké maltové lože objemová hmotnost do 500 kg/m3, tloušťka příčky 150 mm</t>
  </si>
  <si>
    <t>94</t>
  </si>
  <si>
    <t xml:space="preserve">(3,9m+3,0m)*2,85m + (3,9m+4,1m+7,6m+3,0m+2,6m+2,6m+4,1m)*2,75m + (3,85m+3,85m+3,0m)*2,75m + (3,85m+ </t>
  </si>
  <si>
    <t>3,85m+6,3m+3,0m+1,1m+5,5m+2,6m+4,1m+5,6m+2,5m+2,5m)*2,85m</t>
  </si>
  <si>
    <t>246,6</t>
  </si>
  <si>
    <t>Vodorovné konstrukce</t>
  </si>
  <si>
    <t>411168334</t>
  </si>
  <si>
    <t>Stropy keramické z cihelných stropních vložek a keramobetonových nosníků včetně zmonolitnění konstrukce z betonu C 20/25 a svařované sítě při osové vzdálenosti nosníků 62,5 cm, z vložek výšky 15 cm (15/62,5), tloušťky stropní konstrukce 21 cm, z nosníků d</t>
  </si>
  <si>
    <t>96</t>
  </si>
  <si>
    <t>Stropní vložka 15/62,5</t>
  </si>
  <si>
    <t>1 440 kusů</t>
  </si>
  <si>
    <t>Stropní trám 175 délky 4,35m</t>
  </si>
  <si>
    <t>88 kusů</t>
  </si>
  <si>
    <t>Stropní trám 175 délky 2,10m</t>
  </si>
  <si>
    <t>32,00 kusů</t>
  </si>
  <si>
    <t>"plocha stropů" 267,0</t>
  </si>
  <si>
    <t>49</t>
  </si>
  <si>
    <t>411321616</t>
  </si>
  <si>
    <t>Stropy z betonu železového (bez výztuže) stropů deskových, plochých střech, desek balkonových, desek hřibových stropů včetně hlavic hřibových sloupů tř. C 30/37</t>
  </si>
  <si>
    <t>98</t>
  </si>
  <si>
    <t>134*0,25 + 48*0,13*0,3</t>
  </si>
  <si>
    <t>411351011</t>
  </si>
  <si>
    <t>Bednění stropních konstrukcí - bez podpěrné konstrukce desek tloušťky stropní desky přes 5 do 25 cm zřízení</t>
  </si>
  <si>
    <t>100</t>
  </si>
  <si>
    <t>134 + 47,5*0,6</t>
  </si>
  <si>
    <t>51</t>
  </si>
  <si>
    <t>411351012</t>
  </si>
  <si>
    <t>Bednění stropních konstrukcí - bez podpěrné konstrukce desek tloušťky stropní desky přes 5 do 25 cm odstranění</t>
  </si>
  <si>
    <t>102</t>
  </si>
  <si>
    <t>411354313</t>
  </si>
  <si>
    <t>Podpěrná konstrukce stropů - desek, kleneb a skořepin výška podepření do 4 m tloušťka stropu přes 15 do 25 cm zřízení</t>
  </si>
  <si>
    <t>104</t>
  </si>
  <si>
    <t>53</t>
  </si>
  <si>
    <t>411354314</t>
  </si>
  <si>
    <t>Podpěrná konstrukce stropů - desek, kleneb a skořepin výška podepření do 4 m tloušťka stropu přes 15 do 25 cm odstranění</t>
  </si>
  <si>
    <t>106</t>
  </si>
  <si>
    <t>411361821</t>
  </si>
  <si>
    <t>Výztuž stropů prostě uložených, vetknutých, spojitých, deskových, trámových (žebrových, kazetových), s keramickými a jinými vložkami, konsolových nebo balkonových, hřibových včetně hlavic hřibových sloupů, plochých střech a pro zavěšení železobetonových podhledů z betonářské oceli 10 505 (R) nebo BSt 500</t>
  </si>
  <si>
    <t>108</t>
  </si>
  <si>
    <t>55</t>
  </si>
  <si>
    <t>417238212</t>
  </si>
  <si>
    <t>Obezdívka ztužujícího věnce keramickými věncovkami včetně tepelné izolace z pěnového polystyrenu tl. 100 mm jednostranná, výška věnce přes 150 do 210 mm</t>
  </si>
  <si>
    <t>110</t>
  </si>
  <si>
    <t>140 kusů * 500 mm</t>
  </si>
  <si>
    <t>140*0,5</t>
  </si>
  <si>
    <t>417321616</t>
  </si>
  <si>
    <t>Ztužující pásy a věnce z betonu železového (bez výztuže) tř. C 30/37</t>
  </si>
  <si>
    <t>112</t>
  </si>
  <si>
    <t>23,6*0,25*2</t>
  </si>
  <si>
    <t>57</t>
  </si>
  <si>
    <t>417351115</t>
  </si>
  <si>
    <t>Bednění bočnic ztužujících pásů a věnců včetně vzpěr zřízení</t>
  </si>
  <si>
    <t>114</t>
  </si>
  <si>
    <t>47,5*0,25*2</t>
  </si>
  <si>
    <t>417351116</t>
  </si>
  <si>
    <t>Bednění bočnic ztužujících pásů a věnců včetně vzpěr odstranění</t>
  </si>
  <si>
    <t>116</t>
  </si>
  <si>
    <t>59</t>
  </si>
  <si>
    <t>417361821</t>
  </si>
  <si>
    <t>Výztuž ztužujících pásů a věnců z betonářské oceli 10 505 (R) nebo BSt 500</t>
  </si>
  <si>
    <t>118</t>
  </si>
  <si>
    <t>430321616</t>
  </si>
  <si>
    <t>Schodišťové konstrukce a rampy z betonu železového (bez výztuže) stupně, schodnice, ramena, podesty s nosníky tř. C 30/37</t>
  </si>
  <si>
    <t>120</t>
  </si>
  <si>
    <t>6+4+5</t>
  </si>
  <si>
    <t>61</t>
  </si>
  <si>
    <t>430361821</t>
  </si>
  <si>
    <t>Výztuž schodišťových konstrukcí a ramp stupňů, schodnic, ramen, podest s nosníky z betonářské oceli 10 505 (R) nebo BSt 500</t>
  </si>
  <si>
    <t>122</t>
  </si>
  <si>
    <t>431351121</t>
  </si>
  <si>
    <t>Bednění podest, podstupňových desek a ramp včetně podpěrné konstrukce výšky do 4 m půdorysně přímočarých zřízení</t>
  </si>
  <si>
    <t>124</t>
  </si>
  <si>
    <t>vč. bednění stupňů</t>
  </si>
  <si>
    <t>63</t>
  </si>
  <si>
    <t>431351122</t>
  </si>
  <si>
    <t>Bednění podest, podstupňových desek a ramp včetně podpěrné konstrukce výšky do 4 m půdorysně přímočarých odstranění</t>
  </si>
  <si>
    <t>126</t>
  </si>
  <si>
    <t>Úpravy povrchů, podlahy a osazování výplní</t>
  </si>
  <si>
    <t>611321341</t>
  </si>
  <si>
    <t>Omítka vápenocementová vnitřních ploch nanášená strojně dvouvrstvá, tloušťky jádrové omítky do 10 mm a tloušťky štuku do 3 mm štuková vodorovných konstrukcí stropů rovných</t>
  </si>
  <si>
    <t>128</t>
  </si>
  <si>
    <t>750+750+750+220</t>
  </si>
  <si>
    <t>65</t>
  </si>
  <si>
    <t>612321341</t>
  </si>
  <si>
    <t>Omítka vápenocementová vnitřních ploch nanášená strojně dvouvrstvá, tloušťky jádrové omítky do 10 mm a tloušťky štuku do 3 mm štuková svislých konstrukcí stěn</t>
  </si>
  <si>
    <t>130</t>
  </si>
  <si>
    <t>60*2,8 + 30*2,8 + 40*2,8 + (185*2,7)*3 +820 +93</t>
  </si>
  <si>
    <t>612381031</t>
  </si>
  <si>
    <t>Omítka tenkovrstvá minerální vnitřních ploch včetně penetrace podkladu zrnitá, tloušťky 3,0 mm svislých konstrukcí stěn v podlaží i na schodišti</t>
  </si>
  <si>
    <t>132</t>
  </si>
  <si>
    <t>728*2</t>
  </si>
  <si>
    <t>67</t>
  </si>
  <si>
    <t>622221111</t>
  </si>
  <si>
    <t>Montáž kontaktního zateplení lepením a mechanickým kotvením z desek z minerální vlny s kolmou orientací vláken na vnější stěny, tloušťky desek přes 40 do 80 mm, vč. veškerých lišt a profilů</t>
  </si>
  <si>
    <t>134</t>
  </si>
  <si>
    <t>30*1</t>
  </si>
  <si>
    <t>63151511</t>
  </si>
  <si>
    <t>deska tepelně izolační minerální kontaktních fasád kolmé vlákno λ=0,041 tl 80mm</t>
  </si>
  <si>
    <t>136</t>
  </si>
  <si>
    <t>30*1,02 "Přepočtené koeficientem množství</t>
  </si>
  <si>
    <t>69</t>
  </si>
  <si>
    <t>622321141</t>
  </si>
  <si>
    <t>Omítka vápenocementová vnějších ploch nanášená ručně dvouvrstvá, tloušťky jádrové omítky do 15 mm a tloušťky štuku do 3 mm štuková stěn</t>
  </si>
  <si>
    <t>138</t>
  </si>
  <si>
    <t>90+145+90+345</t>
  </si>
  <si>
    <t>629995101</t>
  </si>
  <si>
    <t>Očištění vnějších ploch tlakovou vodou omytím</t>
  </si>
  <si>
    <t>140</t>
  </si>
  <si>
    <t>"fasáda" 390</t>
  </si>
  <si>
    <t>71</t>
  </si>
  <si>
    <t>631311116</t>
  </si>
  <si>
    <t>Mazanina z betonu prostého bez zvýšených nároků na prostředí tl. přes 50 do 80 mm tř. C 25/30</t>
  </si>
  <si>
    <t>142</t>
  </si>
  <si>
    <t>(750+750+750)* 0,065</t>
  </si>
  <si>
    <t xml:space="preserve">14,7*9,1*0,07 </t>
  </si>
  <si>
    <t>631311126</t>
  </si>
  <si>
    <t>Mazanina z betonu prostého bez zvýšených nároků na prostředí tl. přes 80 do 120 mm tř. C 25/30</t>
  </si>
  <si>
    <t>144</t>
  </si>
  <si>
    <t>220*0,1</t>
  </si>
  <si>
    <t>73</t>
  </si>
  <si>
    <t>631319011</t>
  </si>
  <si>
    <t>Příplatek k cenám mazanin za úpravu povrchu mazaniny přehlazením, mazanina tl. přes 50 do 80 mm</t>
  </si>
  <si>
    <t>146</t>
  </si>
  <si>
    <t>631319012</t>
  </si>
  <si>
    <t>Příplatek k cenám mazanin za úpravu povrchu mazaniny přehlazením, mazanina tl. přes 80 do 120 mm</t>
  </si>
  <si>
    <t>148</t>
  </si>
  <si>
    <t>75</t>
  </si>
  <si>
    <t>631319171</t>
  </si>
  <si>
    <t>Příplatek k cenám mazanin za stržení povrchu spodní vrstvy mazaniny latí před vložením výztuže nebo pletiva pro tl. obou vrstev mazaniny přes 50 do 80 mm</t>
  </si>
  <si>
    <t>150</t>
  </si>
  <si>
    <t>631319173</t>
  </si>
  <si>
    <t>Příplatek k cenám mazanin za stržení povrchu spodní vrstvy mazaniny latí před vložením výztuže nebo pletiva pro tl. obou vrstev mazaniny přes 80 do 120 mm</t>
  </si>
  <si>
    <t>152</t>
  </si>
  <si>
    <t>77</t>
  </si>
  <si>
    <t>631362021</t>
  </si>
  <si>
    <t>Výztuž mazanin ze svařovaných sítí KARI</t>
  </si>
  <si>
    <t>154</t>
  </si>
  <si>
    <t>(750*3+220+14,7*9,1)*4,44*1,15/1000</t>
  </si>
  <si>
    <t>Ostatní konstrukce a práce, bourání</t>
  </si>
  <si>
    <t>9001001</t>
  </si>
  <si>
    <t>Výtah lůžkový evakuační, 3 stanice, zdvih 7m - dodávka a montáž</t>
  </si>
  <si>
    <t>156</t>
  </si>
  <si>
    <t>79</t>
  </si>
  <si>
    <t>941311112</t>
  </si>
  <si>
    <t>Montáž lešení řadového modulového lehkého pracovního s podlahami</t>
  </si>
  <si>
    <t>158</t>
  </si>
  <si>
    <t>1300</t>
  </si>
  <si>
    <t>941311211</t>
  </si>
  <si>
    <t>Montáž lešení řadového modulového lehkého pracovního s podlahami s provozním zatížením tř. 3 do 200 kg/m2 Příplatek za první a každý další den použití lešení k ceně -1111 nebo -1112</t>
  </si>
  <si>
    <t>160</t>
  </si>
  <si>
    <t>1300*90</t>
  </si>
  <si>
    <t>81</t>
  </si>
  <si>
    <t>941311812</t>
  </si>
  <si>
    <t>Demontáž lešení řadového modulového lehkého pracovního s podlahami</t>
  </si>
  <si>
    <t>162</t>
  </si>
  <si>
    <t>949101111</t>
  </si>
  <si>
    <t>Lešení pomocné pracovní pro objekty pozemních staveb pro zatížení do 150 kg/m2, o výšce lešeňové podlahy do 1,9 m</t>
  </si>
  <si>
    <t>164</t>
  </si>
  <si>
    <t>1086+941+142,5</t>
  </si>
  <si>
    <t>83</t>
  </si>
  <si>
    <t>962031136</t>
  </si>
  <si>
    <t>Bourání příček z cihel, tvárnic nebo příčkovek z tvárnic nebo příčkovek pálených nebo nepálených na maltu vápennou nebo vápenocementovou, tl. do 150 mm</t>
  </si>
  <si>
    <t>166</t>
  </si>
  <si>
    <t xml:space="preserve">tl. 100 mm - </t>
  </si>
  <si>
    <t>(1,5m+2,55m+2,5m+1,5m+2,5m+1,5m+3,0m+1,5m+2,5m+2,5m+1,5m+1,5m+2,5m+1,0m+2,5m+2,5m+4,5m+2,5m+7,5m)*2,9m + (2,5m+1,5m+2,45m+2,45m+1,5m+1,5m+2,45m+1,0m</t>
  </si>
  <si>
    <t>2,5m+1,5m+2,9m+2,45+1,5m+2,45m+1,5+2,45m+1,5m+3,0m+2,5m+1,5m+2,5m+1,5m+2,5m+1,5m+2,5m+1,5m+2,5m+</t>
  </si>
  <si>
    <t>1,5m+2,55m+1,5m)*2,75m=</t>
  </si>
  <si>
    <t>365,2</t>
  </si>
  <si>
    <t xml:space="preserve">tl. 125 mm - </t>
  </si>
  <si>
    <t>(3,9m+4,1m+4,1m+4,1m+5,1m+4,1m+4,1m+4,1m+4,1m+4,1m)*2,9m + (10m+3,9m+4,1m+4,1m+2,5m+5,1m+4,1m+</t>
  </si>
  <si>
    <t>4,1m+4,1m+4,1m+4,1m+4,1m+4,1m+4,1m+5,1m+4,1m+4,1m+4,1m+4,1m+4,1m)*2,75m=</t>
  </si>
  <si>
    <t>363,3</t>
  </si>
  <si>
    <t>962032231</t>
  </si>
  <si>
    <t>Bourání zdiva nadzákladového z cihel nebo tvárnic z cihel pálených nebo vápenopískových, na maltu vápennou nebo vápenocementovou, objemu přes 1 m3</t>
  </si>
  <si>
    <t>168</t>
  </si>
  <si>
    <t>1,5m*0,3m*2,85m + 1,95m*0,3m*2,85m + 1,65m*0,3m*2,85m +</t>
  </si>
  <si>
    <t>+1,0m*0,3m*2,2m+2,5m*0,3m*2,3m + 0,5m*0,4m*2,5m+8,5m * 0,25m * 2,5m + 6,2m*0,25m*2,5m + 1,7m*0,4m*2,6m + 0,5m*0,4m*2,5m=</t>
  </si>
  <si>
    <t>18,7</t>
  </si>
  <si>
    <t>1+1,5+1,5</t>
  </si>
  <si>
    <t>85</t>
  </si>
  <si>
    <t>963051113</t>
  </si>
  <si>
    <t>Bourání železobetonových stropů deskových, tl. přes 80 mm</t>
  </si>
  <si>
    <t>170</t>
  </si>
  <si>
    <t>Železobetonové schodiště (2,0m2+2,0m2+2,0m2+1,5m2)*1,8m + 2,0m3 + 2,0m3</t>
  </si>
  <si>
    <t>17,5</t>
  </si>
  <si>
    <t>965042141</t>
  </si>
  <si>
    <t>Bourání mazanin betonových nebo z litého asfaltu tl. do 100 mm, plochy přes 4 m2</t>
  </si>
  <si>
    <t>172</t>
  </si>
  <si>
    <t xml:space="preserve"> (220 + 350 + 370 + 300)*0,1</t>
  </si>
  <si>
    <t>87</t>
  </si>
  <si>
    <t>965049111</t>
  </si>
  <si>
    <t>Bourání mazanin Příplatek k cenám za bourání mazanin betonových se svařovanou sítí, tl. do 100 mm</t>
  </si>
  <si>
    <t>174</t>
  </si>
  <si>
    <t>965081223</t>
  </si>
  <si>
    <t>Bourání podlah z dlaždic, s jakoukoliv výplní spár keramických tl. přes 10 mm plochy přes 1 m2, vč. soklu</t>
  </si>
  <si>
    <t>176</t>
  </si>
  <si>
    <t>220+ 350+ 370+ 300</t>
  </si>
  <si>
    <t>89</t>
  </si>
  <si>
    <t>9680001</t>
  </si>
  <si>
    <t>Vybourání stávajícího výtahu - 3 stanice, vnitřní rozměr šachty 2,7m * 1,9m * 12,1m</t>
  </si>
  <si>
    <t>178</t>
  </si>
  <si>
    <t>968072455</t>
  </si>
  <si>
    <t>Vybourání kovových rámů oken s křídly, dveřních zárubní, vrat, stěn, ostění nebo obkladů dveřních zárubní, plochy do 2 m2</t>
  </si>
  <si>
    <t>180</t>
  </si>
  <si>
    <t>Vnitřní dřevěné dveře 600/1970</t>
  </si>
  <si>
    <t>2*0,6*1,97</t>
  </si>
  <si>
    <t>Vnitřní dřevěné dveře 900/1970</t>
  </si>
  <si>
    <t>104*0,9*1,97</t>
  </si>
  <si>
    <t>91</t>
  </si>
  <si>
    <t>968072456</t>
  </si>
  <si>
    <t>Vybourání kovových rámů oken s křídly, dveřních zárubní, vrat, stěn, ostění nebo obkladů dveřních zárubní, plochy přes 2 m2</t>
  </si>
  <si>
    <t>182</t>
  </si>
  <si>
    <t>1,450*1,970*9</t>
  </si>
  <si>
    <t>968072641</t>
  </si>
  <si>
    <t>Vybourání kovových rámů oken s křídly, dveřních zárubní, vrat, stěn, ostění nebo obkladů stěn jakýchkoliv, kromě výkladních jakékoliv plochy</t>
  </si>
  <si>
    <t>184</t>
  </si>
  <si>
    <t>Vnitřní prosklená stěna 2700/2400</t>
  </si>
  <si>
    <t>3*2,7*2,4</t>
  </si>
  <si>
    <t>Vnější prosklená stěna vchodová 2750/2150</t>
  </si>
  <si>
    <t>2,75*2,15</t>
  </si>
  <si>
    <t>93</t>
  </si>
  <si>
    <t>968082015</t>
  </si>
  <si>
    <t>Vybourání plastových rámů oken s křídly, dveřních zárubní, vrat rámu oken s křídly, plochy do 1 m2</t>
  </si>
  <si>
    <t>186</t>
  </si>
  <si>
    <t>0,9*0,5*5</t>
  </si>
  <si>
    <t>968082016</t>
  </si>
  <si>
    <t>Vybourání plastových rámů oken s křídly, dveřních zárubní, vrat rámu oken s křídly, plochy přes 1 do 2 m2</t>
  </si>
  <si>
    <t>188</t>
  </si>
  <si>
    <t>Okno plastové 900/1500</t>
  </si>
  <si>
    <t>6*0,9*1,5</t>
  </si>
  <si>
    <t>Okno plastové 1200/1500</t>
  </si>
  <si>
    <t>37*1,2*1,5</t>
  </si>
  <si>
    <t>95</t>
  </si>
  <si>
    <t>968082017</t>
  </si>
  <si>
    <t>Vybourání plastových rámů oken s křídly, dveřních zárubní, vrat rámu oken s křídly, plochy přes 2 do 4 m2</t>
  </si>
  <si>
    <t>190</t>
  </si>
  <si>
    <t>Okno plastové 2150/1500</t>
  </si>
  <si>
    <t>2,15*1,5*2</t>
  </si>
  <si>
    <t>Okno plastové 2750/1500</t>
  </si>
  <si>
    <t>2,75*1,5*1</t>
  </si>
  <si>
    <t>Okno plastové 1550/1500</t>
  </si>
  <si>
    <t>1,55*1,5*2</t>
  </si>
  <si>
    <t>976071111</t>
  </si>
  <si>
    <t>Vybourání kovových madel, zábradlí, dvířek, zděří, kotevních želez madel a zábradlí</t>
  </si>
  <si>
    <t>192</t>
  </si>
  <si>
    <t>zábradlí 18 m + madlo 18 m</t>
  </si>
  <si>
    <t>97</t>
  </si>
  <si>
    <t>976085411</t>
  </si>
  <si>
    <t>Vybourání poklopů</t>
  </si>
  <si>
    <t>194</t>
  </si>
  <si>
    <t>978011191</t>
  </si>
  <si>
    <t>Otlučení vápenných nebo vápenocementových omítek vnitřních ploch stropů, v rozsahu přes 50 do 100 %</t>
  </si>
  <si>
    <t>196</t>
  </si>
  <si>
    <t>185+490+490+490</t>
  </si>
  <si>
    <t>99</t>
  </si>
  <si>
    <t>9600001</t>
  </si>
  <si>
    <t>Odstranění stávajících kuchyňských linek 2,7m*0,6m (vařič, umyvadlo, lednice)</t>
  </si>
  <si>
    <t>ks</t>
  </si>
  <si>
    <t>198</t>
  </si>
  <si>
    <t>9600002</t>
  </si>
  <si>
    <t>Odstranění stávajícího mobiliáře (1 stůl,3 židle)</t>
  </si>
  <si>
    <t>200</t>
  </si>
  <si>
    <t>(1 stůl,3 židle)</t>
  </si>
  <si>
    <t>101</t>
  </si>
  <si>
    <t>9600003</t>
  </si>
  <si>
    <t>Odstranění stávajícího lůžka</t>
  </si>
  <si>
    <t>202</t>
  </si>
  <si>
    <t>9600004</t>
  </si>
  <si>
    <t>Odstranění stávajícího zábradlí</t>
  </si>
  <si>
    <t>204</t>
  </si>
  <si>
    <t>103</t>
  </si>
  <si>
    <t>9600005</t>
  </si>
  <si>
    <t>Odstranění anglického dvorku 1m*0,4m*1,1m</t>
  </si>
  <si>
    <t>206</t>
  </si>
  <si>
    <t>9100001</t>
  </si>
  <si>
    <t>Přenosný hasící přístroj práškový 21A 113B</t>
  </si>
  <si>
    <t>208</t>
  </si>
  <si>
    <t>105</t>
  </si>
  <si>
    <t>9100002</t>
  </si>
  <si>
    <t>Přenosný hasící přístroj práškový CO2 55B</t>
  </si>
  <si>
    <t>210</t>
  </si>
  <si>
    <t>9100003</t>
  </si>
  <si>
    <t>Přenosný hasící přístroj práškový F</t>
  </si>
  <si>
    <t>212</t>
  </si>
  <si>
    <t>107</t>
  </si>
  <si>
    <t>9100004</t>
  </si>
  <si>
    <t>Venkovní podlahová vpusť DN110 se zpětnou klapkou</t>
  </si>
  <si>
    <t>214</t>
  </si>
  <si>
    <t>978013191</t>
  </si>
  <si>
    <t>Otlučení vápenných nebo vápenocementových omítek vnitřních ploch stěn s vyškrabáním spar, s očištěním zdiva, v rozsahu přes 50 do 100 %</t>
  </si>
  <si>
    <t>216</t>
  </si>
  <si>
    <t>60*2,8 + 30*2,8 + 40*2,8 + (185*2,7)*3 + 93,5</t>
  </si>
  <si>
    <t>109</t>
  </si>
  <si>
    <t>978059541</t>
  </si>
  <si>
    <t>Odsekání obkladů stěn včetně otlučení podkladní omítky až na zdivo z obkládaček vnitřních, z jakýchkoliv materiálů, plochy přes 1 m2</t>
  </si>
  <si>
    <t>218</t>
  </si>
  <si>
    <t xml:space="preserve">(10*2,0*10)*3 + 12*2,0*5 </t>
  </si>
  <si>
    <t>997</t>
  </si>
  <si>
    <t>Přesun sutě</t>
  </si>
  <si>
    <t>997013113</t>
  </si>
  <si>
    <t>Vnitrostaveništní doprava suti a vybouraných hmot vodorovně a svisle</t>
  </si>
  <si>
    <t>220</t>
  </si>
  <si>
    <t>111</t>
  </si>
  <si>
    <t>997013501</t>
  </si>
  <si>
    <t>Odvoz suti a vybouraných hmot na skládku nebo meziskládku se složením, na vzdálenost do 1 km</t>
  </si>
  <si>
    <t>222</t>
  </si>
  <si>
    <t>997013509</t>
  </si>
  <si>
    <t>Odvoz suti a vybouraných hmot na skládku nebo meziskládku se složením, na vzdálenost Příplatek k ceně za každý další i započatý 1 km přes 1 km</t>
  </si>
  <si>
    <t>224</t>
  </si>
  <si>
    <t>797,463*19 "Přepočtené koeficientem množství</t>
  </si>
  <si>
    <t>113</t>
  </si>
  <si>
    <t>997013631</t>
  </si>
  <si>
    <t>Poplatek za uložení stavebního odpadu na skládce (skládkovné) směsného stavebního a demoličního zatříděného do Katalogu odpadů pod kódem 17 09 04</t>
  </si>
  <si>
    <t>226</t>
  </si>
  <si>
    <t>998</t>
  </si>
  <si>
    <t>Přesun hmot</t>
  </si>
  <si>
    <t>998011002</t>
  </si>
  <si>
    <t>Přesun hmot HSV PSV</t>
  </si>
  <si>
    <t>228</t>
  </si>
  <si>
    <t>PSV</t>
  </si>
  <si>
    <t>Práce a dodávky PSV</t>
  </si>
  <si>
    <t>711</t>
  </si>
  <si>
    <t>Izolace proti vodě, vlhkosti a plynům</t>
  </si>
  <si>
    <t>115</t>
  </si>
  <si>
    <t>711112001</t>
  </si>
  <si>
    <t>Provedení izolace proti zemní vlhkosti natěradly a tmely za studena na ploše svislé S nátěrem penetračním</t>
  </si>
  <si>
    <t>230</t>
  </si>
  <si>
    <t>Ochrannný asfaltový penetrační nátěr na železobetonové základové pasy</t>
  </si>
  <si>
    <t>11163150</t>
  </si>
  <si>
    <t>lak penetrační asfaltový</t>
  </si>
  <si>
    <t>232</t>
  </si>
  <si>
    <t>7,14*0,00034 "Přepočtené koeficientem množství</t>
  </si>
  <si>
    <t>117</t>
  </si>
  <si>
    <t>711113125</t>
  </si>
  <si>
    <t>Hydroizolační stěrka pod dlažby a obklad</t>
  </si>
  <si>
    <t>234</t>
  </si>
  <si>
    <t>220+350+240</t>
  </si>
  <si>
    <t>711161273</t>
  </si>
  <si>
    <t>Provedení izolace proti zemní vlhkosti nopovou fólií na ploše svislé S z nopové fólie</t>
  </si>
  <si>
    <t>236</t>
  </si>
  <si>
    <t>119</t>
  </si>
  <si>
    <t>28323137</t>
  </si>
  <si>
    <t>fólie profilovaná (nopová) drenážní HDPE s výškou nopů 30mm</t>
  </si>
  <si>
    <t>238</t>
  </si>
  <si>
    <t>7,14*1,221 "Přepočtené koeficientem množství</t>
  </si>
  <si>
    <t>712</t>
  </si>
  <si>
    <t>Povlakové krytiny</t>
  </si>
  <si>
    <t>712311101</t>
  </si>
  <si>
    <t>Provedení povlakové krytiny střech plochých do 10° natěradly a tmely za studena nátěrem lakem penetračním nebo asfaltovým</t>
  </si>
  <si>
    <t>240</t>
  </si>
  <si>
    <t>5,4+5,4+2,1+20,5*2,3</t>
  </si>
  <si>
    <t>121</t>
  </si>
  <si>
    <t>242</t>
  </si>
  <si>
    <t>60,05*0,00032 "Přepočtené koeficientem množství</t>
  </si>
  <si>
    <t>712771203</t>
  </si>
  <si>
    <t>Provedení vrstvy z kameniva, tloušťky násypu přes 100 do 200 mm</t>
  </si>
  <si>
    <t>244</t>
  </si>
  <si>
    <t>5,4+5,4+2,1</t>
  </si>
  <si>
    <t>123</t>
  </si>
  <si>
    <t>58337403</t>
  </si>
  <si>
    <t>kamenivo dekorační (kačírek) frakce 16/32</t>
  </si>
  <si>
    <t>246</t>
  </si>
  <si>
    <t>(5,4+5,4+2,1)*0,2*1,8</t>
  </si>
  <si>
    <t>713</t>
  </si>
  <si>
    <t>Izolace tepelné</t>
  </si>
  <si>
    <t>713111111</t>
  </si>
  <si>
    <t>Montáž tepelné izolace stropů rohožemi, pásy, dílci, deskami, bloky (izolační materiál ve specifikaci) vrchem bez překrytí lepenkou kladenými volně</t>
  </si>
  <si>
    <t>248</t>
  </si>
  <si>
    <t>"zateplení podhledu" 145</t>
  </si>
  <si>
    <t>125</t>
  </si>
  <si>
    <t>63140407</t>
  </si>
  <si>
    <t>deska tepelně izolační minerální tl 160mm</t>
  </si>
  <si>
    <t>250</t>
  </si>
  <si>
    <t>145*1,02 "Přepočtené koeficientem množství</t>
  </si>
  <si>
    <t>713120821</t>
  </si>
  <si>
    <t>Odstranění tepelné izolace podlah z rohoží, pásů, dílců, desek, bloků podlah</t>
  </si>
  <si>
    <t>252</t>
  </si>
  <si>
    <t>550+550+550</t>
  </si>
  <si>
    <t>127</t>
  </si>
  <si>
    <t>713121111</t>
  </si>
  <si>
    <t>Montáž tepelné izolace podlah rohožemi, pásy, deskami, dílci, bloky (izolační materiál ve specifikaci) kladenými volně jednovrstvá</t>
  </si>
  <si>
    <t>254</t>
  </si>
  <si>
    <t>750*3+220+150+14,7*9,1*2</t>
  </si>
  <si>
    <t>63141434</t>
  </si>
  <si>
    <t>deska tepelně izolační minerální podlahová tl 40mm</t>
  </si>
  <si>
    <t>256</t>
  </si>
  <si>
    <t>14,7m * 9,1m = 135m2 * 2 vrstvy</t>
  </si>
  <si>
    <t>14,7*9,1*2</t>
  </si>
  <si>
    <t>129</t>
  </si>
  <si>
    <t>28376383</t>
  </si>
  <si>
    <t>deska z polystyrénu XPS, hrana polodrážková a hladký povrch s vyšší odolností tl 120mm</t>
  </si>
  <si>
    <t>258</t>
  </si>
  <si>
    <t>28376550</t>
  </si>
  <si>
    <t>deska polystyrénová pro snížení kročejového hluku (max. zatížení 10 kN/m2)</t>
  </si>
  <si>
    <t>260</t>
  </si>
  <si>
    <t>131</t>
  </si>
  <si>
    <t>713151111</t>
  </si>
  <si>
    <t>Montáž tepelné izolace střech šikmých rohožemi, pásy, deskami (izolační materiál ve specifikaci) kladenými volně mezi krokve</t>
  </si>
  <si>
    <t>262</t>
  </si>
  <si>
    <t>18*18</t>
  </si>
  <si>
    <t>63151643</t>
  </si>
  <si>
    <t xml:space="preserve">deska tepelně izolační minerální střech  tl 300mm</t>
  </si>
  <si>
    <t>264</t>
  </si>
  <si>
    <t>324*1,02 "Přepočtené koeficientem množství</t>
  </si>
  <si>
    <t>133</t>
  </si>
  <si>
    <t>713151813</t>
  </si>
  <si>
    <t>Odstranění tepelné izolace střech šikmých nebo nadstřešních částí z rohoží, pásů, dílců, desek, bloků mezi krokve nebo pod krokve volně položených z vláknitých materiálů suchých, tloušťka izolace přes 100 mm</t>
  </si>
  <si>
    <t>266</t>
  </si>
  <si>
    <t>713190821</t>
  </si>
  <si>
    <t>Odstranění tepelné izolace běžných stavebních konstrukcí – vrstvy, doplňky a konstrukční součásti dilatační vrstvy a pod</t>
  </si>
  <si>
    <t>268</t>
  </si>
  <si>
    <t>Odstranění stávajících hydroizolací a lepenky z podlahy</t>
  </si>
  <si>
    <t>135</t>
  </si>
  <si>
    <t>713191132</t>
  </si>
  <si>
    <t>Montáž tepelné izolace stavebních konstrukcí - doplňky a konstrukční součásti podlah, stropů vrchem nebo střech překrytím fólií separační z PE</t>
  </si>
  <si>
    <t>270</t>
  </si>
  <si>
    <t>750*3+220</t>
  </si>
  <si>
    <t>28323071</t>
  </si>
  <si>
    <t>fólie LDPE (750 kg/m3) proti zemní vlhkosti nad úrovní terénu tl 1,2mm</t>
  </si>
  <si>
    <t>272</t>
  </si>
  <si>
    <t>1400*1,1655 "Přepočtené koeficientem množství</t>
  </si>
  <si>
    <t>721</t>
  </si>
  <si>
    <t>Zdravotechnika - vnitřní kanalizace</t>
  </si>
  <si>
    <t>137</t>
  </si>
  <si>
    <t>721211422</t>
  </si>
  <si>
    <t>Podlahové vpusti DN 110 nerez</t>
  </si>
  <si>
    <t>274</t>
  </si>
  <si>
    <t>760</t>
  </si>
  <si>
    <t>Výplně otvorů</t>
  </si>
  <si>
    <t>D-015</t>
  </si>
  <si>
    <t>Vnější plastové dveře 1100/2250, izolační trojsklo, plastový rám - dodávka a montáž vč. zárubně, kování a ostatních prvků dle tabulky dveří</t>
  </si>
  <si>
    <t>276</t>
  </si>
  <si>
    <t>139</t>
  </si>
  <si>
    <t>O-002</t>
  </si>
  <si>
    <t>Okno 900x1250mm, izolační trojsklo, plastový rám - dodávka a montáž</t>
  </si>
  <si>
    <t>278</t>
  </si>
  <si>
    <t>O-003</t>
  </si>
  <si>
    <t>Okno 900x1500mm, izolační trojsklo, plastový rám - dodávka a montáž</t>
  </si>
  <si>
    <t>280</t>
  </si>
  <si>
    <t>141</t>
  </si>
  <si>
    <t>O-004</t>
  </si>
  <si>
    <t>Okno 2150x1500mm, izolační trojsklo, plastový rám, neotvíravé, požární odolnost EI30 DP1 - dodávka a montáž</t>
  </si>
  <si>
    <t>282</t>
  </si>
  <si>
    <t>O-005</t>
  </si>
  <si>
    <t>Okno 2150x1100mm, izolační trojsklo, plastový rám, neotvíravé, požární odolnost EI30 DP1 - dodávka a montáž</t>
  </si>
  <si>
    <t>284</t>
  </si>
  <si>
    <t>143</t>
  </si>
  <si>
    <t>O-006</t>
  </si>
  <si>
    <t>Prosklená stěna vchodová, 2750x2150mm, plastový rám, trojsklo, dvě křídla 1700x1970 - dodávka a montáž</t>
  </si>
  <si>
    <t>286</t>
  </si>
  <si>
    <t>O-007</t>
  </si>
  <si>
    <t>Vnější plastová prosklená stěna 1550/350 s dveřmi 1100/2250 - dodávka a montáž</t>
  </si>
  <si>
    <t>288</t>
  </si>
  <si>
    <t>145</t>
  </si>
  <si>
    <t>O-008</t>
  </si>
  <si>
    <t>Okno 1550x1500mm, izolační trojsklo, plastový rám - dodávka a montáž</t>
  </si>
  <si>
    <t>290</t>
  </si>
  <si>
    <t>O-009</t>
  </si>
  <si>
    <t>Okno 1200x1500mm, izolační trojsklo, plastový rám - dodávka a montáž</t>
  </si>
  <si>
    <t>292</t>
  </si>
  <si>
    <t>147</t>
  </si>
  <si>
    <t>O-010</t>
  </si>
  <si>
    <t>Okno 1200x1230mm, izolační trojsklo, plastový rám - dodávka a montáž</t>
  </si>
  <si>
    <t>294</t>
  </si>
  <si>
    <t>O-011</t>
  </si>
  <si>
    <t>Okno 1200x1230mm, izolační trojsklo, plastový rám, EW30 DP3 - dodávka a montáž</t>
  </si>
  <si>
    <t>296</t>
  </si>
  <si>
    <t>149</t>
  </si>
  <si>
    <t>O-012</t>
  </si>
  <si>
    <t>298</t>
  </si>
  <si>
    <t>O-013</t>
  </si>
  <si>
    <t>Okno 900x1500mm, izolační trojsklo, plastový rám, EW30 DP3 - dodávka a montáž</t>
  </si>
  <si>
    <t>300</t>
  </si>
  <si>
    <t>151</t>
  </si>
  <si>
    <t>O-014</t>
  </si>
  <si>
    <t>Okno 900x1200mm, izolační trojsklo, plastový rám - dodávka a montáž</t>
  </si>
  <si>
    <t>302</t>
  </si>
  <si>
    <t>O-015</t>
  </si>
  <si>
    <t>Okno 2750x1500mm, izolační trojsklo, plastový rám - dodávka a montáž</t>
  </si>
  <si>
    <t>304</t>
  </si>
  <si>
    <t>153</t>
  </si>
  <si>
    <t>P-001</t>
  </si>
  <si>
    <t>Požární poklop ve stropě 1100x700 EI30-DP1-S200 - dodávka a montáž</t>
  </si>
  <si>
    <t>306</t>
  </si>
  <si>
    <t>S-001</t>
  </si>
  <si>
    <t>Dveře - dodávka a montáž</t>
  </si>
  <si>
    <t>308</t>
  </si>
  <si>
    <t>155</t>
  </si>
  <si>
    <t>D-001</t>
  </si>
  <si>
    <t>Vnitřní dřevěné dveře 700/1970, obložková zárubeň - dodávka a montáž vč. zárubně, kování a ostatních prvků dle tabulky dveří</t>
  </si>
  <si>
    <t>310</t>
  </si>
  <si>
    <t>D-002</t>
  </si>
  <si>
    <t>Vnitřní dřevěné dveře 800/1970, obložková zárubeň - dodávka a montáž vč. zárubně, kování a ostatních prvků dle tabulky dveří</t>
  </si>
  <si>
    <t>312</t>
  </si>
  <si>
    <t>157</t>
  </si>
  <si>
    <t>D-003</t>
  </si>
  <si>
    <t>Vnitřní dřevěné dveře 1100/1970, obložková zárubeň - dodávka a montáž vč. zárubně, kování a ostatních prvků dle tabulky dveří</t>
  </si>
  <si>
    <t>314</t>
  </si>
  <si>
    <t>D-004</t>
  </si>
  <si>
    <t>Vnitřní dřevěné dveře dvoukřídlé 1450/1970 EW30 DP1-C3 - dodávka a montáž vč. zárubně, kování a ostatních prvků dle tabulky dveří</t>
  </si>
  <si>
    <t>316</t>
  </si>
  <si>
    <t>159</t>
  </si>
  <si>
    <t>D-005</t>
  </si>
  <si>
    <t>Vnitřní dřevěné dveře dvoukřídlé 1450/1970 EI230 DP1-S200-C3 - dodávka a montáž vč. zárubně, kování a ostatních prvků dle tabulky dveří</t>
  </si>
  <si>
    <t>318</t>
  </si>
  <si>
    <t>D-006</t>
  </si>
  <si>
    <t>Vnitřní dřevěné dveře 1100/1970 EI2,30DP3-S200-C3, obložková zárubeň - dodávka a montáž vč. zárubně, kování a ostatních prvků dle tabulky dveří</t>
  </si>
  <si>
    <t>320</t>
  </si>
  <si>
    <t>161</t>
  </si>
  <si>
    <t>D-007</t>
  </si>
  <si>
    <t>Vnitřní dřevěné dveře 900/1970 EW30 DP3-C3, obložková zárubeň - dodávka a montáž vč. zárubně, kování a ostatních prvků dle tabulky dveří</t>
  </si>
  <si>
    <t>322</t>
  </si>
  <si>
    <t>D-008</t>
  </si>
  <si>
    <t>Vnitřní dřevěné dveře 900/1970 EW30 DP1-C3, obložková zárubeň - dodávka a montáž vč. zárubně, kování a ostatních prvků dle tabulky dveří</t>
  </si>
  <si>
    <t>324</t>
  </si>
  <si>
    <t>163</t>
  </si>
  <si>
    <t>D-009</t>
  </si>
  <si>
    <t>Vnitřní dřevěné dveře 1100/1970 EW30 DP3-C3, obložková zárubeň - dodávka a montáž vč. zárubně, kování a ostatních prvků dle tabulky dveří</t>
  </si>
  <si>
    <t>326</t>
  </si>
  <si>
    <t>D-010</t>
  </si>
  <si>
    <t>Vnitřní dřevěné dveře 1100/1970 EI2,30DP3-S200, obložková zárubeň - dodávka a montáž vč. zárubně, kování a ostatních prvků dle tabulky dveří</t>
  </si>
  <si>
    <t>328</t>
  </si>
  <si>
    <t>165</t>
  </si>
  <si>
    <t>D-011</t>
  </si>
  <si>
    <t>Vnitřní dřevěné dveře 900/1970, obložková zárubeň - dodávka a montáž vč. zárubně, kování a ostatních prvků dle tabulky dveří</t>
  </si>
  <si>
    <t>330</t>
  </si>
  <si>
    <t>D-012</t>
  </si>
  <si>
    <t>Vnitřní dřevěné dveře 900/1970 EI2,30DP3-S200-C3, obložková zárubeň - dodávka a montáž vč. zárubně, kování a ostatních prvků dle tabulky dveří</t>
  </si>
  <si>
    <t>332</t>
  </si>
  <si>
    <t>167</t>
  </si>
  <si>
    <t>S-002</t>
  </si>
  <si>
    <t>Vnitřní prosklená stěna 2500/2150 EW30 DP3-C3, hliníkový rám - dodávka a montáž</t>
  </si>
  <si>
    <t>334</t>
  </si>
  <si>
    <t>S-003</t>
  </si>
  <si>
    <t>Vnitřní prosklená stěna 2500/2150 EI2,30 DP3-S200-C3, hliníkový rám - dodávka a montáž</t>
  </si>
  <si>
    <t>336</t>
  </si>
  <si>
    <t>169</t>
  </si>
  <si>
    <t>D-013</t>
  </si>
  <si>
    <t>Vnitřní dvoukřídlé dveře 1800/2600 EW30 DP3-S200-C3, hliníkový rám - dodávka a montáž vč. zárubně, kování a ostatních prvků dle tabulky dveří</t>
  </si>
  <si>
    <t>338</t>
  </si>
  <si>
    <t>D-014</t>
  </si>
  <si>
    <t>Vnitřní dvoukřídlé dveře 1700/2600 EW30 DP3-S200-C3, hliníkový rám - dodávka a montáž vč. zárubně, kování a ostatních prvků dle tabulky dveří</t>
  </si>
  <si>
    <t>340</t>
  </si>
  <si>
    <t>171</t>
  </si>
  <si>
    <t>S-004</t>
  </si>
  <si>
    <t>Vnitřní prosklená stěna 1650/2150 EI230 DP3 S200-C3, hliníkový rám - dodávka a montáž</t>
  </si>
  <si>
    <t>342</t>
  </si>
  <si>
    <t>S-005</t>
  </si>
  <si>
    <t>Vnější prosklená stěna vchodová 2750/2150, dveře dvoukřídlé 1700/1970 - dodávka a montáž</t>
  </si>
  <si>
    <t>344</t>
  </si>
  <si>
    <t>762</t>
  </si>
  <si>
    <t>Konstrukce tesařské</t>
  </si>
  <si>
    <t>173</t>
  </si>
  <si>
    <t>7620001</t>
  </si>
  <si>
    <t>Vaznice ocelová U160 - dodávka a montáž vč. kotvení a povrchových úprav</t>
  </si>
  <si>
    <t>346</t>
  </si>
  <si>
    <t>"5m * 4ks" 20</t>
  </si>
  <si>
    <t>7620002</t>
  </si>
  <si>
    <t>Sloupek U140 - dodávka a montáž vč. kotvení a povrchových úprav</t>
  </si>
  <si>
    <t>348</t>
  </si>
  <si>
    <t xml:space="preserve">"1,75m * 8ks"  14</t>
  </si>
  <si>
    <t>175</t>
  </si>
  <si>
    <t>7620003</t>
  </si>
  <si>
    <t>Ocelový patní plech 300x300x10mm, včetně kotvení 4 ks kotva průměr 12mm, délka 150mm - dodávka a montáž vč. povrchových úprav</t>
  </si>
  <si>
    <t>350</t>
  </si>
  <si>
    <t>762083111</t>
  </si>
  <si>
    <t>Práce společné pro tesařské konstrukce impregnace řeziva máčením proti dřevokaznému hmyzu a houbám, třída ohrožení 1 a 2 (dřevo v interiéru)</t>
  </si>
  <si>
    <t>352</t>
  </si>
  <si>
    <t>0,18+4,3+0,66</t>
  </si>
  <si>
    <t>177</t>
  </si>
  <si>
    <t>7621001</t>
  </si>
  <si>
    <t>Dřevěný příhradový vazník, délka 15,85m, výška 3,22m - dodávka a montáž vč. kotvení a impregnace</t>
  </si>
  <si>
    <t>354</t>
  </si>
  <si>
    <t>762332131</t>
  </si>
  <si>
    <t>Montáž vázaných konstrukcí krovů střech pultových, sedlových, valbových, stanových čtvercového nebo obdélníkového půdorysu z řeziva hraněného průřezové plochy do 120 cm2</t>
  </si>
  <si>
    <t>356</t>
  </si>
  <si>
    <t>Kleština 60x150mm</t>
  </si>
  <si>
    <t>179</t>
  </si>
  <si>
    <t>60512125</t>
  </si>
  <si>
    <t>hranol stavební řezivo průřezu do 120cm2</t>
  </si>
  <si>
    <t>358</t>
  </si>
  <si>
    <t>20*0,15*0,06</t>
  </si>
  <si>
    <t>762332132</t>
  </si>
  <si>
    <t>Montáž vázaných konstrukcí krovů střech pultových, sedlových, valbových, stanových čtvercového nebo obdélníkového půdorysu z řeziva hraněného průřezové plochy přes 120 do 224 cm2</t>
  </si>
  <si>
    <t>360</t>
  </si>
  <si>
    <t>Krokev 100x200mm</t>
  </si>
  <si>
    <t>182,0</t>
  </si>
  <si>
    <t>Pozednice 200x100mm</t>
  </si>
  <si>
    <t>33,0</t>
  </si>
  <si>
    <t>181</t>
  </si>
  <si>
    <t>60512130</t>
  </si>
  <si>
    <t>hranol stavební řezivo průřezu do 224cm2</t>
  </si>
  <si>
    <t>362</t>
  </si>
  <si>
    <t>215*0,1*0,2</t>
  </si>
  <si>
    <t>762332134</t>
  </si>
  <si>
    <t>Montáž vázaných konstrukcí krovů střech pultových, sedlových, valbových, stanových čtvercového nebo obdélníkového půdorysu z řeziva hraněného průřezové plochy přes 288 do 450 cm2</t>
  </si>
  <si>
    <t>364</t>
  </si>
  <si>
    <t>Nárožní krokev 150x200mm</t>
  </si>
  <si>
    <t>11+11</t>
  </si>
  <si>
    <t>183</t>
  </si>
  <si>
    <t>60512140</t>
  </si>
  <si>
    <t>hranol stavební řezivo průřezu do 450cm2</t>
  </si>
  <si>
    <t>366</t>
  </si>
  <si>
    <t>22*0,15*0,2</t>
  </si>
  <si>
    <t>762341009</t>
  </si>
  <si>
    <t>Bednění střech rovných z desek OSB tl 32 mm</t>
  </si>
  <si>
    <t>368</t>
  </si>
  <si>
    <t>185</t>
  </si>
  <si>
    <t>762341114</t>
  </si>
  <si>
    <t>Bednění z cementotřískových desek, tloušťky desky 18 mm</t>
  </si>
  <si>
    <t>370</t>
  </si>
  <si>
    <t>53*1,5</t>
  </si>
  <si>
    <t>762341831</t>
  </si>
  <si>
    <t>Demontáž bednění a laťování bednění střech rovných, obloukových, sklonu do 60° se všemi nadstřešními konstrukcemi z desek měkkých (minerálněvláknitých dřevovláknitých apod.)</t>
  </si>
  <si>
    <t>372</t>
  </si>
  <si>
    <t>187</t>
  </si>
  <si>
    <t>762395000</t>
  </si>
  <si>
    <t>Spojovací prostředky krovů, bednění a laťování, nadstřešních konstrukcí svory, prkna, hřebíky, pásová ocel, vruty</t>
  </si>
  <si>
    <t>374</t>
  </si>
  <si>
    <t>7629001</t>
  </si>
  <si>
    <t>Odstranění stávajících dřevěných vazníků délka 15,85m, výška 3,3m</t>
  </si>
  <si>
    <t>376</t>
  </si>
  <si>
    <t>763</t>
  </si>
  <si>
    <t>Konstrukce suché výstavby</t>
  </si>
  <si>
    <t>189</t>
  </si>
  <si>
    <t>763131451</t>
  </si>
  <si>
    <t>Podhled ze sádrokartonových desek dvouvrstvá zavěšená spodní konstrukce z ocelových profilů CD, UD jednoduše opláštěná</t>
  </si>
  <si>
    <t>378</t>
  </si>
  <si>
    <t>763131821</t>
  </si>
  <si>
    <t>Demontáž podhledu nebo samostatného požárního předělu ze sádrokartonových desek s nosnou konstrukcí dvouvrstvou z ocelových profilů, opláštění jednoduché</t>
  </si>
  <si>
    <t>380</t>
  </si>
  <si>
    <t>6,5*28+12+145</t>
  </si>
  <si>
    <t>764</t>
  </si>
  <si>
    <t>Konstrukce klempířské</t>
  </si>
  <si>
    <t>191</t>
  </si>
  <si>
    <t>7610401</t>
  </si>
  <si>
    <t>Očištění-zbroušení stávajícího dřevěného podkladu pod hydroizolací</t>
  </si>
  <si>
    <t>382</t>
  </si>
  <si>
    <t>764002851</t>
  </si>
  <si>
    <t>Demontáž klempířských konstrukcí oplechování parapetů do suti</t>
  </si>
  <si>
    <t>384</t>
  </si>
  <si>
    <t>Vnější parapet 0,2m * 1,5m</t>
  </si>
  <si>
    <t>6*1,5</t>
  </si>
  <si>
    <t>Vnější parapet 0,2m * 0,9m</t>
  </si>
  <si>
    <t>5*0,9</t>
  </si>
  <si>
    <t>193</t>
  </si>
  <si>
    <t>764004801</t>
  </si>
  <si>
    <t>Demontáž klempířských konstrukcí žlabu podokapního do suti</t>
  </si>
  <si>
    <t>386</t>
  </si>
  <si>
    <t>764004861</t>
  </si>
  <si>
    <t>Demontáž klempířských konstrukcí svodu do suti</t>
  </si>
  <si>
    <t>388</t>
  </si>
  <si>
    <t>11*2+80</t>
  </si>
  <si>
    <t>195</t>
  </si>
  <si>
    <t>764042419</t>
  </si>
  <si>
    <t>Strukturovaná odddělovací rohož s integrovanou pojistnou hydroizolací jakékoliv rš</t>
  </si>
  <si>
    <t>390</t>
  </si>
  <si>
    <t>840+324</t>
  </si>
  <si>
    <t>764111133</t>
  </si>
  <si>
    <t>Krytina z pozinkovaného plechu s povrchovou úpravou s úpravou u okapů, prostupů a výčnělků</t>
  </si>
  <si>
    <t>392</t>
  </si>
  <si>
    <t>197</t>
  </si>
  <si>
    <t>764215611</t>
  </si>
  <si>
    <t>Oplechování z pozinkovaného plechu s povrchovou úpravou</t>
  </si>
  <si>
    <t>394</t>
  </si>
  <si>
    <t>764246001</t>
  </si>
  <si>
    <t>Sněhové háky na střechu</t>
  </si>
  <si>
    <t>396</t>
  </si>
  <si>
    <t>199</t>
  </si>
  <si>
    <t>764216644</t>
  </si>
  <si>
    <t>Oplechování parapetů z pozinkovaného plechu s povrchovou úpravou rovných celoplošně lepené, bez rohů rš 330 mm</t>
  </si>
  <si>
    <t>398</t>
  </si>
  <si>
    <t>764511602</t>
  </si>
  <si>
    <t>Žlab podokapní z pozinkovaného plechu s povrchovou úpravou včetně háků a čel půlkruhový rš 330 mm</t>
  </si>
  <si>
    <t>400</t>
  </si>
  <si>
    <t>201</t>
  </si>
  <si>
    <t>764518622</t>
  </si>
  <si>
    <t>Svod z pozinkovaného plechu s upraveným povrchem včetně objímek, kolen a odskoků kruhový, průměru 100 mm</t>
  </si>
  <si>
    <t>402</t>
  </si>
  <si>
    <t>765</t>
  </si>
  <si>
    <t>Krytina skládaná</t>
  </si>
  <si>
    <t>765151801</t>
  </si>
  <si>
    <t>Demontáž krytiny bitumenové ze šindelů do suti</t>
  </si>
  <si>
    <t>404</t>
  </si>
  <si>
    <t>145 m2 + 20m * 42m</t>
  </si>
  <si>
    <t>145+840</t>
  </si>
  <si>
    <t>203</t>
  </si>
  <si>
    <t>765191901</t>
  </si>
  <si>
    <t>Demontáž pojistné hydroizolační fólie</t>
  </si>
  <si>
    <t>406</t>
  </si>
  <si>
    <t>"pojistná" 145+840</t>
  </si>
  <si>
    <t>"parozábrana" 145+840</t>
  </si>
  <si>
    <t>766</t>
  </si>
  <si>
    <t>Konstrukce truhlářské</t>
  </si>
  <si>
    <t>766010002</t>
  </si>
  <si>
    <t>Dřevěná deska obklad stěn DUB výšky 1,27m - dodávka a montáž</t>
  </si>
  <si>
    <t>408</t>
  </si>
  <si>
    <t xml:space="preserve">(5,0m + 5,0m + 5,0m + 5,0m + 5,0m + 5,0m + 5,0m + 5,0m + 5,0m + 5,0m + 5,0m + 5,0m + 5,0m + 5,0m + </t>
  </si>
  <si>
    <t>5,0m + 5,0m + 5,0m + 5,0m + 4,8m + 5,0m + 5,0m + 5,0m + 5,0m + 5,0m + 5,0m + 5,0m + 5,0m + 5,0m + 5,0m +</t>
  </si>
  <si>
    <t>5,0m) * 1,2 * 1,27m</t>
  </si>
  <si>
    <t>228,6</t>
  </si>
  <si>
    <t>205</t>
  </si>
  <si>
    <t>766010003</t>
  </si>
  <si>
    <t>Dřevěný obklad stěn - dubová lať 20x20mm svisle včetně podkladního dřevěného roštu - dodávka a montáž</t>
  </si>
  <si>
    <t>410</t>
  </si>
  <si>
    <t>"(1,5m * 3,0m) * 40ks - 180,0 m2" 180</t>
  </si>
  <si>
    <t>766010004</t>
  </si>
  <si>
    <t>Dřevěný obklad stěn - dubová lať 18x36mm vodorovně kladená na dřevěném roštu - dodávka a montáž</t>
  </si>
  <si>
    <t>412</t>
  </si>
  <si>
    <t>"5,0m * 2,6m * 3" 39</t>
  </si>
  <si>
    <t>207</t>
  </si>
  <si>
    <t>766211410</t>
  </si>
  <si>
    <t>Montáž madel dřevěných</t>
  </si>
  <si>
    <t>414</t>
  </si>
  <si>
    <t>20+40+40+20+ 120 +30+20</t>
  </si>
  <si>
    <t>05217101</t>
  </si>
  <si>
    <t>madlo dřevěné</t>
  </si>
  <si>
    <t>416</t>
  </si>
  <si>
    <t>209</t>
  </si>
  <si>
    <t>766441821</t>
  </si>
  <si>
    <t>Demontáž parapetních desek dřevěných nebo plastových šířky do 300 mm délky přes 1 m</t>
  </si>
  <si>
    <t>418</t>
  </si>
  <si>
    <t>6+5</t>
  </si>
  <si>
    <t>766694111</t>
  </si>
  <si>
    <t>Montáž ostatních truhlářských konstrukcí parapetních desek dřevěných nebo plastových šířky do 300 mm</t>
  </si>
  <si>
    <t>420</t>
  </si>
  <si>
    <t>211</t>
  </si>
  <si>
    <t>607940051</t>
  </si>
  <si>
    <t>parapet dřevěný vnitřní š 250mm</t>
  </si>
  <si>
    <t>422</t>
  </si>
  <si>
    <t>767</t>
  </si>
  <si>
    <t>Konstrukce zámečnické</t>
  </si>
  <si>
    <t>7670001</t>
  </si>
  <si>
    <t>VZT žaluzie 1400x400 - dodávka a montáž vč. kotvení a povrchových úprav</t>
  </si>
  <si>
    <t>424</t>
  </si>
  <si>
    <t>213</t>
  </si>
  <si>
    <t>7670002</t>
  </si>
  <si>
    <t>Venkovní ocelové nerez zábradlí výšky 0,9m - dodávka a montáž vč. kotvení a povrchových úprav</t>
  </si>
  <si>
    <t>426</t>
  </si>
  <si>
    <t>7,5+7,5+5,7</t>
  </si>
  <si>
    <t>7670003</t>
  </si>
  <si>
    <t>Interiérové madlo - dodávka a montáž vč. kotvení a povrchových úprav</t>
  </si>
  <si>
    <t>428</t>
  </si>
  <si>
    <t>133+142+105</t>
  </si>
  <si>
    <t>215</t>
  </si>
  <si>
    <t>7670051</t>
  </si>
  <si>
    <t>Zámečnické konstrukce z oceli - dodávka a montáž vč. kotvení a povrchových úprav</t>
  </si>
  <si>
    <t>kg</t>
  </si>
  <si>
    <t>430</t>
  </si>
  <si>
    <t>7670061</t>
  </si>
  <si>
    <t>Překlady z válcovaných profilů - dodávka a montáž vč. kotvení a povrchových úprav</t>
  </si>
  <si>
    <t>432</t>
  </si>
  <si>
    <t>5400</t>
  </si>
  <si>
    <t>217</t>
  </si>
  <si>
    <t>767132812</t>
  </si>
  <si>
    <t>Demontáž stěn a příček z plechů svařovaných do suti</t>
  </si>
  <si>
    <t>434</t>
  </si>
  <si>
    <t>(4,9m+4,9m+2,0m+2,0m+2,0m+2,4m+2,4m+2,4m)*2,9m+(4,9m+4,9m+2,0m+2,0m+2,0m+2,4m+2,4m+2,4m+4,85m+4,85m+12m)*2,75m=</t>
  </si>
  <si>
    <t>767421211</t>
  </si>
  <si>
    <t>Montáž kovových obkladů stěn</t>
  </si>
  <si>
    <t>436</t>
  </si>
  <si>
    <t>767491</t>
  </si>
  <si>
    <t>vnitřní kovový obklad, imitace dřevo</t>
  </si>
  <si>
    <t>438</t>
  </si>
  <si>
    <t>76758012</t>
  </si>
  <si>
    <t>VZT žaluzie 2100x960mm - dodávka a montáž</t>
  </si>
  <si>
    <t>440</t>
  </si>
  <si>
    <t>771</t>
  </si>
  <si>
    <t>Podlahy z dlaždic</t>
  </si>
  <si>
    <t>221</t>
  </si>
  <si>
    <t>771574152</t>
  </si>
  <si>
    <t>Montáž podlah z dlaždic keramických lepených flexibilním lepidlem velkoformátových</t>
  </si>
  <si>
    <t>442</t>
  </si>
  <si>
    <t>21,9+5,7+5,7+5,7+3,7+8,3+5,7+5,7+43,7+4,3+6,3+4,7+5,7+5,7+5,7+49,2+5,7+5,7+5,7+10,7+37,5+7,7+5,7+5,7+3,7</t>
  </si>
  <si>
    <t>5.7+5,7+5,7+9,5+9,5+21,9+43,8+5,7+5,7+5,7+4,4+6,3+4,7+5,7+49,2+14,7+14,9+9,7+10,7+5,7+5,7+5,7+3,7+5,7+5,7</t>
  </si>
  <si>
    <t>21,9+17,9+44+5,7+5,7+5,7+48,5+4,7+6,3+4,3+5,6+5,6+5,6+10,7+23,5+8,4+7,3+18,7+3,6+23,5+8+4,6+3,9+4+56+4,4</t>
  </si>
  <si>
    <t>10,7+25</t>
  </si>
  <si>
    <t>59761008</t>
  </si>
  <si>
    <t>dlažba velkoformátová keramická</t>
  </si>
  <si>
    <t>444</t>
  </si>
  <si>
    <t>941*1,1 "Přepočtené koeficientem množství</t>
  </si>
  <si>
    <t>773</t>
  </si>
  <si>
    <t>Podlahy z litého teraca</t>
  </si>
  <si>
    <t>223</t>
  </si>
  <si>
    <t>773221221</t>
  </si>
  <si>
    <t>Podlahy z litého teraca na schodištích, vč. soklů</t>
  </si>
  <si>
    <t>446</t>
  </si>
  <si>
    <t>44m2 + 44m2 + 44m2</t>
  </si>
  <si>
    <t>776</t>
  </si>
  <si>
    <t>Podlahy povlakové</t>
  </si>
  <si>
    <t>776201812</t>
  </si>
  <si>
    <t>Demontáž povlakových podlahovin lepených ručně s podložkou vč. soklů</t>
  </si>
  <si>
    <t>448</t>
  </si>
  <si>
    <t>225</t>
  </si>
  <si>
    <t>776231111</t>
  </si>
  <si>
    <t>Montáž podlahovin z vinylu lepením lamel nebo čtverců standardním lepidlem, vč. dodávky a montáže soklové lišty</t>
  </si>
  <si>
    <t>450</t>
  </si>
  <si>
    <t>24,3+24,3+23,7+24,9+24,3+24,3+22,6+31,5+24,5+24,5+32,1+18,9+22,9+24,2+24,2+24,3+23,7+24,3+24,3+24,3+14,3</t>
  </si>
  <si>
    <t>22,6+24,5+24,5+32,1+31,5+18,9+23,0+20+24,3+24,3+23,7+12,5+21,4+24,3+24,3+32,1+24,5+24,5+31,3+19+22,9</t>
  </si>
  <si>
    <t>24,2+24,2+25</t>
  </si>
  <si>
    <t>28411015</t>
  </si>
  <si>
    <t>vinylová podlahová krytina</t>
  </si>
  <si>
    <t>452</t>
  </si>
  <si>
    <t>1086*1,1 "Přepočtené koeficientem množství</t>
  </si>
  <si>
    <t>781</t>
  </si>
  <si>
    <t>Dokončovací práce - obklady</t>
  </si>
  <si>
    <t>227</t>
  </si>
  <si>
    <t>781474154</t>
  </si>
  <si>
    <t>Montáž obkladů vnitřních stěn z dlaždic keramických lepených flexibilním lepidlem velkoformátových hladkých přes 4 do 6 ks/m2, vč. rohových a ukončovacích lišt</t>
  </si>
  <si>
    <t>454</t>
  </si>
  <si>
    <t>59761001</t>
  </si>
  <si>
    <t>obklad keramický</t>
  </si>
  <si>
    <t>456</t>
  </si>
  <si>
    <t>860*1,15 "Přepočtené koeficientem množství</t>
  </si>
  <si>
    <t>229</t>
  </si>
  <si>
    <t>781774113</t>
  </si>
  <si>
    <t>Montáž obkladů vnějších stěn z dlaždic keramických lepených flexibilním lepidlem</t>
  </si>
  <si>
    <t>458</t>
  </si>
  <si>
    <t>35*1,5</t>
  </si>
  <si>
    <t>59761040</t>
  </si>
  <si>
    <t>obklad keramický hladký přes 19 do 22ks/m2</t>
  </si>
  <si>
    <t>460</t>
  </si>
  <si>
    <t>52,5*1,1 "Přepočtené koeficientem množství</t>
  </si>
  <si>
    <t>783</t>
  </si>
  <si>
    <t>Dokončovací práce - nátěry</t>
  </si>
  <si>
    <t>231</t>
  </si>
  <si>
    <t>783817421</t>
  </si>
  <si>
    <t>Nátěr fasády</t>
  </si>
  <si>
    <t>462</t>
  </si>
  <si>
    <t>783937161</t>
  </si>
  <si>
    <t>Bezprašný nátěr betonových podlah</t>
  </si>
  <si>
    <t>464</t>
  </si>
  <si>
    <t>15*9,5</t>
  </si>
  <si>
    <t>784</t>
  </si>
  <si>
    <t>Dokončovací práce - malby a tapety</t>
  </si>
  <si>
    <t>233</t>
  </si>
  <si>
    <t>784321033</t>
  </si>
  <si>
    <t>Malby dvojnásobné, bílé</t>
  </si>
  <si>
    <t>466</t>
  </si>
  <si>
    <t>"stropy" 2470</t>
  </si>
  <si>
    <t>"stěny" 2776+1456</t>
  </si>
  <si>
    <t>"malba na SDK" 145</t>
  </si>
  <si>
    <t>D.1.04 - Vytápění</t>
  </si>
  <si>
    <t>D1 - KOTELNA V OBJEKTU B</t>
  </si>
  <si>
    <t>D2 - ROZVODY POTRUBÍ V KOTELNĚ B</t>
  </si>
  <si>
    <t>D3 - ARMATURY KOTELNA B</t>
  </si>
  <si>
    <t xml:space="preserve">D4 - OTOPNÁ TĚLESA  A</t>
  </si>
  <si>
    <t xml:space="preserve">    D5 - ROZVODY POTRUBÍ </t>
  </si>
  <si>
    <t xml:space="preserve">    D6 - DEMONTÁŽE KOTELNY</t>
  </si>
  <si>
    <t>D1</t>
  </si>
  <si>
    <t>KOTELNA V OBJEKTU B</t>
  </si>
  <si>
    <t>73200001</t>
  </si>
  <si>
    <t>Montáž kotle</t>
  </si>
  <si>
    <t>soubor</t>
  </si>
  <si>
    <t>73200002</t>
  </si>
  <si>
    <t>Montáž ohříváku</t>
  </si>
  <si>
    <t>kpl</t>
  </si>
  <si>
    <t>73200003</t>
  </si>
  <si>
    <t>Montáž elektrického topného tělesa</t>
  </si>
  <si>
    <t>73200004</t>
  </si>
  <si>
    <t>montáž plnoautomatického doplňovacího zařízení</t>
  </si>
  <si>
    <t>73200005</t>
  </si>
  <si>
    <t>Montáž změkčovacího filtru</t>
  </si>
  <si>
    <t>73200006</t>
  </si>
  <si>
    <t>Montáž elektronického vodoměru s kontrolou kapacity</t>
  </si>
  <si>
    <t>732101</t>
  </si>
  <si>
    <t>Teplovodní stacionární kondenzační kotel na ZP o výkonu MAX 49,9 Kw</t>
  </si>
  <si>
    <t>732102</t>
  </si>
  <si>
    <t>Odkouření C53 X dn 80/125, včetně montáže</t>
  </si>
  <si>
    <t>732103</t>
  </si>
  <si>
    <t>Kombinovaný rozdělovač modul 100 včetně montáže</t>
  </si>
  <si>
    <t>732107</t>
  </si>
  <si>
    <t>Elektrické topné těleso do ohříváku TV 9kW</t>
  </si>
  <si>
    <t>732109</t>
  </si>
  <si>
    <t>Expanzomat 50l, 6bar,120 C</t>
  </si>
  <si>
    <t>732110</t>
  </si>
  <si>
    <t>plnoautomatické doplňovací zařízení</t>
  </si>
  <si>
    <t>732111</t>
  </si>
  <si>
    <t>Změkčovací filtr pro plnění a doplňování soustavy vodou</t>
  </si>
  <si>
    <t>732112</t>
  </si>
  <si>
    <t>Elektronický vodoměr s kontrolou kapacity</t>
  </si>
  <si>
    <t>732211123</t>
  </si>
  <si>
    <t>Ohřívač TV, objem 500l</t>
  </si>
  <si>
    <t>732331614</t>
  </si>
  <si>
    <t>Expanzní nádoba pro ohřívák 25l, 10bar</t>
  </si>
  <si>
    <t>732421401</t>
  </si>
  <si>
    <t>Teplovodní oběhové čerpadlo Q=1,5m3/h, H=4m, DN25</t>
  </si>
  <si>
    <t>732421404</t>
  </si>
  <si>
    <t>Teplovodní oběhové čerpadlo Q=2,5m3/h, H=4m, DN25</t>
  </si>
  <si>
    <t>732429122</t>
  </si>
  <si>
    <t>Montáž oběhových čerpadel</t>
  </si>
  <si>
    <t>D2</t>
  </si>
  <si>
    <t>ROZVODY POTRUBÍ V KOTELNĚ B</t>
  </si>
  <si>
    <t>733111102</t>
  </si>
  <si>
    <t>Potrubí závitové bezešvé běžné nízkotlaké DN 10</t>
  </si>
  <si>
    <t>733111103</t>
  </si>
  <si>
    <t>Potrubí závitové bezešvé běžné nízkotlaké DN 15</t>
  </si>
  <si>
    <t>733111104</t>
  </si>
  <si>
    <t>Potrubí závitové bezešvé běžné nízkotlaké DN 20</t>
  </si>
  <si>
    <t>733111105</t>
  </si>
  <si>
    <t>Potrubí závitové bezešvé běžné nízkotlaké DN 25</t>
  </si>
  <si>
    <t>733111106</t>
  </si>
  <si>
    <t>Potrubí závitové bezešvé běžné nízkotlaké DN 32</t>
  </si>
  <si>
    <t>733111108</t>
  </si>
  <si>
    <t>Potrubí závitové bezešvé běžné nízkotlaké DN 50</t>
  </si>
  <si>
    <t>733190107</t>
  </si>
  <si>
    <t>Zkoušky těsnosti potrubí z trubek plastových do 32/2,9</t>
  </si>
  <si>
    <t>733190108</t>
  </si>
  <si>
    <t>Tlaková zkouška potrubí DN 50</t>
  </si>
  <si>
    <t>733190225</t>
  </si>
  <si>
    <t>Zkoušky těsnosti potrubí z trubek plastových do 75/6,8</t>
  </si>
  <si>
    <t>998733103</t>
  </si>
  <si>
    <t>Přesun hmot pro rozvody potrubí, výšky do 24 m</t>
  </si>
  <si>
    <t>tun</t>
  </si>
  <si>
    <t>D3</t>
  </si>
  <si>
    <t>ARMATURY KOTELNA B</t>
  </si>
  <si>
    <t>722262162</t>
  </si>
  <si>
    <t>Vodoměr horizontální suchoběžný přírubový Q=2,5</t>
  </si>
  <si>
    <t>734001</t>
  </si>
  <si>
    <t>Vyvažovací ventil přímý G1/2</t>
  </si>
  <si>
    <t>734002</t>
  </si>
  <si>
    <t>Pojistný ventil závitový 8 Bar G 3/4</t>
  </si>
  <si>
    <t>734003</t>
  </si>
  <si>
    <t>Uzavírací ventil s el. Pohonem DN32</t>
  </si>
  <si>
    <t>734004</t>
  </si>
  <si>
    <t>Kulový kohout na plyn,vnitřní závit PN 42, K20</t>
  </si>
  <si>
    <t>734005</t>
  </si>
  <si>
    <t>Hlavice termostatická pro ovládání ventilů s vestavěným čidlem</t>
  </si>
  <si>
    <t>734111752</t>
  </si>
  <si>
    <t>Uzavírací ventil s el. Pohonem DN25</t>
  </si>
  <si>
    <t>734209113</t>
  </si>
  <si>
    <t>Montáž armatur závitových,se 2závity, DN15</t>
  </si>
  <si>
    <t>734209114</t>
  </si>
  <si>
    <t>Montáž armatur závitových,se 2závity, DN20</t>
  </si>
  <si>
    <t>734209115</t>
  </si>
  <si>
    <t>Montáž armatur závitových,se 2závity, DN25</t>
  </si>
  <si>
    <t>734209116</t>
  </si>
  <si>
    <t>Montáž armatur závitových,se 2závity, DN32</t>
  </si>
  <si>
    <t>734209118</t>
  </si>
  <si>
    <t>Montáž armatur závitových,se 2závity, DN50</t>
  </si>
  <si>
    <t>734211110</t>
  </si>
  <si>
    <t>Ventili odvzdušňovací závitové automatické G 1/2</t>
  </si>
  <si>
    <t>734220101</t>
  </si>
  <si>
    <t>Vyvažovací ventil přímý G3/4</t>
  </si>
  <si>
    <t>734220102</t>
  </si>
  <si>
    <t>Vyvažovací ventil přímý G1</t>
  </si>
  <si>
    <t>734220103</t>
  </si>
  <si>
    <t>Vyvažovací ventil přímý G5/4</t>
  </si>
  <si>
    <t>734242414</t>
  </si>
  <si>
    <t>Klapka zpětná závitová G1</t>
  </si>
  <si>
    <t>734242415</t>
  </si>
  <si>
    <t>Klapka zpětná závitová G5/4</t>
  </si>
  <si>
    <t>734242416</t>
  </si>
  <si>
    <t>Klapka zpětná závitová G6/4</t>
  </si>
  <si>
    <t>734251212</t>
  </si>
  <si>
    <t>Pojistný ventil závitový 6 Bar G 3/4</t>
  </si>
  <si>
    <t>734261233</t>
  </si>
  <si>
    <t>Šroubení topenářské přímé G 1/2</t>
  </si>
  <si>
    <t>734261234</t>
  </si>
  <si>
    <t>Šroubení topenářské přímé G 3/4</t>
  </si>
  <si>
    <t>734261235</t>
  </si>
  <si>
    <t>Šroubení topenářské přímé G 1</t>
  </si>
  <si>
    <t>734261236</t>
  </si>
  <si>
    <t>Šroubení topenářské přímé G 5/4</t>
  </si>
  <si>
    <t>734261237</t>
  </si>
  <si>
    <t>Šroubení topenářské přímé G 6/4</t>
  </si>
  <si>
    <t>734261238</t>
  </si>
  <si>
    <t>Šroubení topenářské přímé G 2</t>
  </si>
  <si>
    <t>734261717</t>
  </si>
  <si>
    <t>Připojovací armatura radiátorů typu VK s vypouštěním G 1/2</t>
  </si>
  <si>
    <t>734291123</t>
  </si>
  <si>
    <t>Kohouty plnící a vypouštěcí G1/2</t>
  </si>
  <si>
    <t>734291124</t>
  </si>
  <si>
    <t>Kohouty plnící a vypouštěcí G3/4</t>
  </si>
  <si>
    <t>734291244</t>
  </si>
  <si>
    <t>Filtr závitový G1</t>
  </si>
  <si>
    <t>734291246</t>
  </si>
  <si>
    <t>Filtr závitový G6/4</t>
  </si>
  <si>
    <t>734292712</t>
  </si>
  <si>
    <t>Kulový kohout přímý - vnitřní závit G 3/8</t>
  </si>
  <si>
    <t>734292713</t>
  </si>
  <si>
    <t>Kulový kohout přímý - vnitřní závit G 1/2</t>
  </si>
  <si>
    <t>734292714</t>
  </si>
  <si>
    <t>Kulový kohout přímý - vnitřní závit G 3/4</t>
  </si>
  <si>
    <t>734292715</t>
  </si>
  <si>
    <t>Kulový kohout přímý - vnitřní závit G 1</t>
  </si>
  <si>
    <t>734292716</t>
  </si>
  <si>
    <t>Kulový kohout přímý - vnitřní závit G 5/4</t>
  </si>
  <si>
    <t>734292717</t>
  </si>
  <si>
    <t>Kulový kohout přímý - vnitřní závit G 6/4</t>
  </si>
  <si>
    <t>734292718</t>
  </si>
  <si>
    <t>Kulový kohout přímý - vnitřní závit G 2</t>
  </si>
  <si>
    <t>734295021</t>
  </si>
  <si>
    <t>Směšovací ventil závitový se servropohonem DN20</t>
  </si>
  <si>
    <t>734411102</t>
  </si>
  <si>
    <t>Teploměr s pevným stonkem a jímkou, zadní připojení, délka stonku 75mm</t>
  </si>
  <si>
    <t>734421101</t>
  </si>
  <si>
    <t>Tlakoměr s pevným stonkem, spodní připojení +50mm</t>
  </si>
  <si>
    <t>734424101</t>
  </si>
  <si>
    <t>Kondenzační smyčka zahnutá</t>
  </si>
  <si>
    <t>998734101</t>
  </si>
  <si>
    <t>Přesun hmot pro armatury, výšky do 6 m</t>
  </si>
  <si>
    <t>D4</t>
  </si>
  <si>
    <t xml:space="preserve">OTOPNÁ TĚLESA  A</t>
  </si>
  <si>
    <t>20-06040</t>
  </si>
  <si>
    <t>OTOPNÁ TĚLESA PANELOVÁ 20-06040</t>
  </si>
  <si>
    <t>20-06050</t>
  </si>
  <si>
    <t>OTOPNÁ TĚLESA PANELOVÁ 20-06050</t>
  </si>
  <si>
    <t>20-06060</t>
  </si>
  <si>
    <t>OTOPNÁ TĚLESA PANELOVÁ 20-06060</t>
  </si>
  <si>
    <t>20-06070</t>
  </si>
  <si>
    <t>OTOPNÁ TĚLESA PANELOVÁ 20-06070</t>
  </si>
  <si>
    <t>20-06080</t>
  </si>
  <si>
    <t>OTOPNÁ TĚLESA PANELOVÁ 20-06080</t>
  </si>
  <si>
    <t>20-06090</t>
  </si>
  <si>
    <t>OTOPNÁ TĚLESA PANELOVÁ 20-06090</t>
  </si>
  <si>
    <t>20-06100</t>
  </si>
  <si>
    <t>OTOPNÁ TĚLESA PANELOVÁ 20-06100</t>
  </si>
  <si>
    <t>20-06110</t>
  </si>
  <si>
    <t>OTOPNÁ TĚLESA PANELOVÁ 20-06110</t>
  </si>
  <si>
    <t>20-06120</t>
  </si>
  <si>
    <t>OTOPNÁ TĚLESA PANELOVÁ 20-06120</t>
  </si>
  <si>
    <t>20-06140</t>
  </si>
  <si>
    <t>OTOPNÁ TĚLESA PANELOVÁ 20-06140</t>
  </si>
  <si>
    <t>22-09140</t>
  </si>
  <si>
    <t>OTOPNÁ TĚLESA PANELOVÁ 22-09140</t>
  </si>
  <si>
    <t>33-06100</t>
  </si>
  <si>
    <t>OTOPNÁ TĚLESA PANELOVÁ 33-06100</t>
  </si>
  <si>
    <t>PT-0001</t>
  </si>
  <si>
    <t>PANELOVÉ TĚLESO 1800X600</t>
  </si>
  <si>
    <t>D4-001</t>
  </si>
  <si>
    <t>Designové koupelnové těleso</t>
  </si>
  <si>
    <t>998735104</t>
  </si>
  <si>
    <t>Přesun hmot pro otopná tělesa, výšky do 36 m</t>
  </si>
  <si>
    <t>tuna</t>
  </si>
  <si>
    <t>9999001</t>
  </si>
  <si>
    <t>montáž</t>
  </si>
  <si>
    <t>D5</t>
  </si>
  <si>
    <t xml:space="preserve">ROZVODY POTRUBÍ </t>
  </si>
  <si>
    <t>7300001</t>
  </si>
  <si>
    <t>Potrubí vícevrstvé 20x2,8</t>
  </si>
  <si>
    <t>7300002</t>
  </si>
  <si>
    <t>Potrubí vícevrstvé 25x3,5</t>
  </si>
  <si>
    <t>7300003</t>
  </si>
  <si>
    <t>Potrubí vícevrstvé 32x4,6</t>
  </si>
  <si>
    <t>7300004</t>
  </si>
  <si>
    <t>Potrubí vícevrstvé 40x5,6</t>
  </si>
  <si>
    <t>7300005</t>
  </si>
  <si>
    <t>Potrubí vícevrstvé 63x8,6</t>
  </si>
  <si>
    <t>7300006</t>
  </si>
  <si>
    <t>Montáž potrubí z plastových trub D přes 16 do 20 mm</t>
  </si>
  <si>
    <t>7300007</t>
  </si>
  <si>
    <t>Montáž potrubí z plastových trub D přes 20 do 25 mm</t>
  </si>
  <si>
    <t>7300008</t>
  </si>
  <si>
    <t>Montáž potrubí z plastových trub D přes 25 do 32 mm</t>
  </si>
  <si>
    <t>7300009</t>
  </si>
  <si>
    <t>Montáž potrubí z plastových trub D přes 32 do 40 mm</t>
  </si>
  <si>
    <t>7300010</t>
  </si>
  <si>
    <t>Montáž potrubí z plastových trub D přes 40 do 63 mm</t>
  </si>
  <si>
    <t>D6</t>
  </si>
  <si>
    <t>DEMONTÁŽE KOTELNY</t>
  </si>
  <si>
    <t>731100803</t>
  </si>
  <si>
    <t>Demontáž kotle litinového Viadrus U,G Emka 5 čl.</t>
  </si>
  <si>
    <t>731391811</t>
  </si>
  <si>
    <t>Vypouštění vody z kotlů samospádem do 5 m2</t>
  </si>
  <si>
    <t>731890801</t>
  </si>
  <si>
    <t>Přemístění vybouraných hmot - kotelny, H do 6 m</t>
  </si>
  <si>
    <t>732212815</t>
  </si>
  <si>
    <t>Demontáž ohříváků zásobníkových stojat.do 1600 l</t>
  </si>
  <si>
    <t>733110803</t>
  </si>
  <si>
    <t>Demontáž potrubí ocelového závitového do DN 15</t>
  </si>
  <si>
    <t>733110806</t>
  </si>
  <si>
    <t>Demontáž potrubí ocelového závitového do DN 15-32</t>
  </si>
  <si>
    <t>733110808</t>
  </si>
  <si>
    <t>Demontáž potrubí ocelového závitového do DN 32-50</t>
  </si>
  <si>
    <t>733890801</t>
  </si>
  <si>
    <t>Přemístění vybouraných hmot - potrubí, H do 6 m</t>
  </si>
  <si>
    <t>734200824</t>
  </si>
  <si>
    <t>Demontáž armatur závitových se dvěma závity do G2</t>
  </si>
  <si>
    <t>735151821</t>
  </si>
  <si>
    <t>Demontáž otopných těles panelových 2řadých,1500 mm</t>
  </si>
  <si>
    <t>735890801</t>
  </si>
  <si>
    <t>Vnitrostaveništní přeprava otopných těles vodorovně do 100 m a výšky do 12m</t>
  </si>
  <si>
    <t>D.1.05 - MaR</t>
  </si>
  <si>
    <t>1 - ROZVADĚČE</t>
  </si>
  <si>
    <t>2 - KABELY</t>
  </si>
  <si>
    <t>3 - KABELOVÉ TRASY</t>
  </si>
  <si>
    <t>5 - Polní instrumentace</t>
  </si>
  <si>
    <t>6 - Nehmotné dodávky - systémový (licenční) a uživatelský SW</t>
  </si>
  <si>
    <t>7 - OSTATNÍ MATERIÁL A MONTÁŽNÍ PRÁCE</t>
  </si>
  <si>
    <t>8 - INŽENÝRSKÁ ČINNOST</t>
  </si>
  <si>
    <t>ROZVADĚČE</t>
  </si>
  <si>
    <t>1.1</t>
  </si>
  <si>
    <t>Nový rozvaděč DT1</t>
  </si>
  <si>
    <t>1.2</t>
  </si>
  <si>
    <t>Dodavatelská dokumentace (vnitřní zapojení rozvaděče DT1)</t>
  </si>
  <si>
    <t>KABELY</t>
  </si>
  <si>
    <t>2.1</t>
  </si>
  <si>
    <t>Kabel CYKY do 3x2,5 Metalický kabel Cu(O)</t>
  </si>
  <si>
    <t>2.2</t>
  </si>
  <si>
    <t>Metalický kabel stíněný Cu(O) do 30x1</t>
  </si>
  <si>
    <t>2.3</t>
  </si>
  <si>
    <t>Metalický kabel stíněný Cu(O) do 30x1 provedení "R"</t>
  </si>
  <si>
    <t>2.4</t>
  </si>
  <si>
    <t>Vodič CYA 10 zž</t>
  </si>
  <si>
    <t>KABELOVÉ TRASY</t>
  </si>
  <si>
    <t>3.1</t>
  </si>
  <si>
    <t>Mřížový kabelový žlab do 200/50, vč. příslušenství, kabelových příchytek a nosného materiálu, stavebních přípomocí a drobného nespecifikovaného materiálu (hmoždiny, šrouby, sádra, …), kompletní dodávka</t>
  </si>
  <si>
    <t>3.2</t>
  </si>
  <si>
    <t>Mřížový kabelový žlab do 50/50, vč. příslušenství, kabelových příchytek a nosného materiálu, stavebních přípomocí a drobného nespecifikovaného materiálu (hmoždiny, šrouby, sádra, …), kompletní dodávka</t>
  </si>
  <si>
    <t>3.3</t>
  </si>
  <si>
    <t>Kabelová příchytka pro svazek Ć 8÷30 mm, vč. příslušenství, stavebních přípomocí a drobného nespecifikovaného materiálu (hmoždiny, šrouby, sádra, …), kompletní dodávka</t>
  </si>
  <si>
    <t>3.4</t>
  </si>
  <si>
    <t>Požární ucpávky kabelových tras, kompletní dodávka</t>
  </si>
  <si>
    <t>Polní instrumentace</t>
  </si>
  <si>
    <t>5.1</t>
  </si>
  <si>
    <t>Snímač teploty venkovní, 4-20mA, -30-70°C</t>
  </si>
  <si>
    <t>5.2</t>
  </si>
  <si>
    <t>Detektor úniku plynu</t>
  </si>
  <si>
    <t>5.3</t>
  </si>
  <si>
    <t>Siréna s optickou signalizací</t>
  </si>
  <si>
    <t>5.4</t>
  </si>
  <si>
    <t>Snímač tlaku do vodního potrubí (návarky součástí dodávky tehcnologie),rozsah dle projektu vytápění</t>
  </si>
  <si>
    <t>5.5</t>
  </si>
  <si>
    <t>Prostorový termostat, havarijní teplota 35°C</t>
  </si>
  <si>
    <t>5.6</t>
  </si>
  <si>
    <t>Termostat boileru bezpečnostní</t>
  </si>
  <si>
    <t>5.7</t>
  </si>
  <si>
    <t>Prostorové teplotní čidlo 4-20mA, 0-70°C</t>
  </si>
  <si>
    <t>5.8</t>
  </si>
  <si>
    <t>Snímač zaplavení prostoru - kapacitní</t>
  </si>
  <si>
    <t>5.9</t>
  </si>
  <si>
    <t>Teplotní snímač horké vody v boileru (včetně stonku)</t>
  </si>
  <si>
    <t>5.10</t>
  </si>
  <si>
    <t>Teplotní snímač topné vody - rozdělovač/sběrač, 0-100 °C, 4-20mA-déka stonku 100mm, včetně jímky (návarky součástí dodávky tehcnologie)</t>
  </si>
  <si>
    <t>5.11</t>
  </si>
  <si>
    <t>Teplotní snímač topné vody - topné větve, 0-100 °C, 4-20mA-déka stonku 50mm, včetně jímky (návarky součástí dodávky tehcnologie)</t>
  </si>
  <si>
    <t>5.12</t>
  </si>
  <si>
    <t>Teplotní snímač topné vody - výstup z kotlů, 0-100 °C, 4-20mA-déka stonku 50mm, včetně jímky (návarky součástí dodávky tehcnologie)</t>
  </si>
  <si>
    <t>5.13</t>
  </si>
  <si>
    <t>Kaskádový řadič kotle, včetně 2ks regulátorů pro kotle a příslušenství</t>
  </si>
  <si>
    <t>5.14</t>
  </si>
  <si>
    <t>Teplotní snímač topné vody - výstup z kotlů, 0-100 °C, 4-20mA - pro připojení do kaskádového řadiče</t>
  </si>
  <si>
    <t>5.15</t>
  </si>
  <si>
    <t>Servopohony na ventily (vodní armatury), 24VDC, ovl, sig. 0-10V, pro regulaci TV boileru,dimenze dle dodávky technologie</t>
  </si>
  <si>
    <t>5.16</t>
  </si>
  <si>
    <t>Servopohony na ventily (vodní armatury), 24VDC, ovl, sig. 0-10V, pro regulaci výstupní vody z kotlů,dimenze dle dodávky technologie</t>
  </si>
  <si>
    <t>5.17</t>
  </si>
  <si>
    <t>Servopohony na trojcestné ventily (vodní armatury), 24VDC, ovl, sig. 0-10V, pro regulaci topných větví,dimenze dle dodávky technologie</t>
  </si>
  <si>
    <t>5.18</t>
  </si>
  <si>
    <t>Bezpečnostní tlačítko CENTRAL STOP</t>
  </si>
  <si>
    <t>Nehmotné dodávky - systémový (licenční) a uživatelský SW</t>
  </si>
  <si>
    <t>6.1</t>
  </si>
  <si>
    <t>Vývojové prostředí, uživatelský SW v PLC (DT2)</t>
  </si>
  <si>
    <t>6.2</t>
  </si>
  <si>
    <t>Systémový SW pro panelové PC ve skříni DT2</t>
  </si>
  <si>
    <t>6.3</t>
  </si>
  <si>
    <t>Prametrizace systému</t>
  </si>
  <si>
    <t>6.3.1</t>
  </si>
  <si>
    <t>Kalibrace, odzkoušení detekčního systému plynu</t>
  </si>
  <si>
    <t>OSTATNÍ MATERIÁL A MONTÁŽNÍ PRÁCE</t>
  </si>
  <si>
    <t>7.1</t>
  </si>
  <si>
    <t>Kovové konstrukce všeobecně, vč. nátěrů</t>
  </si>
  <si>
    <t>7.2</t>
  </si>
  <si>
    <t>Individuální a komplexní zkoušky</t>
  </si>
  <si>
    <t>7.3</t>
  </si>
  <si>
    <t>Oživení</t>
  </si>
  <si>
    <t>7.4</t>
  </si>
  <si>
    <t>Zaškolení obsluhy</t>
  </si>
  <si>
    <t>7.5</t>
  </si>
  <si>
    <t>Výchozí revize</t>
  </si>
  <si>
    <t>INŽENÝRSKÁ ČINNOST</t>
  </si>
  <si>
    <t>8.3</t>
  </si>
  <si>
    <t>Provozní zkoušky (komplexní stress-test)</t>
  </si>
  <si>
    <t>D.1.06 - Zdravotně-technická instalace</t>
  </si>
  <si>
    <t>1 - KANALIZACE PŮVODNÍ OBJEKTY</t>
  </si>
  <si>
    <t>2 - KANALIZACE PŘÍSTAVBA</t>
  </si>
  <si>
    <t>3 - DEŠŤOVÁ KANALIZACE</t>
  </si>
  <si>
    <t>4 - VODOMĚRNÁ SESTAVA</t>
  </si>
  <si>
    <t>5 - VODOVODNÍ ARMATURY</t>
  </si>
  <si>
    <t>6 - POTRUBÍ VODOVODNÍ</t>
  </si>
  <si>
    <t>7 - ZAŘIZOVACÍ PŘEDMĚTY - dodávka + montáž</t>
  </si>
  <si>
    <t>KANALIZACE PŮVODNÍ OBJEKTY</t>
  </si>
  <si>
    <t>721175001</t>
  </si>
  <si>
    <t>Potrubí kanalizační plastové připojovací odhlučněné dvouvrstvé DN 50</t>
  </si>
  <si>
    <t>721175002</t>
  </si>
  <si>
    <t>Potrubí kanalizační plastové připojovací odhlučněné dvouvrstvé DN 70</t>
  </si>
  <si>
    <t>721175021</t>
  </si>
  <si>
    <t>Potrubí kanalizační plastové svodné odhlučněné dvouvrstvé DN 100</t>
  </si>
  <si>
    <t>721175022</t>
  </si>
  <si>
    <t>Potrubí kanalizační plastové svodné odhlučněné dvouvrstvé DN 125</t>
  </si>
  <si>
    <t>721175023</t>
  </si>
  <si>
    <t>Potrubí kanalizační plastové svodné odhlučněné dvouvrstvé DN 150</t>
  </si>
  <si>
    <t>721175024</t>
  </si>
  <si>
    <t>Potrubí kanalizační plastové svodné odhlučněné dvouvrstvé DN 200</t>
  </si>
  <si>
    <t>721211403</t>
  </si>
  <si>
    <t>podlahové vpusti DN 50/75</t>
  </si>
  <si>
    <t>721211912</t>
  </si>
  <si>
    <t>montáž podlahových vpustí DN 50/75</t>
  </si>
  <si>
    <t>721212113</t>
  </si>
  <si>
    <t>odtokové střešní žlaby l=1000mm</t>
  </si>
  <si>
    <t>721219114</t>
  </si>
  <si>
    <t>montáž odtokových žlabů l=1000mm</t>
  </si>
  <si>
    <t>721273133</t>
  </si>
  <si>
    <t>ventilační hlavice DN110</t>
  </si>
  <si>
    <t>721171809</t>
  </si>
  <si>
    <t>demontáž potrubí z vodovodních trub</t>
  </si>
  <si>
    <t>998721</t>
  </si>
  <si>
    <t>přesun hmot do výšky 12m</t>
  </si>
  <si>
    <t>721290112</t>
  </si>
  <si>
    <t>zkouška těsnosti kanalizace do DN 200</t>
  </si>
  <si>
    <t>KANALIZACE PŘÍSTAVBA</t>
  </si>
  <si>
    <t>721175001.1</t>
  </si>
  <si>
    <t>Potrubí z plastových trub polypropylenové tlumící zvuk dvouvrstvé připojovací DN 50</t>
  </si>
  <si>
    <t>721175002.1</t>
  </si>
  <si>
    <t>Potrubí z plastových trub polypropylenové tlumící zvuk dvouvrstvé připojovací DN 70</t>
  </si>
  <si>
    <t>721175003</t>
  </si>
  <si>
    <t>Potrubí z plastových trub polypropylenové tlumící zvuk dvouvrstvé připojovací DN 100</t>
  </si>
  <si>
    <t>721173402</t>
  </si>
  <si>
    <t>Potrubí kanalizační KG-Systém SN 4 svodné DN 125</t>
  </si>
  <si>
    <t>721173403</t>
  </si>
  <si>
    <t>Potrubí kanalizační KG-Systém SN 4 svodné DN 160</t>
  </si>
  <si>
    <t>721173404</t>
  </si>
  <si>
    <t>Potrubí kanalizační KG-Systém SN 4 svodné DN 200</t>
  </si>
  <si>
    <t>DEŠŤOVÁ KANALIZACE</t>
  </si>
  <si>
    <t>VODOMĚRNÁ SESTAVA</t>
  </si>
  <si>
    <t>7220001</t>
  </si>
  <si>
    <t>vodoměrná sestava - dodávka a montáž</t>
  </si>
  <si>
    <t>VODOVODNÍ ARMATURY</t>
  </si>
  <si>
    <t>7220002</t>
  </si>
  <si>
    <t>kulový kohout K80</t>
  </si>
  <si>
    <t>7220003</t>
  </si>
  <si>
    <t>kulový kohout K50</t>
  </si>
  <si>
    <t>7220004</t>
  </si>
  <si>
    <t>kulový kohout K40</t>
  </si>
  <si>
    <t>7220005</t>
  </si>
  <si>
    <t>kulový kohout K32</t>
  </si>
  <si>
    <t>7220006</t>
  </si>
  <si>
    <t>kulový kohout K25</t>
  </si>
  <si>
    <t>7220007</t>
  </si>
  <si>
    <t>zpětná klapka ZK 50</t>
  </si>
  <si>
    <t>SOUBOR</t>
  </si>
  <si>
    <t>7220008</t>
  </si>
  <si>
    <t>zpětná klapka ZK 25</t>
  </si>
  <si>
    <t>7220009</t>
  </si>
  <si>
    <t>zpětná klapka ZK 40</t>
  </si>
  <si>
    <t>7220010</t>
  </si>
  <si>
    <t>vyvažovací ventil VV25</t>
  </si>
  <si>
    <t>7220011</t>
  </si>
  <si>
    <t>vyvažovací ventil VV15</t>
  </si>
  <si>
    <t>7220012</t>
  </si>
  <si>
    <t>filtr F25</t>
  </si>
  <si>
    <t>7220013</t>
  </si>
  <si>
    <t>kulový kohout s elektropohonem K32</t>
  </si>
  <si>
    <t>7220014</t>
  </si>
  <si>
    <t>pojišťovací ventil G 15/20 8bar</t>
  </si>
  <si>
    <t>7220015</t>
  </si>
  <si>
    <t>vodoměr G20 na studenou vodu</t>
  </si>
  <si>
    <t>7220016</t>
  </si>
  <si>
    <t>manometr 300kPa</t>
  </si>
  <si>
    <t>7220017</t>
  </si>
  <si>
    <t>manometr 800kPa</t>
  </si>
  <si>
    <t>7220018</t>
  </si>
  <si>
    <t>teploměr 0-100 stupňů</t>
  </si>
  <si>
    <t>7220019</t>
  </si>
  <si>
    <t>expanzomat 25l</t>
  </si>
  <si>
    <t>7220020</t>
  </si>
  <si>
    <t>flowjet 3/4''</t>
  </si>
  <si>
    <t>7220021</t>
  </si>
  <si>
    <t>cirkulační čerpadlo</t>
  </si>
  <si>
    <t>POTRUBÍ VODOVODNÍ</t>
  </si>
  <si>
    <t>7220022</t>
  </si>
  <si>
    <t>vícevrstvá plastová trubka DN 32</t>
  </si>
  <si>
    <t>7220023</t>
  </si>
  <si>
    <t>vícevrstvá plastová trubka DN 40</t>
  </si>
  <si>
    <t>7220024</t>
  </si>
  <si>
    <t>vícevrstvá plastová trubka DN 50</t>
  </si>
  <si>
    <t>7220025</t>
  </si>
  <si>
    <t>vícevrstvá plastová trubka DN 63</t>
  </si>
  <si>
    <t>7220026</t>
  </si>
  <si>
    <t>vícevrstvá plastová trubka DN 80</t>
  </si>
  <si>
    <t>7220027</t>
  </si>
  <si>
    <t>vícevrstvá plastová trubka DN 100</t>
  </si>
  <si>
    <t>7220028</t>
  </si>
  <si>
    <t>vícevrstvá plastová trubka DN 25</t>
  </si>
  <si>
    <t>7220029</t>
  </si>
  <si>
    <t>vícevrstvá plastová trubka DN 20</t>
  </si>
  <si>
    <t>7220030</t>
  </si>
  <si>
    <t>ocelová závitová trubka pozink DN 25</t>
  </si>
  <si>
    <t>7220031</t>
  </si>
  <si>
    <t>ocelová závitová trubka pozink DN 32</t>
  </si>
  <si>
    <t>7220032</t>
  </si>
  <si>
    <t>ocelová závitová trubka pozink DN 40</t>
  </si>
  <si>
    <t>7220033</t>
  </si>
  <si>
    <t>ocelová závitová trubka pozink DN 50</t>
  </si>
  <si>
    <t>7220034</t>
  </si>
  <si>
    <t>hydrantová skříň s tvarově stálou hadicí o délce 30m</t>
  </si>
  <si>
    <t>ZAŘIZOVACÍ PŘEDMĚTY - dodávka + montáž</t>
  </si>
  <si>
    <t>7220035</t>
  </si>
  <si>
    <t>WC+tlačítko - standard viz. D.1.14. Vybavení, architektura</t>
  </si>
  <si>
    <t>7220036</t>
  </si>
  <si>
    <t>UMYVADLO na desku, otvor pro baterii uprostřed, vč. baterie - standard viz. D.1.14. Vybavení, architektura</t>
  </si>
  <si>
    <t>7220037</t>
  </si>
  <si>
    <t>SPRCHA - vč. termostatické baterie chrom - standard viz. D.1.14. Vybavení, architektura</t>
  </si>
  <si>
    <t>7220038</t>
  </si>
  <si>
    <t>VÝLEVKA - standard viz. D.1.14. Vybavení, architektura</t>
  </si>
  <si>
    <t>7220039</t>
  </si>
  <si>
    <t>DŘEZ -vč. baterie - standard viz. D.1.14. Vybavení, architektura</t>
  </si>
  <si>
    <t>7220040</t>
  </si>
  <si>
    <t>MYČKA - standard viz. D.1.14. Vybavení, architektura</t>
  </si>
  <si>
    <t>D.1.07 - VZT</t>
  </si>
  <si>
    <t>Zař. č. 1 - Zař. č. - Zař. č. 1 - Zař. č.</t>
  </si>
  <si>
    <t>Zař. č. 1A - Zař. č. - Zař. č. 1A - Zař. č.</t>
  </si>
  <si>
    <t>Zař. č. 3A - Zař. č. - Zař. č. 3A - Zař. č.</t>
  </si>
  <si>
    <t>Zař. č. 5 - Zař. č. - Zař. č. 5 - Zař. č.</t>
  </si>
  <si>
    <t>Zař. č. 55 - Doplňko - Zař. č. 55 - Doplňko</t>
  </si>
  <si>
    <t>Zař. č. 1 - Zař. č.</t>
  </si>
  <si>
    <t>1.200</t>
  </si>
  <si>
    <t>Regulační klapka, 1250x315</t>
  </si>
  <si>
    <t>1.302</t>
  </si>
  <si>
    <t>Požární klapka, se servopohonem 230V, signalizace poloh, zpětná pružina, odolnost 90 minut, 1000x355 - nebo rovnocenný výrobek</t>
  </si>
  <si>
    <t>KS</t>
  </si>
  <si>
    <t>1.304</t>
  </si>
  <si>
    <t>1.305</t>
  </si>
  <si>
    <t>Požární klapka, se servopohonem 230V, signalizace poloh, zpětná pružina, odolnost 90 minut, 1250x315 - nebo rovnocenný výrobek</t>
  </si>
  <si>
    <t>1.400</t>
  </si>
  <si>
    <t>Vyústka přívodní, dvouřadá, s upevňovacím rámem, včetně regulace výkonu, 425x75 - nebo rovnocenný výrobek</t>
  </si>
  <si>
    <t>1.800</t>
  </si>
  <si>
    <t>Požární izolace 90 min, odolnost 90 min</t>
  </si>
  <si>
    <t>1.950</t>
  </si>
  <si>
    <t>Trouby rovné, materiál pozinkovaný plech, Čtyřhranné potrubí skupiny I., se stranami do 250 mm</t>
  </si>
  <si>
    <t>1.950.1</t>
  </si>
  <si>
    <t>Trouby rovné, materiál pozinkovaný plech, Čtyřhranné potrubí skupiny I., se stranami nad 250 mm</t>
  </si>
  <si>
    <t>1.951</t>
  </si>
  <si>
    <t>Tvarovky potrubí, materiál pozinkovaný plech, Čtyřhranné potrubí skupiny I., se stranami do 250 mm, tvarovky</t>
  </si>
  <si>
    <t>1.951.1</t>
  </si>
  <si>
    <t>Tvarovky potrubí, materiál pozinkovaný plech, Čtyřhranné potrubí skupiny I., se stranami nad 250 mm, tvarovky</t>
  </si>
  <si>
    <t>Pol1</t>
  </si>
  <si>
    <t>Větrací strop TPV - přívodní vzduchovod, odtahový vzduchovod, včetně osvětlení, čidel - příloha č. 012, automatický hasící systém, LED osvětlení, UV-C technologie pro eleminaci zápachu</t>
  </si>
  <si>
    <t>Zař. č. 1A - Zař. č.</t>
  </si>
  <si>
    <t>1A.304</t>
  </si>
  <si>
    <t>Požární klapka, se servopohonem 230V, signalizace poloh, zpětná pružina, odolnost 90 minut, 160x200 - nebo rovnocenný výrobek</t>
  </si>
  <si>
    <t>1A.305</t>
  </si>
  <si>
    <t>Požární klapka, se servopohonem 230V, signalizace poloh, zpětná pružina, odolnost 90 minut, 200x200 - nebo rovnocenný výrobek</t>
  </si>
  <si>
    <t>1A.306</t>
  </si>
  <si>
    <t>1A.400</t>
  </si>
  <si>
    <t>Vyústka odvodní, dvouřadá, s upevňovacím rámem, včetně regulace výkonu, 225x75 - nebo rovnocenný výrobek</t>
  </si>
  <si>
    <t>1A.401</t>
  </si>
  <si>
    <t>Vyústka odvodní, dvouřadá, s upevňovacím rámem, včetně regulace výkonu, 425x75 - nebo rovnocenný výrobek</t>
  </si>
  <si>
    <t>1A.402</t>
  </si>
  <si>
    <t>Vyústka odvodní, dvouřadá, s upevňovacím rámem, včetně regulace výkonu, 625x75 - nebo rovnocenný výrobek</t>
  </si>
  <si>
    <t>1A.800</t>
  </si>
  <si>
    <t>1A.950</t>
  </si>
  <si>
    <t>1A.951</t>
  </si>
  <si>
    <t>Zař. č. 3A - Zař. č.</t>
  </si>
  <si>
    <t>3A.009</t>
  </si>
  <si>
    <t>Ventilátor, diagonální, krytí motoru IP44, se stejnosměrným motorem, Odvodní ventilátor, Vo = 160 m3/h, Ne=0,053kW, 230V, 0,21A, doběh 5 min. - nebo rovnocenný výrobek</t>
  </si>
  <si>
    <t>3A.010</t>
  </si>
  <si>
    <t>Radiální ventilátor, malý, IP44, Odvodní ventilátor, Vo = 150 m3/h, Ne= 0,068kW, 230V, doběh 5 min. - nebo rovnocenný výrobek</t>
  </si>
  <si>
    <t>3A.011</t>
  </si>
  <si>
    <t>3A.012</t>
  </si>
  <si>
    <t>3A.013</t>
  </si>
  <si>
    <t>3A.014</t>
  </si>
  <si>
    <t>3A.015</t>
  </si>
  <si>
    <t>3A.016</t>
  </si>
  <si>
    <t>3A.017</t>
  </si>
  <si>
    <t>3A.018</t>
  </si>
  <si>
    <t>3A.020</t>
  </si>
  <si>
    <t>3A.021</t>
  </si>
  <si>
    <t>3A.023</t>
  </si>
  <si>
    <t>3A.028</t>
  </si>
  <si>
    <t>3A.029</t>
  </si>
  <si>
    <t>3A.030</t>
  </si>
  <si>
    <t>Radiální ventilátor, malý, IP44, Odvodní ventilátor, Vo = 50 m3/h, Ne= 0,026kW, 230V, doběh 5 min.</t>
  </si>
  <si>
    <t>3A.031</t>
  </si>
  <si>
    <t>3A.032</t>
  </si>
  <si>
    <t>3A.033</t>
  </si>
  <si>
    <t>3A.034</t>
  </si>
  <si>
    <t>3A.035</t>
  </si>
  <si>
    <t>3A.036</t>
  </si>
  <si>
    <t>3A.037</t>
  </si>
  <si>
    <t>3A.038</t>
  </si>
  <si>
    <t>3A.040</t>
  </si>
  <si>
    <t>3A.041</t>
  </si>
  <si>
    <t>Radiální ventilátor, malý, IP44, Odvodní ventilátor, Vo = 160 m3/h, Ne=0,053kW, 230V, 0,21A, doběh 5 min. - nebo rovnocenný výrobek</t>
  </si>
  <si>
    <t>3A.042</t>
  </si>
  <si>
    <t>3A.044</t>
  </si>
  <si>
    <t>3A.046</t>
  </si>
  <si>
    <t>Radiální ventilátor, malý, IP44, Odvodní ventilátor, Vo = 50 m3/h, Ne= 0,026kW, 230V, doběh 5 min. - nebo rovnocenný výrobek</t>
  </si>
  <si>
    <t>3A.047</t>
  </si>
  <si>
    <t>3A.048</t>
  </si>
  <si>
    <t>3A.049</t>
  </si>
  <si>
    <t>3A.050</t>
  </si>
  <si>
    <t>3A.051</t>
  </si>
  <si>
    <t>3A.052</t>
  </si>
  <si>
    <t>3A.053</t>
  </si>
  <si>
    <t>3A.054</t>
  </si>
  <si>
    <t>3A.055</t>
  </si>
  <si>
    <t>3A.056</t>
  </si>
  <si>
    <t>3A.057</t>
  </si>
  <si>
    <t>3A.058</t>
  </si>
  <si>
    <t>3A.060</t>
  </si>
  <si>
    <t>3A.061</t>
  </si>
  <si>
    <t>3A.062</t>
  </si>
  <si>
    <t>3A.201</t>
  </si>
  <si>
    <t>Regulační klapka, d160</t>
  </si>
  <si>
    <t>3A.202</t>
  </si>
  <si>
    <t>3A.203</t>
  </si>
  <si>
    <t>3A.313</t>
  </si>
  <si>
    <t>Požární klapka, se servopohonem 230V, signalizace poloh, zpětná pružina, odolnost 90 minut, d= 160 - nebo rovnocenný výrobek</t>
  </si>
  <si>
    <t>3A.314</t>
  </si>
  <si>
    <t>3A.315</t>
  </si>
  <si>
    <t>3A.317</t>
  </si>
  <si>
    <t>3A.318</t>
  </si>
  <si>
    <t>3A.321</t>
  </si>
  <si>
    <t>3A.324</t>
  </si>
  <si>
    <t>3A.325</t>
  </si>
  <si>
    <t>3A.326</t>
  </si>
  <si>
    <t>3A.328</t>
  </si>
  <si>
    <t>3A.329</t>
  </si>
  <si>
    <t>3A.330</t>
  </si>
  <si>
    <t>3A.331</t>
  </si>
  <si>
    <t>3A.332</t>
  </si>
  <si>
    <t>3A.334</t>
  </si>
  <si>
    <t>3A.336</t>
  </si>
  <si>
    <t>3A.337</t>
  </si>
  <si>
    <t>3A.338</t>
  </si>
  <si>
    <t>3A.339</t>
  </si>
  <si>
    <t>3A.340</t>
  </si>
  <si>
    <t>3A.341</t>
  </si>
  <si>
    <t>3A.342</t>
  </si>
  <si>
    <t>3A.343</t>
  </si>
  <si>
    <t>3A.344</t>
  </si>
  <si>
    <t>3A.345</t>
  </si>
  <si>
    <t>3A.346</t>
  </si>
  <si>
    <t>3A.347</t>
  </si>
  <si>
    <t>3A.348</t>
  </si>
  <si>
    <t>3A.349</t>
  </si>
  <si>
    <t>3A.350</t>
  </si>
  <si>
    <t>3A.351</t>
  </si>
  <si>
    <t>3A.352</t>
  </si>
  <si>
    <t>3A.353</t>
  </si>
  <si>
    <t>3A.354</t>
  </si>
  <si>
    <t>3A.355</t>
  </si>
  <si>
    <t>Požární klapka, se servopohonem 230V, signalizace poloh, zpětná pružina, odolnost 90 minut, 200x160 - nebo rovnocenný výrobek</t>
  </si>
  <si>
    <t>3A.356</t>
  </si>
  <si>
    <t>3A.357</t>
  </si>
  <si>
    <t>3A.358</t>
  </si>
  <si>
    <t>3A.359</t>
  </si>
  <si>
    <t>3A.360</t>
  </si>
  <si>
    <t>3A.361</t>
  </si>
  <si>
    <t>3A.362</t>
  </si>
  <si>
    <t>3A.363</t>
  </si>
  <si>
    <t>3A.369</t>
  </si>
  <si>
    <t>3A.370</t>
  </si>
  <si>
    <t>3A.371</t>
  </si>
  <si>
    <t>3A.372</t>
  </si>
  <si>
    <t>Požární klapka, se servopohonem 230V, signalizace poloh, zpětná pružina, odolnost 90 minut, 160x160 - nebo rovnocenný výrobek</t>
  </si>
  <si>
    <t>3A.373</t>
  </si>
  <si>
    <t>3A.374</t>
  </si>
  <si>
    <t>3A.375</t>
  </si>
  <si>
    <t>3A.376</t>
  </si>
  <si>
    <t>3A.377</t>
  </si>
  <si>
    <t>3A.378</t>
  </si>
  <si>
    <t>3A.379</t>
  </si>
  <si>
    <t>3A.380</t>
  </si>
  <si>
    <t>3A.381</t>
  </si>
  <si>
    <t>3A.400</t>
  </si>
  <si>
    <t>3A.800</t>
  </si>
  <si>
    <t>3A.950</t>
  </si>
  <si>
    <t>3A.951</t>
  </si>
  <si>
    <t>3A.955</t>
  </si>
  <si>
    <t>Trouby rovné, materiál pozinkovaný plech, Vinuté potrubí SPIRO, d=100</t>
  </si>
  <si>
    <t>bm</t>
  </si>
  <si>
    <t>3A.955.1</t>
  </si>
  <si>
    <t>Trouby rovné, materiál pozinkovaný plech, Vinuté potrubí SPIRO, d=160</t>
  </si>
  <si>
    <t>3A.955.1.1</t>
  </si>
  <si>
    <t>3A.955.3</t>
  </si>
  <si>
    <t>3A.956</t>
  </si>
  <si>
    <t>Tvarovky potrubí, materiál pozinkovaný plech, Vinuté potrubí SPIRO, d=100</t>
  </si>
  <si>
    <t>3A.956.1</t>
  </si>
  <si>
    <t>Tvarovky potrubí, materiál pozinkovaný plech, Vinuté potrubí SPIRO, d=160</t>
  </si>
  <si>
    <t>3A.956.1.1</t>
  </si>
  <si>
    <t>3A.956.3</t>
  </si>
  <si>
    <t>Zař. č. 5 - Zař. č.</t>
  </si>
  <si>
    <t>5.006</t>
  </si>
  <si>
    <t>Radiální ventilátor do čtyřhranného potrubí IP55, Přívodní ventilátor, Vp = 6650 m3/h, Ne=8,36kW, 400V, 14,6A - nebo rovnocenný výrobek</t>
  </si>
  <si>
    <t>5.007</t>
  </si>
  <si>
    <t>5.012</t>
  </si>
  <si>
    <t>Pružná vložka, 1000x500</t>
  </si>
  <si>
    <t>5.201</t>
  </si>
  <si>
    <t>Regulační klapka, 1000x500, ovládání pomocí servopohonu 230V</t>
  </si>
  <si>
    <t>5.203</t>
  </si>
  <si>
    <t>5.400</t>
  </si>
  <si>
    <t>Mřížka, 900x900</t>
  </si>
  <si>
    <t>5.405</t>
  </si>
  <si>
    <t>Protidešťová žaluzie, 1400x400</t>
  </si>
  <si>
    <t>5.800</t>
  </si>
  <si>
    <t>5.950</t>
  </si>
  <si>
    <t>5.951</t>
  </si>
  <si>
    <t>Zař. č. 55 - Doplňko</t>
  </si>
  <si>
    <t>55.10</t>
  </si>
  <si>
    <t>Zkoušky a protokoly</t>
  </si>
  <si>
    <t>55.11</t>
  </si>
  <si>
    <t>Stavební přípomoce</t>
  </si>
  <si>
    <t>55.2</t>
  </si>
  <si>
    <t>Doprava</t>
  </si>
  <si>
    <t>55.3</t>
  </si>
  <si>
    <t>Montáž VZT</t>
  </si>
  <si>
    <t>55.4</t>
  </si>
  <si>
    <t>Měření hluku od vzducuhotechniky</t>
  </si>
  <si>
    <t>55.5</t>
  </si>
  <si>
    <t>Měření průtočných množství</t>
  </si>
  <si>
    <t>55.7</t>
  </si>
  <si>
    <t>Systém MaR</t>
  </si>
  <si>
    <t>55.8</t>
  </si>
  <si>
    <t>Upevňovací a spojovací materiál</t>
  </si>
  <si>
    <t>55.9</t>
  </si>
  <si>
    <t>D.1.08 - Elektroinstalace - silnorpoud</t>
  </si>
  <si>
    <t>Rozváděče - Rozváděče</t>
  </si>
  <si>
    <t xml:space="preserve">D1 - Kabely včetně prořezu CYKY(Lo), uložení pod omítkou, v dutinách stavebních konstrukcí, v ochranných </t>
  </si>
  <si>
    <t>D2 - Kabely dle vyhlášky 23/2008 Sb. vč. její novelizace 268/2011 Sb. kabely a kabelové kosntrukce s funk</t>
  </si>
  <si>
    <t>D3 - Kabelové konstrukce</t>
  </si>
  <si>
    <t xml:space="preserve">D4 - Zásuvky, spínače - koncové prvky elektro v design dle architekta   -  vybrané vývody soustředěny ve </t>
  </si>
  <si>
    <t>D5 - Centrální nouzový bateriový systém</t>
  </si>
  <si>
    <t>D6 - Svítidla dle požadavku architekta, přesný typ, barevné provedení bude upřesněn architektem viz. vizu</t>
  </si>
  <si>
    <t>Ostatní - Ostatní</t>
  </si>
  <si>
    <t>Rozváděče</t>
  </si>
  <si>
    <t>SIL-1</t>
  </si>
  <si>
    <t>Hlavní skříňový rozváděče objektu RH-B, náplň rozváděče viz.výkres 22</t>
  </si>
  <si>
    <t>SIL-2</t>
  </si>
  <si>
    <t>Průmyslový nástěnný rozváděč dílny RD-B , náplň a provedení rozváděče viz. výkres 24</t>
  </si>
  <si>
    <t>SIL-3</t>
  </si>
  <si>
    <t>Průmyslový nástěnný rozváděč pro technologii vytápění RT-B-DA , náplň a provedení rozváděče viz. výkres 25</t>
  </si>
  <si>
    <t>SIL-4</t>
  </si>
  <si>
    <t>Průmyslový nástěnný rozváděč pro technologii prádelny RP-B náplň rozváděče viz. výkres 26</t>
  </si>
  <si>
    <t>SIL-5</t>
  </si>
  <si>
    <t>Podružný patrový rozváděč průmyslový, skříňový R1-B-DA náplň rozváděče viz. výkres 27</t>
  </si>
  <si>
    <t>SIL-6</t>
  </si>
  <si>
    <t>Podružný patrový rozváděč průmyslový, skříňový R2-B-DA náplň rozváděče viz. výkres 28</t>
  </si>
  <si>
    <t>SIL-7</t>
  </si>
  <si>
    <t>Hlavní ochranná přípojnice HOP</t>
  </si>
  <si>
    <t xml:space="preserve">Kabely včetně prořezu CYKY(Lo), uložení pod omítkou, v dutinách stavebních konstrukcí, v ochranných </t>
  </si>
  <si>
    <t>SIL-8</t>
  </si>
  <si>
    <t>Kabel 1-CYKY 3Jx1,5mm2</t>
  </si>
  <si>
    <t>SIL-9</t>
  </si>
  <si>
    <t>Kabel 1-CYKY 3Ox1,5mm2</t>
  </si>
  <si>
    <t>SIL-10</t>
  </si>
  <si>
    <t>Kabel 1-CYKY 3Jx2,5mm2</t>
  </si>
  <si>
    <t>SIL-11</t>
  </si>
  <si>
    <t>Kabel 1-CYKY 5Jx1,5mm2</t>
  </si>
  <si>
    <t>SIL-12</t>
  </si>
  <si>
    <t>Kabel 1-CYKY 5Ox1,5mm2</t>
  </si>
  <si>
    <t>SIL-13</t>
  </si>
  <si>
    <t>Kabel 1-CYKY 7Jx1,5mm2</t>
  </si>
  <si>
    <t>SIL-14</t>
  </si>
  <si>
    <t>Kabel 1-CYKY 5Jx2,5mm2</t>
  </si>
  <si>
    <t>SIL-15</t>
  </si>
  <si>
    <t>Kabel 1-CYKY 5Jx6mm2</t>
  </si>
  <si>
    <t>SIL-16</t>
  </si>
  <si>
    <t>Kabel 1-CYKY 5Jx4mm2</t>
  </si>
  <si>
    <t>SIL-17</t>
  </si>
  <si>
    <t>Kabel 1-CYKY 5Jx10mm2</t>
  </si>
  <si>
    <t>SIL-18</t>
  </si>
  <si>
    <t>Kabel 1-CYKY 5Jx35mm2</t>
  </si>
  <si>
    <t>SIL-19</t>
  </si>
  <si>
    <t>Kabel 1-CYKY 5Jx70mm2</t>
  </si>
  <si>
    <t>SIL-20</t>
  </si>
  <si>
    <t>Kabel 1-CYKY 3Jx4mm2</t>
  </si>
  <si>
    <t>SIL-21</t>
  </si>
  <si>
    <t>Kabel JYTY 5x1,5</t>
  </si>
  <si>
    <t>SIL-22</t>
  </si>
  <si>
    <t>Kabel 1-CGTG 5x2,5</t>
  </si>
  <si>
    <t>SIL-23</t>
  </si>
  <si>
    <t>Kabel 1-CGTG 5x4</t>
  </si>
  <si>
    <t>SIL-24</t>
  </si>
  <si>
    <t>Kabel 1-CGTG 5x10</t>
  </si>
  <si>
    <t>SIL-25</t>
  </si>
  <si>
    <t>Kabel 1-H07 V-K/CYA/ 35mm2</t>
  </si>
  <si>
    <t>SIL-26</t>
  </si>
  <si>
    <t>Kabel 1-H07 V-K/CYA/ 25mm2</t>
  </si>
  <si>
    <t>SIL-27</t>
  </si>
  <si>
    <t>Kabel 1-H07 V-K/CYA/ 16mm2</t>
  </si>
  <si>
    <t>SIL-28</t>
  </si>
  <si>
    <t>Kabel 1-H07 V-K/CYA/ 6mm2</t>
  </si>
  <si>
    <t>Kabely dle vyhlášky 23/2008 Sb. vč. její novelizace 268/2011 Sb. kabely a kabelové kosntrukce s funk</t>
  </si>
  <si>
    <t>SIL-29</t>
  </si>
  <si>
    <t>Kabel "V" Cu J 5x6 B2cas1d1</t>
  </si>
  <si>
    <t>SIL-30</t>
  </si>
  <si>
    <t>Kabel "V" Cu J 5x2,5 B2cas1d1</t>
  </si>
  <si>
    <t>SIL-31</t>
  </si>
  <si>
    <t>Kabel "V" Cu 5x1,5 B2cas1d1</t>
  </si>
  <si>
    <t>Kabelové konstrukce</t>
  </si>
  <si>
    <t>SIL-32</t>
  </si>
  <si>
    <t>Mřížový kabelový žlab 400/50 včetně kompletního příslušenství pro páteřní rozvody 1.PP a v technických místnostech</t>
  </si>
  <si>
    <t>SIL-33</t>
  </si>
  <si>
    <t>Mřížový kabelový žlab 200/50 včetně kompletního příslušenství pro páteřní rozvody 1.PP, půdní prostory a v technických místnostech</t>
  </si>
  <si>
    <t>SIL-34</t>
  </si>
  <si>
    <t>Kabelový žebřík pro stoupací vedení vč. uchycení kabelů š=400</t>
  </si>
  <si>
    <t>SIL-35</t>
  </si>
  <si>
    <t>Kabelová konstrukce splňující funkční integritu dle vyhlášky 23/2008Sb. Pro požárně bezpečnostní vedení do š=400mm</t>
  </si>
  <si>
    <t>SIL-36</t>
  </si>
  <si>
    <t>Kabelová lišta pro přívoní vedení ke koncovým zařízením (vypínače, svítidla atd.) v technickcý prostorách</t>
  </si>
  <si>
    <t xml:space="preserve">Zásuvky, spínače - koncové prvky elektro v design dle architekta   -  vybrané vývody soustředěny ve </t>
  </si>
  <si>
    <t>SIL-37</t>
  </si>
  <si>
    <t>Zásuvka jednonásobná komplet vč.vícenásobného rámečku 230V/16A, IP20</t>
  </si>
  <si>
    <t>SIL-38</t>
  </si>
  <si>
    <t>Zásuvka jednonásobná komplet vč.vícenásobného rámečku 230V/16A, IP20 v odlišném barevném provedení např.béžová dle arch. napájeno z DA</t>
  </si>
  <si>
    <t>SIL-39</t>
  </si>
  <si>
    <t>Zásuvka jednonásobná komplet vč.vícenásobného rámečku 230V/16A, IP44</t>
  </si>
  <si>
    <t>SIL-40</t>
  </si>
  <si>
    <t>Zásuvka jednonásobná s ochrannými clonkami(víčkou - bude upřesněno dle arch.) komplet vč.vícenásobného rámečku 230V/16A, IP20</t>
  </si>
  <si>
    <t>SIL-41</t>
  </si>
  <si>
    <t>Zásuvka 400V/16A</t>
  </si>
  <si>
    <t>SIL-42</t>
  </si>
  <si>
    <t>Přepínač sériový řaz.5 komplet vč.rámečku, přístroj, klapka, 230V/10, IP20</t>
  </si>
  <si>
    <t>SIL-43</t>
  </si>
  <si>
    <t>Spínač jednopólový řaz.1 komplet vč.rámečku,přistroj, klapka, 230V/10A, IP20</t>
  </si>
  <si>
    <t>SIL-44</t>
  </si>
  <si>
    <t>Spínač jednopólový řaz.1 komplet vč.rámečku,přistroj, klapka, 230V/10A, IP44</t>
  </si>
  <si>
    <t>SIL-45</t>
  </si>
  <si>
    <t>Přepínač střídavý dvojitý řaz.6+6 komplet vč.rámečku, přístroj, klapka 230V/10A, IP20</t>
  </si>
  <si>
    <t>SIL-46</t>
  </si>
  <si>
    <t>Přepínač střídavý řaz.6 komplet vč.rámečku, přístroj, klapka 230V/10A, IP20</t>
  </si>
  <si>
    <t>SIL-47</t>
  </si>
  <si>
    <t>Přepínač střídavý řaz.6 komplet vč.rámečku, přístroj, klapka 230V/10A, IP44</t>
  </si>
  <si>
    <t>SIL-48</t>
  </si>
  <si>
    <t>Přepínač křížový řaz.7 komplet vč.rámečku, přístroj, klapka 230V/10A, IP20</t>
  </si>
  <si>
    <t>SIL-49</t>
  </si>
  <si>
    <t>Soumrakový spínač se snímačem pohybu, čidlo 180st. 5-1000lx, 2s-32min - kvalitní ovladač</t>
  </si>
  <si>
    <t>SIL-50</t>
  </si>
  <si>
    <t>Tlačítko pro ovládání osvětlení komplet vč.rámečku, přístroj, klapka 230V/10A, IP20</t>
  </si>
  <si>
    <t>SIL-51</t>
  </si>
  <si>
    <t>Tlačítko pro ovládání osvětlení komplet vč.rámečku, přístroj, klapka 230V/10A, IP20 brevně odlišné dle arch.</t>
  </si>
  <si>
    <t>SIL-52</t>
  </si>
  <si>
    <t>Typové bezpečnostní "prosklené" tlačítko BEZPEČNOSTNÍ VYPNUTÍ technologie kuchyně, prádelna</t>
  </si>
  <si>
    <t>SIL-53</t>
  </si>
  <si>
    <t>Výkonový vypínač 400V/50A</t>
  </si>
  <si>
    <t>SIL-54</t>
  </si>
  <si>
    <t>Výkonový vypínač 400V/32A</t>
  </si>
  <si>
    <t>SIL-55</t>
  </si>
  <si>
    <t>Výkonový vypínač 400V/16A</t>
  </si>
  <si>
    <t>SIL-56</t>
  </si>
  <si>
    <t>Krabice univerzální KU68 + pro vícenásobné rámečky</t>
  </si>
  <si>
    <t>Centrální nouzový bateriový systém</t>
  </si>
  <si>
    <t>SIL-57</t>
  </si>
  <si>
    <t>Monitor výpadku napájení do světelných rozvaděčů</t>
  </si>
  <si>
    <t>SIL-58</t>
  </si>
  <si>
    <t>NA Svítidlo s jednostranným pikto. 25m, přisazené, IP44</t>
  </si>
  <si>
    <t>SIL-59</t>
  </si>
  <si>
    <t>NB Svítidlo s dvoustrannm pikto. 25m, přisazené, IP44</t>
  </si>
  <si>
    <t>SIL-60</t>
  </si>
  <si>
    <t>NC Svítidlo s asymerickou optikou přisazené, IP20</t>
  </si>
  <si>
    <t>SIL-61</t>
  </si>
  <si>
    <t>ND Svítidlo se symerickou optikou přisazené, IP20</t>
  </si>
  <si>
    <t>SIL-62</t>
  </si>
  <si>
    <t>NE Svítidlo s asymerickou optikou pro PBZ přisazené, IP20</t>
  </si>
  <si>
    <t>SIL-63</t>
  </si>
  <si>
    <t>NF Svítidlo s jednostranným pikto. 25m, přisazené, IP65</t>
  </si>
  <si>
    <t>SIL-64</t>
  </si>
  <si>
    <t>NH Svítidlo s asymerickou optikou pro PBZ přisazené, IP65</t>
  </si>
  <si>
    <t>Svítidla dle požadavku architekta, přesný typ, barevné provedení bude upřesněn architektem viz. vizu</t>
  </si>
  <si>
    <t>SIL-65</t>
  </si>
  <si>
    <t>CH-Led svítidlo přisazené nástěnné stropní kruhové/koule průměr 400 LED 29W/4000lm, IP20</t>
  </si>
  <si>
    <t>SIL-66</t>
  </si>
  <si>
    <t>K-Led koupelnové nástěnné svítidlokruhové/koule průměr 350 LED 11W/1350lm, IP44</t>
  </si>
  <si>
    <t>SIL-67</t>
  </si>
  <si>
    <t>K1-Led koupelnové stropní svítidlo kruhové průměr 540 LED 56W/7640lm, IP44</t>
  </si>
  <si>
    <t>SIL-68</t>
  </si>
  <si>
    <t>N-nástěnné noční LED světélko</t>
  </si>
  <si>
    <t>SIL-69</t>
  </si>
  <si>
    <t>P-Led pokojové stropní svítidlo kruhové průměr 590 LED 35W/5010lm, IP20</t>
  </si>
  <si>
    <t>SIL-70</t>
  </si>
  <si>
    <t>P1-Led pokojové stropní svítidlo kruhové průměr 590 LED 53W/7150lm, IP20</t>
  </si>
  <si>
    <t>SIL-71</t>
  </si>
  <si>
    <t>S-Led závěsné atypické svítidlo z ručně vyráběného skla průměr 300 LED 36W/3000lm, IP20</t>
  </si>
  <si>
    <t>SIL-72</t>
  </si>
  <si>
    <t>T-Led stropní přisazené svítidlo s opálovým krytem průměr 480 LED 44W/5000lm, IP20</t>
  </si>
  <si>
    <t>SIL-73</t>
  </si>
  <si>
    <t>T1-Led stropní přisazené svítidlo s opálovým krytem průměr 480 LED 34W/3900lm, IP20</t>
  </si>
  <si>
    <t>SIL-74</t>
  </si>
  <si>
    <t>U-Led designové, závěsné svítidlo průměr 800 LED 38W/2903lm IP20</t>
  </si>
  <si>
    <t>SIL-75</t>
  </si>
  <si>
    <t>V-Led nástěnné svítidlo do venkovního prostoru na fasádu objektu, IP44</t>
  </si>
  <si>
    <t>SIL-76</t>
  </si>
  <si>
    <t>V1-Led stropní svítidlo do venkovního prostoru na fasádu objektu, IP44</t>
  </si>
  <si>
    <t>SIL-77</t>
  </si>
  <si>
    <t>Z-Led designové závěsné svítidlo dle arch., IP20</t>
  </si>
  <si>
    <t>SIL-78</t>
  </si>
  <si>
    <t>ZA-Led designové závěsné svítidlo průměr 500 LED 50W/6890lm, IP20</t>
  </si>
  <si>
    <t>SIL-79</t>
  </si>
  <si>
    <t>LED průmyslové svítidlo do technických prostor 40W/5500lm, IP44</t>
  </si>
  <si>
    <t>SIL-80</t>
  </si>
  <si>
    <t>LED průmyslové svítidlo do technických prostor 32W/4400lm, IP44</t>
  </si>
  <si>
    <t>Ostatní</t>
  </si>
  <si>
    <t>SIL-81</t>
  </si>
  <si>
    <t>Kompletní demontáž stávající elektroinstalace(koncové prvky, rozváděče, kabeláž), odvoz, skládkovné atd.</t>
  </si>
  <si>
    <t>hod</t>
  </si>
  <si>
    <t>SIL-82</t>
  </si>
  <si>
    <t>Přepojovaní, úprava napojení dle etapizace výstavby, provizorní připojení atd., pasport stávajících rozvodů</t>
  </si>
  <si>
    <t>SIL-83</t>
  </si>
  <si>
    <t>Součinnost s profesí MaR - servopohony, čidla atd. dle požadavku VZT a vytápění</t>
  </si>
  <si>
    <t>SIL-84</t>
  </si>
  <si>
    <t>Drážkování, vrtání prostupů, konstrukce, nika pro rozváděč, atd, likvidace a odvoz materiálu</t>
  </si>
  <si>
    <t>SIL-85</t>
  </si>
  <si>
    <t>Ostatní drobný el. materiál(kabelové příchytky, kabelové lišty kovové, hmoždinky, šrouby, sádra, chráničky, trubkly pro uložení v podlaze atd)</t>
  </si>
  <si>
    <t>SIL-86</t>
  </si>
  <si>
    <t>Požární těsnění na rozhraní požárních úseků, požární ucpávka</t>
  </si>
  <si>
    <t>SIL-87</t>
  </si>
  <si>
    <t>Zkoušky, revize</t>
  </si>
  <si>
    <t>SIL-89</t>
  </si>
  <si>
    <t>Montáž</t>
  </si>
  <si>
    <t>D.1.09 - Elektroinstalace - slaboproud</t>
  </si>
  <si>
    <t xml:space="preserve">D1 -  Strukturovaná kabeláž + telefonní rozvody </t>
  </si>
  <si>
    <t xml:space="preserve">    D2 -  Rack </t>
  </si>
  <si>
    <t xml:space="preserve">    D3 -  Podružné rozvaděče R-SLB-x </t>
  </si>
  <si>
    <t xml:space="preserve">    D4 -  Aktivní prvky /nutné upřesnit před dodávkou s IT uživatele/  </t>
  </si>
  <si>
    <t xml:space="preserve">    D5 -  Telefonní ústředna, telefony, interkomy </t>
  </si>
  <si>
    <t xml:space="preserve">    D6 -  Datové zásuvky </t>
  </si>
  <si>
    <t xml:space="preserve">    D7 -  Kabely, chráničky </t>
  </si>
  <si>
    <t xml:space="preserve">    D8 -  Ostatní /datové rozvody/ </t>
  </si>
  <si>
    <t xml:space="preserve">D9 -  EKV, docházkový systém </t>
  </si>
  <si>
    <t xml:space="preserve">    D10 -  Ostatní EKV </t>
  </si>
  <si>
    <t xml:space="preserve">D11 -  AV technika - projektor, plátno, audio </t>
  </si>
  <si>
    <t xml:space="preserve">D12 -  Nouzový zvukový systém - evakuační rozhlas </t>
  </si>
  <si>
    <t xml:space="preserve">    D13 -  Aktivní prvky </t>
  </si>
  <si>
    <t xml:space="preserve">    D14 -  Reproduktory </t>
  </si>
  <si>
    <t xml:space="preserve">    D15 -  Ostatní </t>
  </si>
  <si>
    <t xml:space="preserve">D16 -  STA - společná televizní anténa </t>
  </si>
  <si>
    <t xml:space="preserve">D17 -  Nouzový komunikační systém </t>
  </si>
  <si>
    <t xml:space="preserve">D18 -  Kamerový dohled - CCTV /kabeláž  a akt. prvky v rámci dat. rozvodů/ </t>
  </si>
  <si>
    <t xml:space="preserve">    D19 -  Ostatní /kamerový dohled - CCTV/ </t>
  </si>
  <si>
    <t>D20 - Hlavní kabelové trasy</t>
  </si>
  <si>
    <t>D21 - Ostatní</t>
  </si>
  <si>
    <t xml:space="preserve"> Strukturovaná kabeláž + telefonní rozvody </t>
  </si>
  <si>
    <t xml:space="preserve"> Rack </t>
  </si>
  <si>
    <t>SLA-1</t>
  </si>
  <si>
    <t>rack 19",45U 800x800mm, vč podstavce ventil jednotky</t>
  </si>
  <si>
    <t>SLA-2</t>
  </si>
  <si>
    <t>patch panel 19" 24xRJ45 cat.6 FTP - komplet vč. keystone</t>
  </si>
  <si>
    <t>SLA-3</t>
  </si>
  <si>
    <t>patch panel telefonní 25xRJ45 cat.3 - komplet vč. keystone</t>
  </si>
  <si>
    <t>SLA-4</t>
  </si>
  <si>
    <t>19" napájecí lišta s přepěť ochranou "D" 230V do dat. rozvaděče</t>
  </si>
  <si>
    <t xml:space="preserve"> Podružné rozvaděče R-SLB-x </t>
  </si>
  <si>
    <t>SLA-5</t>
  </si>
  <si>
    <t>rozvaděč š.600x700mm hl.150mm (R-SLB-x páteřní rozvody)</t>
  </si>
  <si>
    <t>SLA-6</t>
  </si>
  <si>
    <t>montážní deska do rozvaděče</t>
  </si>
  <si>
    <t>SLA-7</t>
  </si>
  <si>
    <t>zásuvka 230V do rozvaděče s přepěťovou ochranou "D"</t>
  </si>
  <si>
    <t xml:space="preserve"> Aktivní prvky /nutné upřesnit před dodávkou s IT uživatele/  </t>
  </si>
  <si>
    <t>SLA-8</t>
  </si>
  <si>
    <t>Switch Gigabit, 48port 10/100/1000, 4x SFP, 802.3at PoE+ na 24 portech, PoE výkon15,5W/port, Smart Managed (web, SNMP, DNA utility)</t>
  </si>
  <si>
    <t>SLA-9</t>
  </si>
  <si>
    <t>SFP modul 10GB</t>
  </si>
  <si>
    <t>SLA-10</t>
  </si>
  <si>
    <t>WiFi Access Controller</t>
  </si>
  <si>
    <t>SLA-11</t>
  </si>
  <si>
    <t>WiFi Access Point 2,4+5GHz 802.11a/b/g/n/ac až 867Mbps, Dualband, PoE, 2x GLAN, WPS, centrální správa AP, vč. licencí</t>
  </si>
  <si>
    <t xml:space="preserve"> Telefonní ústředna, telefony, interkomy </t>
  </si>
  <si>
    <t>SLA-12</t>
  </si>
  <si>
    <t>základní IP telefon, grafický nepodsvícený LCD, 1 SIP účet, HD Voice, PoE napájení</t>
  </si>
  <si>
    <t>SLA-13</t>
  </si>
  <si>
    <t>manažerský IP, PoE, 4,3" bar. LCD, 27 prog.tl., GigE</t>
  </si>
  <si>
    <t>SLA-14</t>
  </si>
  <si>
    <t>vstupní zvonkové videotablo 4x tlačítko, IP65 vč. mont krabice a příslušenství</t>
  </si>
  <si>
    <t xml:space="preserve"> Datové zásuvky </t>
  </si>
  <si>
    <t>SLA-15</t>
  </si>
  <si>
    <t>datová dvouzásuvka design cat.6 UTP - komplet design dle NN</t>
  </si>
  <si>
    <t>SLA-16</t>
  </si>
  <si>
    <t>datová zásuvka design cat.6 UTP - komplet design dle NN</t>
  </si>
  <si>
    <t>D7</t>
  </si>
  <si>
    <t xml:space="preserve"> Kabely, chráničky </t>
  </si>
  <si>
    <t>SLA-17</t>
  </si>
  <si>
    <t>kabel UTP cat.6 - interiér</t>
  </si>
  <si>
    <t>SLA-18</t>
  </si>
  <si>
    <t>kabel UTP cat.6 - venkovní</t>
  </si>
  <si>
    <t>SLA-19</t>
  </si>
  <si>
    <t>kabely CYKY 3Cx2,5</t>
  </si>
  <si>
    <t>SLA-20</t>
  </si>
  <si>
    <t>patch kabel do 1m cat.6</t>
  </si>
  <si>
    <t>SLA-21</t>
  </si>
  <si>
    <t>patch kabel do 2m cat.6</t>
  </si>
  <si>
    <t>SLA-22</t>
  </si>
  <si>
    <t>ptický patchcord do 2m SM duplex</t>
  </si>
  <si>
    <t>SLA-23</t>
  </si>
  <si>
    <t>vodič CU 16 ZŽ, pro pospojování</t>
  </si>
  <si>
    <t>SLA-24</t>
  </si>
  <si>
    <t>vodič CU 6 ZŽ, pro pospojování</t>
  </si>
  <si>
    <t>SLA-25</t>
  </si>
  <si>
    <t>el. instal trubka vnější prům. do 25mm např. monoflexsuper (pro dva kabely UTP/FTP cat.6)</t>
  </si>
  <si>
    <t>SLA-26</t>
  </si>
  <si>
    <t>el. instal trubka vnější prům. 40mm např. monoflexsuper (páteřní rozvod)</t>
  </si>
  <si>
    <t>SLA-27</t>
  </si>
  <si>
    <t>instalační krabice do zdi typu KU68-hluboká</t>
  </si>
  <si>
    <t>SLA-28</t>
  </si>
  <si>
    <t>krabice typu KT</t>
  </si>
  <si>
    <t>D8</t>
  </si>
  <si>
    <t xml:space="preserve"> Ostatní /datové rozvody/ </t>
  </si>
  <si>
    <t>SLA-29</t>
  </si>
  <si>
    <t>měření UTP segmentu vč. protokolu</t>
  </si>
  <si>
    <t>SLA-30</t>
  </si>
  <si>
    <t>Měření signálu WiFi před instalací a po instalaci AP vč. protokolu</t>
  </si>
  <si>
    <t>SLA-31</t>
  </si>
  <si>
    <t>Instalace a konfigurace WiFi</t>
  </si>
  <si>
    <t>SLA-32</t>
  </si>
  <si>
    <t>přepojení datových rozvodů z důvodu etapizace</t>
  </si>
  <si>
    <t>SLA-33</t>
  </si>
  <si>
    <t>Konfigurace aktivních prvků - zákl. nastavení - IPS, VLAN, routing, VPN</t>
  </si>
  <si>
    <t>D9</t>
  </si>
  <si>
    <t xml:space="preserve"> EKV, docházkový systém </t>
  </si>
  <si>
    <t>SLA-34</t>
  </si>
  <si>
    <t>IP čtečka EKV, biometrie otisk prstů</t>
  </si>
  <si>
    <t>SLA-35</t>
  </si>
  <si>
    <t>dveřní kontakt</t>
  </si>
  <si>
    <t>SLA-36</t>
  </si>
  <si>
    <t>čip - typ dle projektové dokumentace</t>
  </si>
  <si>
    <t>SLA-37</t>
  </si>
  <si>
    <t>elektromechanický zámek, komplet vč. kování a příslušenství (protiplech, dělený čtyřhran, pruchodka, kabel...)</t>
  </si>
  <si>
    <t>SLA-38</t>
  </si>
  <si>
    <t>zálohovaný napájecí zdroj 24V/5A</t>
  </si>
  <si>
    <t>SLA-39</t>
  </si>
  <si>
    <t>docházkový terminál vč. licence</t>
  </si>
  <si>
    <t>SLA-40</t>
  </si>
  <si>
    <t>kabely CYKY 2x2,5 (napájení el. zámků)</t>
  </si>
  <si>
    <t>SLA-41</t>
  </si>
  <si>
    <t>přepojovací box vč. svorkovnice</t>
  </si>
  <si>
    <t>D10</t>
  </si>
  <si>
    <t xml:space="preserve"> Ostatní EKV </t>
  </si>
  <si>
    <t>SLA-42</t>
  </si>
  <si>
    <t>programování, oživení, nastavení</t>
  </si>
  <si>
    <t>SLA-43</t>
  </si>
  <si>
    <t>úprava stáv dveří pro instalaci EMZ</t>
  </si>
  <si>
    <t>D11</t>
  </si>
  <si>
    <t xml:space="preserve"> AV technika - projektor, plátno, audio </t>
  </si>
  <si>
    <t>SLA-44</t>
  </si>
  <si>
    <t>projekční plátno přenosné na stojanu cca 3x2m</t>
  </si>
  <si>
    <t>SLA-45</t>
  </si>
  <si>
    <t>Projektor DLP, Full HD (1920x1080), 2500 ANSI lm, kontrast 20000:1, VGA, 2x HDMI, RJ45, USB, repro (NBD On-Site) vč. kabeláže</t>
  </si>
  <si>
    <t>SLA-46</t>
  </si>
  <si>
    <t>propojovací kabely (HDMI, DVI, AUDIO)</t>
  </si>
  <si>
    <t>sada</t>
  </si>
  <si>
    <t>D12</t>
  </si>
  <si>
    <t xml:space="preserve"> Nouzový zvukový systém - evakuační rozhlas </t>
  </si>
  <si>
    <t>D13</t>
  </si>
  <si>
    <t xml:space="preserve"> Aktivní prvky </t>
  </si>
  <si>
    <t>SLA-47</t>
  </si>
  <si>
    <t>digitální hlásící a ovládací stanice (15 tlačítek)</t>
  </si>
  <si>
    <t>SLA-48</t>
  </si>
  <si>
    <t>skříňka pro jmikrof stanici se zámkem</t>
  </si>
  <si>
    <t>D14</t>
  </si>
  <si>
    <t xml:space="preserve"> Reproduktory </t>
  </si>
  <si>
    <t>SLA-49</t>
  </si>
  <si>
    <t>nástěnný reproduktor 1/3/6 W / 100 V bílý vč.pojistek dle ČSN EN 60849</t>
  </si>
  <si>
    <t>SLA-50</t>
  </si>
  <si>
    <t>stropní nástěnný reproduktor 1/3/6 W /100V dle ČSN EN 60849</t>
  </si>
  <si>
    <t>SLA-51</t>
  </si>
  <si>
    <t>nástěnný reproduktor do hlhka 1/3/6 W / 100 V bílý vč.pojistek dle ČSN EN 60849</t>
  </si>
  <si>
    <t>SLA-52</t>
  </si>
  <si>
    <t>kabel typu 1-CHKE-V 2x1,5 dle 23/2008Sb. P-90R</t>
  </si>
  <si>
    <t>SLA-53</t>
  </si>
  <si>
    <t>Metalický kabel Cat.6 S/FTP "R" B2cas1d0 dle 23/2008Sb.</t>
  </si>
  <si>
    <t>SLA-54</t>
  </si>
  <si>
    <t>systémové a propojovací kabely</t>
  </si>
  <si>
    <t>kpl.</t>
  </si>
  <si>
    <t>SLA-55</t>
  </si>
  <si>
    <t>sada montážního příslušenství</t>
  </si>
  <si>
    <t>D15</t>
  </si>
  <si>
    <t xml:space="preserve"> Ostatní </t>
  </si>
  <si>
    <t>SLA-56</t>
  </si>
  <si>
    <t>zásuvka cat.6a FTP</t>
  </si>
  <si>
    <t>SLA-57</t>
  </si>
  <si>
    <t>požárně odolné krabice vč. keramické svorkovnice P90-R</t>
  </si>
  <si>
    <t>SLA-58</t>
  </si>
  <si>
    <t>příchytky jednostranné typu PO GMT dle ZP 27/2008</t>
  </si>
  <si>
    <t>SLA-59</t>
  </si>
  <si>
    <t>příchytky dvojité požární typu PO GMT dle ZP 27/2008</t>
  </si>
  <si>
    <t>SLA-60</t>
  </si>
  <si>
    <t>držák GRIP 15 dle ZP 27/2008</t>
  </si>
  <si>
    <t>SLA-61</t>
  </si>
  <si>
    <t>Instalace a konfigurace, nastavení</t>
  </si>
  <si>
    <t>SLA-62</t>
  </si>
  <si>
    <t>Poslechové zkoušky, měření srozumitelnosti dle ČSN EN 50849 vč. protokolu</t>
  </si>
  <si>
    <t>SLA-63</t>
  </si>
  <si>
    <t>Úprava umístění reproduktorů dle měření</t>
  </si>
  <si>
    <t>D16</t>
  </si>
  <si>
    <t xml:space="preserve"> STA - společná televizní anténa </t>
  </si>
  <si>
    <t>SLA-64</t>
  </si>
  <si>
    <t>anténní stožár prům.60mm délka 3m. žárově zinkováno, včetně atyp. ukotvení přes krov</t>
  </si>
  <si>
    <t>SLA-65</t>
  </si>
  <si>
    <t>parabola sat prům.90cm</t>
  </si>
  <si>
    <t>SLA-66</t>
  </si>
  <si>
    <t>anténa DVB-T2</t>
  </si>
  <si>
    <t>SLA-67</t>
  </si>
  <si>
    <t>anténa VKV (FM)</t>
  </si>
  <si>
    <t>SLA-68</t>
  </si>
  <si>
    <t>zesilovač SAT - typ dle projektové dokumentace</t>
  </si>
  <si>
    <t>SLA-69</t>
  </si>
  <si>
    <t>multipřepínač SAT - typ dle projektové dokumentace</t>
  </si>
  <si>
    <t>SLA-70</t>
  </si>
  <si>
    <t>zdroj - typ dle projektové dokumentace</t>
  </si>
  <si>
    <t>SLA-71</t>
  </si>
  <si>
    <t>SLA-72</t>
  </si>
  <si>
    <t>quatro LNB</t>
  </si>
  <si>
    <t>SLA-73</t>
  </si>
  <si>
    <t>držák pro 2 LNB</t>
  </si>
  <si>
    <t>SLA-74</t>
  </si>
  <si>
    <t>hrubá koaxiální ochrana (bleskojistky)</t>
  </si>
  <si>
    <t>SLA-75</t>
  </si>
  <si>
    <t>jemná koaxiální ochrana (bleskojistky)</t>
  </si>
  <si>
    <t>SLA-76</t>
  </si>
  <si>
    <t>zesilovač, rozbočovač, slučovač (VKV,DVB-T) - dle měření signálu</t>
  </si>
  <si>
    <t>SLA-77</t>
  </si>
  <si>
    <t>zásuvka koncová SAT,TV,R - design NN - komplet</t>
  </si>
  <si>
    <t>SLA-78</t>
  </si>
  <si>
    <t>konektory lisovací</t>
  </si>
  <si>
    <t>SLA-79</t>
  </si>
  <si>
    <t>instal. box pro koax. ochranu</t>
  </si>
  <si>
    <t>SLA-80</t>
  </si>
  <si>
    <t>koaxiální kabel 75ohmů 27dB/100m při 2150MHz - venkovní provedení (K2)</t>
  </si>
  <si>
    <t>SLA-81</t>
  </si>
  <si>
    <t>koaxiální kabel 75ohmů 27dB/100m při 2150MHz - vnitřní provedení (K1)</t>
  </si>
  <si>
    <t>SLA-82</t>
  </si>
  <si>
    <t>SLA-83</t>
  </si>
  <si>
    <t>SLA-84</t>
  </si>
  <si>
    <t>el. instal trubka vnější do prům. 25mm např. monoflexsuper</t>
  </si>
  <si>
    <t>SLA-85</t>
  </si>
  <si>
    <t>prostup střešním pláštěm</t>
  </si>
  <si>
    <t>SLA-86</t>
  </si>
  <si>
    <t>Instalace a konfigurace, nastavení, úprava návrhu na základě měření</t>
  </si>
  <si>
    <t>SLA-87</t>
  </si>
  <si>
    <t>měření signálu vč. protokolu</t>
  </si>
  <si>
    <t>SLA-88</t>
  </si>
  <si>
    <t>měření signálu na zásuvách vč. protokolu</t>
  </si>
  <si>
    <t>D17</t>
  </si>
  <si>
    <t xml:space="preserve"> Nouzový komunikační systém </t>
  </si>
  <si>
    <t>SLA-89</t>
  </si>
  <si>
    <t>Adaptér VKJV IP</t>
  </si>
  <si>
    <t>SLA-90</t>
  </si>
  <si>
    <t>Komunikační jednotka IP</t>
  </si>
  <si>
    <t>SLA-91</t>
  </si>
  <si>
    <t>Komunikační jednotka s displejem IP</t>
  </si>
  <si>
    <t>SLA-92</t>
  </si>
  <si>
    <t>Lůžková jednotka IP</t>
  </si>
  <si>
    <t>SLA-93</t>
  </si>
  <si>
    <t>Napáječ 250W 24V IP</t>
  </si>
  <si>
    <t>SLA-94</t>
  </si>
  <si>
    <t>Ovladač elektrického zámku IP</t>
  </si>
  <si>
    <t>SLA-95</t>
  </si>
  <si>
    <t>Sada kamera venkovní IP</t>
  </si>
  <si>
    <t>SLA-96</t>
  </si>
  <si>
    <t>Signalizační jednotka IP</t>
  </si>
  <si>
    <t>SLA-97</t>
  </si>
  <si>
    <t>Svítidlo IP</t>
  </si>
  <si>
    <t>SLA-98</t>
  </si>
  <si>
    <t>Switch modul ZPT (RJ45) IP</t>
  </si>
  <si>
    <t>SLA-99</t>
  </si>
  <si>
    <t>Táhlo nouzového volání IP</t>
  </si>
  <si>
    <t>SLA-100</t>
  </si>
  <si>
    <t>Táhlo nouzového volání s tlačíkem IP</t>
  </si>
  <si>
    <t>SLA-101</t>
  </si>
  <si>
    <t>Vchodová komnikační jednotka venkovní s RFID IP</t>
  </si>
  <si>
    <t>SLA-102</t>
  </si>
  <si>
    <t>Vchodová komunikační jednotka s RFID IP</t>
  </si>
  <si>
    <t>SLA-103</t>
  </si>
  <si>
    <t>Závěs LJ s konektorem IP</t>
  </si>
  <si>
    <t>SLA-104</t>
  </si>
  <si>
    <t>Instalační rámeček malý</t>
  </si>
  <si>
    <t>SLA-105</t>
  </si>
  <si>
    <t>Instalační rámeček malý (SIJ)</t>
  </si>
  <si>
    <t>SLA-106</t>
  </si>
  <si>
    <t>Instalační rámeček malý (ZE)</t>
  </si>
  <si>
    <t>SLA-107</t>
  </si>
  <si>
    <t>Instalační rámeček střední (TPS AVKJV)</t>
  </si>
  <si>
    <t>SLA-109</t>
  </si>
  <si>
    <t>Instalační rámeček střední (ZLJK)</t>
  </si>
  <si>
    <t>SLA-110</t>
  </si>
  <si>
    <t>Instalační rámeček střední (ZUR SJD)</t>
  </si>
  <si>
    <t>SLA-111</t>
  </si>
  <si>
    <t>Instalační rámeček velký (KJ KJD VKJ)</t>
  </si>
  <si>
    <t>SLA-112</t>
  </si>
  <si>
    <t>Kabel FTP 5E LSOH</t>
  </si>
  <si>
    <t>SLA-113</t>
  </si>
  <si>
    <t>Kabel CHKE-R 2 x 1,5</t>
  </si>
  <si>
    <t>SLA-114</t>
  </si>
  <si>
    <t>Kabel UTP 5E LSOH</t>
  </si>
  <si>
    <t>SLA-115</t>
  </si>
  <si>
    <t>Konektor RJ45 včetně proměření</t>
  </si>
  <si>
    <t>SLA-116</t>
  </si>
  <si>
    <t>Kontrola a otestování rozvodného vedení</t>
  </si>
  <si>
    <t>SLA-117</t>
  </si>
  <si>
    <t>Kontrola provozu a zaškolení</t>
  </si>
  <si>
    <t>SLA-118</t>
  </si>
  <si>
    <t>Krabice KO97 pod omítku</t>
  </si>
  <si>
    <t>SLA-119</t>
  </si>
  <si>
    <t>Krabice KT250</t>
  </si>
  <si>
    <t>SLA-120</t>
  </si>
  <si>
    <t>Krabice KU68 pod omítku</t>
  </si>
  <si>
    <t>SLA-121</t>
  </si>
  <si>
    <t>Naprogramování a konfigurace systému</t>
  </si>
  <si>
    <t>SLA-122</t>
  </si>
  <si>
    <t>SW licence účastníka</t>
  </si>
  <si>
    <t>SLA-123</t>
  </si>
  <si>
    <t>Trubka HFX prům. 25 mm</t>
  </si>
  <si>
    <t>SLA-124</t>
  </si>
  <si>
    <t>Zkratovací propojka (jumper)</t>
  </si>
  <si>
    <t>D18</t>
  </si>
  <si>
    <t xml:space="preserve"> Kamerový dohled - CCTV /kabeláž  a akt. prvky v rámci dat. rozvodů/ </t>
  </si>
  <si>
    <t>SLA-125</t>
  </si>
  <si>
    <t>Kamera vnitřní - DOME, IP, 3MPix, D/N, vč. objektivu, drážaku, IR přísvit, PoE</t>
  </si>
  <si>
    <t>SLA-126</t>
  </si>
  <si>
    <t>Kamera venkovní - IP, 3MPix, D/N, vč. objektivu, drážaku, IR přísvit min. 30m, PoE</t>
  </si>
  <si>
    <t>SLA-128</t>
  </si>
  <si>
    <t>ovládací klávesnioce CCTV+24"LCD do racku</t>
  </si>
  <si>
    <t>SLA-129</t>
  </si>
  <si>
    <t>32"- LCD moniotr, 24/7, 4K, VGA, DVI, HDMI, 230VAC, 50/60 HZ, vč. držáku na stěnu</t>
  </si>
  <si>
    <t>SLA-130</t>
  </si>
  <si>
    <t>PC: 1× procesor 2,9 GHz, turbo boost 4,8GHz, 16MB cache, 8C/16T (65W) 1× paměť 16GB DDR4-2666 1× grafická karta 2GB GDDR6, PCIe 3.0 x16, 3x DP, 1×USB-C, USB-C - DP adaptér, HDD 2TB 1× integrovaná síťová karta 1× klávesnice USB, myš USB 1× OS Windows 10 Pro 64bit</t>
  </si>
  <si>
    <t>SLA-131</t>
  </si>
  <si>
    <t>dvoustupňová přepěťová ochrana</t>
  </si>
  <si>
    <t>D19</t>
  </si>
  <si>
    <t xml:space="preserve"> Ostatní /kamerový dohled - CCTV/ </t>
  </si>
  <si>
    <t>SLA-132</t>
  </si>
  <si>
    <t>Konfigurace, nastavení</t>
  </si>
  <si>
    <t>D20</t>
  </si>
  <si>
    <t>Hlavní kabelové trasy</t>
  </si>
  <si>
    <t>SLA-133</t>
  </si>
  <si>
    <t>žlab neděrovaný 100/50 s víkem, pozink - komplet vč. konzol (závěsů) a mont. příslušenství</t>
  </si>
  <si>
    <t>SLA-134</t>
  </si>
  <si>
    <t>žlab neděrovaný 200/50 s víkem, pozink - komplet vč. konzol (závěsů) a mont. příslušenství</t>
  </si>
  <si>
    <t>SLA-135</t>
  </si>
  <si>
    <t>drátěný žlab 200/50 s víkem, pozink - komplet vč. konzol (závěsů) a mont. příslušenství</t>
  </si>
  <si>
    <t>SLA-136</t>
  </si>
  <si>
    <t>drátěný žlab 300/100 pozink - komplet vč. konzol (závěsů) a mont. příslušenství</t>
  </si>
  <si>
    <t>D21</t>
  </si>
  <si>
    <t>SLA-137</t>
  </si>
  <si>
    <t>upínací pásky</t>
  </si>
  <si>
    <t>SLA-138</t>
  </si>
  <si>
    <t>popisovací kabelový štítek</t>
  </si>
  <si>
    <t>SLA-139</t>
  </si>
  <si>
    <t>demontáž stávajících zařízení a kabelových rozvodů slaboproudu (TEL, STA atd.) vč. ekol. likvidace</t>
  </si>
  <si>
    <t>hod.</t>
  </si>
  <si>
    <t>SLA-140</t>
  </si>
  <si>
    <t>vrtání prostupu do prům. 25mm hl. do 50cm</t>
  </si>
  <si>
    <t>SLA-141</t>
  </si>
  <si>
    <t>jádrové vrtání prostupu do prům. 100mm hl. 50cm</t>
  </si>
  <si>
    <t>SLA-142</t>
  </si>
  <si>
    <t>požární ucpávka vč. štítku a protokolu</t>
  </si>
  <si>
    <t>dm3</t>
  </si>
  <si>
    <t>SLA-143</t>
  </si>
  <si>
    <t>drobné stavební práce - sekání drážek, začištění, demontáž podhledu apod.</t>
  </si>
  <si>
    <t>SLA-144</t>
  </si>
  <si>
    <t>SDK konstrukce -zakrytí kabel tras</t>
  </si>
  <si>
    <t>SLA-145</t>
  </si>
  <si>
    <t>drobný úlož.a inst.mat.(příchytky, pásky, štítky, hmoždínky apod.)</t>
  </si>
  <si>
    <t>SLA-146</t>
  </si>
  <si>
    <t>nastavení ,seřízení, oživení</t>
  </si>
  <si>
    <t>SLA-147</t>
  </si>
  <si>
    <t>komplexní přezkoušení, revize</t>
  </si>
  <si>
    <t>D.1.10 - EPS</t>
  </si>
  <si>
    <t>D1 - dodávka zařízení EPS</t>
  </si>
  <si>
    <t>D2 - Montážní materiál</t>
  </si>
  <si>
    <t>D3 - Montáž EPS</t>
  </si>
  <si>
    <t>D4 - Kabely</t>
  </si>
  <si>
    <t>dodávka zařízení EPS</t>
  </si>
  <si>
    <t>EPS-1</t>
  </si>
  <si>
    <t>LCD ovl panel</t>
  </si>
  <si>
    <t>EPS-2</t>
  </si>
  <si>
    <t>Pragramovatelná ústředna EPS 3.okružní smyčky, 250 adres vč.příslušenství</t>
  </si>
  <si>
    <t>EPS-3</t>
  </si>
  <si>
    <t>optickokouřový hlásič požáru vč příslušenství</t>
  </si>
  <si>
    <t>EPS-4</t>
  </si>
  <si>
    <t>tlačítko adresné červené vnitřní</t>
  </si>
  <si>
    <t>EPS-5</t>
  </si>
  <si>
    <t>Houkačka adresná</t>
  </si>
  <si>
    <t>EPS-6</t>
  </si>
  <si>
    <t>adresný spínací člen -4x kontakt 230V/1A</t>
  </si>
  <si>
    <t>EPS-7</t>
  </si>
  <si>
    <t>přídržný magnet dveří 24V</t>
  </si>
  <si>
    <t>EPS-8</t>
  </si>
  <si>
    <t>základní uživatelský SW</t>
  </si>
  <si>
    <t>EPS-9</t>
  </si>
  <si>
    <t>Štítek s číslem hlásiče</t>
  </si>
  <si>
    <t>Montážní materiál</t>
  </si>
  <si>
    <t>EPS-10</t>
  </si>
  <si>
    <t>nosná kabelová lišta</t>
  </si>
  <si>
    <t>EPS-11</t>
  </si>
  <si>
    <t>trubka t 21 pod om</t>
  </si>
  <si>
    <t>EPS-12</t>
  </si>
  <si>
    <t>krabice instalační</t>
  </si>
  <si>
    <t>EPS-13</t>
  </si>
  <si>
    <t>Drobný instalační materiál</t>
  </si>
  <si>
    <t>Montáž EPS</t>
  </si>
  <si>
    <t>EPS-14</t>
  </si>
  <si>
    <t>montáž hlásičů vč soklu a příslušenství</t>
  </si>
  <si>
    <t>EPS-15</t>
  </si>
  <si>
    <t>montáž houkačky</t>
  </si>
  <si>
    <t>EPS-16</t>
  </si>
  <si>
    <t>montáž tlačítk. hlásiče</t>
  </si>
  <si>
    <t>EPS-17</t>
  </si>
  <si>
    <t>montáž ústředny</t>
  </si>
  <si>
    <t>EPS-18</t>
  </si>
  <si>
    <t>montáž kabelu</t>
  </si>
  <si>
    <t>EPS-19</t>
  </si>
  <si>
    <t>programování ústředny</t>
  </si>
  <si>
    <t>EPS-20</t>
  </si>
  <si>
    <t>montáž vstupu a výstupu</t>
  </si>
  <si>
    <t>EPS-21</t>
  </si>
  <si>
    <t>zasekání trubky pod om.</t>
  </si>
  <si>
    <t>EPS-22</t>
  </si>
  <si>
    <t>vyfrézování drážky</t>
  </si>
  <si>
    <t>EPS-23</t>
  </si>
  <si>
    <t>vrtání otvoru do 60mm</t>
  </si>
  <si>
    <t>EPS-24</t>
  </si>
  <si>
    <t>montáž krabice</t>
  </si>
  <si>
    <t>EPS-25</t>
  </si>
  <si>
    <t>Kabely</t>
  </si>
  <si>
    <t>EPS-26</t>
  </si>
  <si>
    <t>kabel 2x0,8 ( J-Y(St)Y</t>
  </si>
  <si>
    <t>EPS-27</t>
  </si>
  <si>
    <t>kabel 3x1,5 (CYKY)</t>
  </si>
  <si>
    <t>EPS-28</t>
  </si>
  <si>
    <t>kabel 2x1,5 (CYKY)</t>
  </si>
  <si>
    <t>EPS-29</t>
  </si>
  <si>
    <t>Revize zařízení</t>
  </si>
  <si>
    <t>kompl</t>
  </si>
  <si>
    <t>D.1.12 - Pokojový zvedací systém</t>
  </si>
  <si>
    <t xml:space="preserve">    KZS - Kolejnicový zvedací systém</t>
  </si>
  <si>
    <t>KZS</t>
  </si>
  <si>
    <t>Kolejnicový zvedací systém</t>
  </si>
  <si>
    <t>KZS-0001</t>
  </si>
  <si>
    <t>Kolejnicový systém portálový na ploše cca 4,1 x 4,9 m pro pokrytí hlavní části plochy místnosti, včetně dopravy, montáže a inicializační revize. Montáž do stěn. Všechny kolejnice profilu 120 x 73 mm. Nosnost 150 kg. Pokoj č.1</t>
  </si>
  <si>
    <t>KZS-0002</t>
  </si>
  <si>
    <t>Kolejnicový systém portálový na ploše cca 4,1 x 4,9 m pro pokrytí hlavní části plochy místnosti, včetně dopravy, montáže a inicializační revize. Montáž do stěn. Všechny kolejnice profilu 120 x 73 mm. Nosnost 150 kg. Pokoj č.2</t>
  </si>
  <si>
    <t>KZS-0003</t>
  </si>
  <si>
    <t>Kolejnicový systém portálový na ploše cca 3,4 x 4,9 m pro pokrytí hlavní části plochy místnosti, včetně dopravy, montáže a inicializační revize. Montáž do stěn. Všechny kolejnice profilu 120 x 73 mm. Nosnost 150 kg. Pokoj č.3</t>
  </si>
  <si>
    <t>KZS-0004</t>
  </si>
  <si>
    <t>Kolejnicový systém portálový na ploše cca 5,0 x 5,0 m pro pokrytí hlavní části plochy místnosti, včetně dopravy, montáže a inicializační revize. Montáž do stěn. Pevné kolejnice profilu 87 x 70 mm, pohyblivá kolejnice profilu 120 x 73 mm. Nosnost 150 kg. P</t>
  </si>
  <si>
    <t>KZS-0005</t>
  </si>
  <si>
    <t>Kolejnicový systém portálový na ploše cca 5,0 x 4,0 m pro pokrytí hlavní části plochy místnosti, včetně dopravy, montáže a inicializační revize. Montáž do stěn. Pevné kolejnice profilu 87 x 70 mm, pohyblivá kolejnice profilu 120 x 73 mm. Nosnost 150 kg. P</t>
  </si>
  <si>
    <t>KZS-0006</t>
  </si>
  <si>
    <t>KZS-0007</t>
  </si>
  <si>
    <t>KZS-0008</t>
  </si>
  <si>
    <t>KZS-0009</t>
  </si>
  <si>
    <t>KZS-0010</t>
  </si>
  <si>
    <t>KZS-0011</t>
  </si>
  <si>
    <t>Kolejnicový systém portálový na ploše cca 4,0 x 5,8 m pro pokrytí celé plochy místnosti, včetně dopravy, montáže a inicializační revize. Montáž do stěn. Pevné kolejnice profilu 87 x 70 mm, pohyblivá kolejnice profilu 120 x 73 mm. Nosnost 150 kg. Pokoj č.1</t>
  </si>
  <si>
    <t>KZS-0012</t>
  </si>
  <si>
    <t>Kolejnicový systém portálový na ploše cca 2,4 x 2,1 m pro pokrytí hlavní části plochy místnosti, včetně dopravy, montáže a inicializační revize. Montáž do stěn. Všechny kolejnice profilu 87 x 70 mm. Nosnost 150 kg. Sociální zařízení č.11</t>
  </si>
  <si>
    <t>KZS-0013</t>
  </si>
  <si>
    <t>Kolejnicový systém portálový na ploše cca 4,0 x 2,5 m pro pokrytí celé plochy místnosti, včetně dopravy, montáže a inicializační revize. Montáž do stěn. Pevné kolejnice profilu 87 x 70 mm, pohyblivá kolejnice profilu 120 x 73 mm. Nosnost 150 kg. Koupelna</t>
  </si>
  <si>
    <t>KZS-0014</t>
  </si>
  <si>
    <t>KZS-0015</t>
  </si>
  <si>
    <t>KZS-0016</t>
  </si>
  <si>
    <t>KZS-0017</t>
  </si>
  <si>
    <t>KZS-0018</t>
  </si>
  <si>
    <t>KZS-0019</t>
  </si>
  <si>
    <t>KZS-0020</t>
  </si>
  <si>
    <t>KZS-0021</t>
  </si>
  <si>
    <t>KZS-0022</t>
  </si>
  <si>
    <t>Kolejnicový systém portálový na ploše cca 2,4 x 2,1 m pro pokrytí hlavní části plochy místnosti, včetně dopravy, montáže a inicializační revize. Montáž do stěn. Všechny kolejnice profilu 87 x 70 mm. Nosnost 150 kg. Sociální zařízení č.19</t>
  </si>
  <si>
    <t>KZS-0023</t>
  </si>
  <si>
    <t>Kolejnicový systém portálový na ploše cca 4,1 x 4,9 m pro pokrytí hlavní části plochy místnosti, včetně dopravy, montáže a inicializační revize. Montáž do stěn. Všechny kolejnice profilu 120 x 73 mm. Nosnost 150 kg. Pokoj č.20</t>
  </si>
  <si>
    <t>KZS-0024</t>
  </si>
  <si>
    <t>Kolejnicový systém portálový na ploše cca 3,4 x 4,9 m pro pokrytí hlavní části plochy místnosti, včetně dopravy, montáže a inicializační revize. Montáž do stěn. Všechny kolejnice profilu 120 x 73 mm. Nosnost 150 kg. Pokoj č.21</t>
  </si>
  <si>
    <t>KZS-0025</t>
  </si>
  <si>
    <t>KZS-0026</t>
  </si>
  <si>
    <t>KZS-0027</t>
  </si>
  <si>
    <t>KZS-0028</t>
  </si>
  <si>
    <t>KZS-0029</t>
  </si>
  <si>
    <t>KZS-0030</t>
  </si>
  <si>
    <t>KZS-0031</t>
  </si>
  <si>
    <t>KZS-0032</t>
  </si>
  <si>
    <t>Kolejnicový systém portálový na ploše cca 4,0 x 5,8 m pro pokrytí celé plochy místnosti, včetně dopravy, montáže a inicializační revize. Montáž do stěn. Pevné kolejnice profilu 87 x 70 mm, pohyblivá kolejnice profilu 120 x 73 mm. Nosnost 150 kg. Pokoj č.2</t>
  </si>
  <si>
    <t>KZS-0033</t>
  </si>
  <si>
    <t>Kolejnicový systém portálový na ploše cca 2,4 x 2,1 m pro pokrytí hlavní části plochy místnosti, včetně dopravy, montáže a inicializační revize. Montáž do stěn. Všechny kolejnice profilu 87 x 70 mm. Nosnost 150 kg. Sociální zařízení č.29</t>
  </si>
  <si>
    <t>KZS-0034</t>
  </si>
  <si>
    <t>Kolejnicový systém portálový na ploše cca 4,0 x 6,1 m pro pokrytí celé plochy místnosti, včetně dopravy, montáže a inicializační revize. Montáž do stěn. Pevné kolejnice profilu 87 x 70 mm, pohyblivá kolejnice profilu 120 x 73 mm. Nosnost 150 kg. Pokoj č.3</t>
  </si>
  <si>
    <t>KZS-0035</t>
  </si>
  <si>
    <t>Kolejnicový systém portálový na ploše cca 4,0 x 1,8 m pro pokrytí hlavní části plochy místnosti, včetně dopravy, montáže a inicializační revize. Montáž do stěn. Pevné kolejnice profilu 87 x 70 mm, pohyblivá kolejnice profilu 120 x 73 mm. Nosnost 150 kg. S</t>
  </si>
  <si>
    <t>KZS-0036</t>
  </si>
  <si>
    <t>Dvourychlostní zvedací jednotka pro transport mezi místnostmi se dvěma aktivními popruhy, s tříbodovým zavěšením asistenčního vaku a nastavitelnou šířkou závěsného ramene pro zvedání klientů do 150 kg</t>
  </si>
  <si>
    <t>KZS-0037</t>
  </si>
  <si>
    <t>Dvourychlostní zvedací jednotka pro obsluhu jedné místnosti s tříbodovým zavěšením asistenčního vaku a nastavitelnou šířkou závěsného ramene pro zvedání klientů do 150 kg.</t>
  </si>
  <si>
    <t>KZS-0038</t>
  </si>
  <si>
    <t>Přepravní vozík zvedací jednotky</t>
  </si>
  <si>
    <t>KZS-0039</t>
  </si>
  <si>
    <t>Závěs pro transport různé velikosti</t>
  </si>
  <si>
    <t>KZS-0040</t>
  </si>
  <si>
    <t>Závěs pro sprchování, různé velikosti</t>
  </si>
  <si>
    <t>KZS-0041</t>
  </si>
  <si>
    <t>Závěs pro použití toalety, různé velikosti</t>
  </si>
  <si>
    <t>VON - Vedlejší a ostatní ...</t>
  </si>
  <si>
    <t>VRN - VRN</t>
  </si>
  <si>
    <t xml:space="preserve">    1 - ZS - Zařízení staveniště</t>
  </si>
  <si>
    <t xml:space="preserve">    2 - PP - Projektové práce</t>
  </si>
  <si>
    <t xml:space="preserve">    3 - GP - Geodetické práce</t>
  </si>
  <si>
    <t>VRN</t>
  </si>
  <si>
    <t>1 - ZS</t>
  </si>
  <si>
    <t>Zařízení staveniště</t>
  </si>
  <si>
    <t>ZS-001</t>
  </si>
  <si>
    <t>Zařízení staveniště - zřízení, provoz, odstranění - položka obsahuje veškeré náklady zařízení staveniště, které nejsou uvedeny zvlášť</t>
  </si>
  <si>
    <t>2 - PP</t>
  </si>
  <si>
    <t>Projektové práce</t>
  </si>
  <si>
    <t>PP-002</t>
  </si>
  <si>
    <t>Dokumentace skutečného provedení stavby</t>
  </si>
  <si>
    <t>3 - GP</t>
  </si>
  <si>
    <t>Geodetické práce</t>
  </si>
  <si>
    <t>GP-001</t>
  </si>
  <si>
    <t>Vytyčení stavby a geodetické práce dodavatele</t>
  </si>
  <si>
    <t>GP-002</t>
  </si>
  <si>
    <t>Vytyčení stávajících inženýrských sítí</t>
  </si>
  <si>
    <t>C - VENKOVNÍ ÚPRAVY</t>
  </si>
  <si>
    <t>D.1.01 - Stavební část</t>
  </si>
  <si>
    <t xml:space="preserve">    8 - Trubní vedení</t>
  </si>
  <si>
    <t>131 + 10 + 25 + 14 + 15</t>
  </si>
  <si>
    <t>35*2</t>
  </si>
  <si>
    <t>195-35</t>
  </si>
  <si>
    <t>160*10</t>
  </si>
  <si>
    <t>160*1,8</t>
  </si>
  <si>
    <t>10+25</t>
  </si>
  <si>
    <t>Podsyp pískem (80m2+51,2m2)*0,1m</t>
  </si>
  <si>
    <t>Trubní vedení</t>
  </si>
  <si>
    <t>897171114</t>
  </si>
  <si>
    <t>Akumulační boxy z polypropylenu PP pro vsakování dešťových vod pod plochy zatížené osobními automobily o celkovém akumulačním objemu přes 60 do 250 m3</t>
  </si>
  <si>
    <t>10*8*1,0 + 8,0*6,4*1,0</t>
  </si>
  <si>
    <t>8970001</t>
  </si>
  <si>
    <t>Geotextilie na obalení plastových vsakovacích bloků - dodávka a montáž</t>
  </si>
  <si>
    <t>8990001</t>
  </si>
  <si>
    <t>Lapač tuku pro kuchyně 200 jídel, v šachtě, podzemní provedení - kompletní dodávka a montáž</t>
  </si>
  <si>
    <t>8990002</t>
  </si>
  <si>
    <t>Nádrž na dešťovou vodu o objemu 20m3 - kompletní dodávka a montáž</t>
  </si>
  <si>
    <t>8990003</t>
  </si>
  <si>
    <t>Nádrž na dešťovou vodu o objemu 10m3 - kompletní dodávka a montáž</t>
  </si>
  <si>
    <t>8990004</t>
  </si>
  <si>
    <t>Potrubí PVC KG DN 150 - kompletní dodávka a montáž vč. tvarovek a příslušenství</t>
  </si>
  <si>
    <t>8990005</t>
  </si>
  <si>
    <t>Potrubí PVC KG DN 125 - kompletní dodávka a montáž vč. tvarovek a příslušenství</t>
  </si>
  <si>
    <t>8990006</t>
  </si>
  <si>
    <t>Šachty DN 400 na lomových bodech kanalizace - kompletní dodávka a montáž</t>
  </si>
  <si>
    <t>93000001</t>
  </si>
  <si>
    <t>Nové oplocení z drátěného pletiva - dodávka a montáž vž základů a zemních prací</t>
  </si>
  <si>
    <t>93000002</t>
  </si>
  <si>
    <t>Demontáž stávajícího oplocení z drátěného pletiva - vč. odvozu a likvidace suti</t>
  </si>
  <si>
    <t>981011111</t>
  </si>
  <si>
    <t>Demolice budov postupným rozebíráním dřevěných lehkých jednostranně obitých</t>
  </si>
  <si>
    <t>Demolice dřevěného zahradního altánu 4,0m*4,0m*3,0m</t>
  </si>
  <si>
    <t>4*4*3</t>
  </si>
  <si>
    <t>Demolice dřevěného zahradního altánu 4,0m*6,0m*3,0m</t>
  </si>
  <si>
    <t>4*6*3</t>
  </si>
  <si>
    <t>997006512</t>
  </si>
  <si>
    <t>Vodorovná doprava suti na skládku s naložením na dopravní prostředek a složením přes 100 m do 1 km</t>
  </si>
  <si>
    <t>997006519</t>
  </si>
  <si>
    <t>Vodorovná doprava suti na skládku s naložením na dopravní prostředek a složením Příplatek k ceně za každý další i započatý 1 km</t>
  </si>
  <si>
    <t>4,68*19 "Přepočtené koeficientem množství</t>
  </si>
  <si>
    <t>762090001</t>
  </si>
  <si>
    <t>Nový dřevěný zahradní dům 4,0m*4,0m*3,0m, vč. zákl. patek - kompletní dodávka a montáž</t>
  </si>
  <si>
    <t>762090002</t>
  </si>
  <si>
    <t>Nový dřevěný zahradní dům 4,0m*4,0m*3,0m - kompletní dodávka a montáž</t>
  </si>
  <si>
    <t>762090003</t>
  </si>
  <si>
    <t>Nový dřevěný zahradní dům 4,0m*6,0m*3,0m - kompletní dodávka a montáž</t>
  </si>
  <si>
    <t>D.1.08 - Elektroinstalace - silnoproud</t>
  </si>
  <si>
    <t>D1 - Rozváděče</t>
  </si>
  <si>
    <t xml:space="preserve">D2 - Kabely včetně prořezu CYKY(Lo), uložení pod omítkou, v dutinách stavebních konstrukcí, v ochranných </t>
  </si>
  <si>
    <t>D3 - Kabely dle vyhlášky 23/2008 Sb. vč. její novelizace 268/2011 Sb. kabely a kabelové kosntrukce s funk</t>
  </si>
  <si>
    <t>D4 - Ostatní</t>
  </si>
  <si>
    <t>SIL-001</t>
  </si>
  <si>
    <t>Součinost s rozvodným závodem, podání žádosti, revizní technik, práce na stávajícím zařízení, úprava pojistkových-rozpojovacích skříní, provizorní stavy, původně dvě měření(bude zachováno dle etapizace výstvavby) v definitivu jedno společné měření pro oba objekty atd.</t>
  </si>
  <si>
    <t>SIL-002</t>
  </si>
  <si>
    <t>Elektroměrový rozváděč-zapuštěnáý rozváděč na fasádě objektu v provedení pro rozvodný závod, venkovní provedení, něpřímé měření, jistič před elektroměrem 315A/3 + MTP 300/5, viz. příloha 12</t>
  </si>
  <si>
    <t>SIL-003</t>
  </si>
  <si>
    <t>Dieselagregát v kapotovaném, venkovním provedení vč. přepínacího rozváděče R-ATS, 165kVA/150kW - bude upřesněno investorem před realizací - záloha požárních a nepožárních zařízení</t>
  </si>
  <si>
    <t>SIL-004</t>
  </si>
  <si>
    <t>Kabel 1-CYKY 3x185+95mm2(3xN2XY 1x120+ 1xN2XY 1x120zž)</t>
  </si>
  <si>
    <t>SIL-005</t>
  </si>
  <si>
    <t>Kabel 1-CYKY 5Jx120mm2</t>
  </si>
  <si>
    <t>SIL-006</t>
  </si>
  <si>
    <t>Kabel "V" Cu J 4x120 B2cas1d1</t>
  </si>
  <si>
    <t>SIL-007</t>
  </si>
  <si>
    <t>Kabelová chránička HDPE pr.200</t>
  </si>
  <si>
    <t>SIL-008</t>
  </si>
  <si>
    <t>Kabelová chránička HDPE pr.110</t>
  </si>
  <si>
    <t>D.1.11 - Komunikace a zpevněné plochy</t>
  </si>
  <si>
    <t>0 - Všeobecné konstrukce a práce</t>
  </si>
  <si>
    <t>1 - Zemní práce</t>
  </si>
  <si>
    <t>2 - Základy</t>
  </si>
  <si>
    <t>5 - Komunikace</t>
  </si>
  <si>
    <t>8 - Trubní vedení</t>
  </si>
  <si>
    <t>9 - Ostatní konstrukce</t>
  </si>
  <si>
    <t>Všeobecné konstrukce a práce</t>
  </si>
  <si>
    <t>015111</t>
  </si>
  <si>
    <t>POPLATKY ZA LIKVIDACI ODPADŮ NEKONTAMINOVANÝCH - 17 05 04 VYTĚŽENÉ ZEMINY A HORNINY - I. TŘÍDA TĚŽITELNOSTI</t>
  </si>
  <si>
    <t>T</t>
  </si>
  <si>
    <t>015120</t>
  </si>
  <si>
    <t>POPLATKY ZA LIKVIDACŮ ODPADŮ NEKONTAMINOVANÝCH - 17 01 02 STAVEBNÍ A DEMOLIČNÍ SUŤ (CIHLY)</t>
  </si>
  <si>
    <t>015130</t>
  </si>
  <si>
    <t>POPLATKY ZA LIKVIDACI ODPADŮ NEKONTAMINOVANÝCH - 17 03 02 VYBOURANÝ ASFALTOVÝ BETON BEZ DEHTU</t>
  </si>
  <si>
    <t>015140</t>
  </si>
  <si>
    <t>POPLATKY ZA LIKVIDACŮ ODPADŮ NEKONTAMINOVANÝCH - 17 01 01 BETON Z DEMOLIC OBJEKTŮ, ZÁKLADŮ TV</t>
  </si>
  <si>
    <t>015330</t>
  </si>
  <si>
    <t>POPLATKY ZA LIKVIDACI ODPADŮ NEKONTAMINOVANÝCH - 17 05 04 KAMENNÁ SUŤ</t>
  </si>
  <si>
    <t>111208</t>
  </si>
  <si>
    <t>ODSTRANĚNÍ KŘOVIN S ODVOZEM DO 20KM</t>
  </si>
  <si>
    <t>M2</t>
  </si>
  <si>
    <t>112028</t>
  </si>
  <si>
    <t>KÁCENÍ STROMŮ D KMENE DO 0,9M S ODSTRANĚNÍM PAŘEZŮ, ODVOZ DO 20KM</t>
  </si>
  <si>
    <t>KUS</t>
  </si>
  <si>
    <t>113138</t>
  </si>
  <si>
    <t>ODSTRANĚNÍ KRYTU ZPEVNĚNÝCH PLOCH S ASFALT POJIVEM, ODVOZ DO 20KM</t>
  </si>
  <si>
    <t>M3</t>
  </si>
  <si>
    <t>113188</t>
  </si>
  <si>
    <t>ODSTRANĚNÍ KRYTU ZPEVNĚNÝCH PLOCH Z DLAŽDIC, ODVOZ DO 20KM</t>
  </si>
  <si>
    <t>113328</t>
  </si>
  <si>
    <t>ODSTRAN PODKL ZPEVNĚNÝCH PLOCH Z KAMENIVA NESTMEL, ODVOZ DO 20KM</t>
  </si>
  <si>
    <t>113524</t>
  </si>
  <si>
    <t>ODSTRANĚNÍ CHODNÍKOVÝCH A SILNIČNÍCH OBRUBNÍKŮ BETONOVÝCH, ODVOZ DO 5KM</t>
  </si>
  <si>
    <t>121104</t>
  </si>
  <si>
    <t>SEJMUTÍ ORNICE NEBO LESNÍ PŮDY S ODVOZEM DO 5KM</t>
  </si>
  <si>
    <t>121108</t>
  </si>
  <si>
    <t>SEJMUTÍ ORNICE NEBO LESNÍ PŮDY S ODVOZEM DO 20KM</t>
  </si>
  <si>
    <t>12190</t>
  </si>
  <si>
    <t>PŘEVRSTVENÍ ORNICE</t>
  </si>
  <si>
    <t>123738</t>
  </si>
  <si>
    <t>ODKOP PRO SPOD STAVBU SILNIC A ŽELEZNIC TŘ. I, ODVOZ DO 20KM</t>
  </si>
  <si>
    <t>17180</t>
  </si>
  <si>
    <t>ULOŽENÍ SYPANINY DO NÁSYPŮ Z NAKUPOVANÝCH MATERIÁLŮ</t>
  </si>
  <si>
    <t>18110</t>
  </si>
  <si>
    <t>ÚPRAVA PLÁNĚ SE ZHUTNĚNÍM V HORNINĚ TŘ. I</t>
  </si>
  <si>
    <t>18130</t>
  </si>
  <si>
    <t>ÚPRAVA PLÁNĚ BEZ ZHUTNĚNÍ</t>
  </si>
  <si>
    <t>18222</t>
  </si>
  <si>
    <t>ROZPROSTŘENÍ ORNICE VE SVAHU V TL DO 0,15M</t>
  </si>
  <si>
    <t>18242</t>
  </si>
  <si>
    <t>ZALOŽENÍ TRÁVNÍKU HYDROOSEVEM NA ORNICI</t>
  </si>
  <si>
    <t>18247</t>
  </si>
  <si>
    <t>OŠETŘOVÁNÍ TRÁVNÍKU</t>
  </si>
  <si>
    <t>183511</t>
  </si>
  <si>
    <t>CHEMICKÉ ODPLEVELENÍ CELOPLOŠNÉ</t>
  </si>
  <si>
    <t>18600</t>
  </si>
  <si>
    <t>ZALÉVÁNÍ VODOU</t>
  </si>
  <si>
    <t>18710</t>
  </si>
  <si>
    <t>OŠETŘENÍ ORNICE NA SKLÁDCE</t>
  </si>
  <si>
    <t>Základy</t>
  </si>
  <si>
    <t>21152</t>
  </si>
  <si>
    <t>SANAČNÍ ŽEBRA Z KAMENIVA DRCENÉHO</t>
  </si>
  <si>
    <t>21197</t>
  </si>
  <si>
    <t>OPLÁŠTĚNÍ ODVODŇOVACÍCH ŽEBER Z GEOTEXTILIE</t>
  </si>
  <si>
    <t>212635</t>
  </si>
  <si>
    <t>TRATIVODY KOMPL Z TRUB Z PLAST HM DN DO 150MM, RÝHA TŘ I</t>
  </si>
  <si>
    <t>272313</t>
  </si>
  <si>
    <t>ZÁKLADY Z PROSTÉHO BETONU DO C16/20</t>
  </si>
  <si>
    <t>Komunikace</t>
  </si>
  <si>
    <t>56333</t>
  </si>
  <si>
    <t>VOZOVKOVÉ VRSTVY ZE ŠTĚRKODRTI TL. DO 150MM</t>
  </si>
  <si>
    <t>56334</t>
  </si>
  <si>
    <t>VOZOVKOVÉ VRSTVY ZE ŠTĚRKODRTI TL. DO 200MM</t>
  </si>
  <si>
    <t>582611</t>
  </si>
  <si>
    <t>KRYTY Z BETON DLAŽDIC SE ZÁMKEM ŠEDÝCH TL 60MM DO LOŽE Z KAM</t>
  </si>
  <si>
    <t>582612</t>
  </si>
  <si>
    <t>KRYTY Z BETON DLAŽDIC SE ZÁMKEM ŠEDÝCH TL 80MM DO LOŽE Z KAM</t>
  </si>
  <si>
    <t>58261A</t>
  </si>
  <si>
    <t>KRYTY Z BETON DLAŽDIC SE ZÁMKEM BAREV RELIÉF TL 60MM DO LOŽE Z KAM</t>
  </si>
  <si>
    <t>89712</t>
  </si>
  <si>
    <t>VPUSŤ KANALIZAČNÍ ULIČNÍ KOMPLETNÍ Z BETONOVÝCH DÍLCŮ</t>
  </si>
  <si>
    <t>897542</t>
  </si>
  <si>
    <t>VPUSŤ ODVOD ŽLABŮ Z POLYMERBETONU SV. ŠÍŘKY DO 150MM</t>
  </si>
  <si>
    <t>Ostatní konstrukce</t>
  </si>
  <si>
    <t>914121</t>
  </si>
  <si>
    <t>DOPRAVNÍ ZNAČKY ZÁKLADNÍ VELIKOSTI OCELOVÉ FÓLIE TŘ 1 - DODÁVKA A MONTÁŽ</t>
  </si>
  <si>
    <t>914911</t>
  </si>
  <si>
    <t>SLOUPKY A STOJKY DOPRAVNÍCH ZNAČEK Z OCEL TRUBEK SE ZABETONOVÁNÍM - DODÁVKA A MONTÁŽ</t>
  </si>
  <si>
    <t>915211</t>
  </si>
  <si>
    <t>VODOROVNÉ DOPRAVNÍ ZNAČENÍ PLASTEM HLADKÉ - DODÁVKA A POKLÁDKA</t>
  </si>
  <si>
    <t>917211</t>
  </si>
  <si>
    <t>ZÁHONOVÉ OBRUBY Z BETONOVÝCH OBRUBNÍKŮ ŠÍŘ 50MM</t>
  </si>
  <si>
    <t>917223</t>
  </si>
  <si>
    <t>SILNIČNÍ A CHODNÍKOVÉ OBRUBY Z BETONOVÝCH OBRUBNÍKŮ ŠÍŘ 100MM</t>
  </si>
  <si>
    <t>919114</t>
  </si>
  <si>
    <t>ŘEZÁNÍ ASFALTOVÉHO KRYTU VOZOVEK TL DO 200MM</t>
  </si>
  <si>
    <t>93542</t>
  </si>
  <si>
    <t>ŽLABY Z DÍLCŮ Z POLYMERBETONU SVĚTLÉ ŠÍŘKY DO 150MM VČETNĚ MŘÍŽÍ</t>
  </si>
  <si>
    <t>966148</t>
  </si>
  <si>
    <t>BOURÁNÍ KONSTRUKCÍ Z CIHEL A TVÁRNIC S ODVOZEM DO 20KM</t>
  </si>
  <si>
    <t>966188</t>
  </si>
  <si>
    <t>DEMONTÁŽ KONSTRUKCÍ KOVOVÝCH S ODVOZEM DO 20KM</t>
  </si>
  <si>
    <t>96652</t>
  </si>
  <si>
    <t>ODSTRANĚNÍ ŽLABŮ Z DÍLCŮ (VČET ŠTĚRBINOVÝCH) ŠÍŘKY 150MM</t>
  </si>
  <si>
    <t>D.1.13 - Sadové úpravy</t>
  </si>
  <si>
    <t>01 - ASANACE A PĚSTEBNÍ OPATŘENÍ</t>
  </si>
  <si>
    <t>02 - PŔÍPRAVA STANOVIŠTĚ</t>
  </si>
  <si>
    <t>03 - ZALOŽENÍ TRÁVNÍKU</t>
  </si>
  <si>
    <t>04 - VÝSADBA STROMU</t>
  </si>
  <si>
    <t>05 - VÝSADBA OVOCNÉHO STROMU</t>
  </si>
  <si>
    <t>06 - VÝSADBY KEŘOVÝCH SKUPIN</t>
  </si>
  <si>
    <t>07 - VÝSADBA TRVALEK</t>
  </si>
  <si>
    <t>08 - DOPRAVA</t>
  </si>
  <si>
    <t>09 - Jehličnaté stromy - dodávka</t>
  </si>
  <si>
    <t>10 - Listnaté stromy - dodávka</t>
  </si>
  <si>
    <t>11 - Ovocné stromy - dodávka</t>
  </si>
  <si>
    <t>12 - Jehličnaté keře - dodávka</t>
  </si>
  <si>
    <t>13 - Listnaté keře - dodávka</t>
  </si>
  <si>
    <t>14 - Vřesovištní rostliny - dodávka</t>
  </si>
  <si>
    <t>15 - Růže - dodávka</t>
  </si>
  <si>
    <t>16 - Trvalky - dodávka</t>
  </si>
  <si>
    <t>17 - Okresné traviny - dodávka</t>
  </si>
  <si>
    <t>18 - PŘÍPRAVA STANOVIŠTĚ - DODÁVKA OSTATNÍ MATERIÁL</t>
  </si>
  <si>
    <t>19 - ZALOŽENÍ TRÁVNÍKU - DODÁVKA OSTATNÍ MATERIÁL</t>
  </si>
  <si>
    <t>20 - VÝSADBA STROMU - DODÁVKA OSTATNÍ MATERIÁL</t>
  </si>
  <si>
    <t>21 - VÝSADBA OVOCNÉHO STROMU - DODÁVKA OSTATNÍ MATERIÁL</t>
  </si>
  <si>
    <t>22 - VÝSADBA KEŘOVÝCH SKUPIN - DODÁVKA OSTATNÍ MATERIÁL</t>
  </si>
  <si>
    <t>23 - VÝSADBA TRVALEK - DODÁVKA OSTATNÍ MATERIÁL</t>
  </si>
  <si>
    <t>01</t>
  </si>
  <si>
    <t>ASANACE A PĚSTEBNÍ OPATŘENÍ</t>
  </si>
  <si>
    <t>111212351</t>
  </si>
  <si>
    <t>Odstranění nevhodných dřevin do 100 m2 výšky nad 1m s odstraněním pařezů v rovině nebo svahu 1:5</t>
  </si>
  <si>
    <t>112151111</t>
  </si>
  <si>
    <t>Směrové kácení stromů s rozřezáním a odvětvením D kmene do 200 mm</t>
  </si>
  <si>
    <t>112151113</t>
  </si>
  <si>
    <t>Směrové kácení stromů s rozřezáním a odvětvením D kmene nad 300 do 400 mm</t>
  </si>
  <si>
    <t>112201111</t>
  </si>
  <si>
    <t>Odstranění pařezů D do 200 mm v rovině a svahu 1:5 s odklizením do 20 m a zasypáním jámy</t>
  </si>
  <si>
    <t>112201113</t>
  </si>
  <si>
    <t>Odstranění pařezů D nad 300 do 400 mm v rovině a svahu 1:5 s odklizením do 20 m a zasypáním jámy</t>
  </si>
  <si>
    <t>184818231</t>
  </si>
  <si>
    <t>Ochrana kmene průměru do 300 mm bedněním výšky do 2 m</t>
  </si>
  <si>
    <t>184818232</t>
  </si>
  <si>
    <t>Ochrana kmene průměru přes 300 do 500 mm bedněním výšky do 2 m</t>
  </si>
  <si>
    <t>184818233</t>
  </si>
  <si>
    <t>Ochrana kmene průměru přes 500 do 700 mm bedněním výšky do 2 m</t>
  </si>
  <si>
    <t>184852136</t>
  </si>
  <si>
    <t>Řez stromu bezpečnostní o ploše koruny nad 90 do 120 m2 lezeckou technikou</t>
  </si>
  <si>
    <t>184852137</t>
  </si>
  <si>
    <t>Řez stromu bezpečnostní o ploše koruny nad 120 do 150 m2 lezeckou technikou</t>
  </si>
  <si>
    <t>184852233</t>
  </si>
  <si>
    <t>Řez stromu zdravotní o ploše koruny do 30 m2 lezeckou technikou</t>
  </si>
  <si>
    <t>184852237</t>
  </si>
  <si>
    <t>Řez stromu zdravotní o ploše koruny nad 120 do 150 m2 lezeckou technikou</t>
  </si>
  <si>
    <t>184852238</t>
  </si>
  <si>
    <t>Řez stromu zdravotní o ploše koruny nad 150 do 180 m2 lezeckou technikou</t>
  </si>
  <si>
    <t>R</t>
  </si>
  <si>
    <t>Likvidace dřevní hmoty</t>
  </si>
  <si>
    <t>suma</t>
  </si>
  <si>
    <t>02</t>
  </si>
  <si>
    <t>PŔÍPRAVA STANOVIŠTĚ</t>
  </si>
  <si>
    <t>183403114</t>
  </si>
  <si>
    <t>Obdělání půdy kultivátorováním v rovině a svahu do 1:5</t>
  </si>
  <si>
    <t>183403153</t>
  </si>
  <si>
    <t>Obdělání půdy hrabáním v rovině a svahu do 1:5, opakování 2x</t>
  </si>
  <si>
    <t>183403161</t>
  </si>
  <si>
    <t>Obdělání půdy válením v rovině a svahu do 1:5</t>
  </si>
  <si>
    <t>184802111</t>
  </si>
  <si>
    <t>Chemické odplevelení před založením kultury nad 20 m2 postřikem na široko v rovině a svahu do 1:5</t>
  </si>
  <si>
    <t>R.1</t>
  </si>
  <si>
    <t>Rozměření výsadeb</t>
  </si>
  <si>
    <t>03</t>
  </si>
  <si>
    <t>ZALOŽENÍ TRÁVNÍKU</t>
  </si>
  <si>
    <t>181411131</t>
  </si>
  <si>
    <t>Založení parkového trávníku výsevem plochy do 1000 m2 v rovině a ve svahu do 1:5</t>
  </si>
  <si>
    <t>185804312</t>
  </si>
  <si>
    <t>Zalití rostlin vodou plocha přes 20 m2</t>
  </si>
  <si>
    <t>185851121</t>
  </si>
  <si>
    <t>Dovoz vody pro zálivku rostlin za vzdálenost do 1000 m</t>
  </si>
  <si>
    <t>04</t>
  </si>
  <si>
    <t>VÝSADBA STROMU</t>
  </si>
  <si>
    <t>183101221</t>
  </si>
  <si>
    <t>Hloubení Jamky pro výsadbu s výměnou 50 % půdy zeminy tř 1 až 4 objem do 1 m3 v rovině a svahu do 1:5</t>
  </si>
  <si>
    <t>184102114</t>
  </si>
  <si>
    <t>Výsadba dřeviny s balem D do 0,5 m do jamky se zalitím v rovině a svahu do 1:5</t>
  </si>
  <si>
    <t>184215113</t>
  </si>
  <si>
    <t>Ukotvení kmene dřevin jedním kůlem D do 0,1 m délky do 3 m</t>
  </si>
  <si>
    <t>184911421</t>
  </si>
  <si>
    <t>Mulčování rostlin kůrou tl. do 0,1 m v rovině a svahu do 1:5</t>
  </si>
  <si>
    <t>185802114</t>
  </si>
  <si>
    <t>Hnojení půdy umělým hnojivem k jednotlivým rostlinám v rovině a svahu do 1:5 - HNOJIVO</t>
  </si>
  <si>
    <t>185802114.1</t>
  </si>
  <si>
    <t>Hnojení půdy umělým hnojivem k jednotlivým rostlinám v rovině a svahu do 1:5 - HYDROGEL</t>
  </si>
  <si>
    <t>185804312.1</t>
  </si>
  <si>
    <t>Zalití rostlin vodou přes 20m2, 100l/ks, opakování 2x</t>
  </si>
  <si>
    <t>185851121.1</t>
  </si>
  <si>
    <t>Dovoz vody pro zálivku rostlin na vzdálenost do 1000 m</t>
  </si>
  <si>
    <t>R.2</t>
  </si>
  <si>
    <t>Instalace závlahového vaku</t>
  </si>
  <si>
    <t>05</t>
  </si>
  <si>
    <t>VÝSADBA OVOCNÉHO STROMU</t>
  </si>
  <si>
    <t>183101115</t>
  </si>
  <si>
    <t>Hloubení jamek bez výměny půdy zeminy tř 1 až 4 objem do 0,4 m3 v rovině a svahu do 1:5</t>
  </si>
  <si>
    <t>184201111</t>
  </si>
  <si>
    <t>Výsadba stromu bez balu do jamky výška kmene do 1,8 m v rovině a svahu do 1:5</t>
  </si>
  <si>
    <t>184215133</t>
  </si>
  <si>
    <t>Ukotvení kmene dřevin třemi kůly D do 0,1 m délky do 3 m</t>
  </si>
  <si>
    <t>185804312.2</t>
  </si>
  <si>
    <t>Zalití rostlin vodou přes 20m2, 50l/ks, opakování 2x</t>
  </si>
  <si>
    <t>R.3</t>
  </si>
  <si>
    <t>Povýsadbový řez stromů</t>
  </si>
  <si>
    <t>06</t>
  </si>
  <si>
    <t>VÝSADBY KEŘOVÝCH SKUPIN</t>
  </si>
  <si>
    <t>183111113</t>
  </si>
  <si>
    <t>Hloubení jamek bez výměny půdy zeminy tř 1 až 4 objem do 0,01 m3 v rovině a svahu do 1:5</t>
  </si>
  <si>
    <t>183111213</t>
  </si>
  <si>
    <t>Hloubení Jamky pro výsadbu s výměnou 50 % půdy zeminy tř 1 až 4 objem do 0,01 m3 v rovině a svahu do 1:5</t>
  </si>
  <si>
    <t>183111313</t>
  </si>
  <si>
    <t>Hloubení Jamky pro výsadbu s výměnou 100 % půdy zeminy tř 1 až 4 objem do 0,01 m3 v rovině a svahu do 1:5</t>
  </si>
  <si>
    <t>184102110</t>
  </si>
  <si>
    <t>Výsadba dřeviny s balem D do 0,1 m do jamky se zalitím v rovině a svahu do 1:5</t>
  </si>
  <si>
    <t>185802113</t>
  </si>
  <si>
    <t>Hnojení půdy umělým hnojivem na široko v rovině a svahu do 1:5</t>
  </si>
  <si>
    <t>185804312.3</t>
  </si>
  <si>
    <t>Zalití rostlin vodou přes 20m2, 40l/m2, opakování 2x</t>
  </si>
  <si>
    <t>07</t>
  </si>
  <si>
    <t>VÝSADBA TRVALEK</t>
  </si>
  <si>
    <t>183111211</t>
  </si>
  <si>
    <t>Hloubení Jamky pro výsadbu s výměnou 50 % půdy zeminy tř 1 až 4 objem do 0,002 m3 v rovině a svahu do 1:5</t>
  </si>
  <si>
    <t>183211322</t>
  </si>
  <si>
    <t>Výsadba květin hrnkových D květináče do 120 mm</t>
  </si>
  <si>
    <t>08</t>
  </si>
  <si>
    <t>DOPRAVA</t>
  </si>
  <si>
    <t>R-001</t>
  </si>
  <si>
    <t>Doprava rostlin a materiálů</t>
  </si>
  <si>
    <t>R-002</t>
  </si>
  <si>
    <t>Doprava osob</t>
  </si>
  <si>
    <t>09</t>
  </si>
  <si>
    <t>Jehličnaté stromy - dodávka</t>
  </si>
  <si>
    <t>09-01</t>
  </si>
  <si>
    <t>Abies concolor - 150-200cm, bal</t>
  </si>
  <si>
    <t>bal</t>
  </si>
  <si>
    <t>Listnaté stromy - dodávka</t>
  </si>
  <si>
    <t>10-01</t>
  </si>
  <si>
    <t>Fagus sylvatica Dawyck Purple - 200-250cm, bal</t>
  </si>
  <si>
    <t>Ovocné stromy - dodávka</t>
  </si>
  <si>
    <t>11-01</t>
  </si>
  <si>
    <t>Malus domestica Mio - Polokmen, prostokořenný</t>
  </si>
  <si>
    <t>11-02</t>
  </si>
  <si>
    <t>Prunus avium Burlat - Polokmen, prostokořenný</t>
  </si>
  <si>
    <t>11-03</t>
  </si>
  <si>
    <t>Prunus domestica Chrudimská - Polokmen, prostokořenný</t>
  </si>
  <si>
    <t>Jehličnaté keře - dodávka</t>
  </si>
  <si>
    <t>12-01</t>
  </si>
  <si>
    <t>Microbiota decussata - 20-30cm, K1l</t>
  </si>
  <si>
    <t>12-02</t>
  </si>
  <si>
    <t>Pinus mugo Pumilio - 20-30cm, K1l</t>
  </si>
  <si>
    <t>12-03</t>
  </si>
  <si>
    <t>Taxus baccata Repandens - 20-30cm, K1l</t>
  </si>
  <si>
    <t>Listnaté keře - dodávka</t>
  </si>
  <si>
    <t>13-01</t>
  </si>
  <si>
    <t>Acer tataricum - 100-120cm, bal</t>
  </si>
  <si>
    <t>13-02</t>
  </si>
  <si>
    <t>Berberis thunbergii Atropurpurea - 40-60cm, K2l</t>
  </si>
  <si>
    <t>13-03</t>
  </si>
  <si>
    <t>Buddleia davidii temně modrá - 40-60cm, K2l</t>
  </si>
  <si>
    <t>13-04</t>
  </si>
  <si>
    <t>Carpinus betulus živý plot - 40-60cm, K2l</t>
  </si>
  <si>
    <t>13-05</t>
  </si>
  <si>
    <t>Hydrangea arborescens - 40-60cm, K2l</t>
  </si>
  <si>
    <t>13-06</t>
  </si>
  <si>
    <t>Hydrangea paniculata - Km 80 cm</t>
  </si>
  <si>
    <t>13-07</t>
  </si>
  <si>
    <t>Lonicera pileata Mossgreen - 20-30cm, K1l</t>
  </si>
  <si>
    <t>13-08</t>
  </si>
  <si>
    <t>Philadelphus coronarius - 40-60cm, K2l</t>
  </si>
  <si>
    <t>13-09</t>
  </si>
  <si>
    <t>Physocarphus opulifolius Dart´s Red - 40-60cm, K2l</t>
  </si>
  <si>
    <t>13-10</t>
  </si>
  <si>
    <t>Ribes alpinum - 40-60cm, K2l</t>
  </si>
  <si>
    <t>13-11</t>
  </si>
  <si>
    <t>Spiraea bumalda Dart´s Red - 20-30cm, K1l</t>
  </si>
  <si>
    <t>13-12</t>
  </si>
  <si>
    <t>Spiraea vanhouttei - 40-60cm, K2l</t>
  </si>
  <si>
    <t>13-13</t>
  </si>
  <si>
    <t>Symphoricarpos chenoultii Hancock - 20-30cm, K1l</t>
  </si>
  <si>
    <t>13-14</t>
  </si>
  <si>
    <t>Viburnum farrerii - 40-60cm, K2l</t>
  </si>
  <si>
    <t>13-15</t>
  </si>
  <si>
    <t>Weigela Eva Rathke - 40-60cm, K2l</t>
  </si>
  <si>
    <t>Vřesovištní rostliny - dodávka</t>
  </si>
  <si>
    <t>14-01</t>
  </si>
  <si>
    <t>Erica carnea temně růžový - K8*8*10</t>
  </si>
  <si>
    <t>Růže - dodávka</t>
  </si>
  <si>
    <t>15-01</t>
  </si>
  <si>
    <t>Rosa Stadt Rom - 20-30cm, prostokoř.</t>
  </si>
  <si>
    <t>Trvalky - dodávka</t>
  </si>
  <si>
    <t>16-01</t>
  </si>
  <si>
    <t>Aster dumosus Mittelmeer - K8*8*10</t>
  </si>
  <si>
    <t>16-02</t>
  </si>
  <si>
    <t>Geranium cantabrigiense Biokovo - K8*8*10</t>
  </si>
  <si>
    <t>16-03</t>
  </si>
  <si>
    <t>Hosta fortunei Aureomarginata - K8*8*10</t>
  </si>
  <si>
    <t>16-04</t>
  </si>
  <si>
    <t>Hosta sieboldiana Elaegans - K8*8*10</t>
  </si>
  <si>
    <t>16-05</t>
  </si>
  <si>
    <t>Nepeta fassenii Kit Kat - K8*8*10</t>
  </si>
  <si>
    <t>16-06</t>
  </si>
  <si>
    <t>Sedum telephium Herbstfreude - K8*8*10</t>
  </si>
  <si>
    <t>Okresné traviny - dodávka</t>
  </si>
  <si>
    <t>17-01</t>
  </si>
  <si>
    <t>Penniseum compressum Hameln - K8*8*10</t>
  </si>
  <si>
    <t>PŘÍPRAVA STANOVIŠTĚ - DODÁVKA OSTATNÍ MATERIÁL</t>
  </si>
  <si>
    <t>18-01</t>
  </si>
  <si>
    <t>Herbicid před výsadbou - Glyfosát, 0,0005l/m2</t>
  </si>
  <si>
    <t>l</t>
  </si>
  <si>
    <t>ZALOŽENÍ TRÁVNÍKU - DODÁVKA OSTATNÍ MATERIÁL</t>
  </si>
  <si>
    <t>19-01</t>
  </si>
  <si>
    <t>Travní semeno, parková směs, 20g/m2</t>
  </si>
  <si>
    <t>19-02</t>
  </si>
  <si>
    <t>Voda zálivková, zálivka trávníku, 40l/m2</t>
  </si>
  <si>
    <t>VÝSADBA STROMU - DODÁVKA OSTATNÍ MATERIÁL</t>
  </si>
  <si>
    <t>20-01</t>
  </si>
  <si>
    <t>Zahradnický substrát pod stromy, 0,16m3/ks</t>
  </si>
  <si>
    <t>20-02</t>
  </si>
  <si>
    <t>Hydrogel, pod stromy, 0,3kg/ks</t>
  </si>
  <si>
    <t>20-03</t>
  </si>
  <si>
    <t>Tabletové hnojivo ke dřevinám - 40g/ks</t>
  </si>
  <si>
    <t>20-04</t>
  </si>
  <si>
    <t>Kůly dřevěné, kotvení jehličnanů, 1ks/ks, soustružené kůly s fazetou, průřez kruh, tl. 8cm, délka 2,5m</t>
  </si>
  <si>
    <t>20-05</t>
  </si>
  <si>
    <t>Úvazek 1,8 m á 1 strom, na průřezu plochý</t>
  </si>
  <si>
    <t>20-06</t>
  </si>
  <si>
    <t>Borka do stromových mís (vrstva 8 cm - jemná), 1 ks /0,08m3</t>
  </si>
  <si>
    <t>20-07</t>
  </si>
  <si>
    <t>Voda zálivková - zálivka stromů 100 l/ks, opakování 2x</t>
  </si>
  <si>
    <t>20-08</t>
  </si>
  <si>
    <t>Závlahový vak</t>
  </si>
  <si>
    <t>VÝSADBA OVOCNÉHO STROMU - DODÁVKA OSTATNÍ MATERIÁL</t>
  </si>
  <si>
    <t>21-01</t>
  </si>
  <si>
    <t>Hydrogel, pod stromy, 0,1kg/ks</t>
  </si>
  <si>
    <t>21-02</t>
  </si>
  <si>
    <t>Tabletové hnojivo ke dřevinám - 20g/ks</t>
  </si>
  <si>
    <t>21-03</t>
  </si>
  <si>
    <t>Kůly dřevěné, kotvení, 3 ks/ks, soustružené kůly s fazetou, průřez kruh, tl. 6cm, délka 2,2m</t>
  </si>
  <si>
    <t>21-04</t>
  </si>
  <si>
    <t>Dřevěné příčky půlené - délka 40 cm, 3ks /strom</t>
  </si>
  <si>
    <t>21-05</t>
  </si>
  <si>
    <t>21-06</t>
  </si>
  <si>
    <t>21-07</t>
  </si>
  <si>
    <t>Voda zálivková - zálivka stromů 50 l/ks, opakování 2x</t>
  </si>
  <si>
    <t>21-08</t>
  </si>
  <si>
    <t>VÝSADBA KEŘOVÝCH SKUPIN - DODÁVKA OSTATNÍ MATERIÁL</t>
  </si>
  <si>
    <t>22-01</t>
  </si>
  <si>
    <t>Zahradnický substrát pod jehličnaté keře, 5l/ks</t>
  </si>
  <si>
    <t>22-02</t>
  </si>
  <si>
    <t>Zahradnický substrát pod růže, 5l/ks</t>
  </si>
  <si>
    <t>22-03</t>
  </si>
  <si>
    <t>Rašelina pod vřesovištní keře, rašelina smíchaná s písčitou zeminou, v poměru 1:1, 80l rašeliny/ks</t>
  </si>
  <si>
    <t>22-04</t>
  </si>
  <si>
    <t>Hnojivo ke keřovým výsadbám - NPK, 50g NPK/m2</t>
  </si>
  <si>
    <t>22-05</t>
  </si>
  <si>
    <t>Borka do keřových záhonů (vrstva 8 cm - jemná)</t>
  </si>
  <si>
    <t>22-06</t>
  </si>
  <si>
    <t>Voda zálivková - zálivka keřových porostů, 40l/m2, opakování 2x</t>
  </si>
  <si>
    <t>VÝSADBA TRVALEK - DODÁVKA OSTATNÍ MATERIÁL</t>
  </si>
  <si>
    <t>23-01</t>
  </si>
  <si>
    <t>Zahradnický substrát pod trvalky, 1l/ks</t>
  </si>
  <si>
    <t>23-02</t>
  </si>
  <si>
    <t>Hnojivo k trvalkových výsadbách - NPK, 50g NPK/m2</t>
  </si>
  <si>
    <t>23-03</t>
  </si>
  <si>
    <t>Borka do trvalkových záhonů (vrstva 8 cm - jemná)</t>
  </si>
  <si>
    <t>23-04</t>
  </si>
  <si>
    <t>Voda zálivková - zálivka trvalkových porostů, 40l/m2, opakování 2x</t>
  </si>
  <si>
    <t>D.1.14 - Venkovní parkoviště</t>
  </si>
  <si>
    <t xml:space="preserve">    5 - Komunikace pozemní</t>
  </si>
  <si>
    <t>111201105</t>
  </si>
  <si>
    <t>Odstranění křovin a stromů průměru kmene do 100 mm i s kořeny z celkové plochy do 1000 m2 vč. likvidace</t>
  </si>
  <si>
    <t>112101106</t>
  </si>
  <si>
    <t>Kácení stromů D kmene do 300 mm - vč. likvidace stromu a pařezu a zásypu jámy po pařezu</t>
  </si>
  <si>
    <t>113106121</t>
  </si>
  <si>
    <t>Rozebrání dlažeb komunikací pro pěší z betonových nebo kamenných dlaždic</t>
  </si>
  <si>
    <t>"dlažba 300x300 mm"152,5</t>
  </si>
  <si>
    <t>113106123</t>
  </si>
  <si>
    <t>Rozebrání dlažeb komunikací pro pěší ze zámkových dlaždic</t>
  </si>
  <si>
    <t>"dlažba zámková"13,8+14,1</t>
  </si>
  <si>
    <t>"přeskládání při napojení na stávaicí stav"9</t>
  </si>
  <si>
    <t>113106161</t>
  </si>
  <si>
    <t>Rozebrání dlažeb vozovek pl do 50 m2 z drobných kostek s ložem z kameniva</t>
  </si>
  <si>
    <t>113107123</t>
  </si>
  <si>
    <t>Odstranění podkladu pl do 50 m2 z kameniva drceného tl 300 mm</t>
  </si>
  <si>
    <t>" plocha z drobných kostek"1,9</t>
  </si>
  <si>
    <t>113107131</t>
  </si>
  <si>
    <t>Odstranění podkladu pl do 50 m2 z betonu prostého tl 150 mm</t>
  </si>
  <si>
    <t>"plocha z drobných kostek"1,9</t>
  </si>
  <si>
    <t>113107132</t>
  </si>
  <si>
    <t>Odstranění podkladu pl do 50 m2 z betonu prostého tl 300 mm</t>
  </si>
  <si>
    <t>"přídlažba"58,5*0,25</t>
  </si>
  <si>
    <t>113154112</t>
  </si>
  <si>
    <t>Frézování živičného krytu tl 40 mm pruh š 0,5 m pl do 500 m2 bez překážek v trase</t>
  </si>
  <si>
    <t>113154114</t>
  </si>
  <si>
    <t>Frézování živičného krytu tl 100 mm pruh š 0,5 m pl do 500 m2 bez překážek v trase</t>
  </si>
  <si>
    <t>113202111</t>
  </si>
  <si>
    <t>Vytrhání obrub krajníků obrubníků stojatých</t>
  </si>
  <si>
    <t>2,7+35,5+9+5</t>
  </si>
  <si>
    <t>122251102</t>
  </si>
  <si>
    <t>Odkopávky a prokopávky nezapažené strojně v hornině třídy těžitelnosti I skupiny 3 přes 20 do 50 m3</t>
  </si>
  <si>
    <t>(128+81,8)*0,15</t>
  </si>
  <si>
    <t>132254101</t>
  </si>
  <si>
    <t>Hloubení zapažených rýh šířky do 800 mm strojně s urovnáním dna do předepsaného profilu a spádu v hornině třídy těžitelnosti I skupiny 3 do 20 m3</t>
  </si>
  <si>
    <t>"chráničky"30,5*0,2*0,15</t>
  </si>
  <si>
    <t>"chráničky"18*0,23*0,15</t>
  </si>
  <si>
    <t>"odkopávky"39,47</t>
  </si>
  <si>
    <t>"ohumusování"-120,5*0,15</t>
  </si>
  <si>
    <t>"chráničky"1,536</t>
  </si>
  <si>
    <t>Vodorovné přemístění výkopku nebo sypaniny po suchu na obvyklém dopravním prostředku, bez naložení výkopku, avšak se složením bez rozhrnutí z horniny třídy těžitelnosti I skupiny 1 až 3 na vzdálenost Příplatek k ceně za každých dalších i započatých 1 000 m</t>
  </si>
  <si>
    <t>22,85*10</t>
  </si>
  <si>
    <t>171201201</t>
  </si>
  <si>
    <t>Uložení sypaniny na skládky</t>
  </si>
  <si>
    <t>22,85*1,8</t>
  </si>
  <si>
    <t>181311103</t>
  </si>
  <si>
    <t>Rozprostření a urovnání ornice v rovině nebo ve svahu sklonu do 1:5 ručně při souvislé ploše, tl. vrstvy do 200 mm</t>
  </si>
  <si>
    <t>55+65,5</t>
  </si>
  <si>
    <t>005724100</t>
  </si>
  <si>
    <t>osivo směs travní parková</t>
  </si>
  <si>
    <t>120,5*0,015 "Přepočtené koeficientem množství</t>
  </si>
  <si>
    <t>181951111</t>
  </si>
  <si>
    <t>Úprava pláně vyrovnáním výškových rozdílů strojně v hornině třídy těžitelnosti I, skupiny 1 až 3 bez zhutnění</t>
  </si>
  <si>
    <t>181951112</t>
  </si>
  <si>
    <t>Úprava pláně vyrovnáním výškových rozdílů strojně v hornině třídy těžitelnosti I, skupiny 1 až 3 se zhutněním</t>
  </si>
  <si>
    <t>130,2*0,8</t>
  </si>
  <si>
    <t>"vybouraná zámková dlažba červená"4,5</t>
  </si>
  <si>
    <t>"dlažba černá"130,2*0,2</t>
  </si>
  <si>
    <t>"dlažba vegetační"119,225+12,375</t>
  </si>
  <si>
    <t>"dlažba hmatná - ČERVENÁ"3,1</t>
  </si>
  <si>
    <t>"chodníkový"(2,4+9+5+5,1+3,6+5,1+10,2+1+2+3+1+23,5+10,5+1)*0,3</t>
  </si>
  <si>
    <t>"PŘÍMÝ"(5+7,5+32,9+7,5+2,7+5,1+10,5+4+3,2+15,5+5)*0,4</t>
  </si>
  <si>
    <t>"PŘECHODOVÝ"2*0,4</t>
  </si>
  <si>
    <t>213141111</t>
  </si>
  <si>
    <t>Zřízení vrstvy z geotextilie v rovině nebo ve sklonu do 1:5 š do 3 m</t>
  </si>
  <si>
    <t>ČERPÁNO POUZE SE SOUHLASEM TDI</t>
  </si>
  <si>
    <t>334,48</t>
  </si>
  <si>
    <t>693110621</t>
  </si>
  <si>
    <t>geotextilie netkaná 300 g/m2, šíře 200 cm</t>
  </si>
  <si>
    <t>334,48*1,15 "Přepočtené koeficientem množství</t>
  </si>
  <si>
    <t>338121123</t>
  </si>
  <si>
    <t>Osazování sloupků a vzpěr ŽB plotových zabetonováním patky o objemu do 0,15 m3</t>
  </si>
  <si>
    <t>592310421</t>
  </si>
  <si>
    <t>sloupek ocelový plotový vč. nátěru</t>
  </si>
  <si>
    <t>348101231</t>
  </si>
  <si>
    <t>Montáž ní vrat k oplocení na ocelové sloupky do 6 m2</t>
  </si>
  <si>
    <t xml:space="preserve">"stávající demontovaná brána vč. bet. patek - 3x400x400x400 mm  a nátěru"1</t>
  </si>
  <si>
    <t>348171130</t>
  </si>
  <si>
    <t>Osazení rámového oplocení výšky do 2 m ve sklonu svahu do 15°</t>
  </si>
  <si>
    <t>"stávající demontované oplocení opatřené novým nátěrem"21</t>
  </si>
  <si>
    <t>"nová plotová pole"2</t>
  </si>
  <si>
    <t>553423141</t>
  </si>
  <si>
    <t xml:space="preserve">plotové pole kovové  rám 2980 x 1460 mm</t>
  </si>
  <si>
    <t>"vč. nátěru"1</t>
  </si>
  <si>
    <t>553423142</t>
  </si>
  <si>
    <t xml:space="preserve">plotové pole kovové  rám 1110 x 1460 mm</t>
  </si>
  <si>
    <t>488995217</t>
  </si>
  <si>
    <t>D+M chráničky kabelů - betonový žlab s víkem 60x17x17 cm</t>
  </si>
  <si>
    <t>"při pokládce chrániček bude dodržen technologický postup výrobce"30,5</t>
  </si>
  <si>
    <t>488995218</t>
  </si>
  <si>
    <t>D+M chráničky kabelů - betonový žlab s víkem 60x30x33 cm</t>
  </si>
  <si>
    <t>"při pokládce chrániček bude dodržen technologický postup výrobce"18</t>
  </si>
  <si>
    <t>451561111</t>
  </si>
  <si>
    <t>Lože pod dlažby z kameniva drceného drobného vrstva tl do 100 mm</t>
  </si>
  <si>
    <t>Komunikace pozemní</t>
  </si>
  <si>
    <t>564851111</t>
  </si>
  <si>
    <t>Podklad ze štěrkodrtě ŠD tl 150 mm</t>
  </si>
  <si>
    <t>564861111</t>
  </si>
  <si>
    <t>Podklad ze štěrkodrtě ŠD tl 200 mm</t>
  </si>
  <si>
    <t>"dlažba černá"119*0,2</t>
  </si>
  <si>
    <t>564871116</t>
  </si>
  <si>
    <t>Podklad ze štěrkodrtě ŠD tl. 300 mm</t>
  </si>
  <si>
    <t>565145111</t>
  </si>
  <si>
    <t>Asfaltový beton vrstva podkladní ACP 16 (obalované kamenivo OKS) tl 60 mm š do 3 m</t>
  </si>
  <si>
    <t>573211112</t>
  </si>
  <si>
    <t>Postřik živičný spojovací z asfaltu v množství 0,70 kg/m2</t>
  </si>
  <si>
    <t>36+18</t>
  </si>
  <si>
    <t>577134111</t>
  </si>
  <si>
    <t>Asfaltový beton vrstva obrusná ACO 11 (ABS) tř. I tl 40 mm š do 3 m z nemodifikovaného asfaltu</t>
  </si>
  <si>
    <t>596211113</t>
  </si>
  <si>
    <t>Kladení zámkové dlažby komunikací pro pěší tl 60 mm skupiny A pl přes 300 m2</t>
  </si>
  <si>
    <t>592453131</t>
  </si>
  <si>
    <t xml:space="preserve">dlažba  20x20x6 cm přírodní</t>
  </si>
  <si>
    <t>592452701</t>
  </si>
  <si>
    <t>dlažba 10x10x6 cm barevná ČERNÁ</t>
  </si>
  <si>
    <t>592452671</t>
  </si>
  <si>
    <t xml:space="preserve">dlažba  pro nevidomé 20 x 10 x 6 cm ČERVENÁ</t>
  </si>
  <si>
    <t>3,1*1,03 "Přepočtené koeficientem množství</t>
  </si>
  <si>
    <t>596211212</t>
  </si>
  <si>
    <t>Kladení zámkové dlažby komunikací pro pěší tl 80 mm skupiny A pl do 300 m2</t>
  </si>
  <si>
    <t>"dlažba vegetační - ČERNÁ"119,225</t>
  </si>
  <si>
    <t>"dlažba vegetační - ČERVENÁ - značení V10b"0,25*4,5*11</t>
  </si>
  <si>
    <t>592282295</t>
  </si>
  <si>
    <t xml:space="preserve">dlažba vegetační  24(21) X 17(14) x 8 cm - ČERNÁ</t>
  </si>
  <si>
    <t>592282296</t>
  </si>
  <si>
    <t xml:space="preserve">dlažba vegetační  24(21) X 17(14) x 8 cm - ČERVENÁ</t>
  </si>
  <si>
    <t>899231111</t>
  </si>
  <si>
    <t>Výšková úprava uličního vstupu nebo vpusti do 200 mm zvýšením mříže</t>
  </si>
  <si>
    <t>899431111</t>
  </si>
  <si>
    <t>Výšková úprava uličního vstupu nebo vpusti do 200 mm zvýšením krycího hrnce, šoupěte nebo hydrantu</t>
  </si>
  <si>
    <t>914111111</t>
  </si>
  <si>
    <t>Montáž svislé dopravní značky do velikosti 1 m2 objímkami na sloupek nebo konzolu</t>
  </si>
  <si>
    <t>"P6"1</t>
  </si>
  <si>
    <t>404440540</t>
  </si>
  <si>
    <t>značka dopravní svislá reflexní STOP AL NK P6 700 mm</t>
  </si>
  <si>
    <t>915491211</t>
  </si>
  <si>
    <t>Osazení vodícího proužku z betonových desek do betonového lože tl do 100 mm š proužku 250 mm</t>
  </si>
  <si>
    <t>592452110</t>
  </si>
  <si>
    <t>přídlažba 50x25x8 cm bílá</t>
  </si>
  <si>
    <t>58,5*2,03 "Přepočtené koeficientem množství</t>
  </si>
  <si>
    <t>916131213</t>
  </si>
  <si>
    <t>Osazení silničního obrubníku betonového stojatého s boční opěrou do lože z betonu prostého</t>
  </si>
  <si>
    <t>"PŘÍMÝ"5+7,5+32,9+7,5+2,7+5,1+10,5+4+3,2+15,5+5</t>
  </si>
  <si>
    <t>"PŘECHODOVÝ"2</t>
  </si>
  <si>
    <t>592174741</t>
  </si>
  <si>
    <t>obrubník betonový silniční 100 x 15 x 25 cm</t>
  </si>
  <si>
    <t>98,9*1,03 "Přepočtené koeficientem množství</t>
  </si>
  <si>
    <t>592175110</t>
  </si>
  <si>
    <t>obrubník betonový silniční přechodový levý,pravý 100x15x15/25 cm</t>
  </si>
  <si>
    <t>916231213</t>
  </si>
  <si>
    <t>Osazení chodníkového obrubníku betonového stojatého s boční opěrou do lože z betonu prostého</t>
  </si>
  <si>
    <t>2,4+9+5+5,1+3,6+5,1+10,2+1+2+3+1+23,5+10,5+1</t>
  </si>
  <si>
    <t>592175091</t>
  </si>
  <si>
    <t xml:space="preserve">obrubník univerzální  50x8x25 cm, přírodní</t>
  </si>
  <si>
    <t>82,4*2,02 "Přepočtené koeficientem množství</t>
  </si>
  <si>
    <t>916991121</t>
  </si>
  <si>
    <t>Lože pod obrubníky, krajníky nebo obruby z dlažebních kostek z betonu prostého</t>
  </si>
  <si>
    <t>(2,4+9+5+5,1+3,6+5,1+10,2+1+2+3+1+23,5+10,5+1)*0,3*0,1</t>
  </si>
  <si>
    <t>"PŘÍMÝ"(5+7,5+32,9+7,5+2,7+5,1+10,5+4+3,2+15,5+5)*0,4*0,1</t>
  </si>
  <si>
    <t>"PŘECHODOVÝ"2*0,4*0,1</t>
  </si>
  <si>
    <t>919112233</t>
  </si>
  <si>
    <t>Řezání spár pro vytvoření komůrky š 20 mm hl 40 mm pro těsnící zálivku v živičném krytu</t>
  </si>
  <si>
    <t>919122132</t>
  </si>
  <si>
    <t>Těsnění spár zálivkou za tepla pro komůrky š 20 mm hl 40 mm s těsnicím profilem</t>
  </si>
  <si>
    <t>919735112</t>
  </si>
  <si>
    <t>Řezání stávajícího živičného krytu hl do 100 mm</t>
  </si>
  <si>
    <t>936124114</t>
  </si>
  <si>
    <t>D+M lavičky stabilní parkové se zabetonováním noh</t>
  </si>
  <si>
    <t>"lavička pozinkovaná s opěradlem dle TZ, vč. zemních prací"2</t>
  </si>
  <si>
    <t>962042321</t>
  </si>
  <si>
    <t>Bourání zdiva nadzákladového z betonu prostého přes 1 m3</t>
  </si>
  <si>
    <t>"plotová podezdívka"23*2*0,05</t>
  </si>
  <si>
    <t>966006211</t>
  </si>
  <si>
    <t>Odstranění svislých dopravních značek ze sloupů, sloupků nebo konzol</t>
  </si>
  <si>
    <t>"P4"1</t>
  </si>
  <si>
    <t>966071711</t>
  </si>
  <si>
    <t>Bourání sloupků a vzpěr plotových ocelových do 2,5 m zabetonovaných</t>
  </si>
  <si>
    <t>"vč. bet. patky a likvidace" 22+2</t>
  </si>
  <si>
    <t>966072811</t>
  </si>
  <si>
    <t>Rozebrání rámového oplocení na ocelové sloupky výšky do 2m</t>
  </si>
  <si>
    <t>21*1,97</t>
  </si>
  <si>
    <t>"vč. skládky"2*1,5</t>
  </si>
  <si>
    <t>966073812</t>
  </si>
  <si>
    <t>Rozebrání vrat a vrátek k oplocení plochy do 10 m2</t>
  </si>
  <si>
    <t xml:space="preserve">"opatrně - bude  se montovat zpět"1</t>
  </si>
  <si>
    <t>979054451</t>
  </si>
  <si>
    <t>Očištění vybouraných zámkových dlaždic s původním spárováním z kameniva těženého</t>
  </si>
  <si>
    <t>997221551</t>
  </si>
  <si>
    <t>Vodorovná doprava suti ze sypkých materiálů do 1 km</t>
  </si>
  <si>
    <t>"beton"9,685+9,141+3,795+1,577+5,06+0,028+0,285</t>
  </si>
  <si>
    <t>"kamenivo"80,212</t>
  </si>
  <si>
    <t>"frézing"3,708+4,608</t>
  </si>
  <si>
    <t>"kostka drobná"0,608</t>
  </si>
  <si>
    <t>997221559</t>
  </si>
  <si>
    <t>Příplatek ZKD 1 km u vodorovné dopravy suti ze sypkých materiálů</t>
  </si>
  <si>
    <t>118,707*19</t>
  </si>
  <si>
    <t>997221561</t>
  </si>
  <si>
    <t>Vodorovná doprava suti z kusových materiálů do 1 km</t>
  </si>
  <si>
    <t>"zámková dlažba"7,254</t>
  </si>
  <si>
    <t>"dlažba 30/30"38,888</t>
  </si>
  <si>
    <t>997221569</t>
  </si>
  <si>
    <t>Příplatek ZKD 1 km u vodorovné dopravy suti z kusových materiálů</t>
  </si>
  <si>
    <t>46,142*19</t>
  </si>
  <si>
    <t>997221571</t>
  </si>
  <si>
    <t>Vodorovná doprava vybouraných hmot do 1 km</t>
  </si>
  <si>
    <t>"obrubníky"10,701</t>
  </si>
  <si>
    <t>997221579</t>
  </si>
  <si>
    <t>Příplatek ZKD 1 km u vodorovné dopravy vybouraných hmot</t>
  </si>
  <si>
    <t>10,701*19</t>
  </si>
  <si>
    <t>997221611</t>
  </si>
  <si>
    <t>Nakládání suti na dopravní prostředky pro vodorovnou dopravu</t>
  </si>
  <si>
    <t>118,707+46,142</t>
  </si>
  <si>
    <t>997221612</t>
  </si>
  <si>
    <t>Nakládání vybouraných hmot na dopravní prostředky pro vodorovnou dopravu</t>
  </si>
  <si>
    <t>997221861</t>
  </si>
  <si>
    <t>Poplatek za uložení stavebního odpadu na skládce (skládkovné) z prostého betonu zatříděného do Katalogu odpadů pod kódem 17 01 01</t>
  </si>
  <si>
    <t>"beton"9,685+9,141+3,795+5,06+1,577+0,028+0,285</t>
  </si>
  <si>
    <t>997221875</t>
  </si>
  <si>
    <t>Poplatek za uložení stavebního odpadu na skládce (skládkovné) asfaltového bez obsahu dehtu zatříděného do Katalogu odpadů pod kódem 17 03 02</t>
  </si>
  <si>
    <t>997221655</t>
  </si>
  <si>
    <t>998223011</t>
  </si>
  <si>
    <t>Přesun hmot pro pozemní komunikace s krytem dlážděným</t>
  </si>
  <si>
    <t>D.2.04 - Přeložka veřejného osvětlení</t>
  </si>
  <si>
    <t>21-M - Elektromontáže</t>
  </si>
  <si>
    <t xml:space="preserve">    46-M - Zemní práce při extr.mont.pracích</t>
  </si>
  <si>
    <t>HZS - Hodinové zúčtovací sazby</t>
  </si>
  <si>
    <t xml:space="preserve">    PPV - P P V</t>
  </si>
  <si>
    <t>21-M</t>
  </si>
  <si>
    <t>Elektromontáže</t>
  </si>
  <si>
    <t>10123</t>
  </si>
  <si>
    <t>chránička 41/50mm, dvouplášťová ohebná korugovaná, HDPE (v případě pojezdu)</t>
  </si>
  <si>
    <t>901015</t>
  </si>
  <si>
    <t>kabel AYKY 4 x 16</t>
  </si>
  <si>
    <t>100003</t>
  </si>
  <si>
    <t>ukonč.vod.do 16</t>
  </si>
  <si>
    <t>204011</t>
  </si>
  <si>
    <t>demontáž a opětná montáž stožáru VO (paticový)</t>
  </si>
  <si>
    <t>220022</t>
  </si>
  <si>
    <t>uzem.vedení v zemi FeZn 10mm</t>
  </si>
  <si>
    <t>46-M</t>
  </si>
  <si>
    <t>Zemní práce při extr.mont.pracích</t>
  </si>
  <si>
    <t>010002</t>
  </si>
  <si>
    <t>vytyčení trasy nadz. ved. u sil.</t>
  </si>
  <si>
    <t>km</t>
  </si>
  <si>
    <t>100001</t>
  </si>
  <si>
    <t>základ pro stožár (stáv. paticový)</t>
  </si>
  <si>
    <t>200003</t>
  </si>
  <si>
    <t>hloub.rýhy tř.z.3 20/50</t>
  </si>
  <si>
    <t>420022</t>
  </si>
  <si>
    <t>zřízení kab.lože z písku 10cm</t>
  </si>
  <si>
    <t>490011</t>
  </si>
  <si>
    <t>fólie výstražná 22cm</t>
  </si>
  <si>
    <t>560003</t>
  </si>
  <si>
    <t>zához rýhy tř.z.3 20/50cm</t>
  </si>
  <si>
    <t>HZS</t>
  </si>
  <si>
    <t>Hodinové zúčtovací sazby</t>
  </si>
  <si>
    <t>HZS-001</t>
  </si>
  <si>
    <t>výchozí revize a vyprac rev.zprávy dle ČSN</t>
  </si>
  <si>
    <t>262144</t>
  </si>
  <si>
    <t>HZS-002</t>
  </si>
  <si>
    <t>vícepráce, demontáž sloupu,...</t>
  </si>
  <si>
    <t>PPV</t>
  </si>
  <si>
    <t>P P V</t>
  </si>
  <si>
    <t>PPV-001</t>
  </si>
  <si>
    <t>mont. M 21 a M 22</t>
  </si>
  <si>
    <t>PPV-002</t>
  </si>
  <si>
    <t>zem. práce M 46</t>
  </si>
  <si>
    <t>VON - Vedlejší a ostatní náklady</t>
  </si>
  <si>
    <t>GP-003</t>
  </si>
  <si>
    <t>Statická zkouška hutnění zemní pláně - pro zpevněné plochy</t>
  </si>
  <si>
    <t>A - DOMOV DŮCHODCŮ</t>
  </si>
  <si>
    <t>66m2*3,7m+6,5m2*23,0m+15m2*3,5m+4m2*3,5 +30m2*1,0m</t>
  </si>
  <si>
    <t>490,2</t>
  </si>
  <si>
    <t>183,5*2</t>
  </si>
  <si>
    <t>2,545+0,2</t>
  </si>
  <si>
    <t>výkop</t>
  </si>
  <si>
    <t>490,2-183,5</t>
  </si>
  <si>
    <t>309,445*10</t>
  </si>
  <si>
    <t>309,445*1,8</t>
  </si>
  <si>
    <t>490,2+2,545+0,2</t>
  </si>
  <si>
    <t>6,5m2*23m+4m2*3,5m+20m2*1,0m</t>
  </si>
  <si>
    <t>183,5</t>
  </si>
  <si>
    <t>4*7</t>
  </si>
  <si>
    <t>226112113</t>
  </si>
  <si>
    <t>Velkoprofilové vrty náběrovým vrtáním svislé nezapažené průměru přes 550 do 650 mm, v hl od 0 do 5 m v hornině tř. III</t>
  </si>
  <si>
    <t>231212112</t>
  </si>
  <si>
    <t>Zřízení výplně pilot zapažených s vytažením pažnic z vrtu svislých z betonu železového, v hl od 0 do 10 m, při průměru piloty přes 450 do 650 mm</t>
  </si>
  <si>
    <t>beton C 30/37 kamenivo frakce 0/8</t>
  </si>
  <si>
    <t>3*3*PI()*0,3*0,3*1,1</t>
  </si>
  <si>
    <t>2,8</t>
  </si>
  <si>
    <t>(1,3m*1,3m*0,1m)*4 +80m2*0,1m +4,3m*3,0m*0,1m</t>
  </si>
  <si>
    <t>67*0,25 + 11,2*0,25</t>
  </si>
  <si>
    <t>33,7*0,25+13,6*0,25</t>
  </si>
  <si>
    <t>275321611</t>
  </si>
  <si>
    <t>Základy z betonu železového (bez výztuže) patky z betonu bez zvláštních nároků na prostředí tř. C 30/37</t>
  </si>
  <si>
    <t>0,64*0,6*7</t>
  </si>
  <si>
    <t>275351121</t>
  </si>
  <si>
    <t>Bednění základů patek zřízení</t>
  </si>
  <si>
    <t>3,2*0,6*7</t>
  </si>
  <si>
    <t>275351122</t>
  </si>
  <si>
    <t>Bednění základů patek odstranění</t>
  </si>
  <si>
    <t>275361821</t>
  </si>
  <si>
    <t>Výztuž základů patek z betonářské oceli 10 505 (R)</t>
  </si>
  <si>
    <t>2,5*7</t>
  </si>
  <si>
    <t>17,5*1,1 "Přepočtené koeficientem množství</t>
  </si>
  <si>
    <t>1,5*7</t>
  </si>
  <si>
    <t>10,5*1,1 "Přepočtené koeficientem množství</t>
  </si>
  <si>
    <t>1,8m*0,38m*1,8m+4,0m2*12,5m+5,5m2*3,2m+5,5m2*1,0m+1,5m*0,38m*2,6m+1,2m*0,38m*1,8m+1,2m*0,38m*1,8m</t>
  </si>
  <si>
    <t>204,0</t>
  </si>
  <si>
    <t>30 + 10 + 6</t>
  </si>
  <si>
    <t>317142442</t>
  </si>
  <si>
    <t>Překlady nenosné z pórobetonu osazené do tenkého maltového lože, výšky do 250 mm, šířky překladu 150 mm, délky překladu přes 1000 do 1250 mm</t>
  </si>
  <si>
    <t>17 + 18 + 2</t>
  </si>
  <si>
    <t>44+16</t>
  </si>
  <si>
    <t>330321610</t>
  </si>
  <si>
    <t>Sloupy, pilíře, táhla, rámové stojky, vzpěry z betonu železového (bez výztuže) bez zvláštních nároků na vliv prostředí tř. C 30/37</t>
  </si>
  <si>
    <t>0,64*0,6*4</t>
  </si>
  <si>
    <t>331351115</t>
  </si>
  <si>
    <t>Bednění hranatých sloupů a pilířů včetně vzepření průřezu pravoúhlého čtyřúhelníka výšky do 4 m, průřezu přes 0,04 do 0,08 m2 zřízení</t>
  </si>
  <si>
    <t>1,2*3,4*4</t>
  </si>
  <si>
    <t>331351116</t>
  </si>
  <si>
    <t>Bednění hranatých sloupů a pilířů včetně vzepření průřezu pravoúhlého čtyřúhelníka výšky do 4 m, průřezu přes 0,04 do 0,08 m2 odstranění</t>
  </si>
  <si>
    <t>331361821</t>
  </si>
  <si>
    <t>Výztuž sloupů, pilířů, rámových stojek, táhel nebo vzpěr hranatých svislých nebo šikmých (odkloněných) z betonářské oceli 10 505 (R) nebo BSt 500</t>
  </si>
  <si>
    <t>8,2*3,2 + 1,65*15*0,38+1,25*6*0,4</t>
  </si>
  <si>
    <t>(33,7+31,7)*3,3+1,65*15+1,25*6</t>
  </si>
  <si>
    <t>(5m+3,6+3,6m+3,1m+2,1m+1,3m+27m+3,6m+2m+1,5m+3,9m+2,8m+1,5m+2,0m+3,9m+1,7m+1,5m+4,0m+1,8m+1,5</t>
  </si>
  <si>
    <t>+3,6m+5,0m) * 2,75m + (2,1m+3,0m+1,4m+2,0m+1,1m+3,5m+1,0m+3,6m+3,0m+3,6m+3,0m+1,7m+2,0m+3,7m+2,6+</t>
  </si>
  <si>
    <t>7,5m+1,4m)*3,2m + (2,2m+1,0m+1,0m+2,0m+2,3m+3,6m+1,5m+1,0m)*3,1m</t>
  </si>
  <si>
    <t>429,6</t>
  </si>
  <si>
    <t>(3,6m+3,0m+3,6m+2,0m)*2,75m + (3,6m+3,6m+3,6m+12m+3,7m+11,7m+3,6m+7,5m+3,7m)*3,2m + (7,5m+7,9m+</t>
  </si>
  <si>
    <t>11,7m+5,2m+3,7m+3,7m+12,0m+3,6m+6,4m+11,8m+7,5m+2,5m)*3,1m +3,7m*3,5m</t>
  </si>
  <si>
    <t>474,95</t>
  </si>
  <si>
    <t>Stropy keramické z cihelných stropních vložek a keramobetonových nosníků včetně zmonolitnění konstrukce z betonu C 20/25 a svařované sítě při osové vzdálenosti nosníků 62,5 cm, z vložek výšky 15 cm (15/62,5), tloušťky stropní konstrukce 21 cm,</t>
  </si>
  <si>
    <t>720 kusů</t>
  </si>
  <si>
    <t>Nosný keramický nosník 175 délky 2300mm</t>
  </si>
  <si>
    <t>36 kusů</t>
  </si>
  <si>
    <t>"plocha stropů" 42,0</t>
  </si>
  <si>
    <t>66,3*0,25+22*0,25+22*0,25+10,5*3,2*0,2</t>
  </si>
  <si>
    <t>58*0,15*2</t>
  </si>
  <si>
    <t>21,5+21,5+19*0,25+19*0,25+66+34*0,25+10,5*3,2+1,65*15</t>
  </si>
  <si>
    <t>411354249</t>
  </si>
  <si>
    <t>Bednění stropů ztracené ocelové žebrované ze širokých tenkostěnných ohýbaných profilů (hraněných trapézových vln), bez úpravy povrchu otevřeného podhledu, bez podpěrné konstrukce, s osazením nasucho na zdech do připravených ozubů, popř. na rovných zdech, trámech, průvlacích, do traverz s povrchem pozinkovaným, výšky vln 60 mm, tl. plechu 1,00 mm</t>
  </si>
  <si>
    <t>58*1,2*2</t>
  </si>
  <si>
    <t>185,35+139,2</t>
  </si>
  <si>
    <t>Výztuž stropů prostě uložených, vetknutých, spojitých, deskových, trámových (žebrových, kazetových), s keramickými a jinými vložkami, konsolových nebo balkonových, hřibových včetně hlavic hřibových sloupů, plochých střech a pro zavěšení železobetonových</t>
  </si>
  <si>
    <t>5,1+2,61</t>
  </si>
  <si>
    <t>25 kusů * 500 mm</t>
  </si>
  <si>
    <t>25*0,5</t>
  </si>
  <si>
    <t>75*0,2</t>
  </si>
  <si>
    <t>35+20*2</t>
  </si>
  <si>
    <t>260m2+2,75m*(8m+30m+5m+50m+15m+5m+10m+9m+18m+10m+12m) + 340m2+3,2m*(20m+10m+5m+5m+25m+</t>
  </si>
  <si>
    <t>3,2m+10m+10m) + 520m2 + 20m*3,1m</t>
  </si>
  <si>
    <t>1937,2</t>
  </si>
  <si>
    <t>"260m2+2,75m*(8m+30m+5m+50m+15m+5m+10m+9m+18m+10m+12m) + 340m2+3,2m*(20m+10m+5m+5m+25m+3,2m+10m+10m) + 520m2 + 20m*3,1m + 35m2 + 25m2 + 30m2="2027,2</t>
  </si>
  <si>
    <t>Omítka tenkovrstvá vnitřních ploch včetně penetrace podkladu svislých konstrukcí stěn v podlaží i na schodišti</t>
  </si>
  <si>
    <t>905*2 +250</t>
  </si>
  <si>
    <t>45*1,02 "Přepočtené koeficientem množství</t>
  </si>
  <si>
    <t>310+325+220</t>
  </si>
  <si>
    <t>(1160+50) * 0,065</t>
  </si>
  <si>
    <t>500*0,1</t>
  </si>
  <si>
    <t>(1160+50+500)*4,44*1,15/1000</t>
  </si>
  <si>
    <t>9001002</t>
  </si>
  <si>
    <t>Evakuační lůžkový výtah, 4 stanice, zdvih 9,2m - dodávka a montáž</t>
  </si>
  <si>
    <t>9001003</t>
  </si>
  <si>
    <t>Nový jídelní výtah, 2 stanice, zdvih 3,0m - dodávka a montáž</t>
  </si>
  <si>
    <t>9200001</t>
  </si>
  <si>
    <t>Odvodňovací systém terasy, hliníkové žlábky a svody - dodávka a montáž kompletního systému</t>
  </si>
  <si>
    <t>1240*90</t>
  </si>
  <si>
    <t>742,5+300+58,6</t>
  </si>
  <si>
    <t>Odstranění stávajícího mobiliáře</t>
  </si>
  <si>
    <t>stůl 20 + židle 46 ks</t>
  </si>
  <si>
    <t>96050001</t>
  </si>
  <si>
    <t>Odstranění vybavení stávající kuchyně (kuchyně 100 jídel denně)</t>
  </si>
  <si>
    <t>0,3*0,2*0,15*20 + 1,5*0,25 + 1,5*0,3*0,8 + 2*0,38*1,5</t>
  </si>
  <si>
    <t>962052210</t>
  </si>
  <si>
    <t>Bourání zdiva železobetonových konstrukcí</t>
  </si>
  <si>
    <t>15m2*0,25m + 26m2*0,25m+10,5m2*0,25m+14m2*0,25m+12m2*0,25m+1,0m2*0,25m+1,5m*1,5m*0,25m</t>
  </si>
  <si>
    <t>17,6</t>
  </si>
  <si>
    <t>963012520</t>
  </si>
  <si>
    <t>Bourání konstrukcí z desek nebo panelů železobetonových prefabrikovaných z panelů</t>
  </si>
  <si>
    <t>0,5m*0,5m*0,25m + 0,95m*0,95m*0,25m + 1,5m*0,25m*0,3m</t>
  </si>
  <si>
    <t>0,5</t>
  </si>
  <si>
    <t>(860+300)*0,1</t>
  </si>
  <si>
    <t>360 + 250 +250</t>
  </si>
  <si>
    <t>9680002</t>
  </si>
  <si>
    <t>Odstranění stávajícího výtahu, 3 stanice, zdvih 6,5m</t>
  </si>
  <si>
    <t>9680003</t>
  </si>
  <si>
    <t>Odstranění stávajícího jídelního výtahu, 2 stanice, zdvih 6,5m</t>
  </si>
  <si>
    <t>Odstranění stávajících vnitřních dveří 600x1970</t>
  </si>
  <si>
    <t>10*0,6</t>
  </si>
  <si>
    <t>Odstranění stávajících vnitřních dveří 700x1970</t>
  </si>
  <si>
    <t>2*0,7</t>
  </si>
  <si>
    <t>Odstranění stávajících vnitřních dveří 800x1970</t>
  </si>
  <si>
    <t>30*0,8</t>
  </si>
  <si>
    <t>Odstranění stávajících vnitřních dveří 900x1970</t>
  </si>
  <si>
    <t>40*0,9</t>
  </si>
  <si>
    <t>Odstranění stávajících dvoukřídlých vnitřních dvířek 700x700</t>
  </si>
  <si>
    <t>5*0,7*0,7</t>
  </si>
  <si>
    <t>Odstranění stávajících dvoukřídlých vnitřních dveří 1300x1970</t>
  </si>
  <si>
    <t>1,3*2</t>
  </si>
  <si>
    <t>Odstranění stávajících dvoukřídlých vnitřních dveří 1250x1970</t>
  </si>
  <si>
    <t>3*1,25*2</t>
  </si>
  <si>
    <t>Odstranění stávajících dvoukřídlých vnitřních dveří 1450x1970</t>
  </si>
  <si>
    <t>6*1,45*2</t>
  </si>
  <si>
    <t>Odstranění stávajících dvoukřídlých venkovních dveří 1800x2100</t>
  </si>
  <si>
    <t>1,8*2,1</t>
  </si>
  <si>
    <t>Odstranění stávajících dvoukřídlých venkovních dveří 1800x2600</t>
  </si>
  <si>
    <t>1,8*2,6</t>
  </si>
  <si>
    <t>Odstranění stávajícího okna 900x600mm</t>
  </si>
  <si>
    <t>0,9*0,6*15</t>
  </si>
  <si>
    <t>Odstranění stávajícího okna 600x600mm</t>
  </si>
  <si>
    <t>0,6*0,6*2</t>
  </si>
  <si>
    <t>Odstranění stávajícího okna 1800x600mm</t>
  </si>
  <si>
    <t>1,8*0,6</t>
  </si>
  <si>
    <t>Odstranění stávajícího okna 1200x600mm</t>
  </si>
  <si>
    <t>1,2*0,6*14</t>
  </si>
  <si>
    <t>Odstranění stávajícího okna 1200x1800mm</t>
  </si>
  <si>
    <t>72*1,2*1,8</t>
  </si>
  <si>
    <t>Odstranění stávajícího okna 1490x1800mm</t>
  </si>
  <si>
    <t>2*1,49*1,8</t>
  </si>
  <si>
    <t>968082018</t>
  </si>
  <si>
    <t>Vybourání plastových rámů oken s křídly, dveřních zárubní, vrat rámu oken s křídly, plochy přes 4 m2</t>
  </si>
  <si>
    <t>Odstranění stávajícího okna 3800x2400mm</t>
  </si>
  <si>
    <t>3,8*2,4</t>
  </si>
  <si>
    <t>Odstranění stávajícího okna 2250x2400mm</t>
  </si>
  <si>
    <t>2,25*2,4</t>
  </si>
  <si>
    <t>351+370+380</t>
  </si>
  <si>
    <t>3,2m+10m+10m) + 520m2 + 20m*3,1m=</t>
  </si>
  <si>
    <t>(6m + 3,5m + 4,8m + 4m + 5m) * 2,75m + (10m*3,0m + 15m * 3,0m + 5m2 * 3,0m + 18m*3,0m)*2</t>
  </si>
  <si>
    <t>352,1</t>
  </si>
  <si>
    <t>562,047*19 "Přepočtené koeficientem množství</t>
  </si>
  <si>
    <t>3,2*0,6*7+347</t>
  </si>
  <si>
    <t>360,44*0,00034 "Přepočtené koeficientem množství</t>
  </si>
  <si>
    <t>180+372</t>
  </si>
  <si>
    <t>711141559</t>
  </si>
  <si>
    <t>Provedení izolace proti zemní vlhkosti pásy přitavením NAIP na ploše vodorovné V</t>
  </si>
  <si>
    <t>58m2+58m2+70m2+35m*3,2m+14m*3,5m</t>
  </si>
  <si>
    <t>347</t>
  </si>
  <si>
    <t>62836110</t>
  </si>
  <si>
    <t>pás asfaltový natavitelný oxidovaný tl 4,0mm s vložkou a jemnozrnným minerálním posypem</t>
  </si>
  <si>
    <t>347*1,1655 "Přepočtené koeficientem množství</t>
  </si>
  <si>
    <t>20*3,5</t>
  </si>
  <si>
    <t>70*1,221 "Přepočtené koeficientem množství</t>
  </si>
  <si>
    <t>860 + 300</t>
  </si>
  <si>
    <t>400+450</t>
  </si>
  <si>
    <t>713131143</t>
  </si>
  <si>
    <t>Montáž tepelné izolace stěn rohožemi, pásy, deskami, dílci, bloky (izolační materiál ve specifikaci) lepením celoplošně s mechanickým kotvením</t>
  </si>
  <si>
    <t>63151525</t>
  </si>
  <si>
    <t>deska tepelně izolační minerální tl 70mm</t>
  </si>
  <si>
    <t>30*1,05 "Přepočtené koeficientem množství</t>
  </si>
  <si>
    <t>Odstranění stávajících hydroizolací a lepenk z podlahy</t>
  </si>
  <si>
    <t>860+300</t>
  </si>
  <si>
    <t>400+450+50+500</t>
  </si>
  <si>
    <t>Vnitřní dřevěné dveře 700/1970, ocelová zárubeň</t>
  </si>
  <si>
    <t>Vnitřní dřevěné dveře 800/1970, ocelová zárubeň</t>
  </si>
  <si>
    <t>Vnitřní dřevěné dveře 800/1970 EW30DP3-C3, ocelová zárubeň</t>
  </si>
  <si>
    <t>Vnitřní dřevěné dveře 900/1970 EW30DP1-C3, ocelová zárubeň</t>
  </si>
  <si>
    <t>Vnitřní dřevěné dveře posuvné 1000/1970</t>
  </si>
  <si>
    <t>Vnitřní dřevěné dveře 900/1970, ocelová zárubeň</t>
  </si>
  <si>
    <t>Vnitřní dřevěné dveře 900/1970, EI2 30 DP1-S200-C3, ocelová zárubeň</t>
  </si>
  <si>
    <t>Vnitřní dřevěné dveře 800/1970, EI2 30 DP1-S200-C3, ocelová zárubeň</t>
  </si>
  <si>
    <t>Vnitřní dřevěné dveře 1100/1970, EI2 30 DP1-S200-C3, ocelová zárubeň</t>
  </si>
  <si>
    <t>Vnitřní dvířka kovová 500x500mm, EW 30DP1</t>
  </si>
  <si>
    <t>Vnitřní dřevěné dveře 1100/1970, obložková zárubeň</t>
  </si>
  <si>
    <t>Vnitřní dřevěné dveře 900/1970 EW30DP3-C3, obložková zárubeň</t>
  </si>
  <si>
    <t>Vnitřní dřevěné dveře 800/1970 EW30DP3-C3, obložková zárubeň</t>
  </si>
  <si>
    <t>Vnitřní dřevěné dveře 1100/1970 EI2 30 DP3-S200, obložková zárubeň</t>
  </si>
  <si>
    <t>Vnitřní dřevěné dveře 1100/1970 EI2 30 DP3-S200-C3, obložková zárubeň</t>
  </si>
  <si>
    <t>D-016</t>
  </si>
  <si>
    <t>Vnitřní dřevěné dveře 1100/1970 EW 30 DP3-S200, obložková zárubeň</t>
  </si>
  <si>
    <t>D-017</t>
  </si>
  <si>
    <t>Vnitřní dřevěné dveře 900/1970, obložková zárubeň</t>
  </si>
  <si>
    <t>D-018</t>
  </si>
  <si>
    <t>Vnitřní dřevěné dveře 800/1970, obložková zárubeň</t>
  </si>
  <si>
    <t>D-019</t>
  </si>
  <si>
    <t>Vnitřní dřevěné dveře 700/1970, obložková zárubeň</t>
  </si>
  <si>
    <t>D-020</t>
  </si>
  <si>
    <t>Vnitřní dřevěné dveře 700/1970 EI2 30 DP3-S200, obložková zárubeň</t>
  </si>
  <si>
    <t>D-021</t>
  </si>
  <si>
    <t>Vnitřní dřevěné dveře 800/1970 EI2 30 DP3-S200-C3, obložková zárubeň</t>
  </si>
  <si>
    <t>D-022</t>
  </si>
  <si>
    <t>Vnitřní dvoukřídlé dveře 1700/3000 EW30 DP3-S200-C3, hliníkový rám</t>
  </si>
  <si>
    <t>D-023</t>
  </si>
  <si>
    <t>Vnitřní dvoukřídlé dveře 1950/3000 EW30 DP3-S200-C3, hliníkový rám</t>
  </si>
  <si>
    <t>O-001</t>
  </si>
  <si>
    <t>Okno plastové 600x600mm, izolační trojsklo</t>
  </si>
  <si>
    <t>Okno plastové 900x600mm, izolační trojsklo</t>
  </si>
  <si>
    <t>Okno plastové 900x1200mm, izolační trojsklo</t>
  </si>
  <si>
    <t>Okno plastové 1200x600mm, izolační trojsklo</t>
  </si>
  <si>
    <t>Okno plastové 1200x1200mm, izolační trojsklo</t>
  </si>
  <si>
    <t>Okno plastové 1200x1800mm, izolační trojsklo</t>
  </si>
  <si>
    <t>Okno plastové 1500x1800mm, izolační trojsklo</t>
  </si>
  <si>
    <t>Okno plastové 1200x1800mm, izolační trojsklo, EW15-DP3</t>
  </si>
  <si>
    <t>Okno plastové 2250x2300mm, izolační trojsklo</t>
  </si>
  <si>
    <t>D-024</t>
  </si>
  <si>
    <t>Dveře venkovní dvoukřídlé plastové 2250x2600mm, izolační trojsklo</t>
  </si>
  <si>
    <t>D-025</t>
  </si>
  <si>
    <t>Dveře venkovní dvoukřídlé plastové 1200x2600mm, izolační trojsklo</t>
  </si>
  <si>
    <t>Okno plastové dvoukřídlé 1200x2600mm, izolační trojsklo</t>
  </si>
  <si>
    <t>OS-01</t>
  </si>
  <si>
    <t>Okno střešní 800x1200mm</t>
  </si>
  <si>
    <t>D-026</t>
  </si>
  <si>
    <t>Dveře venkovní jednokřídlé plastové 1300x2200mm, izolační trojsklo</t>
  </si>
  <si>
    <t>D-027</t>
  </si>
  <si>
    <t>Dveře venkovní dvoukřídlé plastové 2000x2500mm, izolační trojsklo</t>
  </si>
  <si>
    <t>Stropní poklop 1000x1000mm EI30 DP1</t>
  </si>
  <si>
    <t>0,126+0,56+0,246+2,304</t>
  </si>
  <si>
    <t>7621005</t>
  </si>
  <si>
    <t>Dřevěný příhradový vazník 11,5m*1,5m - dodávka a montáž vč. kotvení a impregnace</t>
  </si>
  <si>
    <t>762331812</t>
  </si>
  <si>
    <t>Demontáž vázaných konstrukcí krovů sklonu do 60° z hranolů, hranolků, fošen, průřezové plochy přes 120 do 224 cm2</t>
  </si>
  <si>
    <t>Odstranění stávajících dřevěných krokví 120mmx160mm</t>
  </si>
  <si>
    <t>90,00</t>
  </si>
  <si>
    <t>Odstranění stávajících dřevěných krokví 100mmx140mm</t>
  </si>
  <si>
    <t>112,00</t>
  </si>
  <si>
    <t>Dřevěná kontralať 60x60mm</t>
  </si>
  <si>
    <t>10 * 3,5</t>
  </si>
  <si>
    <t>10 * 3,5*0,06*0,06</t>
  </si>
  <si>
    <t>Dřevěná krokev 100x160mm délky 3,5m</t>
  </si>
  <si>
    <t>10 * 3,5*0,1*0,16</t>
  </si>
  <si>
    <t>762332133</t>
  </si>
  <si>
    <t>Montáž vázaných konstrukcí krovů střech pultových, sedlových, valbových, stanových čtvercového nebo obdélníkového půdorysu z řeziva hraněného průřezové plochy přes 224 do 288 cm2</t>
  </si>
  <si>
    <t>Dřevěná krokev 120x200mm</t>
  </si>
  <si>
    <t>60512135</t>
  </si>
  <si>
    <t>hranol stavební řezivo průřezu do 288cm2 do dl 6m</t>
  </si>
  <si>
    <t>96*0,12*0,2</t>
  </si>
  <si>
    <t>Dřevěná pozednice 150x200mm délky 4,1m</t>
  </si>
  <si>
    <t>2 * 4,1</t>
  </si>
  <si>
    <t>2 * 4,1*0,15*0,2</t>
  </si>
  <si>
    <t>Odstranění stávajících vnějších parapetů 0,9m*0,25m</t>
  </si>
  <si>
    <t>15,00*0,9</t>
  </si>
  <si>
    <t>Odstranění stávajících vnějších parapetů 0,6m*0,25m</t>
  </si>
  <si>
    <t>3,00*0,6</t>
  </si>
  <si>
    <t>Odstranění stávajících vnějších parapetů 1,8m*0,25m</t>
  </si>
  <si>
    <t>1,00*1,8</t>
  </si>
  <si>
    <t>Odstranění stávajících vnějších parapetů 1,2m*0,25m</t>
  </si>
  <si>
    <t>85,00*1,2</t>
  </si>
  <si>
    <t>Odstranění stávajících vnějších parapetů 1,5m*0,25m</t>
  </si>
  <si>
    <t>2,00*1,5</t>
  </si>
  <si>
    <t>Odstranění stávajících vnějších parapetů 3,8m*0,25m</t>
  </si>
  <si>
    <t>1,00*3,8</t>
  </si>
  <si>
    <t>Odstranění stávajících vnějších parapetů 2,25m*0,25m</t>
  </si>
  <si>
    <t>1,00*2,25</t>
  </si>
  <si>
    <t>12,2m * 40m + 7,0m * 7,5m + 20m2</t>
  </si>
  <si>
    <t>561</t>
  </si>
  <si>
    <t>Krytina ze svitků, ze šablon nebo taškových tabulí z pozinkovaného plechu s povrchovou úpravou s úpravou u okapů, prostupů a výčnělků</t>
  </si>
  <si>
    <t>Venkovní parapet 0,6m*0,25m-titanzinek</t>
  </si>
  <si>
    <t>3*0,6</t>
  </si>
  <si>
    <t>Venkovní parapet 0,9m*0,25m-titanzinek</t>
  </si>
  <si>
    <t>14*0,9</t>
  </si>
  <si>
    <t>Venkovní parapet 1,2m*0,25m-titanzinek</t>
  </si>
  <si>
    <t>88*1,2</t>
  </si>
  <si>
    <t>Venkovní parapet 1,5m*0,25m-titanzinek</t>
  </si>
  <si>
    <t>1*1,5</t>
  </si>
  <si>
    <t>Venkovní parapet 2,25m*0,25m-titanzinek</t>
  </si>
  <si>
    <t>1*2,25</t>
  </si>
  <si>
    <t>120 m2 + 12,2m * 40m + 7,0m * 7,5m + 20m2</t>
  </si>
  <si>
    <t>120+561</t>
  </si>
  <si>
    <t>"pojistná" 120+561</t>
  </si>
  <si>
    <t>"parozábrana" 120+561</t>
  </si>
  <si>
    <t>"(3,6m + 3,6m + 3,6m + 4,0m + 4,1m + 3,6m + 3,6m + 3,6m + 3,6m + 4,2m)*1,2 * 1,27m" 57,2</t>
  </si>
  <si>
    <t>"(1,5m * 3,0m) * 12ks - 54,0 m2" 54</t>
  </si>
  <si>
    <t>20+40+40+20 + 120 +30+20</t>
  </si>
  <si>
    <t>Odstranění stávajících vnitřních parapetů 0,9m*0,25m</t>
  </si>
  <si>
    <t>Odstranění stávajících vnitřních parapetů 0,6m*0,25m</t>
  </si>
  <si>
    <t>Odstranění stávajících vnitřních parapetů 1,8m*0,25m</t>
  </si>
  <si>
    <t>Odstranění stávajících vnitřních parapetů 1,2m*0,25m</t>
  </si>
  <si>
    <t>Odstranění stávajících vnitřních parapetů 1,5m*0,25m</t>
  </si>
  <si>
    <t>Odstranění stávajících vnitřních parapetů 3,8m*0,25m</t>
  </si>
  <si>
    <t>Odstranění stávajících vnitřních parapetů 2,25m*0,25m</t>
  </si>
  <si>
    <t>Montáž ostatních truhlářských konstrukcí parapetních desek dřevěných nebo plastových šířky do 300 mm, délky do 1000 mm</t>
  </si>
  <si>
    <t>Vnitřní parapet 0,6m*0,25m-dřevo</t>
  </si>
  <si>
    <t>Vnitřní parapet 0,9m*0,25m-dřevo</t>
  </si>
  <si>
    <t>Vnitřní parapet 1,2m*0,25m-dřevo</t>
  </si>
  <si>
    <t>Vnitřní parapet 1,5m*0,25m-dřevo</t>
  </si>
  <si>
    <t>Vnitřní parapet 2,25m*0,25m-dřevo</t>
  </si>
  <si>
    <t>7670040</t>
  </si>
  <si>
    <t>Venkovní zábradlí, do výšky 1,1m nerezová ocel, od výšky 1,1m do 1,8m celoprosklená výplň - dodávka a montáž vč. kotvení a povrchových úprav</t>
  </si>
  <si>
    <t>25+25</t>
  </si>
  <si>
    <t>7670041</t>
  </si>
  <si>
    <t>Venkovní ocelové nerez zábradlí výšky 0,9 m - dodávka a montáž vč. kotvení a povrchových úprav</t>
  </si>
  <si>
    <t>5 + 3 + 10 + 4 + 3 + 4 + 3 + 3</t>
  </si>
  <si>
    <t>7670042</t>
  </si>
  <si>
    <t>Ocelová konstrukce terasy, žárově zinkovaná - dodávka a montáž vč. kotvení a povrchových úprav</t>
  </si>
  <si>
    <t>Překlady a sloupy z válcovaných profilů - dodávka a montáž vč. kotvení a povrchových úprav</t>
  </si>
  <si>
    <t>3800</t>
  </si>
  <si>
    <t>767007001</t>
  </si>
  <si>
    <t>Přístřešek nad vchodem do objektu, nerezová ocel, bezpečnostní čiré sklo - dodávka a montáž</t>
  </si>
  <si>
    <t>2,76*2,0</t>
  </si>
  <si>
    <t>767112812</t>
  </si>
  <si>
    <t>Demontáž stěn a příček pro zasklení svařovaných</t>
  </si>
  <si>
    <t>3,8*2,9</t>
  </si>
  <si>
    <t>767161824</t>
  </si>
  <si>
    <t>Demontáž zábradlí do suti</t>
  </si>
  <si>
    <t>40+35+20+70+25</t>
  </si>
  <si>
    <t>76758001</t>
  </si>
  <si>
    <t>Kovový podhled designový - dodávka a montáž</t>
  </si>
  <si>
    <t>76758011</t>
  </si>
  <si>
    <t>VZT žaluzie 1000x900mm - dodávka a montáž</t>
  </si>
  <si>
    <t>Montáž podlah z dlaždic keramických lepených flexibilním lepidlem velkoformátových hladkých přes 0,5 do 2 ks/m2</t>
  </si>
  <si>
    <t>25,8+11,9+6,3+16,1+25,4+11,6+26,6+6,8+3,8+1,3+29+37,5+7,7+4,1+11,9+14,9+6,3+7,4+16,6+11,6+6,5+23,1+25,9</t>
  </si>
  <si>
    <t>35,0+7,6+6,4+15+22,3+14,9+7,5+4,2+4,2+1,6+1,6+8+14,9+14,8+12,4+7+1,9+23,6+20,8+22,7+48,2+12,2+3,5+2,9</t>
  </si>
  <si>
    <t>12,2+7,2+12,5+14,7+6+5,5+13,1+20</t>
  </si>
  <si>
    <t>dlažba velkoformátová keramická slinutá hladká do interiéru i exteriéru přes 2 do 4ks/m2</t>
  </si>
  <si>
    <t>742,5*1,1 "Přepočtené koeficientem množství</t>
  </si>
  <si>
    <t>771579001</t>
  </si>
  <si>
    <t>Montáž podlah z dlaždic keramických na terče, vč. dodávky a montáže terčů a soklu</t>
  </si>
  <si>
    <t>56,5*2</t>
  </si>
  <si>
    <t>59761015</t>
  </si>
  <si>
    <t>dlažba keramická venkovní tl. 30 mm</t>
  </si>
  <si>
    <t>113*1,1 "Přepočtené koeficientem množství</t>
  </si>
  <si>
    <t>23,1m2 + 35m2 + 25,4m2 + 29m2 + 37,5m2</t>
  </si>
  <si>
    <t>150*2</t>
  </si>
  <si>
    <t>32,3+12,5+12,3+14,8+14,8+19,1+15,1+15,6+14,5+12,3+12,7+14,3+13,1+7,9+16,6+16,6+14,4+13,0+15,1+15,6+14,3</t>
  </si>
  <si>
    <t>14,1+32,0+13,0+20</t>
  </si>
  <si>
    <t>396*1,1 "Přepočtené koeficientem množství</t>
  </si>
  <si>
    <t>650</t>
  </si>
  <si>
    <t>341,11*1,15 "Přepočtené koeficientem množství</t>
  </si>
  <si>
    <t>na MVC omítku 160 m2</t>
  </si>
  <si>
    <t>na zatep. systém 45 m2</t>
  </si>
  <si>
    <t>na stávající fasádu 855m2</t>
  </si>
  <si>
    <t>160+45+855</t>
  </si>
  <si>
    <t>"Malby stropů" 351+370+380 +250</t>
  </si>
  <si>
    <t>"Malby stěn" 2027,2+2060</t>
  </si>
  <si>
    <t>vstupní/výstupní člen</t>
  </si>
  <si>
    <t>panel OPPO</t>
  </si>
  <si>
    <t>klíčový trezor</t>
  </si>
  <si>
    <t>zábleskový maják</t>
  </si>
  <si>
    <t>vyhodnocovací jednotka tepl. Kabelu</t>
  </si>
  <si>
    <t>teplotní kabel</t>
  </si>
  <si>
    <t>příchytka pro instalaci</t>
  </si>
  <si>
    <t>Akumulátor 12V</t>
  </si>
  <si>
    <t>EPS-9.1</t>
  </si>
  <si>
    <t>EPS-10.1</t>
  </si>
  <si>
    <t>EPS-11.1</t>
  </si>
  <si>
    <t>EPS-12.1</t>
  </si>
  <si>
    <t>EPS-13.1</t>
  </si>
  <si>
    <t>EPS-14.1</t>
  </si>
  <si>
    <t>montáž OPPO</t>
  </si>
  <si>
    <t>EPS-15.1</t>
  </si>
  <si>
    <t>montáž jednotky teplotního kabelu</t>
  </si>
  <si>
    <t>montáž teplotního kabelu</t>
  </si>
  <si>
    <t>montáž klíčového trezoru</t>
  </si>
  <si>
    <t>montáž zábleskového majáku</t>
  </si>
  <si>
    <t>mont. AKU</t>
  </si>
  <si>
    <t>EPS-30</t>
  </si>
  <si>
    <t>EPS-31</t>
  </si>
  <si>
    <t>EPS-32</t>
  </si>
  <si>
    <t>kabel 10x2x0,8 ( J-Y(St)Y</t>
  </si>
  <si>
    <t>EPS-33</t>
  </si>
  <si>
    <t>EPS-34</t>
  </si>
  <si>
    <t>Kolejnicový systém portálový na ploše cca 3,5 x 3,5 m pro pokrytí celé plochy místnosti, včetně dopravy, montáže a inicializační revize. Montáž do stěn. Všechny kolejnice profilu 120 x 73 mm. Nosnost 150 kg. Pokoj A</t>
  </si>
  <si>
    <t>Kolejnicový systém portálový na ploše cca 3,3 x 3,5 m pro pokrytí celé plochy místnosti, včetně dopravy, montáže a inicializační revize. Montáž do stěn. Pevné kolejnice profilu 120 x 73 mm, pohyblivá kolejnice profilu 87 x 70 mm. Nosnost 150 kg. Sociální</t>
  </si>
  <si>
    <t>Kolejnicový systém portálový na ploše cca 4,2 x 3,4 m pro pokrytí celé plochy místnosti, včetně dopravy, montáže a inicializační revize. Montáž do stěn. Všechny kolejnice profilu 120 x 73 mm. Nosnost 150 kg. Pokoj B</t>
  </si>
  <si>
    <t>Kolejnicový systém portálový na ploše cca 4,3 x 3,5 m pro pokrytí celé plochy místnosti, včetně dopravy, montáže a inicializační revize. Montáž do stěn. Všechny kolejnice profilu 120 x 73 mm. Nosnost 150 kg. Pokoj C</t>
  </si>
  <si>
    <t>Kolejnicový systém portálový na ploše cca 3,2 x 3,5 m pro pokrytí celé plochy místnosti, včetně dopravy, montáže a inicializační revize. Montáž do stěn. Pevné kolejnice profilu 120 x 73 mm, pohyblivá kolejnice profilu 87 x 70 mm. Nosnost 150 kg. Sociální</t>
  </si>
  <si>
    <t>Kolejnicový systém portálový na ploše cca 3,5 x 3,9 m pro pokrytí celé plochy místnosti, včetně dopravy, montáže a inicializační revize. Montáž do stěn. Všechny kolejnice profilu 120 x 73 mm. Nosnost 150 kg. Pokoj D</t>
  </si>
  <si>
    <t>Kolejnicový systém portálový na ploše cca 3,5 x 3,8 m pro pokrytí celé plochy místnosti, včetně dopravy, montáže a inicializační revize. Montáž do stěn. Všechny kolejnice profilu 120 x 73 mm. Nosnost 150 kg. Pokoj E</t>
  </si>
  <si>
    <t>Kolejnicový systém portálový na ploše cca 4,2 x 3,5 m pro pokrytí celé plochy místnosti, včetně dopravy, montáže a inicializační revize. Montáž do stěn. Všechny kolejnice profilu 120 x 73 mm. Nosnost 150 kg. Pokoj F</t>
  </si>
  <si>
    <t>Kolejnicový systém portálový na ploše cca 4,3 x 3,5 m pro pokrytí celé plochy místnosti, včetně dopravy, montáže a inicializační revize. Montáž do stěn. Všechny kolejnice profilu 120 x 73 mm. Nosnost 150 kg. Pokoj G</t>
  </si>
  <si>
    <t>Kolejnicový systém portálový na ploše cca 3,5 x 3,9 m pro pokrytí celé plochy místnosti, včetně dopravy, montáže a inicializační revize. Montáž do stěn. Všechny kolejnice profilu 120 x 73 mm. Nosnost 150 kg. Pokoj H</t>
  </si>
  <si>
    <t>Kolejnicový systém portálový na ploše cca 4,0 x 2,5 m pro pokrytí celé plochy místnosti, včetně dopravy, montáže a inicializační revize. Montáž do stěn. Pevné kolejnice profilu 87 x 70 mm, šikmo pojízdná pohyblivá kolejnice profilu 120 x 73 mm. Nosnost 15</t>
  </si>
  <si>
    <t>Kolejnicový systém portálový na ploše cca 2,1 x 5,6 m pro pokrytíhlavní části plochy místnosti, včetně dopravy, montáže a inicializační revize. Montáž do stěn. Všechny kolejnice profilu 87 x 70 mm. Nosnost 150 kg. Sociální zařízení I</t>
  </si>
  <si>
    <t>Kolejnicový systém portálový na ploše cca 3,6 x 3,3 m pro pokrytí celé plochy místnosti, včetně dopravy, montáže a inicializační revize. Montáž do stěn. Všechny kolejnice profilu 87 x 70 mm. Nosnost 150 kg. Záložní pokoj</t>
  </si>
  <si>
    <t>D1 - KOTELNA V OBJEKTU A</t>
  </si>
  <si>
    <t>D2 - ROZVODY POTRUBÍ V KOTELNĚ A</t>
  </si>
  <si>
    <t>D3 - ARMATURY KOTELNA A</t>
  </si>
  <si>
    <t xml:space="preserve">    D5 - ROZVODY POTRUBÍ</t>
  </si>
  <si>
    <t>KOTELNA V OBJEKTU A</t>
  </si>
  <si>
    <t>Kombinovaný rozdělovač modul 100, včetně montáže</t>
  </si>
  <si>
    <t>732211122</t>
  </si>
  <si>
    <t>Ohřívač TV, objem 400l</t>
  </si>
  <si>
    <t>ROZVODY POTRUBÍ V KOTELNĚ A</t>
  </si>
  <si>
    <t>ARMATURY KOTELNA A</t>
  </si>
  <si>
    <t>7340001</t>
  </si>
  <si>
    <t>7340002</t>
  </si>
  <si>
    <t>7340003</t>
  </si>
  <si>
    <t>7340004</t>
  </si>
  <si>
    <t>734209112</t>
  </si>
  <si>
    <t>Montáž armatur závitových,se 2závity, DN10</t>
  </si>
  <si>
    <t>734211120</t>
  </si>
  <si>
    <t>734251211</t>
  </si>
  <si>
    <t>Pojistný ventil závitový 3 Bar G 1/2</t>
  </si>
  <si>
    <t>734291245</t>
  </si>
  <si>
    <t>Filtr závitový G5/4</t>
  </si>
  <si>
    <t>11-06040</t>
  </si>
  <si>
    <t>OTOPNÁ TĚLESA PANELOVÁ 11-06040</t>
  </si>
  <si>
    <t>11-06050</t>
  </si>
  <si>
    <t>OTOPNÁ TĚLESA PANELOVÁ 11-06050</t>
  </si>
  <si>
    <t>11-06060</t>
  </si>
  <si>
    <t>OTOPNÁ TĚLESA PANELOVÁ 11-06060</t>
  </si>
  <si>
    <t>11-06070</t>
  </si>
  <si>
    <t>OTOPNÁ TĚLESA PANELOVÁ 11-06070</t>
  </si>
  <si>
    <t>11-06080</t>
  </si>
  <si>
    <t>OTOPNÁ TĚLESA PANELOVÁ 11-06080</t>
  </si>
  <si>
    <t>11-06090</t>
  </si>
  <si>
    <t>OTOPNÁ TĚLESA PANELOVÁ 11-06090</t>
  </si>
  <si>
    <t>11-06100</t>
  </si>
  <si>
    <t>OTOPNÁ TĚLESA PANELOVÁ 11-06100</t>
  </si>
  <si>
    <t>21-06040</t>
  </si>
  <si>
    <t>OTOPNÁ TĚLESA PANELOVÁ 21-06040</t>
  </si>
  <si>
    <t>21-06060</t>
  </si>
  <si>
    <t>OTOPNÁ TĚLESA PANELOVÁ 21-06060</t>
  </si>
  <si>
    <t>21-06070</t>
  </si>
  <si>
    <t>OTOPNÁ TĚLESA PANELOVÁ 21-06070</t>
  </si>
  <si>
    <t>21-06080</t>
  </si>
  <si>
    <t>OTOPNÁ TĚLESA PANELOVÁ 21-06080</t>
  </si>
  <si>
    <t>21-06090</t>
  </si>
  <si>
    <t>OTOPNÁ TĚLESA PANELOVÁ 21-06090</t>
  </si>
  <si>
    <t>21-06100</t>
  </si>
  <si>
    <t>OTOPNÁ TĚLESA PANELOVÁ 21-06100</t>
  </si>
  <si>
    <t>21-09070</t>
  </si>
  <si>
    <t>OTOPNÁ TĚLESA PANELOVÁ 21-09070</t>
  </si>
  <si>
    <t>22-06040</t>
  </si>
  <si>
    <t>OTOPNÁ TĚLESA PANELOVÁ 22-06040</t>
  </si>
  <si>
    <t>22-06090</t>
  </si>
  <si>
    <t>OTOPNÁ TĚLESA PANELOVÁ 22-06090</t>
  </si>
  <si>
    <t>ROZVODY POTRUBÍ</t>
  </si>
  <si>
    <t>1.3</t>
  </si>
  <si>
    <t>Nový rozvaděč DT2</t>
  </si>
  <si>
    <t>1.4</t>
  </si>
  <si>
    <t>Dodavatelská dokumentace (vnitřní zapojení rozvaděče DT2)</t>
  </si>
  <si>
    <t>D.1.06 - Zdravotně technické instalace</t>
  </si>
  <si>
    <t>8 - AUTOMATICKÁ POŽÁRNÍ STANICE</t>
  </si>
  <si>
    <t>AUTOMATICKÁ POŽÁRNÍ STANICE</t>
  </si>
  <si>
    <t>7220041</t>
  </si>
  <si>
    <t>automatická požární stanice - standard viz. projekt D.1.6.</t>
  </si>
  <si>
    <t>Zař. č. 2 - Zař. č. - Zař. č. 2 - Zař. č.</t>
  </si>
  <si>
    <t>Zař. č. 2A - Zař. č. - Zař. č. 2A - Zař. č.</t>
  </si>
  <si>
    <t>Zař. č. 4A - Zař. č. - Zař. č. 4A - Zař. č.</t>
  </si>
  <si>
    <t>Zař. č. 5A - Zař. č. - Zař. č. 5A - Zař. č.</t>
  </si>
  <si>
    <t>Zař. č. 6 - Zař. č. - Zař. č. 6 - Zař. č.</t>
  </si>
  <si>
    <t>Zař. č. 7 - Zař. č. - Zař. č. 7 - Zař. č.</t>
  </si>
  <si>
    <t>1.001</t>
  </si>
  <si>
    <t>VZT jednotka, Rekuperační jednotka, Vp=6500m3/h, Vo=6800m3/h,dp=350Pa, ve složení: ventilátor Ne=1,48kW + 1,45 kW, 400V, uzavírací klapka na servo, filtrační komora, rekuperační díl (ZZT účinnost minimálně 72%), teplovodní ohřívač Qt=3,2kW (70°C/50°C), 136l/h - jednotka bude dopravena na stavbu v rozebraném stavu a na místě sestavena</t>
  </si>
  <si>
    <t>1.151</t>
  </si>
  <si>
    <t>Tlumič hluku, na hranaté potrubí, 1600x500, délka 1000mm, kulisy tloušťky 100 mm, 8 ks, výška 500 mm, náběhová a odtoková hrana</t>
  </si>
  <si>
    <t>1.300</t>
  </si>
  <si>
    <t>Požární klapka, se servopohonem 230V, signalizace poloh, zpětná pružina, odolnost 90 minut, 1000x315 - nebo rovnocenný výrobek</t>
  </si>
  <si>
    <t>1.301</t>
  </si>
  <si>
    <t>Požární klapka, se servopohonem 230V, signalizace poloh, zpětná pružina, odolnost 90 minut, 800x500 - nebo rovnocenný výrobek</t>
  </si>
  <si>
    <t>1.303</t>
  </si>
  <si>
    <t>1.407</t>
  </si>
  <si>
    <t>Protidešťová žaluzie, 500x1000</t>
  </si>
  <si>
    <t>1.410</t>
  </si>
  <si>
    <t>Protidešťová žaluzie, 400x1000</t>
  </si>
  <si>
    <t>1.800.1</t>
  </si>
  <si>
    <t>Tepelná izolace 40mm, Izolace deskou z minerální plsti 1x polep. Al fólií</t>
  </si>
  <si>
    <t>1.800.2</t>
  </si>
  <si>
    <t>Tepelná izolace do plechu 60mm, Izolace deskou z minerální plsti ...?</t>
  </si>
  <si>
    <t>1A.150</t>
  </si>
  <si>
    <t>Tlumič hluku, na hranaté potrubí, 800x600, délka 1000mm, kulisy tloušťky 100 mm, 4 ks, výška 600 mm, náběhová a odtoková hrana</t>
  </si>
  <si>
    <t>1A.151</t>
  </si>
  <si>
    <t>1A.200</t>
  </si>
  <si>
    <t>Regulační klapka, 800x300</t>
  </si>
  <si>
    <t>1A.300</t>
  </si>
  <si>
    <t>Požární klapka, se servopohonem 230V, signalizace poloh, zpětná pružina, odolnost 90 minut, 800x300 - nebo rovnocenný výrobek</t>
  </si>
  <si>
    <t>1A.301</t>
  </si>
  <si>
    <t>Požární klapka, se servopohonem 230V, signalizace poloh, zpětná pružina, odolnost 90 minut, 400x1000 - nebo rovnocenný výrobek</t>
  </si>
  <si>
    <t>1A.302</t>
  </si>
  <si>
    <t>1A.303</t>
  </si>
  <si>
    <t>1A.800.1</t>
  </si>
  <si>
    <t>1A.800.2</t>
  </si>
  <si>
    <t>1A.950.1</t>
  </si>
  <si>
    <t>1A.951.1</t>
  </si>
  <si>
    <t>Zař. č. 2 - Zař. č.</t>
  </si>
  <si>
    <t>2.001</t>
  </si>
  <si>
    <t>VZT jednotka, Rekuperační jednotka, Vp=1500m3/h, Vo=1500m3/h,dp=350Pa, ve složení: ventilátor Ne=0,31kW + 0,31 kW, 400V, uzavírací klapka na servo, filtrační komora, rekuperační díl (ZZT účinnost minimálně 72%), teplovodní ohřívač Qt=0,2kW (70°C/50°C), 7l/h</t>
  </si>
  <si>
    <t>2.150</t>
  </si>
  <si>
    <t>Tlumič hluku, na hranaté potrubí, 600x500, délka 1000mm, kulisy tloušťky 100 mm, 3 ks, výška 500 mm, náběhová a odtoková hrana</t>
  </si>
  <si>
    <t>2.300</t>
  </si>
  <si>
    <t>Požární klapka, se servopohonem 230V, signalizace poloh, zpětná pružina, odolnost 90 minut, 450x200 - nebo rovnocenný výrobek</t>
  </si>
  <si>
    <t>2.301</t>
  </si>
  <si>
    <t>2.400</t>
  </si>
  <si>
    <t>2.401</t>
  </si>
  <si>
    <t>Vyústka přívodní, dvouřadá, s upevňovacím rámem, včetně regulace výkonu, 625x75 - nebo rovnocenný výrobek</t>
  </si>
  <si>
    <t>2.800</t>
  </si>
  <si>
    <t>2.800.1</t>
  </si>
  <si>
    <t>2.950</t>
  </si>
  <si>
    <t>2.950.1</t>
  </si>
  <si>
    <t>2.951</t>
  </si>
  <si>
    <t>2.951.1</t>
  </si>
  <si>
    <t>Zař. č. 2A - Zař. č.</t>
  </si>
  <si>
    <t>2A.150</t>
  </si>
  <si>
    <t>2A.300</t>
  </si>
  <si>
    <t>2A.301</t>
  </si>
  <si>
    <t>2A.400</t>
  </si>
  <si>
    <t>2A.401</t>
  </si>
  <si>
    <t>2A.800</t>
  </si>
  <si>
    <t>2A.800.1</t>
  </si>
  <si>
    <t>2A.950</t>
  </si>
  <si>
    <t>2A.950.1</t>
  </si>
  <si>
    <t>2A.951</t>
  </si>
  <si>
    <t>2A.951.1</t>
  </si>
  <si>
    <t>3A.001</t>
  </si>
  <si>
    <t>Ventilátor, diagonální, krytí motoru IP44, se stejnosměrným motorem, odvodní ventilátor, Vo = 80 m3/h, Ne= 0,053kW, 230V, 0,21A, doběh 5 min. - nebo rovnocenný výrobek</t>
  </si>
  <si>
    <t>3A.002</t>
  </si>
  <si>
    <t>Radiální ventilátor, malý, IP44, odvodní ventilátor, Vo = 50 m3/h, Ne=0,026kW, 230V, doběh 5 min. - nebo rovnocenný výrobek</t>
  </si>
  <si>
    <t>3A.003</t>
  </si>
  <si>
    <t>Ventilátor, diagonální, krytí motoru IP44, se stejnosměrným motorem, odvodní ventilátor, Vo = 200 m3/h, Ne=0,053kW, 230V, 0,21A, doběh 5 min. - nebo rovnocenný výrobek</t>
  </si>
  <si>
    <t>3A.004</t>
  </si>
  <si>
    <t>Ventilátor, diagonální, krytí motoru IP44, se stejnosměrným motorem, odvodní ventilátor, Vo = 150 m3/h, Ne=0,053kW, 230V, 0,21A, doběh 5 min. - nebo rovnocenný výrobek</t>
  </si>
  <si>
    <t>3A.005</t>
  </si>
  <si>
    <t>Radiální ventilátor, malý, odvodní ventilátor, Vo = 80 m3/h, Ne=0,068kW, 230V, doběh 5 min. - nebo rovnocenný výrobek</t>
  </si>
  <si>
    <t>3A.006</t>
  </si>
  <si>
    <t>Ventilátor, radiální, krytí motoru IP44, kovový, max. průtok 920 m3/hod, odvodní ventilátor, Vo = 470 m3/h, Ne=0,136kW, 230V, 0,9A, doběh 5 min. - nebo rovnocenný výrobek</t>
  </si>
  <si>
    <t>3A.007</t>
  </si>
  <si>
    <t>Radiální ventilátor, malý, IP44, odvodní ventilátor, Vo = 150 m3/h, Ne= 0,068kW, 230V, doběh 5 min. - nebo rovnocenný výrobek</t>
  </si>
  <si>
    <t>3A.008</t>
  </si>
  <si>
    <t>3A.024</t>
  </si>
  <si>
    <t>3A.025</t>
  </si>
  <si>
    <t>3A.026</t>
  </si>
  <si>
    <t>Radiální ventilátor, malý, IP44, odvodní ventilátor, Vo = 50 m3/h, Ne= 0,026kW, 230V, doběh 5 min. - nebo rovnocenný výrobek</t>
  </si>
  <si>
    <t>3A.027</t>
  </si>
  <si>
    <t>3A.200</t>
  </si>
  <si>
    <t>Regulační klapka, d150, d150</t>
  </si>
  <si>
    <t>3A.204</t>
  </si>
  <si>
    <t>3A.205</t>
  </si>
  <si>
    <t>3A.206</t>
  </si>
  <si>
    <t>Regulační klapka, d200</t>
  </si>
  <si>
    <t>3A.300</t>
  </si>
  <si>
    <t>3A.301</t>
  </si>
  <si>
    <t>3A.302</t>
  </si>
  <si>
    <t>3A.303</t>
  </si>
  <si>
    <t>3A.305</t>
  </si>
  <si>
    <t>3A.306</t>
  </si>
  <si>
    <t>3A.307</t>
  </si>
  <si>
    <t>3A.308</t>
  </si>
  <si>
    <t>Požární klapka, se servopohonem 230V, signalizace poloh, zpětná pružina, odolnost 90 minut, 250x200 - nebo rovnocenný výrobek</t>
  </si>
  <si>
    <t>3A.309</t>
  </si>
  <si>
    <t>3A.310</t>
  </si>
  <si>
    <t>3A.311</t>
  </si>
  <si>
    <t>3A.312</t>
  </si>
  <si>
    <t>3A.319</t>
  </si>
  <si>
    <t>3A.322</t>
  </si>
  <si>
    <t>3A.364</t>
  </si>
  <si>
    <t>Požární klapka, se servopohonem 230V, signalizace poloh, zpětná pružina, odolnost 90 minut, 250x315 - nebo rovnocenný výrobek</t>
  </si>
  <si>
    <t>3A.365</t>
  </si>
  <si>
    <t>3A.367</t>
  </si>
  <si>
    <t>3A.368</t>
  </si>
  <si>
    <t>3A.401</t>
  </si>
  <si>
    <t>3A.402</t>
  </si>
  <si>
    <t>3A.950.1</t>
  </si>
  <si>
    <t>3A.951.1</t>
  </si>
  <si>
    <t>3A.955.2</t>
  </si>
  <si>
    <t>Trouby rovné, materiál pozinkovaný plech, Vinuté potrubí SPIRO, d=150</t>
  </si>
  <si>
    <t>3A.955.4</t>
  </si>
  <si>
    <t>Trouby rovné, materiál pozinkovaný plech, Vinuté potrubí SPIRO, d=200</t>
  </si>
  <si>
    <t>3A.956.2</t>
  </si>
  <si>
    <t>Tvarovky potrubí, materiál pozinkovaný plech, Vinuté potrubí SPIRO, d=150</t>
  </si>
  <si>
    <t>3A.956.4</t>
  </si>
  <si>
    <t>Tvarovky potrubí, materiál pozinkovaný plech, Vinuté potrubí SPIRO, d=200</t>
  </si>
  <si>
    <t>Zař. č. 4A - Zař. č.</t>
  </si>
  <si>
    <t>4A.001</t>
  </si>
  <si>
    <t>Ventilátor, diagonální, krytí motoru IP44, se stejnosměrným motorem, odvodní ventilátor, Vo = 100 m3/h, Ne= 0,053kW, 230V, 0,21A - nebo rovnocenný výrobek</t>
  </si>
  <si>
    <t>4A.002</t>
  </si>
  <si>
    <t>Ventilátor, diagonální, krytí motoru IP44, se stejnosměrným motorem, odvodní ventilátor, Vo = 200 m3/h, Ne=0,053kW, 230V, 0,21A - nebo rovnocenný výrobek</t>
  </si>
  <si>
    <t>4A.200</t>
  </si>
  <si>
    <t>Regulační klapka, d150</t>
  </si>
  <si>
    <t>4A.201</t>
  </si>
  <si>
    <t>4A.300</t>
  </si>
  <si>
    <t>4A.301</t>
  </si>
  <si>
    <t>4A.302</t>
  </si>
  <si>
    <t>4A.303</t>
  </si>
  <si>
    <t>4A.304</t>
  </si>
  <si>
    <t>4A.305</t>
  </si>
  <si>
    <t>4A.400</t>
  </si>
  <si>
    <t>4A.401</t>
  </si>
  <si>
    <t>4A.800</t>
  </si>
  <si>
    <t>4A.955.1</t>
  </si>
  <si>
    <t>4A.955.2</t>
  </si>
  <si>
    <t>4A.955.3</t>
  </si>
  <si>
    <t>4A.956.1</t>
  </si>
  <si>
    <t>4A.956.2</t>
  </si>
  <si>
    <t>4A.956.3</t>
  </si>
  <si>
    <t>5.001</t>
  </si>
  <si>
    <t>Radiální ventilátor do čtyřhranného potrubí, IP55, Přívodní ventilátor, Vp = 4820 m3/h, Ne=6,35kW, 400V, 11,4A - nebo rovnocenný výrobek</t>
  </si>
  <si>
    <t>5.002</t>
  </si>
  <si>
    <t>Radiální ventilátor do čtyřhranného potrubí, IP55, Přívodní ventilátor, Vp = 4880 m3/h, Ne=6,35kW, 400V, 11,4A - nebo rovnocenný výrobek</t>
  </si>
  <si>
    <t>5.003</t>
  </si>
  <si>
    <t>5.004</t>
  </si>
  <si>
    <t>Radiální ventilátor do čtyřhranného potrubí, IP55, Přívodní ventilátor Vp = 4880 m3/h, Ne=6,35kW, 400V, 11,4A - nebo rovnocenný výrobek</t>
  </si>
  <si>
    <t>5.005</t>
  </si>
  <si>
    <t>Radiální ventilátor do čtyřhranného potrubí, IP55, Přívodní ventilátor, Vp = 2600 m3/h, Ne=2,44kW, 400V, 4,6 A - nebo rovnocenný výrobek</t>
  </si>
  <si>
    <t>5.010</t>
  </si>
  <si>
    <t>Pružná vložka, 800x500</t>
  </si>
  <si>
    <t>5.011</t>
  </si>
  <si>
    <t>Pružná vložka, 600x350</t>
  </si>
  <si>
    <t>5.200</t>
  </si>
  <si>
    <t>Regulační klapka, 800x500, ovládání pomocí servopohonu 230V</t>
  </si>
  <si>
    <t>5.202</t>
  </si>
  <si>
    <t>5.204</t>
  </si>
  <si>
    <t>5.205</t>
  </si>
  <si>
    <t>Regulační klapka, 600x350, ovládání pomocí servopohonu 230V</t>
  </si>
  <si>
    <t>5.206</t>
  </si>
  <si>
    <t>5.401</t>
  </si>
  <si>
    <t>Mřížka, 800x710</t>
  </si>
  <si>
    <t>5.402</t>
  </si>
  <si>
    <t>Mřížka, 1000x1400</t>
  </si>
  <si>
    <t>5.403</t>
  </si>
  <si>
    <t>Mřížka, 800x500</t>
  </si>
  <si>
    <t>5.404</t>
  </si>
  <si>
    <t>Protidešťová žaluzie, 1000X450</t>
  </si>
  <si>
    <t>5.800.1</t>
  </si>
  <si>
    <t>Zař. č. 5A - Zař. č.</t>
  </si>
  <si>
    <t>5A.200</t>
  </si>
  <si>
    <t>Těsná regulační klapka, s dvoupolohovým ovládáním servopohonem 230V - bez signalizace polohy, RKTM 1000x400_TPM 012/00.46 - nebo rovnocenný výrobek</t>
  </si>
  <si>
    <t>5A.400</t>
  </si>
  <si>
    <t>Protidešťová žaluzie, 1000x900</t>
  </si>
  <si>
    <t>5A.950</t>
  </si>
  <si>
    <t>5A.951</t>
  </si>
  <si>
    <t>Zař. č. 6 - Zař. č.</t>
  </si>
  <si>
    <t>6.001</t>
  </si>
  <si>
    <t>Vnější jednotka, Venkovní kondenzační jednotka Ne= 2,29kW, I=25A, 230V, vč. nosné konstrukce</t>
  </si>
  <si>
    <t>6.002</t>
  </si>
  <si>
    <t>Vnitřní chladící jednotka, Nástěnné provedení, Qch=3kW</t>
  </si>
  <si>
    <t>Zař. č. 7 - Zař. č.</t>
  </si>
  <si>
    <t>7.001</t>
  </si>
  <si>
    <t>Vnější jednotka, Venkovní kondenzační jednotka Ne= 2,7kW, I=25A, 230V, vč. nosné konstrukce</t>
  </si>
  <si>
    <t>7.002</t>
  </si>
  <si>
    <t>Vnitřní chladící jednotka, Kazetové provedení, Qch=3,5kW, 230 V, odvod kondenzátu</t>
  </si>
  <si>
    <t>7.003</t>
  </si>
  <si>
    <t>Chladivové potrubí včetně tepelné izolace, Chladivové potrubí včetně tepelné izolace, d=12 mm</t>
  </si>
  <si>
    <t>D7 - Hromosvod, uzemnění</t>
  </si>
  <si>
    <t>Hlavní skříňový rozváděče objektu RH-A, náplň rozváděče viz.výkres 13</t>
  </si>
  <si>
    <t>Průmyslový nástěnný rozváděč pro požárně bezpečnostní zařízení RDA-PO (záloha z DA), náplň a provedení rozváděče viz. výkres 14</t>
  </si>
  <si>
    <t>Průmyslový nástěnný rozváděč pro nepožární zařízení RDA-NPO záloha z DA , náplň a provedení rozváděče viz. výkres 15</t>
  </si>
  <si>
    <t>Průmyslový skříňový rozváděč pro technologii kuchyně RK-A-DA náplň rozváděče viz. výkres 16</t>
  </si>
  <si>
    <t>Průmyslový rozváděč skříňový pro technologii vzduchotechniky RVZT-A náplň rozváděče viz. výkres 17</t>
  </si>
  <si>
    <t>Průmyslový nástěnný rozváděč pro technologii vytápění RT-A-DA , náplň a provedení rozváděče viz. výkres 18</t>
  </si>
  <si>
    <t>Podružný patrový rozváděč průmyslový, skříňový R1-A-DA náplň rozváděče viz. výkres 19</t>
  </si>
  <si>
    <t>Podružný patrový rozváděč průmyslový, skříňový R2-A-DA náplň rozváděče viz. výkres 20</t>
  </si>
  <si>
    <t>Podružný patrový rozváděč průmyslový, skříňový R3-A-DA náplň rozváděče viz. výkres 21</t>
  </si>
  <si>
    <t>Průmyslový nástěnný rozváděč pro nepožární zařízení RDB-NPO záloha z DA , náplň a provedení rozváděče viz. výkres 23</t>
  </si>
  <si>
    <t>Kabel 1-CYKY 5Jx16mm2</t>
  </si>
  <si>
    <t>Kabel 1-CGTG 5x6</t>
  </si>
  <si>
    <t>Kabel 1-CGTG 5x16</t>
  </si>
  <si>
    <t>Kabel "V" Cu J 3x2,5 B2cas1d1</t>
  </si>
  <si>
    <t>Kabel "V" Cu J 5x50 B2cas1d1</t>
  </si>
  <si>
    <t>Kabel "V" Cu J 3x6 B2cas1d1</t>
  </si>
  <si>
    <t>Přepínač křížový řaz.7 komplet vč.rámečku, přístroj, klapka 230V/10A, IP44</t>
  </si>
  <si>
    <t>Typové bezpečnostní "prosklené" tlačítko TOTAL STOP</t>
  </si>
  <si>
    <t>Typové bezpečnostní "prosklené" tlačítko CENTRAL STOP</t>
  </si>
  <si>
    <t>Výkonový vypínač 400V/63A</t>
  </si>
  <si>
    <t>Výkonový vypínač 400V/40A</t>
  </si>
  <si>
    <t>Centrální jednotka NO 16-obvodů, bat.18Ah, komplet</t>
  </si>
  <si>
    <t>NG Svítidlo s dvoustrannm pikto. 25m, přisazené, IP65</t>
  </si>
  <si>
    <t>NI Svítidlo se symerickou optikou přisazené, IP65</t>
  </si>
  <si>
    <t>Ochranná stříška pro svítidla</t>
  </si>
  <si>
    <t>D-Led svítidlo závěsné kruhové/koule průměr 400 LED 29W/4100LM, IP20</t>
  </si>
  <si>
    <t>SIL-88</t>
  </si>
  <si>
    <t>SIL-90</t>
  </si>
  <si>
    <t>SIL-91</t>
  </si>
  <si>
    <t>SIL-92</t>
  </si>
  <si>
    <t>SIL-93</t>
  </si>
  <si>
    <t>SIL-94</t>
  </si>
  <si>
    <t>SIL-95</t>
  </si>
  <si>
    <t>Hromosvod, uzemnění</t>
  </si>
  <si>
    <t>SIL-96</t>
  </si>
  <si>
    <t>Svorka zkušební SZ</t>
  </si>
  <si>
    <t>SIL-97</t>
  </si>
  <si>
    <t>FeZn(AlMgSi) pr.8mm</t>
  </si>
  <si>
    <t>SIL-98</t>
  </si>
  <si>
    <t>FeZn pr.10mm</t>
  </si>
  <si>
    <t>SIL-99</t>
  </si>
  <si>
    <t>Podpěra vedení PV pro jímací vedení FeZn pr.8mm</t>
  </si>
  <si>
    <t>SIL-100</t>
  </si>
  <si>
    <t>Svorka okapová SO</t>
  </si>
  <si>
    <t>SIL-101</t>
  </si>
  <si>
    <t>Svorka křížová SK</t>
  </si>
  <si>
    <t>SIL-102</t>
  </si>
  <si>
    <t>Svorka spojovací SS</t>
  </si>
  <si>
    <t>SIL-103</t>
  </si>
  <si>
    <t>Pomocný jímač l=0,5-1,3m</t>
  </si>
  <si>
    <t>SIL-104</t>
  </si>
  <si>
    <t>Ochranný úhelník OU</t>
  </si>
  <si>
    <t>SIL-105</t>
  </si>
  <si>
    <t>Označovací štítek</t>
  </si>
  <si>
    <t>SIL-106</t>
  </si>
  <si>
    <t>Zemnící pásek FeZn 30x4</t>
  </si>
  <si>
    <t>SIL-107</t>
  </si>
  <si>
    <t>Zemnící tyče se svrkou 2,0m ZT se svorkou</t>
  </si>
  <si>
    <t>SIL-108</t>
  </si>
  <si>
    <t>SIL-109</t>
  </si>
  <si>
    <t>SIL-110</t>
  </si>
  <si>
    <t>SIL-111</t>
  </si>
  <si>
    <t>SIL-112</t>
  </si>
  <si>
    <t>SIL-113</t>
  </si>
  <si>
    <t>SIL-114</t>
  </si>
  <si>
    <t>SIL-116</t>
  </si>
  <si>
    <t xml:space="preserve">D11 -  Přeložka rozv. Cetin a.s. </t>
  </si>
  <si>
    <t>optický rozvaděč pro ukončení opt. přípojky 4vl. SM, komplet</t>
  </si>
  <si>
    <t>telefonní ústředna, až 8 portů, 50 uživatelů, 25 hovorů, rack, SW</t>
  </si>
  <si>
    <t>manažerský IP 4,3" bar. LCD, 27 prog.tl., GigE</t>
  </si>
  <si>
    <t>optický kabel 4vl. SM 9/125</t>
  </si>
  <si>
    <t>měření vláken optického kabelu</t>
  </si>
  <si>
    <t>IP čtečka EKV,biometrie otisk prstů</t>
  </si>
  <si>
    <t>programátor karet/chipů, SW</t>
  </si>
  <si>
    <t xml:space="preserve"> Přeložka rozv. Cetin a.s. </t>
  </si>
  <si>
    <t>přeložka stáv rozvopaděče Cetin</t>
  </si>
  <si>
    <t>technický dohled pracovníka Cetin</t>
  </si>
  <si>
    <t>19" rozvaděč stojanový 42U/600x600</t>
  </si>
  <si>
    <t>Výsuvná polička 1U/450mm RAL 7032 šedá</t>
  </si>
  <si>
    <t>Vent.j.spod.(hor.)-4V-220V/150W term.RAL7032 šedá</t>
  </si>
  <si>
    <t>Podstavec 600x600</t>
  </si>
  <si>
    <t>Filtr do podstavce 600mm</t>
  </si>
  <si>
    <t>DIN lišta</t>
  </si>
  <si>
    <t>Kabelové řadové svorky na DIN lištu</t>
  </si>
  <si>
    <t>Panel napájení 230V s přepěť.ochranou</t>
  </si>
  <si>
    <t>centrální řídící jednotka 24 repr. zón dle ČSN EN 60849</t>
  </si>
  <si>
    <t>univerzální modul rozhraní 48 kontaktů</t>
  </si>
  <si>
    <t>systémová komunikační jednotka</t>
  </si>
  <si>
    <t>výkonový 100V zesilovač 4x150W</t>
  </si>
  <si>
    <t>spínací jednotka napájecího napětí</t>
  </si>
  <si>
    <t>záložní zdroj,</t>
  </si>
  <si>
    <t>baterie12V/105Ah</t>
  </si>
  <si>
    <t>zesilovač SAT- dle měření signálu</t>
  </si>
  <si>
    <t>SLA-108</t>
  </si>
  <si>
    <t>Adaptér VKJV skupinový IP</t>
  </si>
  <si>
    <t>Anténa modulu detekční brány IP</t>
  </si>
  <si>
    <t>Modul detekční brány IP</t>
  </si>
  <si>
    <t>Služební jednotka s displejem IP</t>
  </si>
  <si>
    <t>Switch 8 portů</t>
  </si>
  <si>
    <t>Systémový server VoIP</t>
  </si>
  <si>
    <t>Terminál personálu IP</t>
  </si>
  <si>
    <t>SLA-127</t>
  </si>
  <si>
    <t>Vchodová komunikační jednotka venkovní skupinová IP</t>
  </si>
  <si>
    <t>Zásuvka ethernet IP</t>
  </si>
  <si>
    <t>Instalační rámeček střední (ZLJ)</t>
  </si>
  <si>
    <t>SLA-148</t>
  </si>
  <si>
    <t>SLA-149</t>
  </si>
  <si>
    <t>SLA-150</t>
  </si>
  <si>
    <t>SW aktivace sdruženého provozu</t>
  </si>
  <si>
    <t>SLA-151</t>
  </si>
  <si>
    <t>SW historie volání</t>
  </si>
  <si>
    <t>SLA-152</t>
  </si>
  <si>
    <t>SW licence Audio programu</t>
  </si>
  <si>
    <t>SLA-153</t>
  </si>
  <si>
    <t>SLA-154</t>
  </si>
  <si>
    <t>SLA-155</t>
  </si>
  <si>
    <t>SLA-156</t>
  </si>
  <si>
    <t>SLA-157</t>
  </si>
  <si>
    <t>SLA-158</t>
  </si>
  <si>
    <t>záznamové zařízení pro 64 kamer vč. 2x HDD HDD 6TB vč.licence</t>
  </si>
  <si>
    <t>SLA-159</t>
  </si>
  <si>
    <t>SLA-160</t>
  </si>
  <si>
    <t>SLA-161</t>
  </si>
  <si>
    <t>SLA-162</t>
  </si>
  <si>
    <t>dvoustupňová přepěťová ochrana včetně rytu</t>
  </si>
  <si>
    <t>SLA-163</t>
  </si>
  <si>
    <t>SLA-164</t>
  </si>
  <si>
    <t>SLA-165</t>
  </si>
  <si>
    <t>SLA-166</t>
  </si>
  <si>
    <t>SLA-167</t>
  </si>
  <si>
    <t>SLA-168</t>
  </si>
  <si>
    <t>SLA-169</t>
  </si>
  <si>
    <t>SLA-170</t>
  </si>
  <si>
    <t>SLA-171</t>
  </si>
  <si>
    <t>SLA-172</t>
  </si>
  <si>
    <t>SLA-173</t>
  </si>
  <si>
    <t>SLA-174</t>
  </si>
  <si>
    <t>SLA-175</t>
  </si>
  <si>
    <t>SLA-176</t>
  </si>
  <si>
    <t>SLA-177</t>
  </si>
  <si>
    <t>SLA-178</t>
  </si>
  <si>
    <t>VON - Vedlejší a ostatní rozpočtové náklady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</si>
</sst>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9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800080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8"/>
      <color theme="10"/>
      <name val="Wingdings 2"/>
    </font>
    <font>
      <b/>
      <sz val="10"/>
      <color rgb="FF00336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38" fillId="0" borderId="0" applyNumberFormat="0" applyFill="0" applyBorder="0" applyAlignment="0" applyProtection="0"/>
  </cellStyleXfs>
  <cellXfs count="293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3" fillId="0" borderId="0" xfId="0" applyFont="1" applyAlignment="1" applyProtection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6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6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7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7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18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9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7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1" fillId="0" borderId="14" xfId="0" applyFont="1" applyBorder="1" applyAlignment="1" applyProtection="1">
      <alignment horizontal="left" vertical="center"/>
    </xf>
    <xf numFmtId="0" fontId="21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2" fillId="4" borderId="6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2" fillId="4" borderId="7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right" vertical="center"/>
    </xf>
    <xf numFmtId="0" fontId="22" fillId="4" borderId="8" xfId="0" applyFont="1" applyFill="1" applyBorder="1" applyAlignment="1" applyProtection="1">
      <alignment horizontal="left" vertical="center"/>
    </xf>
    <xf numFmtId="0" fontId="22" fillId="4" borderId="0" xfId="0" applyFont="1" applyFill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 wrapText="1"/>
    </xf>
    <xf numFmtId="0" fontId="23" fillId="0" borderId="17" xfId="0" applyFont="1" applyBorder="1" applyAlignment="1" applyProtection="1">
      <alignment horizontal="center" vertical="center" wrapText="1"/>
    </xf>
    <xf numFmtId="0" fontId="23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horizontal="left" vertical="center"/>
    </xf>
    <xf numFmtId="0" fontId="24" fillId="0" borderId="0" xfId="0" applyFont="1" applyAlignment="1" applyProtection="1">
      <alignment vertical="center"/>
    </xf>
    <xf numFmtId="4" fontId="24" fillId="0" borderId="0" xfId="0" applyNumberFormat="1" applyFont="1" applyAlignment="1" applyProtection="1">
      <alignment horizontal="right" vertical="center"/>
    </xf>
    <xf numFmtId="4" fontId="2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20" fillId="0" borderId="14" xfId="0" applyNumberFormat="1" applyFont="1" applyBorder="1" applyAlignment="1" applyProtection="1">
      <alignment vertical="center"/>
    </xf>
    <xf numFmtId="4" fontId="20" fillId="0" borderId="0" xfId="0" applyNumberFormat="1" applyFont="1" applyBorder="1" applyAlignment="1" applyProtection="1">
      <alignment vertical="center"/>
    </xf>
    <xf numFmtId="166" fontId="20" fillId="0" borderId="0" xfId="0" applyNumberFormat="1" applyFont="1" applyBorder="1" applyAlignment="1" applyProtection="1">
      <alignment vertical="center"/>
    </xf>
    <xf numFmtId="4" fontId="20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5" fillId="0" borderId="3" xfId="0" applyFont="1" applyBorder="1" applyAlignment="1" applyProtection="1">
      <alignment vertical="center"/>
    </xf>
    <xf numFmtId="0" fontId="26" fillId="0" borderId="0" xfId="0" applyFont="1" applyAlignment="1" applyProtection="1">
      <alignment vertical="center"/>
    </xf>
    <xf numFmtId="0" fontId="26" fillId="0" borderId="0" xfId="0" applyFont="1" applyAlignment="1" applyProtection="1">
      <alignment horizontal="left" vertical="center" wrapText="1"/>
    </xf>
    <xf numFmtId="0" fontId="27" fillId="0" borderId="0" xfId="0" applyFont="1" applyAlignment="1" applyProtection="1">
      <alignment vertical="center"/>
    </xf>
    <xf numFmtId="4" fontId="27" fillId="0" borderId="0" xfId="0" applyNumberFormat="1" applyFont="1" applyAlignment="1" applyProtection="1">
      <alignment horizontal="right" vertical="center"/>
    </xf>
    <xf numFmtId="4" fontId="27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8" fillId="0" borderId="14" xfId="0" applyNumberFormat="1" applyFont="1" applyBorder="1" applyAlignment="1" applyProtection="1">
      <alignment vertical="center"/>
    </xf>
    <xf numFmtId="4" fontId="28" fillId="0" borderId="0" xfId="0" applyNumberFormat="1" applyFont="1" applyBorder="1" applyAlignment="1" applyProtection="1">
      <alignment vertical="center"/>
    </xf>
    <xf numFmtId="166" fontId="28" fillId="0" borderId="0" xfId="0" applyNumberFormat="1" applyFont="1" applyBorder="1" applyAlignment="1" applyProtection="1">
      <alignment vertical="center"/>
    </xf>
    <xf numFmtId="4" fontId="28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29" fillId="0" borderId="0" xfId="1" applyFont="1" applyAlignment="1">
      <alignment horizontal="center" vertical="center"/>
    </xf>
    <xf numFmtId="0" fontId="7" fillId="0" borderId="0" xfId="0" applyFont="1" applyAlignment="1" applyProtection="1">
      <alignment vertical="center"/>
    </xf>
    <xf numFmtId="0" fontId="30" fillId="0" borderId="0" xfId="0" applyFont="1" applyAlignment="1" applyProtection="1">
      <alignment horizontal="left" vertical="center" wrapText="1"/>
    </xf>
    <xf numFmtId="4" fontId="7" fillId="0" borderId="0" xfId="0" applyNumberFormat="1" applyFont="1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4" fontId="1" fillId="0" borderId="14" xfId="0" applyNumberFormat="1" applyFont="1" applyBorder="1" applyAlignment="1" applyProtection="1">
      <alignment vertical="center"/>
    </xf>
    <xf numFmtId="4" fontId="1" fillId="0" borderId="0" xfId="0" applyNumberFormat="1" applyFont="1" applyBorder="1" applyAlignment="1" applyProtection="1">
      <alignment vertical="center"/>
    </xf>
    <xf numFmtId="166" fontId="1" fillId="0" borderId="0" xfId="0" applyNumberFormat="1" applyFont="1" applyBorder="1" applyAlignment="1" applyProtection="1">
      <alignment vertical="center"/>
    </xf>
    <xf numFmtId="4" fontId="1" fillId="0" borderId="15" xfId="0" applyNumberFormat="1" applyFont="1" applyBorder="1" applyAlignment="1" applyProtection="1">
      <alignment vertical="center"/>
    </xf>
    <xf numFmtId="0" fontId="2" fillId="0" borderId="0" xfId="0" applyFont="1" applyAlignment="1">
      <alignment horizontal="left" vertical="center"/>
    </xf>
    <xf numFmtId="4" fontId="1" fillId="0" borderId="19" xfId="0" applyNumberFormat="1" applyFont="1" applyBorder="1" applyAlignment="1" applyProtection="1">
      <alignment vertical="center"/>
    </xf>
    <xf numFmtId="4" fontId="1" fillId="0" borderId="20" xfId="0" applyNumberFormat="1" applyFont="1" applyBorder="1" applyAlignment="1" applyProtection="1">
      <alignment vertical="center"/>
    </xf>
    <xf numFmtId="166" fontId="1" fillId="0" borderId="20" xfId="0" applyNumberFormat="1" applyFont="1" applyBorder="1" applyAlignment="1" applyProtection="1">
      <alignment vertical="center"/>
    </xf>
    <xf numFmtId="4" fontId="1" fillId="0" borderId="21" xfId="0" applyNumberFormat="1" applyFont="1" applyBorder="1" applyAlignment="1" applyProtection="1">
      <alignment vertical="center"/>
    </xf>
    <xf numFmtId="0" fontId="0" fillId="0" borderId="1" xfId="0" applyBorder="1"/>
    <xf numFmtId="0" fontId="0" fillId="0" borderId="2" xfId="0" applyBorder="1"/>
    <xf numFmtId="0" fontId="13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9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 applyProtection="1">
      <alignment horizontal="left" vertical="center" wrapText="1"/>
    </xf>
    <xf numFmtId="0" fontId="22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2" fillId="4" borderId="0" xfId="0" applyFont="1" applyFill="1" applyAlignment="1" applyProtection="1">
      <alignment horizontal="right" vertical="center"/>
    </xf>
    <xf numFmtId="0" fontId="32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2" fillId="4" borderId="16" xfId="0" applyFont="1" applyFill="1" applyBorder="1" applyAlignment="1" applyProtection="1">
      <alignment horizontal="center" vertical="center" wrapText="1"/>
    </xf>
    <xf numFmtId="0" fontId="22" fillId="4" borderId="17" xfId="0" applyFont="1" applyFill="1" applyBorder="1" applyAlignment="1" applyProtection="1">
      <alignment horizontal="center" vertical="center" wrapText="1"/>
    </xf>
    <xf numFmtId="0" fontId="22" fillId="4" borderId="18" xfId="0" applyFont="1" applyFill="1" applyBorder="1" applyAlignment="1" applyProtection="1">
      <alignment horizontal="center" vertical="center" wrapText="1"/>
    </xf>
    <xf numFmtId="0" fontId="22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4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3" fillId="0" borderId="12" xfId="0" applyNumberFormat="1" applyFont="1" applyBorder="1" applyAlignment="1" applyProtection="1"/>
    <xf numFmtId="166" fontId="33" fillId="0" borderId="13" xfId="0" applyNumberFormat="1" applyFont="1" applyBorder="1" applyAlignment="1" applyProtection="1"/>
    <xf numFmtId="4" fontId="34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2" fillId="0" borderId="22" xfId="0" applyFont="1" applyBorder="1" applyAlignment="1" applyProtection="1">
      <alignment horizontal="center" vertical="center"/>
    </xf>
    <xf numFmtId="49" fontId="22" fillId="0" borderId="22" xfId="0" applyNumberFormat="1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center" vertical="center" wrapText="1"/>
    </xf>
    <xf numFmtId="167" fontId="22" fillId="0" borderId="22" xfId="0" applyNumberFormat="1" applyFont="1" applyBorder="1" applyAlignment="1" applyProtection="1">
      <alignment vertical="center"/>
    </xf>
    <xf numFmtId="4" fontId="22" fillId="2" borderId="22" xfId="0" applyNumberFormat="1" applyFont="1" applyFill="1" applyBorder="1" applyAlignment="1" applyProtection="1">
      <alignment vertical="center"/>
      <protection locked="0"/>
    </xf>
    <xf numFmtId="4" fontId="22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3" fillId="2" borderId="14" xfId="0" applyFont="1" applyFill="1" applyBorder="1" applyAlignment="1" applyProtection="1">
      <alignment horizontal="left" vertical="center"/>
      <protection locked="0"/>
    </xf>
    <xf numFmtId="0" fontId="23" fillId="0" borderId="0" xfId="0" applyFont="1" applyBorder="1" applyAlignment="1" applyProtection="1">
      <alignment horizontal="center" vertical="center"/>
    </xf>
    <xf numFmtId="166" fontId="23" fillId="0" borderId="0" xfId="0" applyNumberFormat="1" applyFont="1" applyBorder="1" applyAlignment="1" applyProtection="1">
      <alignment vertical="center"/>
    </xf>
    <xf numFmtId="166" fontId="23" fillId="0" borderId="15" xfId="0" applyNumberFormat="1" applyFont="1" applyBorder="1" applyAlignment="1" applyProtection="1">
      <alignment vertical="center"/>
    </xf>
    <xf numFmtId="0" fontId="22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9" fillId="0" borderId="3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35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0" fontId="9" fillId="0" borderId="0" xfId="0" applyFont="1" applyAlignment="1" applyProtection="1">
      <alignment vertical="center"/>
      <protection locked="0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3" xfId="0" applyFont="1" applyBorder="1" applyAlignment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11" fillId="0" borderId="3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167" fontId="11" fillId="0" borderId="0" xfId="0" applyNumberFormat="1" applyFont="1" applyAlignment="1" applyProtection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3" xfId="0" applyFont="1" applyBorder="1" applyAlignment="1">
      <alignment vertical="center"/>
    </xf>
    <xf numFmtId="0" fontId="11" fillId="0" borderId="14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36" fillId="0" borderId="22" xfId="0" applyFont="1" applyBorder="1" applyAlignment="1" applyProtection="1">
      <alignment horizontal="center" vertical="center"/>
    </xf>
    <xf numFmtId="49" fontId="36" fillId="0" borderId="22" xfId="0" applyNumberFormat="1" applyFont="1" applyBorder="1" applyAlignment="1" applyProtection="1">
      <alignment horizontal="left" vertical="center" wrapText="1"/>
    </xf>
    <xf numFmtId="0" fontId="36" fillId="0" borderId="22" xfId="0" applyFont="1" applyBorder="1" applyAlignment="1" applyProtection="1">
      <alignment horizontal="left" vertical="center" wrapText="1"/>
    </xf>
    <xf numFmtId="0" fontId="36" fillId="0" borderId="22" xfId="0" applyFont="1" applyBorder="1" applyAlignment="1" applyProtection="1">
      <alignment horizontal="center" vertical="center" wrapText="1"/>
    </xf>
    <xf numFmtId="167" fontId="36" fillId="0" borderId="22" xfId="0" applyNumberFormat="1" applyFont="1" applyBorder="1" applyAlignment="1" applyProtection="1">
      <alignment vertical="center"/>
    </xf>
    <xf numFmtId="4" fontId="36" fillId="2" borderId="22" xfId="0" applyNumberFormat="1" applyFont="1" applyFill="1" applyBorder="1" applyAlignment="1" applyProtection="1">
      <alignment vertical="center"/>
      <protection locked="0"/>
    </xf>
    <xf numFmtId="4" fontId="36" fillId="0" borderId="22" xfId="0" applyNumberFormat="1" applyFont="1" applyBorder="1" applyAlignment="1" applyProtection="1">
      <alignment vertical="center"/>
    </xf>
    <xf numFmtId="0" fontId="37" fillId="0" borderId="22" xfId="0" applyFont="1" applyBorder="1" applyAlignment="1" applyProtection="1">
      <alignment vertical="center"/>
    </xf>
    <xf numFmtId="0" fontId="37" fillId="0" borderId="3" xfId="0" applyFont="1" applyBorder="1" applyAlignment="1">
      <alignment vertical="center"/>
    </xf>
    <xf numFmtId="0" fontId="36" fillId="2" borderId="14" xfId="0" applyFont="1" applyFill="1" applyBorder="1" applyAlignment="1" applyProtection="1">
      <alignment horizontal="left" vertical="center"/>
      <protection locked="0"/>
    </xf>
    <xf numFmtId="0" fontId="36" fillId="0" borderId="0" xfId="0" applyFont="1" applyBorder="1" applyAlignment="1" applyProtection="1">
      <alignment horizontal="center" vertical="center"/>
    </xf>
    <xf numFmtId="0" fontId="11" fillId="0" borderId="19" xfId="0" applyFont="1" applyBorder="1" applyAlignment="1" applyProtection="1">
      <alignment vertical="center"/>
    </xf>
    <xf numFmtId="0" fontId="11" fillId="0" borderId="20" xfId="0" applyFont="1" applyBorder="1" applyAlignment="1" applyProtection="1">
      <alignment vertical="center"/>
    </xf>
    <xf numFmtId="0" fontId="11" fillId="0" borderId="21" xfId="0" applyFont="1" applyBorder="1" applyAlignment="1" applyProtection="1">
      <alignment vertical="center"/>
    </xf>
    <xf numFmtId="0" fontId="23" fillId="2" borderId="19" xfId="0" applyFont="1" applyFill="1" applyBorder="1" applyAlignment="1" applyProtection="1">
      <alignment horizontal="left" vertical="center"/>
      <protection locked="0"/>
    </xf>
    <xf numFmtId="0" fontId="23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3" fillId="0" borderId="20" xfId="0" applyNumberFormat="1" applyFont="1" applyBorder="1" applyAlignment="1" applyProtection="1">
      <alignment vertical="center"/>
    </xf>
    <xf numFmtId="166" fontId="23" fillId="0" borderId="21" xfId="0" applyNumberFormat="1" applyFont="1" applyBorder="1" applyAlignment="1" applyProtection="1">
      <alignment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worksheet" Target="worksheets/sheet15.xml" /><Relationship Id="rId16" Type="http://schemas.openxmlformats.org/officeDocument/2006/relationships/worksheet" Target="worksheets/sheet16.xml" /><Relationship Id="rId17" Type="http://schemas.openxmlformats.org/officeDocument/2006/relationships/worksheet" Target="worksheets/sheet17.xml" /><Relationship Id="rId18" Type="http://schemas.openxmlformats.org/officeDocument/2006/relationships/worksheet" Target="worksheets/sheet18.xml" /><Relationship Id="rId19" Type="http://schemas.openxmlformats.org/officeDocument/2006/relationships/worksheet" Target="worksheets/sheet19.xml" /><Relationship Id="rId20" Type="http://schemas.openxmlformats.org/officeDocument/2006/relationships/worksheet" Target="worksheets/sheet20.xml" /><Relationship Id="rId21" Type="http://schemas.openxmlformats.org/officeDocument/2006/relationships/worksheet" Target="worksheets/sheet21.xml" /><Relationship Id="rId22" Type="http://schemas.openxmlformats.org/officeDocument/2006/relationships/worksheet" Target="worksheets/sheet22.xml" /><Relationship Id="rId23" Type="http://schemas.openxmlformats.org/officeDocument/2006/relationships/worksheet" Target="worksheets/sheet23.xml" /><Relationship Id="rId24" Type="http://schemas.openxmlformats.org/officeDocument/2006/relationships/worksheet" Target="worksheets/sheet24.xml" /><Relationship Id="rId25" Type="http://schemas.openxmlformats.org/officeDocument/2006/relationships/worksheet" Target="worksheets/sheet25.xml" /><Relationship Id="rId26" Type="http://schemas.openxmlformats.org/officeDocument/2006/relationships/worksheet" Target="worksheets/sheet26.xml" /><Relationship Id="rId27" Type="http://schemas.openxmlformats.org/officeDocument/2006/relationships/worksheet" Target="worksheets/sheet27.xml" /><Relationship Id="rId28" Type="http://schemas.openxmlformats.org/officeDocument/2006/relationships/worksheet" Target="worksheets/sheet28.xml" /><Relationship Id="rId29" Type="http://schemas.openxmlformats.org/officeDocument/2006/relationships/styles" Target="styles.xml" /><Relationship Id="rId30" Type="http://schemas.openxmlformats.org/officeDocument/2006/relationships/theme" Target="theme/theme1.xml" /><Relationship Id="rId31" Type="http://schemas.openxmlformats.org/officeDocument/2006/relationships/calcChain" Target="calcChain.xml" /><Relationship Id="rId32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3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4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5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6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7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8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9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0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1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2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3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4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5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6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7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8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19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0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1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2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3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4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5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6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7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8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6.xml.rels>&#65279;<?xml version="1.0" encoding="utf-8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7.xml.rels>&#65279;<?xml version="1.0" encoding="utf-8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8.xml.rels>&#65279;<?xml version="1.0" encoding="utf-8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9.xml.rels>&#65279;<?xml version="1.0" encoding="utf-8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0.xml.rels>&#65279;<?xml version="1.0" encoding="utf-8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_rels/sheet11.xml.rels>&#65279;<?xml version="1.0" encoding="utf-8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_rels/sheet12.xml.rels>&#65279;<?xml version="1.0" encoding="utf-8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_rels/sheet13.xml.rels>&#65279;<?xml version="1.0" encoding="utf-8"?><Relationships xmlns="http://schemas.openxmlformats.org/package/2006/relationships"><Relationship Id="rId1" Type="http://schemas.openxmlformats.org/officeDocument/2006/relationships/drawing" Target="../drawings/drawing13.xml" /></Relationships>
</file>

<file path=xl/worksheets/_rels/sheet14.xml.rels>&#65279;<?xml version="1.0" encoding="utf-8"?><Relationships xmlns="http://schemas.openxmlformats.org/package/2006/relationships"><Relationship Id="rId1" Type="http://schemas.openxmlformats.org/officeDocument/2006/relationships/drawing" Target="../drawings/drawing14.xml" /></Relationships>
</file>

<file path=xl/worksheets/_rels/sheet15.xml.rels>&#65279;<?xml version="1.0" encoding="utf-8"?><Relationships xmlns="http://schemas.openxmlformats.org/package/2006/relationships"><Relationship Id="rId1" Type="http://schemas.openxmlformats.org/officeDocument/2006/relationships/drawing" Target="../drawings/drawing15.xml" /></Relationships>
</file>

<file path=xl/worksheets/_rels/sheet16.xml.rels>&#65279;<?xml version="1.0" encoding="utf-8"?><Relationships xmlns="http://schemas.openxmlformats.org/package/2006/relationships"><Relationship Id="rId1" Type="http://schemas.openxmlformats.org/officeDocument/2006/relationships/drawing" Target="../drawings/drawing16.xml" /></Relationships>
</file>

<file path=xl/worksheets/_rels/sheet17.xml.rels>&#65279;<?xml version="1.0" encoding="utf-8"?><Relationships xmlns="http://schemas.openxmlformats.org/package/2006/relationships"><Relationship Id="rId1" Type="http://schemas.openxmlformats.org/officeDocument/2006/relationships/drawing" Target="../drawings/drawing17.xml" /></Relationships>
</file>

<file path=xl/worksheets/_rels/sheet18.xml.rels>&#65279;<?xml version="1.0" encoding="utf-8"?><Relationships xmlns="http://schemas.openxmlformats.org/package/2006/relationships"><Relationship Id="rId1" Type="http://schemas.openxmlformats.org/officeDocument/2006/relationships/drawing" Target="../drawings/drawing18.xml" /></Relationships>
</file>

<file path=xl/worksheets/_rels/sheet19.xml.rels>&#65279;<?xml version="1.0" encoding="utf-8"?><Relationships xmlns="http://schemas.openxmlformats.org/package/2006/relationships"><Relationship Id="rId1" Type="http://schemas.openxmlformats.org/officeDocument/2006/relationships/drawing" Target="../drawings/drawing19.xml" /></Relationships>
</file>

<file path=xl/worksheets/_rels/sheet20.xml.rels>&#65279;<?xml version="1.0" encoding="utf-8"?><Relationships xmlns="http://schemas.openxmlformats.org/package/2006/relationships"><Relationship Id="rId1" Type="http://schemas.openxmlformats.org/officeDocument/2006/relationships/drawing" Target="../drawings/drawing20.xml" /></Relationships>
</file>

<file path=xl/worksheets/_rels/sheet21.xml.rels>&#65279;<?xml version="1.0" encoding="utf-8"?><Relationships xmlns="http://schemas.openxmlformats.org/package/2006/relationships"><Relationship Id="rId1" Type="http://schemas.openxmlformats.org/officeDocument/2006/relationships/drawing" Target="../drawings/drawing21.xml" /></Relationships>
</file>

<file path=xl/worksheets/_rels/sheet22.xml.rels>&#65279;<?xml version="1.0" encoding="utf-8"?><Relationships xmlns="http://schemas.openxmlformats.org/package/2006/relationships"><Relationship Id="rId1" Type="http://schemas.openxmlformats.org/officeDocument/2006/relationships/drawing" Target="../drawings/drawing22.xml" /></Relationships>
</file>

<file path=xl/worksheets/_rels/sheet23.xml.rels>&#65279;<?xml version="1.0" encoding="utf-8"?><Relationships xmlns="http://schemas.openxmlformats.org/package/2006/relationships"><Relationship Id="rId1" Type="http://schemas.openxmlformats.org/officeDocument/2006/relationships/drawing" Target="../drawings/drawing23.xml" /></Relationships>
</file>

<file path=xl/worksheets/_rels/sheet24.xml.rels>&#65279;<?xml version="1.0" encoding="utf-8"?><Relationships xmlns="http://schemas.openxmlformats.org/package/2006/relationships"><Relationship Id="rId1" Type="http://schemas.openxmlformats.org/officeDocument/2006/relationships/drawing" Target="../drawings/drawing24.xml" /></Relationships>
</file>

<file path=xl/worksheets/_rels/sheet25.xml.rels>&#65279;<?xml version="1.0" encoding="utf-8"?><Relationships xmlns="http://schemas.openxmlformats.org/package/2006/relationships"><Relationship Id="rId1" Type="http://schemas.openxmlformats.org/officeDocument/2006/relationships/drawing" Target="../drawings/drawing25.xml" /></Relationships>
</file>

<file path=xl/worksheets/_rels/sheet26.xml.rels>&#65279;<?xml version="1.0" encoding="utf-8"?><Relationships xmlns="http://schemas.openxmlformats.org/package/2006/relationships"><Relationship Id="rId1" Type="http://schemas.openxmlformats.org/officeDocument/2006/relationships/drawing" Target="../drawings/drawing26.xml" /></Relationships>
</file>

<file path=xl/worksheets/_rels/sheet27.xml.rels>&#65279;<?xml version="1.0" encoding="utf-8"?><Relationships xmlns="http://schemas.openxmlformats.org/package/2006/relationships"><Relationship Id="rId1" Type="http://schemas.openxmlformats.org/officeDocument/2006/relationships/drawing" Target="../drawings/drawing27.xml" /></Relationships>
</file>

<file path=xl/worksheets/_rels/sheet28.xml.rels>&#65279;<?xml version="1.0" encoding="utf-8"?><Relationships xmlns="http://schemas.openxmlformats.org/package/2006/relationships"><Relationship Id="rId1" Type="http://schemas.openxmlformats.org/officeDocument/2006/relationships/drawing" Target="../drawings/drawing28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7" t="s">
        <v>6</v>
      </c>
      <c r="BT2" s="17" t="s">
        <v>7</v>
      </c>
    </row>
    <row r="3" s="1" customFormat="1" ht="6.96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6</v>
      </c>
      <c r="BT3" s="17" t="s">
        <v>8</v>
      </c>
    </row>
    <row r="4" s="1" customFormat="1" ht="24.96" customHeight="1">
      <c r="B4" s="21"/>
      <c r="C4" s="22"/>
      <c r="D4" s="23" t="s">
        <v>9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0"/>
      <c r="AS4" s="24" t="s">
        <v>10</v>
      </c>
      <c r="BE4" s="25" t="s">
        <v>11</v>
      </c>
      <c r="BS4" s="17" t="s">
        <v>12</v>
      </c>
    </row>
    <row r="5" s="1" customFormat="1" ht="12" customHeight="1">
      <c r="B5" s="21"/>
      <c r="C5" s="22"/>
      <c r="D5" s="26" t="s">
        <v>13</v>
      </c>
      <c r="E5" s="22"/>
      <c r="F5" s="22"/>
      <c r="G5" s="22"/>
      <c r="H5" s="22"/>
      <c r="I5" s="22"/>
      <c r="J5" s="22"/>
      <c r="K5" s="27" t="s">
        <v>14</v>
      </c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0"/>
      <c r="BE5" s="28" t="s">
        <v>15</v>
      </c>
      <c r="BS5" s="17" t="s">
        <v>6</v>
      </c>
    </row>
    <row r="6" s="1" customFormat="1" ht="36.96" customHeight="1">
      <c r="B6" s="21"/>
      <c r="C6" s="22"/>
      <c r="D6" s="29" t="s">
        <v>16</v>
      </c>
      <c r="E6" s="22"/>
      <c r="F6" s="22"/>
      <c r="G6" s="22"/>
      <c r="H6" s="22"/>
      <c r="I6" s="22"/>
      <c r="J6" s="22"/>
      <c r="K6" s="30" t="s">
        <v>17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0"/>
      <c r="BE6" s="31"/>
      <c r="BS6" s="17" t="s">
        <v>6</v>
      </c>
    </row>
    <row r="7" s="1" customFormat="1" ht="12" customHeight="1">
      <c r="B7" s="21"/>
      <c r="C7" s="22"/>
      <c r="D7" s="32" t="s">
        <v>18</v>
      </c>
      <c r="E7" s="22"/>
      <c r="F7" s="22"/>
      <c r="G7" s="22"/>
      <c r="H7" s="22"/>
      <c r="I7" s="22"/>
      <c r="J7" s="22"/>
      <c r="K7" s="27" t="s">
        <v>1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32" t="s">
        <v>19</v>
      </c>
      <c r="AL7" s="22"/>
      <c r="AM7" s="22"/>
      <c r="AN7" s="27" t="s">
        <v>1</v>
      </c>
      <c r="AO7" s="22"/>
      <c r="AP7" s="22"/>
      <c r="AQ7" s="22"/>
      <c r="AR7" s="20"/>
      <c r="BE7" s="31"/>
      <c r="BS7" s="17" t="s">
        <v>6</v>
      </c>
    </row>
    <row r="8" s="1" customFormat="1" ht="12" customHeight="1">
      <c r="B8" s="21"/>
      <c r="C8" s="22"/>
      <c r="D8" s="32" t="s">
        <v>20</v>
      </c>
      <c r="E8" s="22"/>
      <c r="F8" s="22"/>
      <c r="G8" s="22"/>
      <c r="H8" s="22"/>
      <c r="I8" s="22"/>
      <c r="J8" s="22"/>
      <c r="K8" s="27" t="s">
        <v>21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32" t="s">
        <v>22</v>
      </c>
      <c r="AL8" s="22"/>
      <c r="AM8" s="22"/>
      <c r="AN8" s="33" t="s">
        <v>23</v>
      </c>
      <c r="AO8" s="22"/>
      <c r="AP8" s="22"/>
      <c r="AQ8" s="22"/>
      <c r="AR8" s="20"/>
      <c r="BE8" s="31"/>
      <c r="BS8" s="17" t="s">
        <v>6</v>
      </c>
    </row>
    <row r="9" s="1" customFormat="1" ht="14.4" customHeight="1"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0"/>
      <c r="BE9" s="31"/>
      <c r="BS9" s="17" t="s">
        <v>6</v>
      </c>
    </row>
    <row r="10" s="1" customFormat="1" ht="12" customHeight="1">
      <c r="B10" s="21"/>
      <c r="C10" s="22"/>
      <c r="D10" s="32" t="s">
        <v>24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32" t="s">
        <v>25</v>
      </c>
      <c r="AL10" s="22"/>
      <c r="AM10" s="22"/>
      <c r="AN10" s="27" t="s">
        <v>26</v>
      </c>
      <c r="AO10" s="22"/>
      <c r="AP10" s="22"/>
      <c r="AQ10" s="22"/>
      <c r="AR10" s="20"/>
      <c r="BE10" s="31"/>
      <c r="BS10" s="17" t="s">
        <v>6</v>
      </c>
    </row>
    <row r="11" s="1" customFormat="1" ht="18.48" customHeight="1">
      <c r="B11" s="21"/>
      <c r="C11" s="22"/>
      <c r="D11" s="22"/>
      <c r="E11" s="27" t="s">
        <v>27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32" t="s">
        <v>28</v>
      </c>
      <c r="AL11" s="22"/>
      <c r="AM11" s="22"/>
      <c r="AN11" s="27" t="s">
        <v>29</v>
      </c>
      <c r="AO11" s="22"/>
      <c r="AP11" s="22"/>
      <c r="AQ11" s="22"/>
      <c r="AR11" s="20"/>
      <c r="BE11" s="31"/>
      <c r="BS11" s="17" t="s">
        <v>6</v>
      </c>
    </row>
    <row r="12" s="1" customFormat="1" ht="6.96" customHeight="1"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0"/>
      <c r="BE12" s="31"/>
      <c r="BS12" s="17" t="s">
        <v>6</v>
      </c>
    </row>
    <row r="13" s="1" customFormat="1" ht="12" customHeight="1">
      <c r="B13" s="21"/>
      <c r="C13" s="22"/>
      <c r="D13" s="32" t="s">
        <v>30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32" t="s">
        <v>25</v>
      </c>
      <c r="AL13" s="22"/>
      <c r="AM13" s="22"/>
      <c r="AN13" s="34" t="s">
        <v>31</v>
      </c>
      <c r="AO13" s="22"/>
      <c r="AP13" s="22"/>
      <c r="AQ13" s="22"/>
      <c r="AR13" s="20"/>
      <c r="BE13" s="31"/>
      <c r="BS13" s="17" t="s">
        <v>6</v>
      </c>
    </row>
    <row r="14">
      <c r="B14" s="21"/>
      <c r="C14" s="22"/>
      <c r="D14" s="22"/>
      <c r="E14" s="34" t="s">
        <v>31</v>
      </c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2" t="s">
        <v>28</v>
      </c>
      <c r="AL14" s="22"/>
      <c r="AM14" s="22"/>
      <c r="AN14" s="34" t="s">
        <v>31</v>
      </c>
      <c r="AO14" s="22"/>
      <c r="AP14" s="22"/>
      <c r="AQ14" s="22"/>
      <c r="AR14" s="20"/>
      <c r="BE14" s="31"/>
      <c r="BS14" s="17" t="s">
        <v>6</v>
      </c>
    </row>
    <row r="15" s="1" customFormat="1" ht="6.96" customHeight="1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0"/>
      <c r="BE15" s="31"/>
      <c r="BS15" s="17" t="s">
        <v>4</v>
      </c>
    </row>
    <row r="16" s="1" customFormat="1" ht="12" customHeight="1">
      <c r="B16" s="21"/>
      <c r="C16" s="22"/>
      <c r="D16" s="32" t="s">
        <v>32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32" t="s">
        <v>25</v>
      </c>
      <c r="AL16" s="22"/>
      <c r="AM16" s="22"/>
      <c r="AN16" s="27" t="s">
        <v>33</v>
      </c>
      <c r="AO16" s="22"/>
      <c r="AP16" s="22"/>
      <c r="AQ16" s="22"/>
      <c r="AR16" s="20"/>
      <c r="BE16" s="31"/>
      <c r="BS16" s="17" t="s">
        <v>4</v>
      </c>
    </row>
    <row r="17" s="1" customFormat="1" ht="18.48" customHeight="1">
      <c r="B17" s="21"/>
      <c r="C17" s="22"/>
      <c r="D17" s="22"/>
      <c r="E17" s="27" t="s">
        <v>34</v>
      </c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32" t="s">
        <v>28</v>
      </c>
      <c r="AL17" s="22"/>
      <c r="AM17" s="22"/>
      <c r="AN17" s="27" t="s">
        <v>1</v>
      </c>
      <c r="AO17" s="22"/>
      <c r="AP17" s="22"/>
      <c r="AQ17" s="22"/>
      <c r="AR17" s="20"/>
      <c r="BE17" s="31"/>
      <c r="BS17" s="17" t="s">
        <v>35</v>
      </c>
    </row>
    <row r="18" s="1" customFormat="1" ht="6.96" customHeight="1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0"/>
      <c r="BE18" s="31"/>
      <c r="BS18" s="17" t="s">
        <v>6</v>
      </c>
    </row>
    <row r="19" s="1" customFormat="1" ht="12" customHeight="1">
      <c r="B19" s="21"/>
      <c r="C19" s="22"/>
      <c r="D19" s="32" t="s">
        <v>36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32" t="s">
        <v>25</v>
      </c>
      <c r="AL19" s="22"/>
      <c r="AM19" s="22"/>
      <c r="AN19" s="27" t="s">
        <v>1</v>
      </c>
      <c r="AO19" s="22"/>
      <c r="AP19" s="22"/>
      <c r="AQ19" s="22"/>
      <c r="AR19" s="20"/>
      <c r="BE19" s="31"/>
      <c r="BS19" s="17" t="s">
        <v>6</v>
      </c>
    </row>
    <row r="20" s="1" customFormat="1" ht="18.48" customHeight="1">
      <c r="B20" s="21"/>
      <c r="C20" s="22"/>
      <c r="D20" s="22"/>
      <c r="E20" s="27" t="s">
        <v>21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32" t="s">
        <v>28</v>
      </c>
      <c r="AL20" s="22"/>
      <c r="AM20" s="22"/>
      <c r="AN20" s="27" t="s">
        <v>1</v>
      </c>
      <c r="AO20" s="22"/>
      <c r="AP20" s="22"/>
      <c r="AQ20" s="22"/>
      <c r="AR20" s="20"/>
      <c r="BE20" s="31"/>
      <c r="BS20" s="17" t="s">
        <v>4</v>
      </c>
    </row>
    <row r="21" s="1" customFormat="1" ht="6.96" customHeight="1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0"/>
      <c r="BE21" s="31"/>
    </row>
    <row r="22" s="1" customFormat="1" ht="12" customHeight="1">
      <c r="B22" s="21"/>
      <c r="C22" s="22"/>
      <c r="D22" s="32" t="s">
        <v>37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0"/>
      <c r="BE22" s="31"/>
    </row>
    <row r="23" s="1" customFormat="1" ht="16.5" customHeight="1">
      <c r="B23" s="21"/>
      <c r="C23" s="22"/>
      <c r="D23" s="22"/>
      <c r="E23" s="36" t="s">
        <v>1</v>
      </c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22"/>
      <c r="AP23" s="22"/>
      <c r="AQ23" s="22"/>
      <c r="AR23" s="20"/>
      <c r="BE23" s="31"/>
    </row>
    <row r="24" s="1" customFormat="1" ht="6.96" customHeight="1"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0"/>
      <c r="BE24" s="31"/>
    </row>
    <row r="25" s="1" customFormat="1" ht="6.96" customHeight="1">
      <c r="B25" s="21"/>
      <c r="C25" s="22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22"/>
      <c r="AQ25" s="22"/>
      <c r="AR25" s="20"/>
      <c r="BE25" s="31"/>
    </row>
    <row r="26" s="2" customFormat="1" ht="25.92" customHeight="1">
      <c r="A26" s="38"/>
      <c r="B26" s="39"/>
      <c r="C26" s="40"/>
      <c r="D26" s="41" t="s">
        <v>38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3">
        <f>ROUND(AG94,2)</f>
        <v>0</v>
      </c>
      <c r="AL26" s="42"/>
      <c r="AM26" s="42"/>
      <c r="AN26" s="42"/>
      <c r="AO26" s="42"/>
      <c r="AP26" s="40"/>
      <c r="AQ26" s="40"/>
      <c r="AR26" s="44"/>
      <c r="BE26" s="31"/>
    </row>
    <row r="27" s="2" customFormat="1" ht="6.96" customHeight="1">
      <c r="A27" s="38"/>
      <c r="B27" s="39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4"/>
      <c r="BE27" s="31"/>
    </row>
    <row r="28" s="2" customFormat="1">
      <c r="A28" s="38"/>
      <c r="B28" s="39"/>
      <c r="C28" s="40"/>
      <c r="D28" s="40"/>
      <c r="E28" s="40"/>
      <c r="F28" s="40"/>
      <c r="G28" s="40"/>
      <c r="H28" s="40"/>
      <c r="I28" s="40"/>
      <c r="J28" s="40"/>
      <c r="K28" s="40"/>
      <c r="L28" s="45" t="s">
        <v>39</v>
      </c>
      <c r="M28" s="45"/>
      <c r="N28" s="45"/>
      <c r="O28" s="45"/>
      <c r="P28" s="45"/>
      <c r="Q28" s="40"/>
      <c r="R28" s="40"/>
      <c r="S28" s="40"/>
      <c r="T28" s="40"/>
      <c r="U28" s="40"/>
      <c r="V28" s="40"/>
      <c r="W28" s="45" t="s">
        <v>40</v>
      </c>
      <c r="X28" s="45"/>
      <c r="Y28" s="45"/>
      <c r="Z28" s="45"/>
      <c r="AA28" s="45"/>
      <c r="AB28" s="45"/>
      <c r="AC28" s="45"/>
      <c r="AD28" s="45"/>
      <c r="AE28" s="45"/>
      <c r="AF28" s="40"/>
      <c r="AG28" s="40"/>
      <c r="AH28" s="40"/>
      <c r="AI28" s="40"/>
      <c r="AJ28" s="40"/>
      <c r="AK28" s="45" t="s">
        <v>41</v>
      </c>
      <c r="AL28" s="45"/>
      <c r="AM28" s="45"/>
      <c r="AN28" s="45"/>
      <c r="AO28" s="45"/>
      <c r="AP28" s="40"/>
      <c r="AQ28" s="40"/>
      <c r="AR28" s="44"/>
      <c r="BE28" s="31"/>
    </row>
    <row r="29" s="3" customFormat="1" ht="14.4" customHeight="1">
      <c r="A29" s="3"/>
      <c r="B29" s="46"/>
      <c r="C29" s="47"/>
      <c r="D29" s="32" t="s">
        <v>42</v>
      </c>
      <c r="E29" s="47"/>
      <c r="F29" s="32" t="s">
        <v>43</v>
      </c>
      <c r="G29" s="47"/>
      <c r="H29" s="47"/>
      <c r="I29" s="47"/>
      <c r="J29" s="47"/>
      <c r="K29" s="47"/>
      <c r="L29" s="48">
        <v>0.20999999999999999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9">
        <f>ROUND(AZ94, 2)</f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9">
        <f>ROUND(AV94, 2)</f>
        <v>0</v>
      </c>
      <c r="AL29" s="47"/>
      <c r="AM29" s="47"/>
      <c r="AN29" s="47"/>
      <c r="AO29" s="47"/>
      <c r="AP29" s="47"/>
      <c r="AQ29" s="47"/>
      <c r="AR29" s="50"/>
      <c r="BE29" s="51"/>
    </row>
    <row r="30" s="3" customFormat="1" ht="14.4" customHeight="1">
      <c r="A30" s="3"/>
      <c r="B30" s="46"/>
      <c r="C30" s="47"/>
      <c r="D30" s="47"/>
      <c r="E30" s="47"/>
      <c r="F30" s="32" t="s">
        <v>44</v>
      </c>
      <c r="G30" s="47"/>
      <c r="H30" s="47"/>
      <c r="I30" s="47"/>
      <c r="J30" s="47"/>
      <c r="K30" s="47"/>
      <c r="L30" s="48">
        <v>0.14999999999999999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9">
        <f>ROUND(BA94, 2)</f>
        <v>0</v>
      </c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9">
        <f>ROUND(AW94, 2)</f>
        <v>0</v>
      </c>
      <c r="AL30" s="47"/>
      <c r="AM30" s="47"/>
      <c r="AN30" s="47"/>
      <c r="AO30" s="47"/>
      <c r="AP30" s="47"/>
      <c r="AQ30" s="47"/>
      <c r="AR30" s="50"/>
      <c r="BE30" s="51"/>
    </row>
    <row r="31" hidden="1" s="3" customFormat="1" ht="14.4" customHeight="1">
      <c r="A31" s="3"/>
      <c r="B31" s="46"/>
      <c r="C31" s="47"/>
      <c r="D31" s="47"/>
      <c r="E31" s="47"/>
      <c r="F31" s="32" t="s">
        <v>45</v>
      </c>
      <c r="G31" s="47"/>
      <c r="H31" s="47"/>
      <c r="I31" s="47"/>
      <c r="J31" s="47"/>
      <c r="K31" s="47"/>
      <c r="L31" s="48">
        <v>0.20999999999999999</v>
      </c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9">
        <f>ROUND(BB94, 2)</f>
        <v>0</v>
      </c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9">
        <v>0</v>
      </c>
      <c r="AL31" s="47"/>
      <c r="AM31" s="47"/>
      <c r="AN31" s="47"/>
      <c r="AO31" s="47"/>
      <c r="AP31" s="47"/>
      <c r="AQ31" s="47"/>
      <c r="AR31" s="50"/>
      <c r="BE31" s="51"/>
    </row>
    <row r="32" hidden="1" s="3" customFormat="1" ht="14.4" customHeight="1">
      <c r="A32" s="3"/>
      <c r="B32" s="46"/>
      <c r="C32" s="47"/>
      <c r="D32" s="47"/>
      <c r="E32" s="47"/>
      <c r="F32" s="32" t="s">
        <v>46</v>
      </c>
      <c r="G32" s="47"/>
      <c r="H32" s="47"/>
      <c r="I32" s="47"/>
      <c r="J32" s="47"/>
      <c r="K32" s="47"/>
      <c r="L32" s="48">
        <v>0.14999999999999999</v>
      </c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9">
        <f>ROUND(BC94, 2)</f>
        <v>0</v>
      </c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9">
        <v>0</v>
      </c>
      <c r="AL32" s="47"/>
      <c r="AM32" s="47"/>
      <c r="AN32" s="47"/>
      <c r="AO32" s="47"/>
      <c r="AP32" s="47"/>
      <c r="AQ32" s="47"/>
      <c r="AR32" s="50"/>
      <c r="BE32" s="51"/>
    </row>
    <row r="33" hidden="1" s="3" customFormat="1" ht="14.4" customHeight="1">
      <c r="A33" s="3"/>
      <c r="B33" s="46"/>
      <c r="C33" s="47"/>
      <c r="D33" s="47"/>
      <c r="E33" s="47"/>
      <c r="F33" s="32" t="s">
        <v>47</v>
      </c>
      <c r="G33" s="47"/>
      <c r="H33" s="47"/>
      <c r="I33" s="47"/>
      <c r="J33" s="47"/>
      <c r="K33" s="47"/>
      <c r="L33" s="48">
        <v>0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9">
        <f>ROUND(BD94, 2)</f>
        <v>0</v>
      </c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9">
        <v>0</v>
      </c>
      <c r="AL33" s="47"/>
      <c r="AM33" s="47"/>
      <c r="AN33" s="47"/>
      <c r="AO33" s="47"/>
      <c r="AP33" s="47"/>
      <c r="AQ33" s="47"/>
      <c r="AR33" s="50"/>
      <c r="BE33" s="51"/>
    </row>
    <row r="34" s="2" customFormat="1" ht="6.96" customHeight="1">
      <c r="A34" s="38"/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  <c r="BE34" s="31"/>
    </row>
    <row r="35" s="2" customFormat="1" ht="25.92" customHeight="1">
      <c r="A35" s="38"/>
      <c r="B35" s="39"/>
      <c r="C35" s="52"/>
      <c r="D35" s="53" t="s">
        <v>48</v>
      </c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5" t="s">
        <v>49</v>
      </c>
      <c r="U35" s="54"/>
      <c r="V35" s="54"/>
      <c r="W35" s="54"/>
      <c r="X35" s="56" t="s">
        <v>50</v>
      </c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7">
        <f>SUM(AK26:AK33)</f>
        <v>0</v>
      </c>
      <c r="AL35" s="54"/>
      <c r="AM35" s="54"/>
      <c r="AN35" s="54"/>
      <c r="AO35" s="58"/>
      <c r="AP35" s="52"/>
      <c r="AQ35" s="52"/>
      <c r="AR35" s="44"/>
      <c r="BE35" s="38"/>
    </row>
    <row r="36" s="2" customFormat="1" ht="6.96" customHeight="1">
      <c r="A36" s="38"/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  <c r="BE36" s="38"/>
    </row>
    <row r="37" s="2" customFormat="1" ht="14.4" customHeight="1">
      <c r="A37" s="38"/>
      <c r="B37" s="39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  <c r="BE37" s="38"/>
    </row>
    <row r="38" s="1" customFormat="1" ht="14.4" customHeigh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0"/>
    </row>
    <row r="39" s="1" customFormat="1" ht="14.4" customHeight="1">
      <c r="B39" s="2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0"/>
    </row>
    <row r="40" s="1" customFormat="1" ht="14.4" customHeight="1">
      <c r="B40" s="2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0"/>
    </row>
    <row r="41" s="1" customFormat="1" ht="14.4" customHeight="1"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0"/>
    </row>
    <row r="42" s="1" customFormat="1" ht="14.4" customHeight="1">
      <c r="B42" s="2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0"/>
    </row>
    <row r="43" s="1" customFormat="1" ht="14.4" customHeight="1">
      <c r="B43" s="2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0"/>
    </row>
    <row r="44" s="1" customFormat="1" ht="14.4" customHeight="1"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0"/>
    </row>
    <row r="45" s="1" customFormat="1" ht="14.4" customHeight="1"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0"/>
    </row>
    <row r="46" s="1" customFormat="1" ht="14.4" customHeight="1"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0"/>
    </row>
    <row r="47" s="1" customFormat="1" ht="14.4" customHeight="1"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0"/>
    </row>
    <row r="48" s="1" customFormat="1" ht="14.4" customHeight="1"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0"/>
    </row>
    <row r="49" s="2" customFormat="1" ht="14.4" customHeight="1">
      <c r="B49" s="59"/>
      <c r="C49" s="60"/>
      <c r="D49" s="61" t="s">
        <v>51</v>
      </c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1" t="s">
        <v>52</v>
      </c>
      <c r="AI49" s="62"/>
      <c r="AJ49" s="62"/>
      <c r="AK49" s="62"/>
      <c r="AL49" s="62"/>
      <c r="AM49" s="62"/>
      <c r="AN49" s="62"/>
      <c r="AO49" s="62"/>
      <c r="AP49" s="60"/>
      <c r="AQ49" s="60"/>
      <c r="AR49" s="63"/>
    </row>
    <row r="50"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0"/>
    </row>
    <row r="51"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0"/>
    </row>
    <row r="52"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0"/>
    </row>
    <row r="53"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0"/>
    </row>
    <row r="54"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0"/>
    </row>
    <row r="55"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0"/>
    </row>
    <row r="56"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0"/>
    </row>
    <row r="57"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0"/>
    </row>
    <row r="58"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0"/>
    </row>
    <row r="59"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0"/>
    </row>
    <row r="60" s="2" customFormat="1">
      <c r="A60" s="38"/>
      <c r="B60" s="39"/>
      <c r="C60" s="40"/>
      <c r="D60" s="64" t="s">
        <v>53</v>
      </c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64" t="s">
        <v>54</v>
      </c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64" t="s">
        <v>53</v>
      </c>
      <c r="AI60" s="42"/>
      <c r="AJ60" s="42"/>
      <c r="AK60" s="42"/>
      <c r="AL60" s="42"/>
      <c r="AM60" s="64" t="s">
        <v>54</v>
      </c>
      <c r="AN60" s="42"/>
      <c r="AO60" s="42"/>
      <c r="AP60" s="40"/>
      <c r="AQ60" s="40"/>
      <c r="AR60" s="44"/>
      <c r="BE60" s="38"/>
    </row>
    <row r="61"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0"/>
    </row>
    <row r="62">
      <c r="B62" s="21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0"/>
    </row>
    <row r="63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0"/>
    </row>
    <row r="64" s="2" customFormat="1">
      <c r="A64" s="38"/>
      <c r="B64" s="39"/>
      <c r="C64" s="40"/>
      <c r="D64" s="61" t="s">
        <v>55</v>
      </c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1" t="s">
        <v>56</v>
      </c>
      <c r="AI64" s="65"/>
      <c r="AJ64" s="65"/>
      <c r="AK64" s="65"/>
      <c r="AL64" s="65"/>
      <c r="AM64" s="65"/>
      <c r="AN64" s="65"/>
      <c r="AO64" s="65"/>
      <c r="AP64" s="40"/>
      <c r="AQ64" s="40"/>
      <c r="AR64" s="44"/>
      <c r="BE64" s="38"/>
    </row>
    <row r="65">
      <c r="B65" s="21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0"/>
    </row>
    <row r="66">
      <c r="B66" s="21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0"/>
    </row>
    <row r="67">
      <c r="B67" s="21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0"/>
    </row>
    <row r="68">
      <c r="B68" s="21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0"/>
    </row>
    <row r="69">
      <c r="B69" s="21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0"/>
    </row>
    <row r="70">
      <c r="B70" s="21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0"/>
    </row>
    <row r="71"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0"/>
    </row>
    <row r="72">
      <c r="B72" s="21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0"/>
    </row>
    <row r="73">
      <c r="B73" s="21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0"/>
    </row>
    <row r="74">
      <c r="B74" s="21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0"/>
    </row>
    <row r="75" s="2" customFormat="1">
      <c r="A75" s="38"/>
      <c r="B75" s="39"/>
      <c r="C75" s="40"/>
      <c r="D75" s="64" t="s">
        <v>53</v>
      </c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64" t="s">
        <v>54</v>
      </c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64" t="s">
        <v>53</v>
      </c>
      <c r="AI75" s="42"/>
      <c r="AJ75" s="42"/>
      <c r="AK75" s="42"/>
      <c r="AL75" s="42"/>
      <c r="AM75" s="64" t="s">
        <v>54</v>
      </c>
      <c r="AN75" s="42"/>
      <c r="AO75" s="42"/>
      <c r="AP75" s="40"/>
      <c r="AQ75" s="40"/>
      <c r="AR75" s="44"/>
      <c r="BE75" s="38"/>
    </row>
    <row r="76" s="2" customFormat="1">
      <c r="A76" s="38"/>
      <c r="B76" s="39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4"/>
      <c r="BE76" s="38"/>
    </row>
    <row r="77" s="2" customFormat="1" ht="6.96" customHeight="1">
      <c r="A77" s="38"/>
      <c r="B77" s="66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44"/>
      <c r="BE77" s="38"/>
    </row>
    <row r="81" s="2" customFormat="1" ht="6.96" customHeight="1">
      <c r="A81" s="38"/>
      <c r="B81" s="68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69"/>
      <c r="AR81" s="44"/>
      <c r="BE81" s="38"/>
    </row>
    <row r="82" s="2" customFormat="1" ht="24.96" customHeight="1">
      <c r="A82" s="38"/>
      <c r="B82" s="39"/>
      <c r="C82" s="23" t="s">
        <v>57</v>
      </c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4"/>
      <c r="B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4"/>
      <c r="BE83" s="38"/>
    </row>
    <row r="84" s="4" customFormat="1" ht="12" customHeight="1">
      <c r="A84" s="4"/>
      <c r="B84" s="70"/>
      <c r="C84" s="32" t="s">
        <v>13</v>
      </c>
      <c r="D84" s="71"/>
      <c r="E84" s="71"/>
      <c r="F84" s="71"/>
      <c r="G84" s="71"/>
      <c r="H84" s="71"/>
      <c r="I84" s="71"/>
      <c r="J84" s="71"/>
      <c r="K84" s="71"/>
      <c r="L84" s="71" t="str">
        <f>K5</f>
        <v>0108-66</v>
      </c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2"/>
      <c r="BE84" s="4"/>
    </row>
    <row r="85" s="5" customFormat="1" ht="36.96" customHeight="1">
      <c r="A85" s="5"/>
      <c r="B85" s="73"/>
      <c r="C85" s="74" t="s">
        <v>16</v>
      </c>
      <c r="D85" s="75"/>
      <c r="E85" s="75"/>
      <c r="F85" s="75"/>
      <c r="G85" s="75"/>
      <c r="H85" s="75"/>
      <c r="I85" s="75"/>
      <c r="J85" s="75"/>
      <c r="K85" s="75"/>
      <c r="L85" s="76" t="str">
        <f>K6</f>
        <v>Přestavba a rozšíření domova pro seniory Jiráskova č.p.193 Broumov</v>
      </c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7"/>
      <c r="BE85" s="5"/>
    </row>
    <row r="86" s="2" customFormat="1" ht="6.96" customHeight="1">
      <c r="A86" s="38"/>
      <c r="B86" s="39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4"/>
      <c r="BE86" s="38"/>
    </row>
    <row r="87" s="2" customFormat="1" ht="12" customHeight="1">
      <c r="A87" s="38"/>
      <c r="B87" s="39"/>
      <c r="C87" s="32" t="s">
        <v>20</v>
      </c>
      <c r="D87" s="40"/>
      <c r="E87" s="40"/>
      <c r="F87" s="40"/>
      <c r="G87" s="40"/>
      <c r="H87" s="40"/>
      <c r="I87" s="40"/>
      <c r="J87" s="40"/>
      <c r="K87" s="40"/>
      <c r="L87" s="78" t="str">
        <f>IF(K8="","",K8)</f>
        <v xml:space="preserve"> </v>
      </c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32" t="s">
        <v>22</v>
      </c>
      <c r="AJ87" s="40"/>
      <c r="AK87" s="40"/>
      <c r="AL87" s="40"/>
      <c r="AM87" s="79" t="str">
        <f>IF(AN8= "","",AN8)</f>
        <v>13. 3. 2022</v>
      </c>
      <c r="AN87" s="79"/>
      <c r="AO87" s="40"/>
      <c r="AP87" s="40"/>
      <c r="AQ87" s="40"/>
      <c r="AR87" s="44"/>
      <c r="B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4"/>
      <c r="BE88" s="38"/>
    </row>
    <row r="89" s="2" customFormat="1" ht="40.05" customHeight="1">
      <c r="A89" s="38"/>
      <c r="B89" s="39"/>
      <c r="C89" s="32" t="s">
        <v>24</v>
      </c>
      <c r="D89" s="40"/>
      <c r="E89" s="40"/>
      <c r="F89" s="40"/>
      <c r="G89" s="40"/>
      <c r="H89" s="40"/>
      <c r="I89" s="40"/>
      <c r="J89" s="40"/>
      <c r="K89" s="40"/>
      <c r="L89" s="71" t="str">
        <f>IF(E11= "","",E11)</f>
        <v>Město Broumov, třída Masarykova 239,55001 Broumov</v>
      </c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32" t="s">
        <v>32</v>
      </c>
      <c r="AJ89" s="40"/>
      <c r="AK89" s="40"/>
      <c r="AL89" s="40"/>
      <c r="AM89" s="80" t="str">
        <f>IF(E17="","",E17)</f>
        <v xml:space="preserve">Ing. Ondřej Nesměrák, Ploštilova 1379,14300 Praha </v>
      </c>
      <c r="AN89" s="71"/>
      <c r="AO89" s="71"/>
      <c r="AP89" s="71"/>
      <c r="AQ89" s="40"/>
      <c r="AR89" s="44"/>
      <c r="AS89" s="81" t="s">
        <v>58</v>
      </c>
      <c r="AT89" s="82"/>
      <c r="AU89" s="83"/>
      <c r="AV89" s="83"/>
      <c r="AW89" s="83"/>
      <c r="AX89" s="83"/>
      <c r="AY89" s="83"/>
      <c r="AZ89" s="83"/>
      <c r="BA89" s="83"/>
      <c r="BB89" s="83"/>
      <c r="BC89" s="83"/>
      <c r="BD89" s="84"/>
      <c r="BE89" s="38"/>
    </row>
    <row r="90" s="2" customFormat="1" ht="15.15" customHeight="1">
      <c r="A90" s="38"/>
      <c r="B90" s="39"/>
      <c r="C90" s="32" t="s">
        <v>30</v>
      </c>
      <c r="D90" s="40"/>
      <c r="E90" s="40"/>
      <c r="F90" s="40"/>
      <c r="G90" s="40"/>
      <c r="H90" s="40"/>
      <c r="I90" s="40"/>
      <c r="J90" s="40"/>
      <c r="K90" s="40"/>
      <c r="L90" s="71" t="str">
        <f>IF(E14= "Vyplň údaj","",E14)</f>
        <v/>
      </c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32" t="s">
        <v>36</v>
      </c>
      <c r="AJ90" s="40"/>
      <c r="AK90" s="40"/>
      <c r="AL90" s="40"/>
      <c r="AM90" s="80" t="str">
        <f>IF(E20="","",E20)</f>
        <v xml:space="preserve"> </v>
      </c>
      <c r="AN90" s="71"/>
      <c r="AO90" s="71"/>
      <c r="AP90" s="71"/>
      <c r="AQ90" s="40"/>
      <c r="AR90" s="44"/>
      <c r="AS90" s="85"/>
      <c r="AT90" s="86"/>
      <c r="AU90" s="87"/>
      <c r="AV90" s="87"/>
      <c r="AW90" s="87"/>
      <c r="AX90" s="87"/>
      <c r="AY90" s="87"/>
      <c r="AZ90" s="87"/>
      <c r="BA90" s="87"/>
      <c r="BB90" s="87"/>
      <c r="BC90" s="87"/>
      <c r="BD90" s="88"/>
      <c r="BE90" s="38"/>
    </row>
    <row r="91" s="2" customFormat="1" ht="10.8" customHeight="1">
      <c r="A91" s="38"/>
      <c r="B91" s="39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4"/>
      <c r="AS91" s="89"/>
      <c r="AT91" s="90"/>
      <c r="AU91" s="91"/>
      <c r="AV91" s="91"/>
      <c r="AW91" s="91"/>
      <c r="AX91" s="91"/>
      <c r="AY91" s="91"/>
      <c r="AZ91" s="91"/>
      <c r="BA91" s="91"/>
      <c r="BB91" s="91"/>
      <c r="BC91" s="91"/>
      <c r="BD91" s="92"/>
      <c r="BE91" s="38"/>
    </row>
    <row r="92" s="2" customFormat="1" ht="29.28" customHeight="1">
      <c r="A92" s="38"/>
      <c r="B92" s="39"/>
      <c r="C92" s="93" t="s">
        <v>59</v>
      </c>
      <c r="D92" s="94"/>
      <c r="E92" s="94"/>
      <c r="F92" s="94"/>
      <c r="G92" s="94"/>
      <c r="H92" s="95"/>
      <c r="I92" s="96" t="s">
        <v>60</v>
      </c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Y92" s="94"/>
      <c r="Z92" s="94"/>
      <c r="AA92" s="94"/>
      <c r="AB92" s="94"/>
      <c r="AC92" s="94"/>
      <c r="AD92" s="94"/>
      <c r="AE92" s="94"/>
      <c r="AF92" s="94"/>
      <c r="AG92" s="97" t="s">
        <v>61</v>
      </c>
      <c r="AH92" s="94"/>
      <c r="AI92" s="94"/>
      <c r="AJ92" s="94"/>
      <c r="AK92" s="94"/>
      <c r="AL92" s="94"/>
      <c r="AM92" s="94"/>
      <c r="AN92" s="96" t="s">
        <v>62</v>
      </c>
      <c r="AO92" s="94"/>
      <c r="AP92" s="98"/>
      <c r="AQ92" s="99" t="s">
        <v>63</v>
      </c>
      <c r="AR92" s="44"/>
      <c r="AS92" s="100" t="s">
        <v>64</v>
      </c>
      <c r="AT92" s="101" t="s">
        <v>65</v>
      </c>
      <c r="AU92" s="101" t="s">
        <v>66</v>
      </c>
      <c r="AV92" s="101" t="s">
        <v>67</v>
      </c>
      <c r="AW92" s="101" t="s">
        <v>68</v>
      </c>
      <c r="AX92" s="101" t="s">
        <v>69</v>
      </c>
      <c r="AY92" s="101" t="s">
        <v>70</v>
      </c>
      <c r="AZ92" s="101" t="s">
        <v>71</v>
      </c>
      <c r="BA92" s="101" t="s">
        <v>72</v>
      </c>
      <c r="BB92" s="101" t="s">
        <v>73</v>
      </c>
      <c r="BC92" s="101" t="s">
        <v>74</v>
      </c>
      <c r="BD92" s="102" t="s">
        <v>75</v>
      </c>
      <c r="BE92" s="38"/>
    </row>
    <row r="93" s="2" customFormat="1" ht="10.8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4"/>
      <c r="AS93" s="103"/>
      <c r="AT93" s="104"/>
      <c r="AU93" s="104"/>
      <c r="AV93" s="104"/>
      <c r="AW93" s="104"/>
      <c r="AX93" s="104"/>
      <c r="AY93" s="104"/>
      <c r="AZ93" s="104"/>
      <c r="BA93" s="104"/>
      <c r="BB93" s="104"/>
      <c r="BC93" s="104"/>
      <c r="BD93" s="105"/>
      <c r="BE93" s="38"/>
    </row>
    <row r="94" s="6" customFormat="1" ht="32.4" customHeight="1">
      <c r="A94" s="6"/>
      <c r="B94" s="106"/>
      <c r="C94" s="107" t="s">
        <v>76</v>
      </c>
      <c r="D94" s="108"/>
      <c r="E94" s="108"/>
      <c r="F94" s="108"/>
      <c r="G94" s="108"/>
      <c r="H94" s="108"/>
      <c r="I94" s="108"/>
      <c r="J94" s="108"/>
      <c r="K94" s="108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108"/>
      <c r="AA94" s="108"/>
      <c r="AB94" s="108"/>
      <c r="AC94" s="108"/>
      <c r="AD94" s="108"/>
      <c r="AE94" s="108"/>
      <c r="AF94" s="108"/>
      <c r="AG94" s="109">
        <f>ROUND(AG95+AG106+AG114,2)</f>
        <v>0</v>
      </c>
      <c r="AH94" s="109"/>
      <c r="AI94" s="109"/>
      <c r="AJ94" s="109"/>
      <c r="AK94" s="109"/>
      <c r="AL94" s="109"/>
      <c r="AM94" s="109"/>
      <c r="AN94" s="110">
        <f>SUM(AG94,AT94)</f>
        <v>0</v>
      </c>
      <c r="AO94" s="110"/>
      <c r="AP94" s="110"/>
      <c r="AQ94" s="111" t="s">
        <v>1</v>
      </c>
      <c r="AR94" s="112"/>
      <c r="AS94" s="113">
        <f>ROUND(AS95+AS106+AS114,2)</f>
        <v>0</v>
      </c>
      <c r="AT94" s="114">
        <f>ROUND(SUM(AV94:AW94),2)</f>
        <v>0</v>
      </c>
      <c r="AU94" s="115">
        <f>ROUND(AU95+AU106+AU114,5)</f>
        <v>0</v>
      </c>
      <c r="AV94" s="114">
        <f>ROUND(AZ94*L29,2)</f>
        <v>0</v>
      </c>
      <c r="AW94" s="114">
        <f>ROUND(BA94*L30,2)</f>
        <v>0</v>
      </c>
      <c r="AX94" s="114">
        <f>ROUND(BB94*L29,2)</f>
        <v>0</v>
      </c>
      <c r="AY94" s="114">
        <f>ROUND(BC94*L30,2)</f>
        <v>0</v>
      </c>
      <c r="AZ94" s="114">
        <f>ROUND(AZ95+AZ106+AZ114,2)</f>
        <v>0</v>
      </c>
      <c r="BA94" s="114">
        <f>ROUND(BA95+BA106+BA114,2)</f>
        <v>0</v>
      </c>
      <c r="BB94" s="114">
        <f>ROUND(BB95+BB106+BB114,2)</f>
        <v>0</v>
      </c>
      <c r="BC94" s="114">
        <f>ROUND(BC95+BC106+BC114,2)</f>
        <v>0</v>
      </c>
      <c r="BD94" s="116">
        <f>ROUND(BD95+BD106+BD114,2)</f>
        <v>0</v>
      </c>
      <c r="BE94" s="6"/>
      <c r="BS94" s="117" t="s">
        <v>77</v>
      </c>
      <c r="BT94" s="117" t="s">
        <v>78</v>
      </c>
      <c r="BU94" s="118" t="s">
        <v>79</v>
      </c>
      <c r="BV94" s="117" t="s">
        <v>80</v>
      </c>
      <c r="BW94" s="117" t="s">
        <v>5</v>
      </c>
      <c r="BX94" s="117" t="s">
        <v>81</v>
      </c>
      <c r="CL94" s="117" t="s">
        <v>1</v>
      </c>
    </row>
    <row r="95" s="7" customFormat="1" ht="16.5" customHeight="1">
      <c r="A95" s="7"/>
      <c r="B95" s="119"/>
      <c r="C95" s="120"/>
      <c r="D95" s="121" t="s">
        <v>82</v>
      </c>
      <c r="E95" s="121"/>
      <c r="F95" s="121"/>
      <c r="G95" s="121"/>
      <c r="H95" s="121"/>
      <c r="I95" s="122"/>
      <c r="J95" s="121" t="s">
        <v>83</v>
      </c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3">
        <f>ROUND(SUM(AG96:AG105),2)</f>
        <v>0</v>
      </c>
      <c r="AH95" s="122"/>
      <c r="AI95" s="122"/>
      <c r="AJ95" s="122"/>
      <c r="AK95" s="122"/>
      <c r="AL95" s="122"/>
      <c r="AM95" s="122"/>
      <c r="AN95" s="124">
        <f>SUM(AG95,AT95)</f>
        <v>0</v>
      </c>
      <c r="AO95" s="122"/>
      <c r="AP95" s="122"/>
      <c r="AQ95" s="125" t="s">
        <v>84</v>
      </c>
      <c r="AR95" s="126"/>
      <c r="AS95" s="127">
        <f>ROUND(SUM(AS96:AS105),2)</f>
        <v>0</v>
      </c>
      <c r="AT95" s="128">
        <f>ROUND(SUM(AV95:AW95),2)</f>
        <v>0</v>
      </c>
      <c r="AU95" s="129">
        <f>ROUND(SUM(AU96:AU105),5)</f>
        <v>0</v>
      </c>
      <c r="AV95" s="128">
        <f>ROUND(AZ95*L29,2)</f>
        <v>0</v>
      </c>
      <c r="AW95" s="128">
        <f>ROUND(BA95*L30,2)</f>
        <v>0</v>
      </c>
      <c r="AX95" s="128">
        <f>ROUND(BB95*L29,2)</f>
        <v>0</v>
      </c>
      <c r="AY95" s="128">
        <f>ROUND(BC95*L30,2)</f>
        <v>0</v>
      </c>
      <c r="AZ95" s="128">
        <f>ROUND(SUM(AZ96:AZ105),2)</f>
        <v>0</v>
      </c>
      <c r="BA95" s="128">
        <f>ROUND(SUM(BA96:BA105),2)</f>
        <v>0</v>
      </c>
      <c r="BB95" s="128">
        <f>ROUND(SUM(BB96:BB105),2)</f>
        <v>0</v>
      </c>
      <c r="BC95" s="128">
        <f>ROUND(SUM(BC96:BC105),2)</f>
        <v>0</v>
      </c>
      <c r="BD95" s="130">
        <f>ROUND(SUM(BD96:BD105),2)</f>
        <v>0</v>
      </c>
      <c r="BE95" s="7"/>
      <c r="BS95" s="131" t="s">
        <v>77</v>
      </c>
      <c r="BT95" s="131" t="s">
        <v>85</v>
      </c>
      <c r="BU95" s="131" t="s">
        <v>79</v>
      </c>
      <c r="BV95" s="131" t="s">
        <v>80</v>
      </c>
      <c r="BW95" s="131" t="s">
        <v>86</v>
      </c>
      <c r="BX95" s="131" t="s">
        <v>5</v>
      </c>
      <c r="CL95" s="131" t="s">
        <v>1</v>
      </c>
      <c r="CM95" s="131" t="s">
        <v>85</v>
      </c>
    </row>
    <row r="96" s="4" customFormat="1" ht="16.5" customHeight="1">
      <c r="A96" s="132" t="s">
        <v>87</v>
      </c>
      <c r="B96" s="70"/>
      <c r="C96" s="133"/>
      <c r="D96" s="133"/>
      <c r="E96" s="134" t="s">
        <v>88</v>
      </c>
      <c r="F96" s="134"/>
      <c r="G96" s="134"/>
      <c r="H96" s="134"/>
      <c r="I96" s="134"/>
      <c r="J96" s="133"/>
      <c r="K96" s="134" t="s">
        <v>89</v>
      </c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5">
        <f>'D.1.01 - Architektonicko-...'!J32</f>
        <v>0</v>
      </c>
      <c r="AH96" s="133"/>
      <c r="AI96" s="133"/>
      <c r="AJ96" s="133"/>
      <c r="AK96" s="133"/>
      <c r="AL96" s="133"/>
      <c r="AM96" s="133"/>
      <c r="AN96" s="135">
        <f>SUM(AG96,AT96)</f>
        <v>0</v>
      </c>
      <c r="AO96" s="133"/>
      <c r="AP96" s="133"/>
      <c r="AQ96" s="136" t="s">
        <v>90</v>
      </c>
      <c r="AR96" s="72"/>
      <c r="AS96" s="137">
        <v>0</v>
      </c>
      <c r="AT96" s="138">
        <f>ROUND(SUM(AV96:AW96),2)</f>
        <v>0</v>
      </c>
      <c r="AU96" s="139">
        <f>'D.1.01 - Architektonicko-...'!P147</f>
        <v>0</v>
      </c>
      <c r="AV96" s="138">
        <f>'D.1.01 - Architektonicko-...'!J35</f>
        <v>0</v>
      </c>
      <c r="AW96" s="138">
        <f>'D.1.01 - Architektonicko-...'!J36</f>
        <v>0</v>
      </c>
      <c r="AX96" s="138">
        <f>'D.1.01 - Architektonicko-...'!J37</f>
        <v>0</v>
      </c>
      <c r="AY96" s="138">
        <f>'D.1.01 - Architektonicko-...'!J38</f>
        <v>0</v>
      </c>
      <c r="AZ96" s="138">
        <f>'D.1.01 - Architektonicko-...'!F35</f>
        <v>0</v>
      </c>
      <c r="BA96" s="138">
        <f>'D.1.01 - Architektonicko-...'!F36</f>
        <v>0</v>
      </c>
      <c r="BB96" s="138">
        <f>'D.1.01 - Architektonicko-...'!F37</f>
        <v>0</v>
      </c>
      <c r="BC96" s="138">
        <f>'D.1.01 - Architektonicko-...'!F38</f>
        <v>0</v>
      </c>
      <c r="BD96" s="140">
        <f>'D.1.01 - Architektonicko-...'!F39</f>
        <v>0</v>
      </c>
      <c r="BE96" s="4"/>
      <c r="BT96" s="141" t="s">
        <v>91</v>
      </c>
      <c r="BV96" s="141" t="s">
        <v>80</v>
      </c>
      <c r="BW96" s="141" t="s">
        <v>92</v>
      </c>
      <c r="BX96" s="141" t="s">
        <v>86</v>
      </c>
      <c r="CL96" s="141" t="s">
        <v>1</v>
      </c>
    </row>
    <row r="97" s="4" customFormat="1" ht="16.5" customHeight="1">
      <c r="A97" s="132" t="s">
        <v>87</v>
      </c>
      <c r="B97" s="70"/>
      <c r="C97" s="133"/>
      <c r="D97" s="133"/>
      <c r="E97" s="134" t="s">
        <v>93</v>
      </c>
      <c r="F97" s="134"/>
      <c r="G97" s="134"/>
      <c r="H97" s="134"/>
      <c r="I97" s="134"/>
      <c r="J97" s="133"/>
      <c r="K97" s="134" t="s">
        <v>94</v>
      </c>
      <c r="L97" s="134"/>
      <c r="M97" s="134"/>
      <c r="N97" s="134"/>
      <c r="O97" s="134"/>
      <c r="P97" s="134"/>
      <c r="Q97" s="134"/>
      <c r="R97" s="134"/>
      <c r="S97" s="134"/>
      <c r="T97" s="134"/>
      <c r="U97" s="134"/>
      <c r="V97" s="134"/>
      <c r="W97" s="134"/>
      <c r="X97" s="134"/>
      <c r="Y97" s="134"/>
      <c r="Z97" s="134"/>
      <c r="AA97" s="134"/>
      <c r="AB97" s="134"/>
      <c r="AC97" s="134"/>
      <c r="AD97" s="134"/>
      <c r="AE97" s="134"/>
      <c r="AF97" s="134"/>
      <c r="AG97" s="135">
        <f>'D.1.04 - Vytápění'!J32</f>
        <v>0</v>
      </c>
      <c r="AH97" s="133"/>
      <c r="AI97" s="133"/>
      <c r="AJ97" s="133"/>
      <c r="AK97" s="133"/>
      <c r="AL97" s="133"/>
      <c r="AM97" s="133"/>
      <c r="AN97" s="135">
        <f>SUM(AG97,AT97)</f>
        <v>0</v>
      </c>
      <c r="AO97" s="133"/>
      <c r="AP97" s="133"/>
      <c r="AQ97" s="136" t="s">
        <v>90</v>
      </c>
      <c r="AR97" s="72"/>
      <c r="AS97" s="137">
        <v>0</v>
      </c>
      <c r="AT97" s="138">
        <f>ROUND(SUM(AV97:AW97),2)</f>
        <v>0</v>
      </c>
      <c r="AU97" s="139">
        <f>'D.1.04 - Vytápění'!P126</f>
        <v>0</v>
      </c>
      <c r="AV97" s="138">
        <f>'D.1.04 - Vytápění'!J35</f>
        <v>0</v>
      </c>
      <c r="AW97" s="138">
        <f>'D.1.04 - Vytápění'!J36</f>
        <v>0</v>
      </c>
      <c r="AX97" s="138">
        <f>'D.1.04 - Vytápění'!J37</f>
        <v>0</v>
      </c>
      <c r="AY97" s="138">
        <f>'D.1.04 - Vytápění'!J38</f>
        <v>0</v>
      </c>
      <c r="AZ97" s="138">
        <f>'D.1.04 - Vytápění'!F35</f>
        <v>0</v>
      </c>
      <c r="BA97" s="138">
        <f>'D.1.04 - Vytápění'!F36</f>
        <v>0</v>
      </c>
      <c r="BB97" s="138">
        <f>'D.1.04 - Vytápění'!F37</f>
        <v>0</v>
      </c>
      <c r="BC97" s="138">
        <f>'D.1.04 - Vytápění'!F38</f>
        <v>0</v>
      </c>
      <c r="BD97" s="140">
        <f>'D.1.04 - Vytápění'!F39</f>
        <v>0</v>
      </c>
      <c r="BE97" s="4"/>
      <c r="BT97" s="141" t="s">
        <v>91</v>
      </c>
      <c r="BV97" s="141" t="s">
        <v>80</v>
      </c>
      <c r="BW97" s="141" t="s">
        <v>95</v>
      </c>
      <c r="BX97" s="141" t="s">
        <v>86</v>
      </c>
      <c r="CL97" s="141" t="s">
        <v>1</v>
      </c>
    </row>
    <row r="98" s="4" customFormat="1" ht="16.5" customHeight="1">
      <c r="A98" s="132" t="s">
        <v>87</v>
      </c>
      <c r="B98" s="70"/>
      <c r="C98" s="133"/>
      <c r="D98" s="133"/>
      <c r="E98" s="134" t="s">
        <v>96</v>
      </c>
      <c r="F98" s="134"/>
      <c r="G98" s="134"/>
      <c r="H98" s="134"/>
      <c r="I98" s="134"/>
      <c r="J98" s="133"/>
      <c r="K98" s="134" t="s">
        <v>97</v>
      </c>
      <c r="L98" s="134"/>
      <c r="M98" s="134"/>
      <c r="N98" s="134"/>
      <c r="O98" s="134"/>
      <c r="P98" s="134"/>
      <c r="Q98" s="134"/>
      <c r="R98" s="134"/>
      <c r="S98" s="134"/>
      <c r="T98" s="134"/>
      <c r="U98" s="134"/>
      <c r="V98" s="134"/>
      <c r="W98" s="134"/>
      <c r="X98" s="134"/>
      <c r="Y98" s="134"/>
      <c r="Z98" s="134"/>
      <c r="AA98" s="134"/>
      <c r="AB98" s="134"/>
      <c r="AC98" s="134"/>
      <c r="AD98" s="134"/>
      <c r="AE98" s="134"/>
      <c r="AF98" s="134"/>
      <c r="AG98" s="135">
        <f>'D.1.05 - MaR'!J32</f>
        <v>0</v>
      </c>
      <c r="AH98" s="133"/>
      <c r="AI98" s="133"/>
      <c r="AJ98" s="133"/>
      <c r="AK98" s="133"/>
      <c r="AL98" s="133"/>
      <c r="AM98" s="133"/>
      <c r="AN98" s="135">
        <f>SUM(AG98,AT98)</f>
        <v>0</v>
      </c>
      <c r="AO98" s="133"/>
      <c r="AP98" s="133"/>
      <c r="AQ98" s="136" t="s">
        <v>90</v>
      </c>
      <c r="AR98" s="72"/>
      <c r="AS98" s="137">
        <v>0</v>
      </c>
      <c r="AT98" s="138">
        <f>ROUND(SUM(AV98:AW98),2)</f>
        <v>0</v>
      </c>
      <c r="AU98" s="139">
        <f>'D.1.05 - MaR'!P127</f>
        <v>0</v>
      </c>
      <c r="AV98" s="138">
        <f>'D.1.05 - MaR'!J35</f>
        <v>0</v>
      </c>
      <c r="AW98" s="138">
        <f>'D.1.05 - MaR'!J36</f>
        <v>0</v>
      </c>
      <c r="AX98" s="138">
        <f>'D.1.05 - MaR'!J37</f>
        <v>0</v>
      </c>
      <c r="AY98" s="138">
        <f>'D.1.05 - MaR'!J38</f>
        <v>0</v>
      </c>
      <c r="AZ98" s="138">
        <f>'D.1.05 - MaR'!F35</f>
        <v>0</v>
      </c>
      <c r="BA98" s="138">
        <f>'D.1.05 - MaR'!F36</f>
        <v>0</v>
      </c>
      <c r="BB98" s="138">
        <f>'D.1.05 - MaR'!F37</f>
        <v>0</v>
      </c>
      <c r="BC98" s="138">
        <f>'D.1.05 - MaR'!F38</f>
        <v>0</v>
      </c>
      <c r="BD98" s="140">
        <f>'D.1.05 - MaR'!F39</f>
        <v>0</v>
      </c>
      <c r="BE98" s="4"/>
      <c r="BT98" s="141" t="s">
        <v>91</v>
      </c>
      <c r="BV98" s="141" t="s">
        <v>80</v>
      </c>
      <c r="BW98" s="141" t="s">
        <v>98</v>
      </c>
      <c r="BX98" s="141" t="s">
        <v>86</v>
      </c>
      <c r="CL98" s="141" t="s">
        <v>1</v>
      </c>
    </row>
    <row r="99" s="4" customFormat="1" ht="16.5" customHeight="1">
      <c r="A99" s="132" t="s">
        <v>87</v>
      </c>
      <c r="B99" s="70"/>
      <c r="C99" s="133"/>
      <c r="D99" s="133"/>
      <c r="E99" s="134" t="s">
        <v>99</v>
      </c>
      <c r="F99" s="134"/>
      <c r="G99" s="134"/>
      <c r="H99" s="134"/>
      <c r="I99" s="134"/>
      <c r="J99" s="133"/>
      <c r="K99" s="134" t="s">
        <v>100</v>
      </c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5">
        <f>'D.1.06 - Zdravotně-techni...'!J32</f>
        <v>0</v>
      </c>
      <c r="AH99" s="133"/>
      <c r="AI99" s="133"/>
      <c r="AJ99" s="133"/>
      <c r="AK99" s="133"/>
      <c r="AL99" s="133"/>
      <c r="AM99" s="133"/>
      <c r="AN99" s="135">
        <f>SUM(AG99,AT99)</f>
        <v>0</v>
      </c>
      <c r="AO99" s="133"/>
      <c r="AP99" s="133"/>
      <c r="AQ99" s="136" t="s">
        <v>90</v>
      </c>
      <c r="AR99" s="72"/>
      <c r="AS99" s="137">
        <v>0</v>
      </c>
      <c r="AT99" s="138">
        <f>ROUND(SUM(AV99:AW99),2)</f>
        <v>0</v>
      </c>
      <c r="AU99" s="139">
        <f>'D.1.06 - Zdravotně-techni...'!P127</f>
        <v>0</v>
      </c>
      <c r="AV99" s="138">
        <f>'D.1.06 - Zdravotně-techni...'!J35</f>
        <v>0</v>
      </c>
      <c r="AW99" s="138">
        <f>'D.1.06 - Zdravotně-techni...'!J36</f>
        <v>0</v>
      </c>
      <c r="AX99" s="138">
        <f>'D.1.06 - Zdravotně-techni...'!J37</f>
        <v>0</v>
      </c>
      <c r="AY99" s="138">
        <f>'D.1.06 - Zdravotně-techni...'!J38</f>
        <v>0</v>
      </c>
      <c r="AZ99" s="138">
        <f>'D.1.06 - Zdravotně-techni...'!F35</f>
        <v>0</v>
      </c>
      <c r="BA99" s="138">
        <f>'D.1.06 - Zdravotně-techni...'!F36</f>
        <v>0</v>
      </c>
      <c r="BB99" s="138">
        <f>'D.1.06 - Zdravotně-techni...'!F37</f>
        <v>0</v>
      </c>
      <c r="BC99" s="138">
        <f>'D.1.06 - Zdravotně-techni...'!F38</f>
        <v>0</v>
      </c>
      <c r="BD99" s="140">
        <f>'D.1.06 - Zdravotně-techni...'!F39</f>
        <v>0</v>
      </c>
      <c r="BE99" s="4"/>
      <c r="BT99" s="141" t="s">
        <v>91</v>
      </c>
      <c r="BV99" s="141" t="s">
        <v>80</v>
      </c>
      <c r="BW99" s="141" t="s">
        <v>101</v>
      </c>
      <c r="BX99" s="141" t="s">
        <v>86</v>
      </c>
      <c r="CL99" s="141" t="s">
        <v>1</v>
      </c>
    </row>
    <row r="100" s="4" customFormat="1" ht="16.5" customHeight="1">
      <c r="A100" s="132" t="s">
        <v>87</v>
      </c>
      <c r="B100" s="70"/>
      <c r="C100" s="133"/>
      <c r="D100" s="133"/>
      <c r="E100" s="134" t="s">
        <v>102</v>
      </c>
      <c r="F100" s="134"/>
      <c r="G100" s="134"/>
      <c r="H100" s="134"/>
      <c r="I100" s="134"/>
      <c r="J100" s="133"/>
      <c r="K100" s="134" t="s">
        <v>103</v>
      </c>
      <c r="L100" s="134"/>
      <c r="M100" s="134"/>
      <c r="N100" s="134"/>
      <c r="O100" s="134"/>
      <c r="P100" s="134"/>
      <c r="Q100" s="134"/>
      <c r="R100" s="134"/>
      <c r="S100" s="134"/>
      <c r="T100" s="134"/>
      <c r="U100" s="134"/>
      <c r="V100" s="134"/>
      <c r="W100" s="134"/>
      <c r="X100" s="134"/>
      <c r="Y100" s="134"/>
      <c r="Z100" s="134"/>
      <c r="AA100" s="134"/>
      <c r="AB100" s="134"/>
      <c r="AC100" s="134"/>
      <c r="AD100" s="134"/>
      <c r="AE100" s="134"/>
      <c r="AF100" s="134"/>
      <c r="AG100" s="135">
        <f>'D.1.07 - VZT'!J32</f>
        <v>0</v>
      </c>
      <c r="AH100" s="133"/>
      <c r="AI100" s="133"/>
      <c r="AJ100" s="133"/>
      <c r="AK100" s="133"/>
      <c r="AL100" s="133"/>
      <c r="AM100" s="133"/>
      <c r="AN100" s="135">
        <f>SUM(AG100,AT100)</f>
        <v>0</v>
      </c>
      <c r="AO100" s="133"/>
      <c r="AP100" s="133"/>
      <c r="AQ100" s="136" t="s">
        <v>90</v>
      </c>
      <c r="AR100" s="72"/>
      <c r="AS100" s="137">
        <v>0</v>
      </c>
      <c r="AT100" s="138">
        <f>ROUND(SUM(AV100:AW100),2)</f>
        <v>0</v>
      </c>
      <c r="AU100" s="139">
        <f>'D.1.07 - VZT'!P125</f>
        <v>0</v>
      </c>
      <c r="AV100" s="138">
        <f>'D.1.07 - VZT'!J35</f>
        <v>0</v>
      </c>
      <c r="AW100" s="138">
        <f>'D.1.07 - VZT'!J36</f>
        <v>0</v>
      </c>
      <c r="AX100" s="138">
        <f>'D.1.07 - VZT'!J37</f>
        <v>0</v>
      </c>
      <c r="AY100" s="138">
        <f>'D.1.07 - VZT'!J38</f>
        <v>0</v>
      </c>
      <c r="AZ100" s="138">
        <f>'D.1.07 - VZT'!F35</f>
        <v>0</v>
      </c>
      <c r="BA100" s="138">
        <f>'D.1.07 - VZT'!F36</f>
        <v>0</v>
      </c>
      <c r="BB100" s="138">
        <f>'D.1.07 - VZT'!F37</f>
        <v>0</v>
      </c>
      <c r="BC100" s="138">
        <f>'D.1.07 - VZT'!F38</f>
        <v>0</v>
      </c>
      <c r="BD100" s="140">
        <f>'D.1.07 - VZT'!F39</f>
        <v>0</v>
      </c>
      <c r="BE100" s="4"/>
      <c r="BT100" s="141" t="s">
        <v>91</v>
      </c>
      <c r="BV100" s="141" t="s">
        <v>80</v>
      </c>
      <c r="BW100" s="141" t="s">
        <v>104</v>
      </c>
      <c r="BX100" s="141" t="s">
        <v>86</v>
      </c>
      <c r="CL100" s="141" t="s">
        <v>1</v>
      </c>
    </row>
    <row r="101" s="4" customFormat="1" ht="16.5" customHeight="1">
      <c r="A101" s="132" t="s">
        <v>87</v>
      </c>
      <c r="B101" s="70"/>
      <c r="C101" s="133"/>
      <c r="D101" s="133"/>
      <c r="E101" s="134" t="s">
        <v>105</v>
      </c>
      <c r="F101" s="134"/>
      <c r="G101" s="134"/>
      <c r="H101" s="134"/>
      <c r="I101" s="134"/>
      <c r="J101" s="133"/>
      <c r="K101" s="134" t="s">
        <v>106</v>
      </c>
      <c r="L101" s="134"/>
      <c r="M101" s="134"/>
      <c r="N101" s="134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  <c r="AB101" s="134"/>
      <c r="AC101" s="134"/>
      <c r="AD101" s="134"/>
      <c r="AE101" s="134"/>
      <c r="AF101" s="134"/>
      <c r="AG101" s="135">
        <f>'D.1.08 - Elektroinstalace...'!J32</f>
        <v>0</v>
      </c>
      <c r="AH101" s="133"/>
      <c r="AI101" s="133"/>
      <c r="AJ101" s="133"/>
      <c r="AK101" s="133"/>
      <c r="AL101" s="133"/>
      <c r="AM101" s="133"/>
      <c r="AN101" s="135">
        <f>SUM(AG101,AT101)</f>
        <v>0</v>
      </c>
      <c r="AO101" s="133"/>
      <c r="AP101" s="133"/>
      <c r="AQ101" s="136" t="s">
        <v>90</v>
      </c>
      <c r="AR101" s="72"/>
      <c r="AS101" s="137">
        <v>0</v>
      </c>
      <c r="AT101" s="138">
        <f>ROUND(SUM(AV101:AW101),2)</f>
        <v>0</v>
      </c>
      <c r="AU101" s="139">
        <f>'D.1.08 - Elektroinstalace...'!P128</f>
        <v>0</v>
      </c>
      <c r="AV101" s="138">
        <f>'D.1.08 - Elektroinstalace...'!J35</f>
        <v>0</v>
      </c>
      <c r="AW101" s="138">
        <f>'D.1.08 - Elektroinstalace...'!J36</f>
        <v>0</v>
      </c>
      <c r="AX101" s="138">
        <f>'D.1.08 - Elektroinstalace...'!J37</f>
        <v>0</v>
      </c>
      <c r="AY101" s="138">
        <f>'D.1.08 - Elektroinstalace...'!J38</f>
        <v>0</v>
      </c>
      <c r="AZ101" s="138">
        <f>'D.1.08 - Elektroinstalace...'!F35</f>
        <v>0</v>
      </c>
      <c r="BA101" s="138">
        <f>'D.1.08 - Elektroinstalace...'!F36</f>
        <v>0</v>
      </c>
      <c r="BB101" s="138">
        <f>'D.1.08 - Elektroinstalace...'!F37</f>
        <v>0</v>
      </c>
      <c r="BC101" s="138">
        <f>'D.1.08 - Elektroinstalace...'!F38</f>
        <v>0</v>
      </c>
      <c r="BD101" s="140">
        <f>'D.1.08 - Elektroinstalace...'!F39</f>
        <v>0</v>
      </c>
      <c r="BE101" s="4"/>
      <c r="BT101" s="141" t="s">
        <v>91</v>
      </c>
      <c r="BV101" s="141" t="s">
        <v>80</v>
      </c>
      <c r="BW101" s="141" t="s">
        <v>107</v>
      </c>
      <c r="BX101" s="141" t="s">
        <v>86</v>
      </c>
      <c r="CL101" s="141" t="s">
        <v>1</v>
      </c>
    </row>
    <row r="102" s="4" customFormat="1" ht="16.5" customHeight="1">
      <c r="A102" s="132" t="s">
        <v>87</v>
      </c>
      <c r="B102" s="70"/>
      <c r="C102" s="133"/>
      <c r="D102" s="133"/>
      <c r="E102" s="134" t="s">
        <v>108</v>
      </c>
      <c r="F102" s="134"/>
      <c r="G102" s="134"/>
      <c r="H102" s="134"/>
      <c r="I102" s="134"/>
      <c r="J102" s="133"/>
      <c r="K102" s="134" t="s">
        <v>109</v>
      </c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5">
        <f>'D.1.09 - Elektroinstalace...'!J32</f>
        <v>0</v>
      </c>
      <c r="AH102" s="133"/>
      <c r="AI102" s="133"/>
      <c r="AJ102" s="133"/>
      <c r="AK102" s="133"/>
      <c r="AL102" s="133"/>
      <c r="AM102" s="133"/>
      <c r="AN102" s="135">
        <f>SUM(AG102,AT102)</f>
        <v>0</v>
      </c>
      <c r="AO102" s="133"/>
      <c r="AP102" s="133"/>
      <c r="AQ102" s="136" t="s">
        <v>90</v>
      </c>
      <c r="AR102" s="72"/>
      <c r="AS102" s="137">
        <v>0</v>
      </c>
      <c r="AT102" s="138">
        <f>ROUND(SUM(AV102:AW102),2)</f>
        <v>0</v>
      </c>
      <c r="AU102" s="139">
        <f>'D.1.09 - Elektroinstalace...'!P145</f>
        <v>0</v>
      </c>
      <c r="AV102" s="138">
        <f>'D.1.09 - Elektroinstalace...'!J35</f>
        <v>0</v>
      </c>
      <c r="AW102" s="138">
        <f>'D.1.09 - Elektroinstalace...'!J36</f>
        <v>0</v>
      </c>
      <c r="AX102" s="138">
        <f>'D.1.09 - Elektroinstalace...'!J37</f>
        <v>0</v>
      </c>
      <c r="AY102" s="138">
        <f>'D.1.09 - Elektroinstalace...'!J38</f>
        <v>0</v>
      </c>
      <c r="AZ102" s="138">
        <f>'D.1.09 - Elektroinstalace...'!F35</f>
        <v>0</v>
      </c>
      <c r="BA102" s="138">
        <f>'D.1.09 - Elektroinstalace...'!F36</f>
        <v>0</v>
      </c>
      <c r="BB102" s="138">
        <f>'D.1.09 - Elektroinstalace...'!F37</f>
        <v>0</v>
      </c>
      <c r="BC102" s="138">
        <f>'D.1.09 - Elektroinstalace...'!F38</f>
        <v>0</v>
      </c>
      <c r="BD102" s="140">
        <f>'D.1.09 - Elektroinstalace...'!F39</f>
        <v>0</v>
      </c>
      <c r="BE102" s="4"/>
      <c r="BT102" s="141" t="s">
        <v>91</v>
      </c>
      <c r="BV102" s="141" t="s">
        <v>80</v>
      </c>
      <c r="BW102" s="141" t="s">
        <v>110</v>
      </c>
      <c r="BX102" s="141" t="s">
        <v>86</v>
      </c>
      <c r="CL102" s="141" t="s">
        <v>1</v>
      </c>
    </row>
    <row r="103" s="4" customFormat="1" ht="16.5" customHeight="1">
      <c r="A103" s="132" t="s">
        <v>87</v>
      </c>
      <c r="B103" s="70"/>
      <c r="C103" s="133"/>
      <c r="D103" s="133"/>
      <c r="E103" s="134" t="s">
        <v>111</v>
      </c>
      <c r="F103" s="134"/>
      <c r="G103" s="134"/>
      <c r="H103" s="134"/>
      <c r="I103" s="134"/>
      <c r="J103" s="133"/>
      <c r="K103" s="134" t="s">
        <v>112</v>
      </c>
      <c r="L103" s="134"/>
      <c r="M103" s="134"/>
      <c r="N103" s="134"/>
      <c r="O103" s="134"/>
      <c r="P103" s="134"/>
      <c r="Q103" s="134"/>
      <c r="R103" s="134"/>
      <c r="S103" s="134"/>
      <c r="T103" s="134"/>
      <c r="U103" s="134"/>
      <c r="V103" s="134"/>
      <c r="W103" s="134"/>
      <c r="X103" s="134"/>
      <c r="Y103" s="134"/>
      <c r="Z103" s="134"/>
      <c r="AA103" s="134"/>
      <c r="AB103" s="134"/>
      <c r="AC103" s="134"/>
      <c r="AD103" s="134"/>
      <c r="AE103" s="134"/>
      <c r="AF103" s="134"/>
      <c r="AG103" s="135">
        <f>'D.1.10 - EPS'!J32</f>
        <v>0</v>
      </c>
      <c r="AH103" s="133"/>
      <c r="AI103" s="133"/>
      <c r="AJ103" s="133"/>
      <c r="AK103" s="133"/>
      <c r="AL103" s="133"/>
      <c r="AM103" s="133"/>
      <c r="AN103" s="135">
        <f>SUM(AG103,AT103)</f>
        <v>0</v>
      </c>
      <c r="AO103" s="133"/>
      <c r="AP103" s="133"/>
      <c r="AQ103" s="136" t="s">
        <v>90</v>
      </c>
      <c r="AR103" s="72"/>
      <c r="AS103" s="137">
        <v>0</v>
      </c>
      <c r="AT103" s="138">
        <f>ROUND(SUM(AV103:AW103),2)</f>
        <v>0</v>
      </c>
      <c r="AU103" s="139">
        <f>'D.1.10 - EPS'!P124</f>
        <v>0</v>
      </c>
      <c r="AV103" s="138">
        <f>'D.1.10 - EPS'!J35</f>
        <v>0</v>
      </c>
      <c r="AW103" s="138">
        <f>'D.1.10 - EPS'!J36</f>
        <v>0</v>
      </c>
      <c r="AX103" s="138">
        <f>'D.1.10 - EPS'!J37</f>
        <v>0</v>
      </c>
      <c r="AY103" s="138">
        <f>'D.1.10 - EPS'!J38</f>
        <v>0</v>
      </c>
      <c r="AZ103" s="138">
        <f>'D.1.10 - EPS'!F35</f>
        <v>0</v>
      </c>
      <c r="BA103" s="138">
        <f>'D.1.10 - EPS'!F36</f>
        <v>0</v>
      </c>
      <c r="BB103" s="138">
        <f>'D.1.10 - EPS'!F37</f>
        <v>0</v>
      </c>
      <c r="BC103" s="138">
        <f>'D.1.10 - EPS'!F38</f>
        <v>0</v>
      </c>
      <c r="BD103" s="140">
        <f>'D.1.10 - EPS'!F39</f>
        <v>0</v>
      </c>
      <c r="BE103" s="4"/>
      <c r="BT103" s="141" t="s">
        <v>91</v>
      </c>
      <c r="BV103" s="141" t="s">
        <v>80</v>
      </c>
      <c r="BW103" s="141" t="s">
        <v>113</v>
      </c>
      <c r="BX103" s="141" t="s">
        <v>86</v>
      </c>
      <c r="CL103" s="141" t="s">
        <v>1</v>
      </c>
    </row>
    <row r="104" s="4" customFormat="1" ht="16.5" customHeight="1">
      <c r="A104" s="132" t="s">
        <v>87</v>
      </c>
      <c r="B104" s="70"/>
      <c r="C104" s="133"/>
      <c r="D104" s="133"/>
      <c r="E104" s="134" t="s">
        <v>114</v>
      </c>
      <c r="F104" s="134"/>
      <c r="G104" s="134"/>
      <c r="H104" s="134"/>
      <c r="I104" s="134"/>
      <c r="J104" s="133"/>
      <c r="K104" s="134" t="s">
        <v>115</v>
      </c>
      <c r="L104" s="134"/>
      <c r="M104" s="134"/>
      <c r="N104" s="134"/>
      <c r="O104" s="134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  <c r="AA104" s="134"/>
      <c r="AB104" s="134"/>
      <c r="AC104" s="134"/>
      <c r="AD104" s="134"/>
      <c r="AE104" s="134"/>
      <c r="AF104" s="134"/>
      <c r="AG104" s="135">
        <f>'D.1.12 - Pokojový zvedací...'!J32</f>
        <v>0</v>
      </c>
      <c r="AH104" s="133"/>
      <c r="AI104" s="133"/>
      <c r="AJ104" s="133"/>
      <c r="AK104" s="133"/>
      <c r="AL104" s="133"/>
      <c r="AM104" s="133"/>
      <c r="AN104" s="135">
        <f>SUM(AG104,AT104)</f>
        <v>0</v>
      </c>
      <c r="AO104" s="133"/>
      <c r="AP104" s="133"/>
      <c r="AQ104" s="136" t="s">
        <v>90</v>
      </c>
      <c r="AR104" s="72"/>
      <c r="AS104" s="137">
        <v>0</v>
      </c>
      <c r="AT104" s="138">
        <f>ROUND(SUM(AV104:AW104),2)</f>
        <v>0</v>
      </c>
      <c r="AU104" s="139">
        <f>'D.1.12 - Pokojový zvedací...'!P122</f>
        <v>0</v>
      </c>
      <c r="AV104" s="138">
        <f>'D.1.12 - Pokojový zvedací...'!J35</f>
        <v>0</v>
      </c>
      <c r="AW104" s="138">
        <f>'D.1.12 - Pokojový zvedací...'!J36</f>
        <v>0</v>
      </c>
      <c r="AX104" s="138">
        <f>'D.1.12 - Pokojový zvedací...'!J37</f>
        <v>0</v>
      </c>
      <c r="AY104" s="138">
        <f>'D.1.12 - Pokojový zvedací...'!J38</f>
        <v>0</v>
      </c>
      <c r="AZ104" s="138">
        <f>'D.1.12 - Pokojový zvedací...'!F35</f>
        <v>0</v>
      </c>
      <c r="BA104" s="138">
        <f>'D.1.12 - Pokojový zvedací...'!F36</f>
        <v>0</v>
      </c>
      <c r="BB104" s="138">
        <f>'D.1.12 - Pokojový zvedací...'!F37</f>
        <v>0</v>
      </c>
      <c r="BC104" s="138">
        <f>'D.1.12 - Pokojový zvedací...'!F38</f>
        <v>0</v>
      </c>
      <c r="BD104" s="140">
        <f>'D.1.12 - Pokojový zvedací...'!F39</f>
        <v>0</v>
      </c>
      <c r="BE104" s="4"/>
      <c r="BT104" s="141" t="s">
        <v>91</v>
      </c>
      <c r="BV104" s="141" t="s">
        <v>80</v>
      </c>
      <c r="BW104" s="141" t="s">
        <v>116</v>
      </c>
      <c r="BX104" s="141" t="s">
        <v>86</v>
      </c>
      <c r="CL104" s="141" t="s">
        <v>1</v>
      </c>
    </row>
    <row r="105" s="4" customFormat="1" ht="16.5" customHeight="1">
      <c r="A105" s="132" t="s">
        <v>87</v>
      </c>
      <c r="B105" s="70"/>
      <c r="C105" s="133"/>
      <c r="D105" s="133"/>
      <c r="E105" s="134" t="s">
        <v>117</v>
      </c>
      <c r="F105" s="134"/>
      <c r="G105" s="134"/>
      <c r="H105" s="134"/>
      <c r="I105" s="134"/>
      <c r="J105" s="133"/>
      <c r="K105" s="134" t="s">
        <v>118</v>
      </c>
      <c r="L105" s="134"/>
      <c r="M105" s="134"/>
      <c r="N105" s="134"/>
      <c r="O105" s="134"/>
      <c r="P105" s="134"/>
      <c r="Q105" s="134"/>
      <c r="R105" s="134"/>
      <c r="S105" s="134"/>
      <c r="T105" s="134"/>
      <c r="U105" s="134"/>
      <c r="V105" s="134"/>
      <c r="W105" s="134"/>
      <c r="X105" s="134"/>
      <c r="Y105" s="134"/>
      <c r="Z105" s="134"/>
      <c r="AA105" s="134"/>
      <c r="AB105" s="134"/>
      <c r="AC105" s="134"/>
      <c r="AD105" s="134"/>
      <c r="AE105" s="134"/>
      <c r="AF105" s="134"/>
      <c r="AG105" s="135">
        <f>'VON - Vedlejší a ostatní ...'!J32</f>
        <v>0</v>
      </c>
      <c r="AH105" s="133"/>
      <c r="AI105" s="133"/>
      <c r="AJ105" s="133"/>
      <c r="AK105" s="133"/>
      <c r="AL105" s="133"/>
      <c r="AM105" s="133"/>
      <c r="AN105" s="135">
        <f>SUM(AG105,AT105)</f>
        <v>0</v>
      </c>
      <c r="AO105" s="133"/>
      <c r="AP105" s="133"/>
      <c r="AQ105" s="136" t="s">
        <v>90</v>
      </c>
      <c r="AR105" s="72"/>
      <c r="AS105" s="137">
        <v>0</v>
      </c>
      <c r="AT105" s="138">
        <f>ROUND(SUM(AV105:AW105),2)</f>
        <v>0</v>
      </c>
      <c r="AU105" s="139">
        <f>'VON - Vedlejší a ostatní ...'!P124</f>
        <v>0</v>
      </c>
      <c r="AV105" s="138">
        <f>'VON - Vedlejší a ostatní ...'!J35</f>
        <v>0</v>
      </c>
      <c r="AW105" s="138">
        <f>'VON - Vedlejší a ostatní ...'!J36</f>
        <v>0</v>
      </c>
      <c r="AX105" s="138">
        <f>'VON - Vedlejší a ostatní ...'!J37</f>
        <v>0</v>
      </c>
      <c r="AY105" s="138">
        <f>'VON - Vedlejší a ostatní ...'!J38</f>
        <v>0</v>
      </c>
      <c r="AZ105" s="138">
        <f>'VON - Vedlejší a ostatní ...'!F35</f>
        <v>0</v>
      </c>
      <c r="BA105" s="138">
        <f>'VON - Vedlejší a ostatní ...'!F36</f>
        <v>0</v>
      </c>
      <c r="BB105" s="138">
        <f>'VON - Vedlejší a ostatní ...'!F37</f>
        <v>0</v>
      </c>
      <c r="BC105" s="138">
        <f>'VON - Vedlejší a ostatní ...'!F38</f>
        <v>0</v>
      </c>
      <c r="BD105" s="140">
        <f>'VON - Vedlejší a ostatní ...'!F39</f>
        <v>0</v>
      </c>
      <c r="BE105" s="4"/>
      <c r="BT105" s="141" t="s">
        <v>91</v>
      </c>
      <c r="BV105" s="141" t="s">
        <v>80</v>
      </c>
      <c r="BW105" s="141" t="s">
        <v>119</v>
      </c>
      <c r="BX105" s="141" t="s">
        <v>86</v>
      </c>
      <c r="CL105" s="141" t="s">
        <v>1</v>
      </c>
    </row>
    <row r="106" s="7" customFormat="1" ht="16.5" customHeight="1">
      <c r="A106" s="7"/>
      <c r="B106" s="119"/>
      <c r="C106" s="120"/>
      <c r="D106" s="121" t="s">
        <v>120</v>
      </c>
      <c r="E106" s="121"/>
      <c r="F106" s="121"/>
      <c r="G106" s="121"/>
      <c r="H106" s="121"/>
      <c r="I106" s="122"/>
      <c r="J106" s="121" t="s">
        <v>121</v>
      </c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3">
        <f>ROUND(SUM(AG107:AG113),2)</f>
        <v>0</v>
      </c>
      <c r="AH106" s="122"/>
      <c r="AI106" s="122"/>
      <c r="AJ106" s="122"/>
      <c r="AK106" s="122"/>
      <c r="AL106" s="122"/>
      <c r="AM106" s="122"/>
      <c r="AN106" s="124">
        <f>SUM(AG106,AT106)</f>
        <v>0</v>
      </c>
      <c r="AO106" s="122"/>
      <c r="AP106" s="122"/>
      <c r="AQ106" s="125" t="s">
        <v>84</v>
      </c>
      <c r="AR106" s="126"/>
      <c r="AS106" s="127">
        <f>ROUND(SUM(AS107:AS113),2)</f>
        <v>0</v>
      </c>
      <c r="AT106" s="128">
        <f>ROUND(SUM(AV106:AW106),2)</f>
        <v>0</v>
      </c>
      <c r="AU106" s="129">
        <f>ROUND(SUM(AU107:AU113),5)</f>
        <v>0</v>
      </c>
      <c r="AV106" s="128">
        <f>ROUND(AZ106*L29,2)</f>
        <v>0</v>
      </c>
      <c r="AW106" s="128">
        <f>ROUND(BA106*L30,2)</f>
        <v>0</v>
      </c>
      <c r="AX106" s="128">
        <f>ROUND(BB106*L29,2)</f>
        <v>0</v>
      </c>
      <c r="AY106" s="128">
        <f>ROUND(BC106*L30,2)</f>
        <v>0</v>
      </c>
      <c r="AZ106" s="128">
        <f>ROUND(SUM(AZ107:AZ113),2)</f>
        <v>0</v>
      </c>
      <c r="BA106" s="128">
        <f>ROUND(SUM(BA107:BA113),2)</f>
        <v>0</v>
      </c>
      <c r="BB106" s="128">
        <f>ROUND(SUM(BB107:BB113),2)</f>
        <v>0</v>
      </c>
      <c r="BC106" s="128">
        <f>ROUND(SUM(BC107:BC113),2)</f>
        <v>0</v>
      </c>
      <c r="BD106" s="130">
        <f>ROUND(SUM(BD107:BD113),2)</f>
        <v>0</v>
      </c>
      <c r="BE106" s="7"/>
      <c r="BS106" s="131" t="s">
        <v>77</v>
      </c>
      <c r="BT106" s="131" t="s">
        <v>85</v>
      </c>
      <c r="BU106" s="131" t="s">
        <v>79</v>
      </c>
      <c r="BV106" s="131" t="s">
        <v>80</v>
      </c>
      <c r="BW106" s="131" t="s">
        <v>122</v>
      </c>
      <c r="BX106" s="131" t="s">
        <v>5</v>
      </c>
      <c r="CL106" s="131" t="s">
        <v>1</v>
      </c>
      <c r="CM106" s="131" t="s">
        <v>85</v>
      </c>
    </row>
    <row r="107" s="4" customFormat="1" ht="16.5" customHeight="1">
      <c r="A107" s="132" t="s">
        <v>87</v>
      </c>
      <c r="B107" s="70"/>
      <c r="C107" s="133"/>
      <c r="D107" s="133"/>
      <c r="E107" s="134" t="s">
        <v>88</v>
      </c>
      <c r="F107" s="134"/>
      <c r="G107" s="134"/>
      <c r="H107" s="134"/>
      <c r="I107" s="134"/>
      <c r="J107" s="133"/>
      <c r="K107" s="134" t="s">
        <v>123</v>
      </c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5">
        <f>'D.1.01 - Stavební část'!J32</f>
        <v>0</v>
      </c>
      <c r="AH107" s="133"/>
      <c r="AI107" s="133"/>
      <c r="AJ107" s="133"/>
      <c r="AK107" s="133"/>
      <c r="AL107" s="133"/>
      <c r="AM107" s="133"/>
      <c r="AN107" s="135">
        <f>SUM(AG107,AT107)</f>
        <v>0</v>
      </c>
      <c r="AO107" s="133"/>
      <c r="AP107" s="133"/>
      <c r="AQ107" s="136" t="s">
        <v>90</v>
      </c>
      <c r="AR107" s="72"/>
      <c r="AS107" s="137">
        <v>0</v>
      </c>
      <c r="AT107" s="138">
        <f>ROUND(SUM(AV107:AW107),2)</f>
        <v>0</v>
      </c>
      <c r="AU107" s="139">
        <f>'D.1.01 - Stavební část'!P128</f>
        <v>0</v>
      </c>
      <c r="AV107" s="138">
        <f>'D.1.01 - Stavební část'!J35</f>
        <v>0</v>
      </c>
      <c r="AW107" s="138">
        <f>'D.1.01 - Stavební část'!J36</f>
        <v>0</v>
      </c>
      <c r="AX107" s="138">
        <f>'D.1.01 - Stavební část'!J37</f>
        <v>0</v>
      </c>
      <c r="AY107" s="138">
        <f>'D.1.01 - Stavební část'!J38</f>
        <v>0</v>
      </c>
      <c r="AZ107" s="138">
        <f>'D.1.01 - Stavební část'!F35</f>
        <v>0</v>
      </c>
      <c r="BA107" s="138">
        <f>'D.1.01 - Stavební část'!F36</f>
        <v>0</v>
      </c>
      <c r="BB107" s="138">
        <f>'D.1.01 - Stavební část'!F37</f>
        <v>0</v>
      </c>
      <c r="BC107" s="138">
        <f>'D.1.01 - Stavební část'!F38</f>
        <v>0</v>
      </c>
      <c r="BD107" s="140">
        <f>'D.1.01 - Stavební část'!F39</f>
        <v>0</v>
      </c>
      <c r="BE107" s="4"/>
      <c r="BT107" s="141" t="s">
        <v>91</v>
      </c>
      <c r="BV107" s="141" t="s">
        <v>80</v>
      </c>
      <c r="BW107" s="141" t="s">
        <v>124</v>
      </c>
      <c r="BX107" s="141" t="s">
        <v>122</v>
      </c>
      <c r="CL107" s="141" t="s">
        <v>1</v>
      </c>
    </row>
    <row r="108" s="4" customFormat="1" ht="16.5" customHeight="1">
      <c r="A108" s="132" t="s">
        <v>87</v>
      </c>
      <c r="B108" s="70"/>
      <c r="C108" s="133"/>
      <c r="D108" s="133"/>
      <c r="E108" s="134" t="s">
        <v>105</v>
      </c>
      <c r="F108" s="134"/>
      <c r="G108" s="134"/>
      <c r="H108" s="134"/>
      <c r="I108" s="134"/>
      <c r="J108" s="133"/>
      <c r="K108" s="134" t="s">
        <v>125</v>
      </c>
      <c r="L108" s="134"/>
      <c r="M108" s="134"/>
      <c r="N108" s="134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  <c r="AA108" s="134"/>
      <c r="AB108" s="134"/>
      <c r="AC108" s="134"/>
      <c r="AD108" s="134"/>
      <c r="AE108" s="134"/>
      <c r="AF108" s="134"/>
      <c r="AG108" s="135">
        <f>'D.1.08 - Elektroinstalace..._01'!J32</f>
        <v>0</v>
      </c>
      <c r="AH108" s="133"/>
      <c r="AI108" s="133"/>
      <c r="AJ108" s="133"/>
      <c r="AK108" s="133"/>
      <c r="AL108" s="133"/>
      <c r="AM108" s="133"/>
      <c r="AN108" s="135">
        <f>SUM(AG108,AT108)</f>
        <v>0</v>
      </c>
      <c r="AO108" s="133"/>
      <c r="AP108" s="133"/>
      <c r="AQ108" s="136" t="s">
        <v>90</v>
      </c>
      <c r="AR108" s="72"/>
      <c r="AS108" s="137">
        <v>0</v>
      </c>
      <c r="AT108" s="138">
        <f>ROUND(SUM(AV108:AW108),2)</f>
        <v>0</v>
      </c>
      <c r="AU108" s="139">
        <f>'D.1.08 - Elektroinstalace..._01'!P124</f>
        <v>0</v>
      </c>
      <c r="AV108" s="138">
        <f>'D.1.08 - Elektroinstalace..._01'!J35</f>
        <v>0</v>
      </c>
      <c r="AW108" s="138">
        <f>'D.1.08 - Elektroinstalace..._01'!J36</f>
        <v>0</v>
      </c>
      <c r="AX108" s="138">
        <f>'D.1.08 - Elektroinstalace..._01'!J37</f>
        <v>0</v>
      </c>
      <c r="AY108" s="138">
        <f>'D.1.08 - Elektroinstalace..._01'!J38</f>
        <v>0</v>
      </c>
      <c r="AZ108" s="138">
        <f>'D.1.08 - Elektroinstalace..._01'!F35</f>
        <v>0</v>
      </c>
      <c r="BA108" s="138">
        <f>'D.1.08 - Elektroinstalace..._01'!F36</f>
        <v>0</v>
      </c>
      <c r="BB108" s="138">
        <f>'D.1.08 - Elektroinstalace..._01'!F37</f>
        <v>0</v>
      </c>
      <c r="BC108" s="138">
        <f>'D.1.08 - Elektroinstalace..._01'!F38</f>
        <v>0</v>
      </c>
      <c r="BD108" s="140">
        <f>'D.1.08 - Elektroinstalace..._01'!F39</f>
        <v>0</v>
      </c>
      <c r="BE108" s="4"/>
      <c r="BT108" s="141" t="s">
        <v>91</v>
      </c>
      <c r="BV108" s="141" t="s">
        <v>80</v>
      </c>
      <c r="BW108" s="141" t="s">
        <v>126</v>
      </c>
      <c r="BX108" s="141" t="s">
        <v>122</v>
      </c>
      <c r="CL108" s="141" t="s">
        <v>1</v>
      </c>
    </row>
    <row r="109" s="4" customFormat="1" ht="16.5" customHeight="1">
      <c r="A109" s="132" t="s">
        <v>87</v>
      </c>
      <c r="B109" s="70"/>
      <c r="C109" s="133"/>
      <c r="D109" s="133"/>
      <c r="E109" s="134" t="s">
        <v>127</v>
      </c>
      <c r="F109" s="134"/>
      <c r="G109" s="134"/>
      <c r="H109" s="134"/>
      <c r="I109" s="134"/>
      <c r="J109" s="133"/>
      <c r="K109" s="134" t="s">
        <v>128</v>
      </c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  <c r="AA109" s="134"/>
      <c r="AB109" s="134"/>
      <c r="AC109" s="134"/>
      <c r="AD109" s="134"/>
      <c r="AE109" s="134"/>
      <c r="AF109" s="134"/>
      <c r="AG109" s="135">
        <f>'D.1.11 - Komunikace a zpe...'!J32</f>
        <v>0</v>
      </c>
      <c r="AH109" s="133"/>
      <c r="AI109" s="133"/>
      <c r="AJ109" s="133"/>
      <c r="AK109" s="133"/>
      <c r="AL109" s="133"/>
      <c r="AM109" s="133"/>
      <c r="AN109" s="135">
        <f>SUM(AG109,AT109)</f>
        <v>0</v>
      </c>
      <c r="AO109" s="133"/>
      <c r="AP109" s="133"/>
      <c r="AQ109" s="136" t="s">
        <v>90</v>
      </c>
      <c r="AR109" s="72"/>
      <c r="AS109" s="137">
        <v>0</v>
      </c>
      <c r="AT109" s="138">
        <f>ROUND(SUM(AV109:AW109),2)</f>
        <v>0</v>
      </c>
      <c r="AU109" s="139">
        <f>'D.1.11 - Komunikace a zpe...'!P126</f>
        <v>0</v>
      </c>
      <c r="AV109" s="138">
        <f>'D.1.11 - Komunikace a zpe...'!J35</f>
        <v>0</v>
      </c>
      <c r="AW109" s="138">
        <f>'D.1.11 - Komunikace a zpe...'!J36</f>
        <v>0</v>
      </c>
      <c r="AX109" s="138">
        <f>'D.1.11 - Komunikace a zpe...'!J37</f>
        <v>0</v>
      </c>
      <c r="AY109" s="138">
        <f>'D.1.11 - Komunikace a zpe...'!J38</f>
        <v>0</v>
      </c>
      <c r="AZ109" s="138">
        <f>'D.1.11 - Komunikace a zpe...'!F35</f>
        <v>0</v>
      </c>
      <c r="BA109" s="138">
        <f>'D.1.11 - Komunikace a zpe...'!F36</f>
        <v>0</v>
      </c>
      <c r="BB109" s="138">
        <f>'D.1.11 - Komunikace a zpe...'!F37</f>
        <v>0</v>
      </c>
      <c r="BC109" s="138">
        <f>'D.1.11 - Komunikace a zpe...'!F38</f>
        <v>0</v>
      </c>
      <c r="BD109" s="140">
        <f>'D.1.11 - Komunikace a zpe...'!F39</f>
        <v>0</v>
      </c>
      <c r="BE109" s="4"/>
      <c r="BT109" s="141" t="s">
        <v>91</v>
      </c>
      <c r="BV109" s="141" t="s">
        <v>80</v>
      </c>
      <c r="BW109" s="141" t="s">
        <v>129</v>
      </c>
      <c r="BX109" s="141" t="s">
        <v>122</v>
      </c>
      <c r="CL109" s="141" t="s">
        <v>1</v>
      </c>
    </row>
    <row r="110" s="4" customFormat="1" ht="16.5" customHeight="1">
      <c r="A110" s="132" t="s">
        <v>87</v>
      </c>
      <c r="B110" s="70"/>
      <c r="C110" s="133"/>
      <c r="D110" s="133"/>
      <c r="E110" s="134" t="s">
        <v>130</v>
      </c>
      <c r="F110" s="134"/>
      <c r="G110" s="134"/>
      <c r="H110" s="134"/>
      <c r="I110" s="134"/>
      <c r="J110" s="133"/>
      <c r="K110" s="134" t="s">
        <v>131</v>
      </c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5">
        <f>'D.1.13 - Sadové úpravy'!J32</f>
        <v>0</v>
      </c>
      <c r="AH110" s="133"/>
      <c r="AI110" s="133"/>
      <c r="AJ110" s="133"/>
      <c r="AK110" s="133"/>
      <c r="AL110" s="133"/>
      <c r="AM110" s="133"/>
      <c r="AN110" s="135">
        <f>SUM(AG110,AT110)</f>
        <v>0</v>
      </c>
      <c r="AO110" s="133"/>
      <c r="AP110" s="133"/>
      <c r="AQ110" s="136" t="s">
        <v>90</v>
      </c>
      <c r="AR110" s="72"/>
      <c r="AS110" s="137">
        <v>0</v>
      </c>
      <c r="AT110" s="138">
        <f>ROUND(SUM(AV110:AW110),2)</f>
        <v>0</v>
      </c>
      <c r="AU110" s="139">
        <f>'D.1.13 - Sadové úpravy'!P143</f>
        <v>0</v>
      </c>
      <c r="AV110" s="138">
        <f>'D.1.13 - Sadové úpravy'!J35</f>
        <v>0</v>
      </c>
      <c r="AW110" s="138">
        <f>'D.1.13 - Sadové úpravy'!J36</f>
        <v>0</v>
      </c>
      <c r="AX110" s="138">
        <f>'D.1.13 - Sadové úpravy'!J37</f>
        <v>0</v>
      </c>
      <c r="AY110" s="138">
        <f>'D.1.13 - Sadové úpravy'!J38</f>
        <v>0</v>
      </c>
      <c r="AZ110" s="138">
        <f>'D.1.13 - Sadové úpravy'!F35</f>
        <v>0</v>
      </c>
      <c r="BA110" s="138">
        <f>'D.1.13 - Sadové úpravy'!F36</f>
        <v>0</v>
      </c>
      <c r="BB110" s="138">
        <f>'D.1.13 - Sadové úpravy'!F37</f>
        <v>0</v>
      </c>
      <c r="BC110" s="138">
        <f>'D.1.13 - Sadové úpravy'!F38</f>
        <v>0</v>
      </c>
      <c r="BD110" s="140">
        <f>'D.1.13 - Sadové úpravy'!F39</f>
        <v>0</v>
      </c>
      <c r="BE110" s="4"/>
      <c r="BT110" s="141" t="s">
        <v>91</v>
      </c>
      <c r="BV110" s="141" t="s">
        <v>80</v>
      </c>
      <c r="BW110" s="141" t="s">
        <v>132</v>
      </c>
      <c r="BX110" s="141" t="s">
        <v>122</v>
      </c>
      <c r="CL110" s="141" t="s">
        <v>1</v>
      </c>
    </row>
    <row r="111" s="4" customFormat="1" ht="16.5" customHeight="1">
      <c r="A111" s="132" t="s">
        <v>87</v>
      </c>
      <c r="B111" s="70"/>
      <c r="C111" s="133"/>
      <c r="D111" s="133"/>
      <c r="E111" s="134" t="s">
        <v>133</v>
      </c>
      <c r="F111" s="134"/>
      <c r="G111" s="134"/>
      <c r="H111" s="134"/>
      <c r="I111" s="134"/>
      <c r="J111" s="133"/>
      <c r="K111" s="134" t="s">
        <v>134</v>
      </c>
      <c r="L111" s="134"/>
      <c r="M111" s="134"/>
      <c r="N111" s="134"/>
      <c r="O111" s="134"/>
      <c r="P111" s="134"/>
      <c r="Q111" s="134"/>
      <c r="R111" s="134"/>
      <c r="S111" s="134"/>
      <c r="T111" s="134"/>
      <c r="U111" s="134"/>
      <c r="V111" s="134"/>
      <c r="W111" s="134"/>
      <c r="X111" s="134"/>
      <c r="Y111" s="134"/>
      <c r="Z111" s="134"/>
      <c r="AA111" s="134"/>
      <c r="AB111" s="134"/>
      <c r="AC111" s="134"/>
      <c r="AD111" s="134"/>
      <c r="AE111" s="134"/>
      <c r="AF111" s="134"/>
      <c r="AG111" s="135">
        <f>'D.1.14 - Venkovní parkoviště'!J32</f>
        <v>0</v>
      </c>
      <c r="AH111" s="133"/>
      <c r="AI111" s="133"/>
      <c r="AJ111" s="133"/>
      <c r="AK111" s="133"/>
      <c r="AL111" s="133"/>
      <c r="AM111" s="133"/>
      <c r="AN111" s="135">
        <f>SUM(AG111,AT111)</f>
        <v>0</v>
      </c>
      <c r="AO111" s="133"/>
      <c r="AP111" s="133"/>
      <c r="AQ111" s="136" t="s">
        <v>90</v>
      </c>
      <c r="AR111" s="72"/>
      <c r="AS111" s="137">
        <v>0</v>
      </c>
      <c r="AT111" s="138">
        <f>ROUND(SUM(AV111:AW111),2)</f>
        <v>0</v>
      </c>
      <c r="AU111" s="139">
        <f>'D.1.14 - Venkovní parkoviště'!P130</f>
        <v>0</v>
      </c>
      <c r="AV111" s="138">
        <f>'D.1.14 - Venkovní parkoviště'!J35</f>
        <v>0</v>
      </c>
      <c r="AW111" s="138">
        <f>'D.1.14 - Venkovní parkoviště'!J36</f>
        <v>0</v>
      </c>
      <c r="AX111" s="138">
        <f>'D.1.14 - Venkovní parkoviště'!J37</f>
        <v>0</v>
      </c>
      <c r="AY111" s="138">
        <f>'D.1.14 - Venkovní parkoviště'!J38</f>
        <v>0</v>
      </c>
      <c r="AZ111" s="138">
        <f>'D.1.14 - Venkovní parkoviště'!F35</f>
        <v>0</v>
      </c>
      <c r="BA111" s="138">
        <f>'D.1.14 - Venkovní parkoviště'!F36</f>
        <v>0</v>
      </c>
      <c r="BB111" s="138">
        <f>'D.1.14 - Venkovní parkoviště'!F37</f>
        <v>0</v>
      </c>
      <c r="BC111" s="138">
        <f>'D.1.14 - Venkovní parkoviště'!F38</f>
        <v>0</v>
      </c>
      <c r="BD111" s="140">
        <f>'D.1.14 - Venkovní parkoviště'!F39</f>
        <v>0</v>
      </c>
      <c r="BE111" s="4"/>
      <c r="BT111" s="141" t="s">
        <v>91</v>
      </c>
      <c r="BV111" s="141" t="s">
        <v>80</v>
      </c>
      <c r="BW111" s="141" t="s">
        <v>135</v>
      </c>
      <c r="BX111" s="141" t="s">
        <v>122</v>
      </c>
      <c r="CL111" s="141" t="s">
        <v>1</v>
      </c>
    </row>
    <row r="112" s="4" customFormat="1" ht="16.5" customHeight="1">
      <c r="A112" s="132" t="s">
        <v>87</v>
      </c>
      <c r="B112" s="70"/>
      <c r="C112" s="133"/>
      <c r="D112" s="133"/>
      <c r="E112" s="134" t="s">
        <v>136</v>
      </c>
      <c r="F112" s="134"/>
      <c r="G112" s="134"/>
      <c r="H112" s="134"/>
      <c r="I112" s="134"/>
      <c r="J112" s="133"/>
      <c r="K112" s="134" t="s">
        <v>137</v>
      </c>
      <c r="L112" s="134"/>
      <c r="M112" s="134"/>
      <c r="N112" s="134"/>
      <c r="O112" s="134"/>
      <c r="P112" s="134"/>
      <c r="Q112" s="134"/>
      <c r="R112" s="134"/>
      <c r="S112" s="134"/>
      <c r="T112" s="134"/>
      <c r="U112" s="134"/>
      <c r="V112" s="134"/>
      <c r="W112" s="134"/>
      <c r="X112" s="134"/>
      <c r="Y112" s="134"/>
      <c r="Z112" s="134"/>
      <c r="AA112" s="134"/>
      <c r="AB112" s="134"/>
      <c r="AC112" s="134"/>
      <c r="AD112" s="134"/>
      <c r="AE112" s="134"/>
      <c r="AF112" s="134"/>
      <c r="AG112" s="135">
        <f>'D.2.04 - Přeložka veřejné...'!J32</f>
        <v>0</v>
      </c>
      <c r="AH112" s="133"/>
      <c r="AI112" s="133"/>
      <c r="AJ112" s="133"/>
      <c r="AK112" s="133"/>
      <c r="AL112" s="133"/>
      <c r="AM112" s="133"/>
      <c r="AN112" s="135">
        <f>SUM(AG112,AT112)</f>
        <v>0</v>
      </c>
      <c r="AO112" s="133"/>
      <c r="AP112" s="133"/>
      <c r="AQ112" s="136" t="s">
        <v>90</v>
      </c>
      <c r="AR112" s="72"/>
      <c r="AS112" s="137">
        <v>0</v>
      </c>
      <c r="AT112" s="138">
        <f>ROUND(SUM(AV112:AW112),2)</f>
        <v>0</v>
      </c>
      <c r="AU112" s="139">
        <f>'D.2.04 - Přeložka veřejné...'!P124</f>
        <v>0</v>
      </c>
      <c r="AV112" s="138">
        <f>'D.2.04 - Přeložka veřejné...'!J35</f>
        <v>0</v>
      </c>
      <c r="AW112" s="138">
        <f>'D.2.04 - Přeložka veřejné...'!J36</f>
        <v>0</v>
      </c>
      <c r="AX112" s="138">
        <f>'D.2.04 - Přeložka veřejné...'!J37</f>
        <v>0</v>
      </c>
      <c r="AY112" s="138">
        <f>'D.2.04 - Přeložka veřejné...'!J38</f>
        <v>0</v>
      </c>
      <c r="AZ112" s="138">
        <f>'D.2.04 - Přeložka veřejné...'!F35</f>
        <v>0</v>
      </c>
      <c r="BA112" s="138">
        <f>'D.2.04 - Přeložka veřejné...'!F36</f>
        <v>0</v>
      </c>
      <c r="BB112" s="138">
        <f>'D.2.04 - Přeložka veřejné...'!F37</f>
        <v>0</v>
      </c>
      <c r="BC112" s="138">
        <f>'D.2.04 - Přeložka veřejné...'!F38</f>
        <v>0</v>
      </c>
      <c r="BD112" s="140">
        <f>'D.2.04 - Přeložka veřejné...'!F39</f>
        <v>0</v>
      </c>
      <c r="BE112" s="4"/>
      <c r="BT112" s="141" t="s">
        <v>91</v>
      </c>
      <c r="BV112" s="141" t="s">
        <v>80</v>
      </c>
      <c r="BW112" s="141" t="s">
        <v>138</v>
      </c>
      <c r="BX112" s="141" t="s">
        <v>122</v>
      </c>
      <c r="CL112" s="141" t="s">
        <v>1</v>
      </c>
    </row>
    <row r="113" s="4" customFormat="1" ht="16.5" customHeight="1">
      <c r="A113" s="132" t="s">
        <v>87</v>
      </c>
      <c r="B113" s="70"/>
      <c r="C113" s="133"/>
      <c r="D113" s="133"/>
      <c r="E113" s="134" t="s">
        <v>117</v>
      </c>
      <c r="F113" s="134"/>
      <c r="G113" s="134"/>
      <c r="H113" s="134"/>
      <c r="I113" s="134"/>
      <c r="J113" s="133"/>
      <c r="K113" s="134" t="s">
        <v>139</v>
      </c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5">
        <f>'VON - Vedlejší a ostatní ..._01'!J32</f>
        <v>0</v>
      </c>
      <c r="AH113" s="133"/>
      <c r="AI113" s="133"/>
      <c r="AJ113" s="133"/>
      <c r="AK113" s="133"/>
      <c r="AL113" s="133"/>
      <c r="AM113" s="133"/>
      <c r="AN113" s="135">
        <f>SUM(AG113,AT113)</f>
        <v>0</v>
      </c>
      <c r="AO113" s="133"/>
      <c r="AP113" s="133"/>
      <c r="AQ113" s="136" t="s">
        <v>90</v>
      </c>
      <c r="AR113" s="72"/>
      <c r="AS113" s="137">
        <v>0</v>
      </c>
      <c r="AT113" s="138">
        <f>ROUND(SUM(AV113:AW113),2)</f>
        <v>0</v>
      </c>
      <c r="AU113" s="139">
        <f>'VON - Vedlejší a ostatní ..._01'!P124</f>
        <v>0</v>
      </c>
      <c r="AV113" s="138">
        <f>'VON - Vedlejší a ostatní ..._01'!J35</f>
        <v>0</v>
      </c>
      <c r="AW113" s="138">
        <f>'VON - Vedlejší a ostatní ..._01'!J36</f>
        <v>0</v>
      </c>
      <c r="AX113" s="138">
        <f>'VON - Vedlejší a ostatní ..._01'!J37</f>
        <v>0</v>
      </c>
      <c r="AY113" s="138">
        <f>'VON - Vedlejší a ostatní ..._01'!J38</f>
        <v>0</v>
      </c>
      <c r="AZ113" s="138">
        <f>'VON - Vedlejší a ostatní ..._01'!F35</f>
        <v>0</v>
      </c>
      <c r="BA113" s="138">
        <f>'VON - Vedlejší a ostatní ..._01'!F36</f>
        <v>0</v>
      </c>
      <c r="BB113" s="138">
        <f>'VON - Vedlejší a ostatní ..._01'!F37</f>
        <v>0</v>
      </c>
      <c r="BC113" s="138">
        <f>'VON - Vedlejší a ostatní ..._01'!F38</f>
        <v>0</v>
      </c>
      <c r="BD113" s="140">
        <f>'VON - Vedlejší a ostatní ..._01'!F39</f>
        <v>0</v>
      </c>
      <c r="BE113" s="4"/>
      <c r="BT113" s="141" t="s">
        <v>91</v>
      </c>
      <c r="BV113" s="141" t="s">
        <v>80</v>
      </c>
      <c r="BW113" s="141" t="s">
        <v>140</v>
      </c>
      <c r="BX113" s="141" t="s">
        <v>122</v>
      </c>
      <c r="CL113" s="141" t="s">
        <v>1</v>
      </c>
    </row>
    <row r="114" s="7" customFormat="1" ht="16.5" customHeight="1">
      <c r="A114" s="7"/>
      <c r="B114" s="119"/>
      <c r="C114" s="120"/>
      <c r="D114" s="121" t="s">
        <v>141</v>
      </c>
      <c r="E114" s="121"/>
      <c r="F114" s="121"/>
      <c r="G114" s="121"/>
      <c r="H114" s="121"/>
      <c r="I114" s="122"/>
      <c r="J114" s="121" t="s">
        <v>142</v>
      </c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3">
        <f>ROUND(SUM(AG115:AG124),2)</f>
        <v>0</v>
      </c>
      <c r="AH114" s="122"/>
      <c r="AI114" s="122"/>
      <c r="AJ114" s="122"/>
      <c r="AK114" s="122"/>
      <c r="AL114" s="122"/>
      <c r="AM114" s="122"/>
      <c r="AN114" s="124">
        <f>SUM(AG114,AT114)</f>
        <v>0</v>
      </c>
      <c r="AO114" s="122"/>
      <c r="AP114" s="122"/>
      <c r="AQ114" s="125" t="s">
        <v>84</v>
      </c>
      <c r="AR114" s="126"/>
      <c r="AS114" s="127">
        <f>ROUND(SUM(AS115:AS124),2)</f>
        <v>0</v>
      </c>
      <c r="AT114" s="128">
        <f>ROUND(SUM(AV114:AW114),2)</f>
        <v>0</v>
      </c>
      <c r="AU114" s="129">
        <f>ROUND(SUM(AU115:AU124),5)</f>
        <v>0</v>
      </c>
      <c r="AV114" s="128">
        <f>ROUND(AZ114*L29,2)</f>
        <v>0</v>
      </c>
      <c r="AW114" s="128">
        <f>ROUND(BA114*L30,2)</f>
        <v>0</v>
      </c>
      <c r="AX114" s="128">
        <f>ROUND(BB114*L29,2)</f>
        <v>0</v>
      </c>
      <c r="AY114" s="128">
        <f>ROUND(BC114*L30,2)</f>
        <v>0</v>
      </c>
      <c r="AZ114" s="128">
        <f>ROUND(SUM(AZ115:AZ124),2)</f>
        <v>0</v>
      </c>
      <c r="BA114" s="128">
        <f>ROUND(SUM(BA115:BA124),2)</f>
        <v>0</v>
      </c>
      <c r="BB114" s="128">
        <f>ROUND(SUM(BB115:BB124),2)</f>
        <v>0</v>
      </c>
      <c r="BC114" s="128">
        <f>ROUND(SUM(BC115:BC124),2)</f>
        <v>0</v>
      </c>
      <c r="BD114" s="130">
        <f>ROUND(SUM(BD115:BD124),2)</f>
        <v>0</v>
      </c>
      <c r="BE114" s="7"/>
      <c r="BS114" s="131" t="s">
        <v>77</v>
      </c>
      <c r="BT114" s="131" t="s">
        <v>85</v>
      </c>
      <c r="BU114" s="131" t="s">
        <v>79</v>
      </c>
      <c r="BV114" s="131" t="s">
        <v>80</v>
      </c>
      <c r="BW114" s="131" t="s">
        <v>143</v>
      </c>
      <c r="BX114" s="131" t="s">
        <v>5</v>
      </c>
      <c r="CL114" s="131" t="s">
        <v>1</v>
      </c>
      <c r="CM114" s="131" t="s">
        <v>85</v>
      </c>
    </row>
    <row r="115" s="4" customFormat="1" ht="16.5" customHeight="1">
      <c r="A115" s="132" t="s">
        <v>87</v>
      </c>
      <c r="B115" s="70"/>
      <c r="C115" s="133"/>
      <c r="D115" s="133"/>
      <c r="E115" s="134" t="s">
        <v>88</v>
      </c>
      <c r="F115" s="134"/>
      <c r="G115" s="134"/>
      <c r="H115" s="134"/>
      <c r="I115" s="134"/>
      <c r="J115" s="133"/>
      <c r="K115" s="134" t="s">
        <v>89</v>
      </c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  <c r="AA115" s="134"/>
      <c r="AB115" s="134"/>
      <c r="AC115" s="134"/>
      <c r="AD115" s="134"/>
      <c r="AE115" s="134"/>
      <c r="AF115" s="134"/>
      <c r="AG115" s="135">
        <f>'D.1.01 - Architektonicko-..._01'!J32</f>
        <v>0</v>
      </c>
      <c r="AH115" s="133"/>
      <c r="AI115" s="133"/>
      <c r="AJ115" s="133"/>
      <c r="AK115" s="133"/>
      <c r="AL115" s="133"/>
      <c r="AM115" s="133"/>
      <c r="AN115" s="135">
        <f>SUM(AG115,AT115)</f>
        <v>0</v>
      </c>
      <c r="AO115" s="133"/>
      <c r="AP115" s="133"/>
      <c r="AQ115" s="136" t="s">
        <v>90</v>
      </c>
      <c r="AR115" s="72"/>
      <c r="AS115" s="137">
        <v>0</v>
      </c>
      <c r="AT115" s="138">
        <f>ROUND(SUM(AV115:AW115),2)</f>
        <v>0</v>
      </c>
      <c r="AU115" s="139">
        <f>'D.1.01 - Architektonicko-..._01'!P144</f>
        <v>0</v>
      </c>
      <c r="AV115" s="138">
        <f>'D.1.01 - Architektonicko-..._01'!J35</f>
        <v>0</v>
      </c>
      <c r="AW115" s="138">
        <f>'D.1.01 - Architektonicko-..._01'!J36</f>
        <v>0</v>
      </c>
      <c r="AX115" s="138">
        <f>'D.1.01 - Architektonicko-..._01'!J37</f>
        <v>0</v>
      </c>
      <c r="AY115" s="138">
        <f>'D.1.01 - Architektonicko-..._01'!J38</f>
        <v>0</v>
      </c>
      <c r="AZ115" s="138">
        <f>'D.1.01 - Architektonicko-..._01'!F35</f>
        <v>0</v>
      </c>
      <c r="BA115" s="138">
        <f>'D.1.01 - Architektonicko-..._01'!F36</f>
        <v>0</v>
      </c>
      <c r="BB115" s="138">
        <f>'D.1.01 - Architektonicko-..._01'!F37</f>
        <v>0</v>
      </c>
      <c r="BC115" s="138">
        <f>'D.1.01 - Architektonicko-..._01'!F38</f>
        <v>0</v>
      </c>
      <c r="BD115" s="140">
        <f>'D.1.01 - Architektonicko-..._01'!F39</f>
        <v>0</v>
      </c>
      <c r="BE115" s="4"/>
      <c r="BT115" s="141" t="s">
        <v>91</v>
      </c>
      <c r="BV115" s="141" t="s">
        <v>80</v>
      </c>
      <c r="BW115" s="141" t="s">
        <v>144</v>
      </c>
      <c r="BX115" s="141" t="s">
        <v>143</v>
      </c>
      <c r="CL115" s="141" t="s">
        <v>1</v>
      </c>
    </row>
    <row r="116" s="4" customFormat="1" ht="16.5" customHeight="1">
      <c r="A116" s="132" t="s">
        <v>87</v>
      </c>
      <c r="B116" s="70"/>
      <c r="C116" s="133"/>
      <c r="D116" s="133"/>
      <c r="E116" s="134" t="s">
        <v>111</v>
      </c>
      <c r="F116" s="134"/>
      <c r="G116" s="134"/>
      <c r="H116" s="134"/>
      <c r="I116" s="134"/>
      <c r="J116" s="133"/>
      <c r="K116" s="134" t="s">
        <v>112</v>
      </c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5">
        <f>'D.1.10 - EPS_01'!J32</f>
        <v>0</v>
      </c>
      <c r="AH116" s="133"/>
      <c r="AI116" s="133"/>
      <c r="AJ116" s="133"/>
      <c r="AK116" s="133"/>
      <c r="AL116" s="133"/>
      <c r="AM116" s="133"/>
      <c r="AN116" s="135">
        <f>SUM(AG116,AT116)</f>
        <v>0</v>
      </c>
      <c r="AO116" s="133"/>
      <c r="AP116" s="133"/>
      <c r="AQ116" s="136" t="s">
        <v>90</v>
      </c>
      <c r="AR116" s="72"/>
      <c r="AS116" s="137">
        <v>0</v>
      </c>
      <c r="AT116" s="138">
        <f>ROUND(SUM(AV116:AW116),2)</f>
        <v>0</v>
      </c>
      <c r="AU116" s="139">
        <f>'D.1.10 - EPS_01'!P124</f>
        <v>0</v>
      </c>
      <c r="AV116" s="138">
        <f>'D.1.10 - EPS_01'!J35</f>
        <v>0</v>
      </c>
      <c r="AW116" s="138">
        <f>'D.1.10 - EPS_01'!J36</f>
        <v>0</v>
      </c>
      <c r="AX116" s="138">
        <f>'D.1.10 - EPS_01'!J37</f>
        <v>0</v>
      </c>
      <c r="AY116" s="138">
        <f>'D.1.10 - EPS_01'!J38</f>
        <v>0</v>
      </c>
      <c r="AZ116" s="138">
        <f>'D.1.10 - EPS_01'!F35</f>
        <v>0</v>
      </c>
      <c r="BA116" s="138">
        <f>'D.1.10 - EPS_01'!F36</f>
        <v>0</v>
      </c>
      <c r="BB116" s="138">
        <f>'D.1.10 - EPS_01'!F37</f>
        <v>0</v>
      </c>
      <c r="BC116" s="138">
        <f>'D.1.10 - EPS_01'!F38</f>
        <v>0</v>
      </c>
      <c r="BD116" s="140">
        <f>'D.1.10 - EPS_01'!F39</f>
        <v>0</v>
      </c>
      <c r="BE116" s="4"/>
      <c r="BT116" s="141" t="s">
        <v>91</v>
      </c>
      <c r="BV116" s="141" t="s">
        <v>80</v>
      </c>
      <c r="BW116" s="141" t="s">
        <v>145</v>
      </c>
      <c r="BX116" s="141" t="s">
        <v>143</v>
      </c>
      <c r="CL116" s="141" t="s">
        <v>1</v>
      </c>
    </row>
    <row r="117" s="4" customFormat="1" ht="16.5" customHeight="1">
      <c r="A117" s="132" t="s">
        <v>87</v>
      </c>
      <c r="B117" s="70"/>
      <c r="C117" s="133"/>
      <c r="D117" s="133"/>
      <c r="E117" s="134" t="s">
        <v>114</v>
      </c>
      <c r="F117" s="134"/>
      <c r="G117" s="134"/>
      <c r="H117" s="134"/>
      <c r="I117" s="134"/>
      <c r="J117" s="133"/>
      <c r="K117" s="134" t="s">
        <v>115</v>
      </c>
      <c r="L117" s="134"/>
      <c r="M117" s="134"/>
      <c r="N117" s="134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  <c r="AA117" s="134"/>
      <c r="AB117" s="134"/>
      <c r="AC117" s="134"/>
      <c r="AD117" s="134"/>
      <c r="AE117" s="134"/>
      <c r="AF117" s="134"/>
      <c r="AG117" s="135">
        <f>'D.1.12 - Pokojový zvedací..._01'!J32</f>
        <v>0</v>
      </c>
      <c r="AH117" s="133"/>
      <c r="AI117" s="133"/>
      <c r="AJ117" s="133"/>
      <c r="AK117" s="133"/>
      <c r="AL117" s="133"/>
      <c r="AM117" s="133"/>
      <c r="AN117" s="135">
        <f>SUM(AG117,AT117)</f>
        <v>0</v>
      </c>
      <c r="AO117" s="133"/>
      <c r="AP117" s="133"/>
      <c r="AQ117" s="136" t="s">
        <v>90</v>
      </c>
      <c r="AR117" s="72"/>
      <c r="AS117" s="137">
        <v>0</v>
      </c>
      <c r="AT117" s="138">
        <f>ROUND(SUM(AV117:AW117),2)</f>
        <v>0</v>
      </c>
      <c r="AU117" s="139">
        <f>'D.1.12 - Pokojový zvedací..._01'!P122</f>
        <v>0</v>
      </c>
      <c r="AV117" s="138">
        <f>'D.1.12 - Pokojový zvedací..._01'!J35</f>
        <v>0</v>
      </c>
      <c r="AW117" s="138">
        <f>'D.1.12 - Pokojový zvedací..._01'!J36</f>
        <v>0</v>
      </c>
      <c r="AX117" s="138">
        <f>'D.1.12 - Pokojový zvedací..._01'!J37</f>
        <v>0</v>
      </c>
      <c r="AY117" s="138">
        <f>'D.1.12 - Pokojový zvedací..._01'!J38</f>
        <v>0</v>
      </c>
      <c r="AZ117" s="138">
        <f>'D.1.12 - Pokojový zvedací..._01'!F35</f>
        <v>0</v>
      </c>
      <c r="BA117" s="138">
        <f>'D.1.12 - Pokojový zvedací..._01'!F36</f>
        <v>0</v>
      </c>
      <c r="BB117" s="138">
        <f>'D.1.12 - Pokojový zvedací..._01'!F37</f>
        <v>0</v>
      </c>
      <c r="BC117" s="138">
        <f>'D.1.12 - Pokojový zvedací..._01'!F38</f>
        <v>0</v>
      </c>
      <c r="BD117" s="140">
        <f>'D.1.12 - Pokojový zvedací..._01'!F39</f>
        <v>0</v>
      </c>
      <c r="BE117" s="4"/>
      <c r="BT117" s="141" t="s">
        <v>91</v>
      </c>
      <c r="BV117" s="141" t="s">
        <v>80</v>
      </c>
      <c r="BW117" s="141" t="s">
        <v>146</v>
      </c>
      <c r="BX117" s="141" t="s">
        <v>143</v>
      </c>
      <c r="CL117" s="141" t="s">
        <v>1</v>
      </c>
    </row>
    <row r="118" s="4" customFormat="1" ht="16.5" customHeight="1">
      <c r="A118" s="132" t="s">
        <v>87</v>
      </c>
      <c r="B118" s="70"/>
      <c r="C118" s="133"/>
      <c r="D118" s="133"/>
      <c r="E118" s="134" t="s">
        <v>93</v>
      </c>
      <c r="F118" s="134"/>
      <c r="G118" s="134"/>
      <c r="H118" s="134"/>
      <c r="I118" s="134"/>
      <c r="J118" s="133"/>
      <c r="K118" s="134" t="s">
        <v>94</v>
      </c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5">
        <f>'D.1.04 - Vytápění_01'!J32</f>
        <v>0</v>
      </c>
      <c r="AH118" s="133"/>
      <c r="AI118" s="133"/>
      <c r="AJ118" s="133"/>
      <c r="AK118" s="133"/>
      <c r="AL118" s="133"/>
      <c r="AM118" s="133"/>
      <c r="AN118" s="135">
        <f>SUM(AG118,AT118)</f>
        <v>0</v>
      </c>
      <c r="AO118" s="133"/>
      <c r="AP118" s="133"/>
      <c r="AQ118" s="136" t="s">
        <v>90</v>
      </c>
      <c r="AR118" s="72"/>
      <c r="AS118" s="137">
        <v>0</v>
      </c>
      <c r="AT118" s="138">
        <f>ROUND(SUM(AV118:AW118),2)</f>
        <v>0</v>
      </c>
      <c r="AU118" s="139">
        <f>'D.1.04 - Vytápění_01'!P126</f>
        <v>0</v>
      </c>
      <c r="AV118" s="138">
        <f>'D.1.04 - Vytápění_01'!J35</f>
        <v>0</v>
      </c>
      <c r="AW118" s="138">
        <f>'D.1.04 - Vytápění_01'!J36</f>
        <v>0</v>
      </c>
      <c r="AX118" s="138">
        <f>'D.1.04 - Vytápění_01'!J37</f>
        <v>0</v>
      </c>
      <c r="AY118" s="138">
        <f>'D.1.04 - Vytápění_01'!J38</f>
        <v>0</v>
      </c>
      <c r="AZ118" s="138">
        <f>'D.1.04 - Vytápění_01'!F35</f>
        <v>0</v>
      </c>
      <c r="BA118" s="138">
        <f>'D.1.04 - Vytápění_01'!F36</f>
        <v>0</v>
      </c>
      <c r="BB118" s="138">
        <f>'D.1.04 - Vytápění_01'!F37</f>
        <v>0</v>
      </c>
      <c r="BC118" s="138">
        <f>'D.1.04 - Vytápění_01'!F38</f>
        <v>0</v>
      </c>
      <c r="BD118" s="140">
        <f>'D.1.04 - Vytápění_01'!F39</f>
        <v>0</v>
      </c>
      <c r="BE118" s="4"/>
      <c r="BT118" s="141" t="s">
        <v>91</v>
      </c>
      <c r="BV118" s="141" t="s">
        <v>80</v>
      </c>
      <c r="BW118" s="141" t="s">
        <v>147</v>
      </c>
      <c r="BX118" s="141" t="s">
        <v>143</v>
      </c>
      <c r="CL118" s="141" t="s">
        <v>1</v>
      </c>
    </row>
    <row r="119" s="4" customFormat="1" ht="16.5" customHeight="1">
      <c r="A119" s="132" t="s">
        <v>87</v>
      </c>
      <c r="B119" s="70"/>
      <c r="C119" s="133"/>
      <c r="D119" s="133"/>
      <c r="E119" s="134" t="s">
        <v>96</v>
      </c>
      <c r="F119" s="134"/>
      <c r="G119" s="134"/>
      <c r="H119" s="134"/>
      <c r="I119" s="134"/>
      <c r="J119" s="133"/>
      <c r="K119" s="134" t="s">
        <v>97</v>
      </c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5">
        <f>'D.1.05 - MaR_01'!J32</f>
        <v>0</v>
      </c>
      <c r="AH119" s="133"/>
      <c r="AI119" s="133"/>
      <c r="AJ119" s="133"/>
      <c r="AK119" s="133"/>
      <c r="AL119" s="133"/>
      <c r="AM119" s="133"/>
      <c r="AN119" s="135">
        <f>SUM(AG119,AT119)</f>
        <v>0</v>
      </c>
      <c r="AO119" s="133"/>
      <c r="AP119" s="133"/>
      <c r="AQ119" s="136" t="s">
        <v>90</v>
      </c>
      <c r="AR119" s="72"/>
      <c r="AS119" s="137">
        <v>0</v>
      </c>
      <c r="AT119" s="138">
        <f>ROUND(SUM(AV119:AW119),2)</f>
        <v>0</v>
      </c>
      <c r="AU119" s="139">
        <f>'D.1.05 - MaR_01'!P127</f>
        <v>0</v>
      </c>
      <c r="AV119" s="138">
        <f>'D.1.05 - MaR_01'!J35</f>
        <v>0</v>
      </c>
      <c r="AW119" s="138">
        <f>'D.1.05 - MaR_01'!J36</f>
        <v>0</v>
      </c>
      <c r="AX119" s="138">
        <f>'D.1.05 - MaR_01'!J37</f>
        <v>0</v>
      </c>
      <c r="AY119" s="138">
        <f>'D.1.05 - MaR_01'!J38</f>
        <v>0</v>
      </c>
      <c r="AZ119" s="138">
        <f>'D.1.05 - MaR_01'!F35</f>
        <v>0</v>
      </c>
      <c r="BA119" s="138">
        <f>'D.1.05 - MaR_01'!F36</f>
        <v>0</v>
      </c>
      <c r="BB119" s="138">
        <f>'D.1.05 - MaR_01'!F37</f>
        <v>0</v>
      </c>
      <c r="BC119" s="138">
        <f>'D.1.05 - MaR_01'!F38</f>
        <v>0</v>
      </c>
      <c r="BD119" s="140">
        <f>'D.1.05 - MaR_01'!F39</f>
        <v>0</v>
      </c>
      <c r="BE119" s="4"/>
      <c r="BT119" s="141" t="s">
        <v>91</v>
      </c>
      <c r="BV119" s="141" t="s">
        <v>80</v>
      </c>
      <c r="BW119" s="141" t="s">
        <v>148</v>
      </c>
      <c r="BX119" s="141" t="s">
        <v>143</v>
      </c>
      <c r="CL119" s="141" t="s">
        <v>1</v>
      </c>
    </row>
    <row r="120" s="4" customFormat="1" ht="16.5" customHeight="1">
      <c r="A120" s="132" t="s">
        <v>87</v>
      </c>
      <c r="B120" s="70"/>
      <c r="C120" s="133"/>
      <c r="D120" s="133"/>
      <c r="E120" s="134" t="s">
        <v>99</v>
      </c>
      <c r="F120" s="134"/>
      <c r="G120" s="134"/>
      <c r="H120" s="134"/>
      <c r="I120" s="134"/>
      <c r="J120" s="133"/>
      <c r="K120" s="134" t="s">
        <v>149</v>
      </c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  <c r="AA120" s="134"/>
      <c r="AB120" s="134"/>
      <c r="AC120" s="134"/>
      <c r="AD120" s="134"/>
      <c r="AE120" s="134"/>
      <c r="AF120" s="134"/>
      <c r="AG120" s="135">
        <f>'D.1.06 - Zdravotně techni...'!J32</f>
        <v>0</v>
      </c>
      <c r="AH120" s="133"/>
      <c r="AI120" s="133"/>
      <c r="AJ120" s="133"/>
      <c r="AK120" s="133"/>
      <c r="AL120" s="133"/>
      <c r="AM120" s="133"/>
      <c r="AN120" s="135">
        <f>SUM(AG120,AT120)</f>
        <v>0</v>
      </c>
      <c r="AO120" s="133"/>
      <c r="AP120" s="133"/>
      <c r="AQ120" s="136" t="s">
        <v>90</v>
      </c>
      <c r="AR120" s="72"/>
      <c r="AS120" s="137">
        <v>0</v>
      </c>
      <c r="AT120" s="138">
        <f>ROUND(SUM(AV120:AW120),2)</f>
        <v>0</v>
      </c>
      <c r="AU120" s="139">
        <f>'D.1.06 - Zdravotně techni...'!P127</f>
        <v>0</v>
      </c>
      <c r="AV120" s="138">
        <f>'D.1.06 - Zdravotně techni...'!J35</f>
        <v>0</v>
      </c>
      <c r="AW120" s="138">
        <f>'D.1.06 - Zdravotně techni...'!J36</f>
        <v>0</v>
      </c>
      <c r="AX120" s="138">
        <f>'D.1.06 - Zdravotně techni...'!J37</f>
        <v>0</v>
      </c>
      <c r="AY120" s="138">
        <f>'D.1.06 - Zdravotně techni...'!J38</f>
        <v>0</v>
      </c>
      <c r="AZ120" s="138">
        <f>'D.1.06 - Zdravotně techni...'!F35</f>
        <v>0</v>
      </c>
      <c r="BA120" s="138">
        <f>'D.1.06 - Zdravotně techni...'!F36</f>
        <v>0</v>
      </c>
      <c r="BB120" s="138">
        <f>'D.1.06 - Zdravotně techni...'!F37</f>
        <v>0</v>
      </c>
      <c r="BC120" s="138">
        <f>'D.1.06 - Zdravotně techni...'!F38</f>
        <v>0</v>
      </c>
      <c r="BD120" s="140">
        <f>'D.1.06 - Zdravotně techni...'!F39</f>
        <v>0</v>
      </c>
      <c r="BE120" s="4"/>
      <c r="BT120" s="141" t="s">
        <v>91</v>
      </c>
      <c r="BV120" s="141" t="s">
        <v>80</v>
      </c>
      <c r="BW120" s="141" t="s">
        <v>150</v>
      </c>
      <c r="BX120" s="141" t="s">
        <v>143</v>
      </c>
      <c r="CL120" s="141" t="s">
        <v>1</v>
      </c>
    </row>
    <row r="121" s="4" customFormat="1" ht="16.5" customHeight="1">
      <c r="A121" s="132" t="s">
        <v>87</v>
      </c>
      <c r="B121" s="70"/>
      <c r="C121" s="133"/>
      <c r="D121" s="133"/>
      <c r="E121" s="134" t="s">
        <v>102</v>
      </c>
      <c r="F121" s="134"/>
      <c r="G121" s="134"/>
      <c r="H121" s="134"/>
      <c r="I121" s="134"/>
      <c r="J121" s="133"/>
      <c r="K121" s="134" t="s">
        <v>103</v>
      </c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5">
        <f>'D.1.07 - VZT_01'!J32</f>
        <v>0</v>
      </c>
      <c r="AH121" s="133"/>
      <c r="AI121" s="133"/>
      <c r="AJ121" s="133"/>
      <c r="AK121" s="133"/>
      <c r="AL121" s="133"/>
      <c r="AM121" s="133"/>
      <c r="AN121" s="135">
        <f>SUM(AG121,AT121)</f>
        <v>0</v>
      </c>
      <c r="AO121" s="133"/>
      <c r="AP121" s="133"/>
      <c r="AQ121" s="136" t="s">
        <v>90</v>
      </c>
      <c r="AR121" s="72"/>
      <c r="AS121" s="137">
        <v>0</v>
      </c>
      <c r="AT121" s="138">
        <f>ROUND(SUM(AV121:AW121),2)</f>
        <v>0</v>
      </c>
      <c r="AU121" s="139">
        <f>'D.1.07 - VZT_01'!P131</f>
        <v>0</v>
      </c>
      <c r="AV121" s="138">
        <f>'D.1.07 - VZT_01'!J35</f>
        <v>0</v>
      </c>
      <c r="AW121" s="138">
        <f>'D.1.07 - VZT_01'!J36</f>
        <v>0</v>
      </c>
      <c r="AX121" s="138">
        <f>'D.1.07 - VZT_01'!J37</f>
        <v>0</v>
      </c>
      <c r="AY121" s="138">
        <f>'D.1.07 - VZT_01'!J38</f>
        <v>0</v>
      </c>
      <c r="AZ121" s="138">
        <f>'D.1.07 - VZT_01'!F35</f>
        <v>0</v>
      </c>
      <c r="BA121" s="138">
        <f>'D.1.07 - VZT_01'!F36</f>
        <v>0</v>
      </c>
      <c r="BB121" s="138">
        <f>'D.1.07 - VZT_01'!F37</f>
        <v>0</v>
      </c>
      <c r="BC121" s="138">
        <f>'D.1.07 - VZT_01'!F38</f>
        <v>0</v>
      </c>
      <c r="BD121" s="140">
        <f>'D.1.07 - VZT_01'!F39</f>
        <v>0</v>
      </c>
      <c r="BE121" s="4"/>
      <c r="BT121" s="141" t="s">
        <v>91</v>
      </c>
      <c r="BV121" s="141" t="s">
        <v>80</v>
      </c>
      <c r="BW121" s="141" t="s">
        <v>151</v>
      </c>
      <c r="BX121" s="141" t="s">
        <v>143</v>
      </c>
      <c r="CL121" s="141" t="s">
        <v>1</v>
      </c>
    </row>
    <row r="122" s="4" customFormat="1" ht="16.5" customHeight="1">
      <c r="A122" s="132" t="s">
        <v>87</v>
      </c>
      <c r="B122" s="70"/>
      <c r="C122" s="133"/>
      <c r="D122" s="133"/>
      <c r="E122" s="134" t="s">
        <v>105</v>
      </c>
      <c r="F122" s="134"/>
      <c r="G122" s="134"/>
      <c r="H122" s="134"/>
      <c r="I122" s="134"/>
      <c r="J122" s="133"/>
      <c r="K122" s="134" t="s">
        <v>125</v>
      </c>
      <c r="L122" s="134"/>
      <c r="M122" s="134"/>
      <c r="N122" s="134"/>
      <c r="O122" s="134"/>
      <c r="P122" s="134"/>
      <c r="Q122" s="134"/>
      <c r="R122" s="134"/>
      <c r="S122" s="134"/>
      <c r="T122" s="134"/>
      <c r="U122" s="134"/>
      <c r="V122" s="134"/>
      <c r="W122" s="134"/>
      <c r="X122" s="134"/>
      <c r="Y122" s="134"/>
      <c r="Z122" s="134"/>
      <c r="AA122" s="134"/>
      <c r="AB122" s="134"/>
      <c r="AC122" s="134"/>
      <c r="AD122" s="134"/>
      <c r="AE122" s="134"/>
      <c r="AF122" s="134"/>
      <c r="AG122" s="135">
        <f>'D.1.08 - Elektroinstalace..._02'!J32</f>
        <v>0</v>
      </c>
      <c r="AH122" s="133"/>
      <c r="AI122" s="133"/>
      <c r="AJ122" s="133"/>
      <c r="AK122" s="133"/>
      <c r="AL122" s="133"/>
      <c r="AM122" s="133"/>
      <c r="AN122" s="135">
        <f>SUM(AG122,AT122)</f>
        <v>0</v>
      </c>
      <c r="AO122" s="133"/>
      <c r="AP122" s="133"/>
      <c r="AQ122" s="136" t="s">
        <v>90</v>
      </c>
      <c r="AR122" s="72"/>
      <c r="AS122" s="137">
        <v>0</v>
      </c>
      <c r="AT122" s="138">
        <f>ROUND(SUM(AV122:AW122),2)</f>
        <v>0</v>
      </c>
      <c r="AU122" s="139">
        <f>'D.1.08 - Elektroinstalace..._02'!P129</f>
        <v>0</v>
      </c>
      <c r="AV122" s="138">
        <f>'D.1.08 - Elektroinstalace..._02'!J35</f>
        <v>0</v>
      </c>
      <c r="AW122" s="138">
        <f>'D.1.08 - Elektroinstalace..._02'!J36</f>
        <v>0</v>
      </c>
      <c r="AX122" s="138">
        <f>'D.1.08 - Elektroinstalace..._02'!J37</f>
        <v>0</v>
      </c>
      <c r="AY122" s="138">
        <f>'D.1.08 - Elektroinstalace..._02'!J38</f>
        <v>0</v>
      </c>
      <c r="AZ122" s="138">
        <f>'D.1.08 - Elektroinstalace..._02'!F35</f>
        <v>0</v>
      </c>
      <c r="BA122" s="138">
        <f>'D.1.08 - Elektroinstalace..._02'!F36</f>
        <v>0</v>
      </c>
      <c r="BB122" s="138">
        <f>'D.1.08 - Elektroinstalace..._02'!F37</f>
        <v>0</v>
      </c>
      <c r="BC122" s="138">
        <f>'D.1.08 - Elektroinstalace..._02'!F38</f>
        <v>0</v>
      </c>
      <c r="BD122" s="140">
        <f>'D.1.08 - Elektroinstalace..._02'!F39</f>
        <v>0</v>
      </c>
      <c r="BE122" s="4"/>
      <c r="BT122" s="141" t="s">
        <v>91</v>
      </c>
      <c r="BV122" s="141" t="s">
        <v>80</v>
      </c>
      <c r="BW122" s="141" t="s">
        <v>152</v>
      </c>
      <c r="BX122" s="141" t="s">
        <v>143</v>
      </c>
      <c r="CL122" s="141" t="s">
        <v>1</v>
      </c>
    </row>
    <row r="123" s="4" customFormat="1" ht="16.5" customHeight="1">
      <c r="A123" s="132" t="s">
        <v>87</v>
      </c>
      <c r="B123" s="70"/>
      <c r="C123" s="133"/>
      <c r="D123" s="133"/>
      <c r="E123" s="134" t="s">
        <v>108</v>
      </c>
      <c r="F123" s="134"/>
      <c r="G123" s="134"/>
      <c r="H123" s="134"/>
      <c r="I123" s="134"/>
      <c r="J123" s="133"/>
      <c r="K123" s="134" t="s">
        <v>109</v>
      </c>
      <c r="L123" s="134"/>
      <c r="M123" s="134"/>
      <c r="N123" s="134"/>
      <c r="O123" s="134"/>
      <c r="P123" s="134"/>
      <c r="Q123" s="134"/>
      <c r="R123" s="134"/>
      <c r="S123" s="134"/>
      <c r="T123" s="134"/>
      <c r="U123" s="134"/>
      <c r="V123" s="134"/>
      <c r="W123" s="134"/>
      <c r="X123" s="134"/>
      <c r="Y123" s="134"/>
      <c r="Z123" s="134"/>
      <c r="AA123" s="134"/>
      <c r="AB123" s="134"/>
      <c r="AC123" s="134"/>
      <c r="AD123" s="134"/>
      <c r="AE123" s="134"/>
      <c r="AF123" s="134"/>
      <c r="AG123" s="135">
        <f>'D.1.09 - Elektroinstalace..._01'!J32</f>
        <v>0</v>
      </c>
      <c r="AH123" s="133"/>
      <c r="AI123" s="133"/>
      <c r="AJ123" s="133"/>
      <c r="AK123" s="133"/>
      <c r="AL123" s="133"/>
      <c r="AM123" s="133"/>
      <c r="AN123" s="135">
        <f>SUM(AG123,AT123)</f>
        <v>0</v>
      </c>
      <c r="AO123" s="133"/>
      <c r="AP123" s="133"/>
      <c r="AQ123" s="136" t="s">
        <v>90</v>
      </c>
      <c r="AR123" s="72"/>
      <c r="AS123" s="137">
        <v>0</v>
      </c>
      <c r="AT123" s="138">
        <f>ROUND(SUM(AV123:AW123),2)</f>
        <v>0</v>
      </c>
      <c r="AU123" s="139">
        <f>'D.1.09 - Elektroinstalace..._01'!P145</f>
        <v>0</v>
      </c>
      <c r="AV123" s="138">
        <f>'D.1.09 - Elektroinstalace..._01'!J35</f>
        <v>0</v>
      </c>
      <c r="AW123" s="138">
        <f>'D.1.09 - Elektroinstalace..._01'!J36</f>
        <v>0</v>
      </c>
      <c r="AX123" s="138">
        <f>'D.1.09 - Elektroinstalace..._01'!J37</f>
        <v>0</v>
      </c>
      <c r="AY123" s="138">
        <f>'D.1.09 - Elektroinstalace..._01'!J38</f>
        <v>0</v>
      </c>
      <c r="AZ123" s="138">
        <f>'D.1.09 - Elektroinstalace..._01'!F35</f>
        <v>0</v>
      </c>
      <c r="BA123" s="138">
        <f>'D.1.09 - Elektroinstalace..._01'!F36</f>
        <v>0</v>
      </c>
      <c r="BB123" s="138">
        <f>'D.1.09 - Elektroinstalace..._01'!F37</f>
        <v>0</v>
      </c>
      <c r="BC123" s="138">
        <f>'D.1.09 - Elektroinstalace..._01'!F38</f>
        <v>0</v>
      </c>
      <c r="BD123" s="140">
        <f>'D.1.09 - Elektroinstalace..._01'!F39</f>
        <v>0</v>
      </c>
      <c r="BE123" s="4"/>
      <c r="BT123" s="141" t="s">
        <v>91</v>
      </c>
      <c r="BV123" s="141" t="s">
        <v>80</v>
      </c>
      <c r="BW123" s="141" t="s">
        <v>153</v>
      </c>
      <c r="BX123" s="141" t="s">
        <v>143</v>
      </c>
      <c r="CL123" s="141" t="s">
        <v>1</v>
      </c>
    </row>
    <row r="124" s="4" customFormat="1" ht="16.5" customHeight="1">
      <c r="A124" s="132" t="s">
        <v>87</v>
      </c>
      <c r="B124" s="70"/>
      <c r="C124" s="133"/>
      <c r="D124" s="133"/>
      <c r="E124" s="134" t="s">
        <v>117</v>
      </c>
      <c r="F124" s="134"/>
      <c r="G124" s="134"/>
      <c r="H124" s="134"/>
      <c r="I124" s="134"/>
      <c r="J124" s="133"/>
      <c r="K124" s="134" t="s">
        <v>154</v>
      </c>
      <c r="L124" s="134"/>
      <c r="M124" s="134"/>
      <c r="N124" s="134"/>
      <c r="O124" s="134"/>
      <c r="P124" s="134"/>
      <c r="Q124" s="134"/>
      <c r="R124" s="134"/>
      <c r="S124" s="134"/>
      <c r="T124" s="134"/>
      <c r="U124" s="134"/>
      <c r="V124" s="134"/>
      <c r="W124" s="134"/>
      <c r="X124" s="134"/>
      <c r="Y124" s="134"/>
      <c r="Z124" s="134"/>
      <c r="AA124" s="134"/>
      <c r="AB124" s="134"/>
      <c r="AC124" s="134"/>
      <c r="AD124" s="134"/>
      <c r="AE124" s="134"/>
      <c r="AF124" s="134"/>
      <c r="AG124" s="135">
        <f>'VON - Vedlejší a ostatní ..._02'!J32</f>
        <v>0</v>
      </c>
      <c r="AH124" s="133"/>
      <c r="AI124" s="133"/>
      <c r="AJ124" s="133"/>
      <c r="AK124" s="133"/>
      <c r="AL124" s="133"/>
      <c r="AM124" s="133"/>
      <c r="AN124" s="135">
        <f>SUM(AG124,AT124)</f>
        <v>0</v>
      </c>
      <c r="AO124" s="133"/>
      <c r="AP124" s="133"/>
      <c r="AQ124" s="136" t="s">
        <v>90</v>
      </c>
      <c r="AR124" s="72"/>
      <c r="AS124" s="142">
        <v>0</v>
      </c>
      <c r="AT124" s="143">
        <f>ROUND(SUM(AV124:AW124),2)</f>
        <v>0</v>
      </c>
      <c r="AU124" s="144">
        <f>'VON - Vedlejší a ostatní ..._02'!P124</f>
        <v>0</v>
      </c>
      <c r="AV124" s="143">
        <f>'VON - Vedlejší a ostatní ..._02'!J35</f>
        <v>0</v>
      </c>
      <c r="AW124" s="143">
        <f>'VON - Vedlejší a ostatní ..._02'!J36</f>
        <v>0</v>
      </c>
      <c r="AX124" s="143">
        <f>'VON - Vedlejší a ostatní ..._02'!J37</f>
        <v>0</v>
      </c>
      <c r="AY124" s="143">
        <f>'VON - Vedlejší a ostatní ..._02'!J38</f>
        <v>0</v>
      </c>
      <c r="AZ124" s="143">
        <f>'VON - Vedlejší a ostatní ..._02'!F35</f>
        <v>0</v>
      </c>
      <c r="BA124" s="143">
        <f>'VON - Vedlejší a ostatní ..._02'!F36</f>
        <v>0</v>
      </c>
      <c r="BB124" s="143">
        <f>'VON - Vedlejší a ostatní ..._02'!F37</f>
        <v>0</v>
      </c>
      <c r="BC124" s="143">
        <f>'VON - Vedlejší a ostatní ..._02'!F38</f>
        <v>0</v>
      </c>
      <c r="BD124" s="145">
        <f>'VON - Vedlejší a ostatní ..._02'!F39</f>
        <v>0</v>
      </c>
      <c r="BE124" s="4"/>
      <c r="BT124" s="141" t="s">
        <v>91</v>
      </c>
      <c r="BV124" s="141" t="s">
        <v>80</v>
      </c>
      <c r="BW124" s="141" t="s">
        <v>155</v>
      </c>
      <c r="BX124" s="141" t="s">
        <v>143</v>
      </c>
      <c r="CL124" s="141" t="s">
        <v>1</v>
      </c>
    </row>
    <row r="125" s="2" customFormat="1" ht="30" customHeight="1">
      <c r="A125" s="38"/>
      <c r="B125" s="39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4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="2" customFormat="1" ht="6.96" customHeight="1">
      <c r="A126" s="38"/>
      <c r="B126" s="66"/>
      <c r="C126" s="67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44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</sheetData>
  <sheetProtection sheet="1" formatColumns="0" formatRows="0" objects="1" scenarios="1" spinCount="100000" saltValue="JZJB0pSPMP2cDK/roTUgiRVlryKJ13pbhVzEyqDTS+ixdF8pF0T18/EyCIWOaCCH5+i0qf8JblaYZBf03ys8WQ==" hashValue="+Id3cy8+CNAmzV+VgcYwGJwFa/TZ6pPYhMwhBAEKJ2gI7eFwHd1XHxdIyOh+jBaAZoBKVsyRwR6yrnc8oFN+iA==" algorithmName="SHA-512" password="CC35"/>
  <mergeCells count="158">
    <mergeCell ref="E104:I104"/>
    <mergeCell ref="K104:AF104"/>
    <mergeCell ref="K105:AF105"/>
    <mergeCell ref="E105:I105"/>
    <mergeCell ref="J106:AF106"/>
    <mergeCell ref="D106:H106"/>
    <mergeCell ref="K107:AF107"/>
    <mergeCell ref="E107:I107"/>
    <mergeCell ref="K108:AF108"/>
    <mergeCell ref="E108:I108"/>
    <mergeCell ref="K109:AF109"/>
    <mergeCell ref="E109:I109"/>
    <mergeCell ref="K110:AF110"/>
    <mergeCell ref="E110:I110"/>
    <mergeCell ref="K111:AF111"/>
    <mergeCell ref="E111:I111"/>
    <mergeCell ref="E112:I112"/>
    <mergeCell ref="K112:AF112"/>
    <mergeCell ref="E113:I113"/>
    <mergeCell ref="K113:AF113"/>
    <mergeCell ref="J114:AF114"/>
    <mergeCell ref="D114:H114"/>
    <mergeCell ref="E115:I115"/>
    <mergeCell ref="K115:AF115"/>
    <mergeCell ref="K116:AF116"/>
    <mergeCell ref="E116:I116"/>
    <mergeCell ref="E117:I117"/>
    <mergeCell ref="K117:AF117"/>
    <mergeCell ref="E118:I118"/>
    <mergeCell ref="K118:AF118"/>
    <mergeCell ref="E119:I119"/>
    <mergeCell ref="K119:AF119"/>
    <mergeCell ref="E120:I120"/>
    <mergeCell ref="K120:AF120"/>
    <mergeCell ref="E121:I121"/>
    <mergeCell ref="K121:AF121"/>
    <mergeCell ref="E122:I122"/>
    <mergeCell ref="K122:AF122"/>
    <mergeCell ref="E123:I123"/>
    <mergeCell ref="K123:AF123"/>
    <mergeCell ref="E124:I124"/>
    <mergeCell ref="K124:AF124"/>
    <mergeCell ref="AG101:AM101"/>
    <mergeCell ref="AN101:AP101"/>
    <mergeCell ref="AG102:AM102"/>
    <mergeCell ref="AN102:AP102"/>
    <mergeCell ref="AG103:AM103"/>
    <mergeCell ref="AN103:AP103"/>
    <mergeCell ref="AN104:AP104"/>
    <mergeCell ref="AG104:AM104"/>
    <mergeCell ref="AN105:AP105"/>
    <mergeCell ref="AG105:AM105"/>
    <mergeCell ref="AN106:AP106"/>
    <mergeCell ref="AG106:AM106"/>
    <mergeCell ref="AG107:AM107"/>
    <mergeCell ref="AN107:AP107"/>
    <mergeCell ref="AN108:AP108"/>
    <mergeCell ref="AG108:AM108"/>
    <mergeCell ref="AN109:AP109"/>
    <mergeCell ref="AG109:AM109"/>
    <mergeCell ref="AG110:AM110"/>
    <mergeCell ref="AN110:AP110"/>
    <mergeCell ref="AG111:AM111"/>
    <mergeCell ref="AN111:AP111"/>
    <mergeCell ref="AG112:AM112"/>
    <mergeCell ref="AN112:AP112"/>
    <mergeCell ref="AG113:AM113"/>
    <mergeCell ref="AN113:AP113"/>
    <mergeCell ref="AN114:AP114"/>
    <mergeCell ref="AG114:AM114"/>
    <mergeCell ref="AG115:AM115"/>
    <mergeCell ref="AN115:AP115"/>
    <mergeCell ref="AN116:AP116"/>
    <mergeCell ref="AG116:AM116"/>
    <mergeCell ref="AN117:AP117"/>
    <mergeCell ref="AG117:AM117"/>
    <mergeCell ref="AN118:AP118"/>
    <mergeCell ref="AG118:AM118"/>
    <mergeCell ref="AN119:AP119"/>
    <mergeCell ref="AG119:AM119"/>
    <mergeCell ref="AN120:AP120"/>
    <mergeCell ref="AG120:AM120"/>
    <mergeCell ref="AN121:AP121"/>
    <mergeCell ref="AG121:AM121"/>
    <mergeCell ref="AN122:AP122"/>
    <mergeCell ref="AG122:AM122"/>
    <mergeCell ref="AN123:AP123"/>
    <mergeCell ref="AG123:AM123"/>
    <mergeCell ref="AN124:AP124"/>
    <mergeCell ref="AG124:AM124"/>
    <mergeCell ref="L85:AO85"/>
    <mergeCell ref="I92:AF92"/>
    <mergeCell ref="C92:G92"/>
    <mergeCell ref="D95:H95"/>
    <mergeCell ref="J95:AF95"/>
    <mergeCell ref="E96:I96"/>
    <mergeCell ref="K96:AF96"/>
    <mergeCell ref="K97:AF97"/>
    <mergeCell ref="E97:I97"/>
    <mergeCell ref="K98:AF98"/>
    <mergeCell ref="E98:I98"/>
    <mergeCell ref="K99:AF99"/>
    <mergeCell ref="E99:I99"/>
    <mergeCell ref="E100:I100"/>
    <mergeCell ref="K100:AF100"/>
    <mergeCell ref="K101:AF101"/>
    <mergeCell ref="E101:I101"/>
    <mergeCell ref="K102:AF102"/>
    <mergeCell ref="E102:I102"/>
    <mergeCell ref="K103:AF103"/>
    <mergeCell ref="E103:I103"/>
    <mergeCell ref="AM87:AN87"/>
    <mergeCell ref="AM89:AP89"/>
    <mergeCell ref="AS89:AT91"/>
    <mergeCell ref="AM90:AP90"/>
    <mergeCell ref="AG92:AM92"/>
    <mergeCell ref="AN92:AP92"/>
    <mergeCell ref="AN95:AP95"/>
    <mergeCell ref="AG95:AM95"/>
    <mergeCell ref="AN96:AP96"/>
    <mergeCell ref="AG96:AM96"/>
    <mergeCell ref="AG97:AM97"/>
    <mergeCell ref="AN97:AP97"/>
    <mergeCell ref="AN98:AP98"/>
    <mergeCell ref="AG98:AM98"/>
    <mergeCell ref="AN99:AP99"/>
    <mergeCell ref="AG99:AM99"/>
    <mergeCell ref="AN100:AP100"/>
    <mergeCell ref="AG100:AM100"/>
    <mergeCell ref="AG94:AM94"/>
    <mergeCell ref="AN94:AP94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AK29:AO29"/>
    <mergeCell ref="L29:P29"/>
    <mergeCell ref="W29:AE29"/>
    <mergeCell ref="W30:AE30"/>
    <mergeCell ref="AK30:AO30"/>
    <mergeCell ref="L30:P30"/>
    <mergeCell ref="AK31:AO31"/>
    <mergeCell ref="W31:AE31"/>
    <mergeCell ref="L31:P31"/>
    <mergeCell ref="L32:P32"/>
    <mergeCell ref="W32:AE32"/>
    <mergeCell ref="AK32:AO32"/>
    <mergeCell ref="L33:P33"/>
    <mergeCell ref="AK33:AO33"/>
    <mergeCell ref="W33:AE33"/>
    <mergeCell ref="AK35:AO35"/>
    <mergeCell ref="X35:AB35"/>
    <mergeCell ref="AR2:BE2"/>
  </mergeCells>
  <hyperlinks>
    <hyperlink ref="A96" location="'D.1.01 - Architektonicko-...'!C2" display="/"/>
    <hyperlink ref="A97" location="'D.1.04 - Vytápění'!C2" display="/"/>
    <hyperlink ref="A98" location="'D.1.05 - MaR'!C2" display="/"/>
    <hyperlink ref="A99" location="'D.1.06 - Zdravotně-techni...'!C2" display="/"/>
    <hyperlink ref="A100" location="'D.1.07 - VZT'!C2" display="/"/>
    <hyperlink ref="A101" location="'D.1.08 - Elektroinstalace...'!C2" display="/"/>
    <hyperlink ref="A102" location="'D.1.09 - Elektroinstalace...'!C2" display="/"/>
    <hyperlink ref="A103" location="'D.1.10 - EPS'!C2" display="/"/>
    <hyperlink ref="A104" location="'D.1.12 - Pokojový zvedací...'!C2" display="/"/>
    <hyperlink ref="A105" location="'VON - Vedlejší a ostatní ...'!C2" display="/"/>
    <hyperlink ref="A107" location="'D.1.01 - Stavební část'!C2" display="/"/>
    <hyperlink ref="A108" location="'D.1.08 - Elektroinstalace..._01'!C2" display="/"/>
    <hyperlink ref="A109" location="'D.1.11 - Komunikace a zpe...'!C2" display="/"/>
    <hyperlink ref="A110" location="'D.1.13 - Sadové úpravy'!C2" display="/"/>
    <hyperlink ref="A111" location="'D.1.14 - Venkovní parkoviště'!C2" display="/"/>
    <hyperlink ref="A112" location="'D.2.04 - Přeložka veřejné...'!C2" display="/"/>
    <hyperlink ref="A113" location="'VON - Vedlejší a ostatní ..._01'!C2" display="/"/>
    <hyperlink ref="A115" location="'D.1.01 - Architektonicko-..._01'!C2" display="/"/>
    <hyperlink ref="A116" location="'D.1.10 - EPS_01'!C2" display="/"/>
    <hyperlink ref="A117" location="'D.1.12 - Pokojový zvedací..._01'!C2" display="/"/>
    <hyperlink ref="A118" location="'D.1.04 - Vytápění_01'!C2" display="/"/>
    <hyperlink ref="A119" location="'D.1.05 - MaR_01'!C2" display="/"/>
    <hyperlink ref="A120" location="'D.1.06 - Zdravotně techni...'!C2" display="/"/>
    <hyperlink ref="A121" location="'D.1.07 - VZT_01'!C2" display="/"/>
    <hyperlink ref="A122" location="'D.1.08 - Elektroinstalace..._02'!C2" display="/"/>
    <hyperlink ref="A123" location="'D.1.09 - Elektroinstalace..._01'!C2" display="/"/>
    <hyperlink ref="A124" location="'VON - Vedlejší a ostatní ..._02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92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160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ROUND(J147,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ROUND((SUM(BE147:BE755)),  2)</f>
        <v>0</v>
      </c>
      <c r="G35" s="38"/>
      <c r="H35" s="38"/>
      <c r="I35" s="164">
        <v>0.20999999999999999</v>
      </c>
      <c r="J35" s="163">
        <f>ROUND(((SUM(BE147:BE755))*I35),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ROUND((SUM(BF147:BF755)),  2)</f>
        <v>0</v>
      </c>
      <c r="G36" s="38"/>
      <c r="H36" s="38"/>
      <c r="I36" s="164">
        <v>0.14999999999999999</v>
      </c>
      <c r="J36" s="163">
        <f>ROUND(((SUM(BF147:BF755))*I36),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ROUND((SUM(BG147:BG755)),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ROUND((SUM(BH147:BH755)),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ROUND((SUM(BI147:BI755)),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D.1.01 - Architektonicko-stavební řešení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J147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166</v>
      </c>
      <c r="E99" s="191"/>
      <c r="F99" s="191"/>
      <c r="G99" s="191"/>
      <c r="H99" s="191"/>
      <c r="I99" s="191"/>
      <c r="J99" s="192">
        <f>J148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167</v>
      </c>
      <c r="E100" s="196"/>
      <c r="F100" s="196"/>
      <c r="G100" s="196"/>
      <c r="H100" s="196"/>
      <c r="I100" s="196"/>
      <c r="J100" s="197">
        <f>J149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168</v>
      </c>
      <c r="E101" s="196"/>
      <c r="F101" s="196"/>
      <c r="G101" s="196"/>
      <c r="H101" s="196"/>
      <c r="I101" s="196"/>
      <c r="J101" s="197">
        <f>J179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169</v>
      </c>
      <c r="E102" s="196"/>
      <c r="F102" s="196"/>
      <c r="G102" s="196"/>
      <c r="H102" s="196"/>
      <c r="I102" s="196"/>
      <c r="J102" s="197">
        <f>J240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10" customFormat="1" ht="19.92" customHeight="1">
      <c r="A103" s="10"/>
      <c r="B103" s="194"/>
      <c r="C103" s="133"/>
      <c r="D103" s="195" t="s">
        <v>170</v>
      </c>
      <c r="E103" s="196"/>
      <c r="F103" s="196"/>
      <c r="G103" s="196"/>
      <c r="H103" s="196"/>
      <c r="I103" s="196"/>
      <c r="J103" s="197">
        <f>J291</f>
        <v>0</v>
      </c>
      <c r="K103" s="133"/>
      <c r="L103" s="198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hidden="1" s="10" customFormat="1" ht="19.92" customHeight="1">
      <c r="A104" s="10"/>
      <c r="B104" s="194"/>
      <c r="C104" s="133"/>
      <c r="D104" s="195" t="s">
        <v>171</v>
      </c>
      <c r="E104" s="196"/>
      <c r="F104" s="196"/>
      <c r="G104" s="196"/>
      <c r="H104" s="196"/>
      <c r="I104" s="196"/>
      <c r="J104" s="197">
        <f>J332</f>
        <v>0</v>
      </c>
      <c r="K104" s="133"/>
      <c r="L104" s="198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hidden="1" s="10" customFormat="1" ht="19.92" customHeight="1">
      <c r="A105" s="10"/>
      <c r="B105" s="194"/>
      <c r="C105" s="133"/>
      <c r="D105" s="195" t="s">
        <v>172</v>
      </c>
      <c r="E105" s="196"/>
      <c r="F105" s="196"/>
      <c r="G105" s="196"/>
      <c r="H105" s="196"/>
      <c r="I105" s="196"/>
      <c r="J105" s="197">
        <f>J368</f>
        <v>0</v>
      </c>
      <c r="K105" s="133"/>
      <c r="L105" s="198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hidden="1" s="10" customFormat="1" ht="19.92" customHeight="1">
      <c r="A106" s="10"/>
      <c r="B106" s="194"/>
      <c r="C106" s="133"/>
      <c r="D106" s="195" t="s">
        <v>173</v>
      </c>
      <c r="E106" s="196"/>
      <c r="F106" s="196"/>
      <c r="G106" s="196"/>
      <c r="H106" s="196"/>
      <c r="I106" s="196"/>
      <c r="J106" s="197">
        <f>J469</f>
        <v>0</v>
      </c>
      <c r="K106" s="133"/>
      <c r="L106" s="198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hidden="1" s="10" customFormat="1" ht="19.92" customHeight="1">
      <c r="A107" s="10"/>
      <c r="B107" s="194"/>
      <c r="C107" s="133"/>
      <c r="D107" s="195" t="s">
        <v>174</v>
      </c>
      <c r="E107" s="196"/>
      <c r="F107" s="196"/>
      <c r="G107" s="196"/>
      <c r="H107" s="196"/>
      <c r="I107" s="196"/>
      <c r="J107" s="197">
        <f>J476</f>
        <v>0</v>
      </c>
      <c r="K107" s="133"/>
      <c r="L107" s="198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hidden="1" s="9" customFormat="1" ht="24.96" customHeight="1">
      <c r="A108" s="9"/>
      <c r="B108" s="188"/>
      <c r="C108" s="189"/>
      <c r="D108" s="190" t="s">
        <v>175</v>
      </c>
      <c r="E108" s="191"/>
      <c r="F108" s="191"/>
      <c r="G108" s="191"/>
      <c r="H108" s="191"/>
      <c r="I108" s="191"/>
      <c r="J108" s="192">
        <f>J478</f>
        <v>0</v>
      </c>
      <c r="K108" s="189"/>
      <c r="L108" s="193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idden="1" s="10" customFormat="1" ht="19.92" customHeight="1">
      <c r="A109" s="10"/>
      <c r="B109" s="194"/>
      <c r="C109" s="133"/>
      <c r="D109" s="195" t="s">
        <v>176</v>
      </c>
      <c r="E109" s="196"/>
      <c r="F109" s="196"/>
      <c r="G109" s="196"/>
      <c r="H109" s="196"/>
      <c r="I109" s="196"/>
      <c r="J109" s="197">
        <f>J479</f>
        <v>0</v>
      </c>
      <c r="K109" s="133"/>
      <c r="L109" s="198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</row>
    <row r="110" hidden="1" s="10" customFormat="1" ht="19.92" customHeight="1">
      <c r="A110" s="10"/>
      <c r="B110" s="194"/>
      <c r="C110" s="133"/>
      <c r="D110" s="195" t="s">
        <v>177</v>
      </c>
      <c r="E110" s="196"/>
      <c r="F110" s="196"/>
      <c r="G110" s="196"/>
      <c r="H110" s="196"/>
      <c r="I110" s="196"/>
      <c r="J110" s="197">
        <f>J496</f>
        <v>0</v>
      </c>
      <c r="K110" s="133"/>
      <c r="L110" s="198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</row>
    <row r="111" hidden="1" s="10" customFormat="1" ht="19.92" customHeight="1">
      <c r="A111" s="10"/>
      <c r="B111" s="194"/>
      <c r="C111" s="133"/>
      <c r="D111" s="195" t="s">
        <v>178</v>
      </c>
      <c r="E111" s="196"/>
      <c r="F111" s="196"/>
      <c r="G111" s="196"/>
      <c r="H111" s="196"/>
      <c r="I111" s="196"/>
      <c r="J111" s="197">
        <f>J509</f>
        <v>0</v>
      </c>
      <c r="K111" s="133"/>
      <c r="L111" s="198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</row>
    <row r="112" hidden="1" s="10" customFormat="1" ht="19.92" customHeight="1">
      <c r="A112" s="10"/>
      <c r="B112" s="194"/>
      <c r="C112" s="133"/>
      <c r="D112" s="195" t="s">
        <v>179</v>
      </c>
      <c r="E112" s="196"/>
      <c r="F112" s="196"/>
      <c r="G112" s="196"/>
      <c r="H112" s="196"/>
      <c r="I112" s="196"/>
      <c r="J112" s="197">
        <f>J545</f>
        <v>0</v>
      </c>
      <c r="K112" s="133"/>
      <c r="L112" s="198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</row>
    <row r="113" hidden="1" s="10" customFormat="1" ht="19.92" customHeight="1">
      <c r="A113" s="10"/>
      <c r="B113" s="194"/>
      <c r="C113" s="133"/>
      <c r="D113" s="195" t="s">
        <v>180</v>
      </c>
      <c r="E113" s="196"/>
      <c r="F113" s="196"/>
      <c r="G113" s="196"/>
      <c r="H113" s="196"/>
      <c r="I113" s="196"/>
      <c r="J113" s="197">
        <f>J547</f>
        <v>0</v>
      </c>
      <c r="K113" s="133"/>
      <c r="L113" s="198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</row>
    <row r="114" hidden="1" s="10" customFormat="1" ht="19.92" customHeight="1">
      <c r="A114" s="10"/>
      <c r="B114" s="194"/>
      <c r="C114" s="133"/>
      <c r="D114" s="195" t="s">
        <v>181</v>
      </c>
      <c r="E114" s="196"/>
      <c r="F114" s="196"/>
      <c r="G114" s="196"/>
      <c r="H114" s="196"/>
      <c r="I114" s="196"/>
      <c r="J114" s="197">
        <f>J583</f>
        <v>0</v>
      </c>
      <c r="K114" s="133"/>
      <c r="L114" s="198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</row>
    <row r="115" hidden="1" s="10" customFormat="1" ht="19.92" customHeight="1">
      <c r="A115" s="10"/>
      <c r="B115" s="194"/>
      <c r="C115" s="133"/>
      <c r="D115" s="195" t="s">
        <v>182</v>
      </c>
      <c r="E115" s="196"/>
      <c r="F115" s="196"/>
      <c r="G115" s="196"/>
      <c r="H115" s="196"/>
      <c r="I115" s="196"/>
      <c r="J115" s="197">
        <f>J629</f>
        <v>0</v>
      </c>
      <c r="K115" s="133"/>
      <c r="L115" s="198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</row>
    <row r="116" hidden="1" s="10" customFormat="1" ht="19.92" customHeight="1">
      <c r="A116" s="10"/>
      <c r="B116" s="194"/>
      <c r="C116" s="133"/>
      <c r="D116" s="195" t="s">
        <v>183</v>
      </c>
      <c r="E116" s="196"/>
      <c r="F116" s="196"/>
      <c r="G116" s="196"/>
      <c r="H116" s="196"/>
      <c r="I116" s="196"/>
      <c r="J116" s="197">
        <f>J634</f>
        <v>0</v>
      </c>
      <c r="K116" s="133"/>
      <c r="L116" s="198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</row>
    <row r="117" hidden="1" s="10" customFormat="1" ht="19.92" customHeight="1">
      <c r="A117" s="10"/>
      <c r="B117" s="194"/>
      <c r="C117" s="133"/>
      <c r="D117" s="195" t="s">
        <v>184</v>
      </c>
      <c r="E117" s="196"/>
      <c r="F117" s="196"/>
      <c r="G117" s="196"/>
      <c r="H117" s="196"/>
      <c r="I117" s="196"/>
      <c r="J117" s="197">
        <f>J659</f>
        <v>0</v>
      </c>
      <c r="K117" s="133"/>
      <c r="L117" s="198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</row>
    <row r="118" hidden="1" s="10" customFormat="1" ht="19.92" customHeight="1">
      <c r="A118" s="10"/>
      <c r="B118" s="194"/>
      <c r="C118" s="133"/>
      <c r="D118" s="195" t="s">
        <v>185</v>
      </c>
      <c r="E118" s="196"/>
      <c r="F118" s="196"/>
      <c r="G118" s="196"/>
      <c r="H118" s="196"/>
      <c r="I118" s="196"/>
      <c r="J118" s="197">
        <f>J668</f>
        <v>0</v>
      </c>
      <c r="K118" s="133"/>
      <c r="L118" s="198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</row>
    <row r="119" hidden="1" s="10" customFormat="1" ht="19.92" customHeight="1">
      <c r="A119" s="10"/>
      <c r="B119" s="194"/>
      <c r="C119" s="133"/>
      <c r="D119" s="195" t="s">
        <v>186</v>
      </c>
      <c r="E119" s="196"/>
      <c r="F119" s="196"/>
      <c r="G119" s="196"/>
      <c r="H119" s="196"/>
      <c r="I119" s="196"/>
      <c r="J119" s="197">
        <f>J690</f>
        <v>0</v>
      </c>
      <c r="K119" s="133"/>
      <c r="L119" s="198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</row>
    <row r="120" hidden="1" s="10" customFormat="1" ht="19.92" customHeight="1">
      <c r="A120" s="10"/>
      <c r="B120" s="194"/>
      <c r="C120" s="133"/>
      <c r="D120" s="195" t="s">
        <v>187</v>
      </c>
      <c r="E120" s="196"/>
      <c r="F120" s="196"/>
      <c r="G120" s="196"/>
      <c r="H120" s="196"/>
      <c r="I120" s="196"/>
      <c r="J120" s="197">
        <f>J709</f>
        <v>0</v>
      </c>
      <c r="K120" s="133"/>
      <c r="L120" s="198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</row>
    <row r="121" hidden="1" s="10" customFormat="1" ht="19.92" customHeight="1">
      <c r="A121" s="10"/>
      <c r="B121" s="194"/>
      <c r="C121" s="133"/>
      <c r="D121" s="195" t="s">
        <v>188</v>
      </c>
      <c r="E121" s="196"/>
      <c r="F121" s="196"/>
      <c r="G121" s="196"/>
      <c r="H121" s="196"/>
      <c r="I121" s="196"/>
      <c r="J121" s="197">
        <f>J719</f>
        <v>0</v>
      </c>
      <c r="K121" s="133"/>
      <c r="L121" s="198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</row>
    <row r="122" hidden="1" s="10" customFormat="1" ht="19.92" customHeight="1">
      <c r="A122" s="10"/>
      <c r="B122" s="194"/>
      <c r="C122" s="133"/>
      <c r="D122" s="195" t="s">
        <v>189</v>
      </c>
      <c r="E122" s="196"/>
      <c r="F122" s="196"/>
      <c r="G122" s="196"/>
      <c r="H122" s="196"/>
      <c r="I122" s="196"/>
      <c r="J122" s="197">
        <f>J724</f>
        <v>0</v>
      </c>
      <c r="K122" s="133"/>
      <c r="L122" s="198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</row>
    <row r="123" hidden="1" s="10" customFormat="1" ht="19.92" customHeight="1">
      <c r="A123" s="10"/>
      <c r="B123" s="194"/>
      <c r="C123" s="133"/>
      <c r="D123" s="195" t="s">
        <v>190</v>
      </c>
      <c r="E123" s="196"/>
      <c r="F123" s="196"/>
      <c r="G123" s="196"/>
      <c r="H123" s="196"/>
      <c r="I123" s="196"/>
      <c r="J123" s="197">
        <f>J734</f>
        <v>0</v>
      </c>
      <c r="K123" s="133"/>
      <c r="L123" s="198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</row>
    <row r="124" hidden="1" s="10" customFormat="1" ht="19.92" customHeight="1">
      <c r="A124" s="10"/>
      <c r="B124" s="194"/>
      <c r="C124" s="133"/>
      <c r="D124" s="195" t="s">
        <v>191</v>
      </c>
      <c r="E124" s="196"/>
      <c r="F124" s="196"/>
      <c r="G124" s="196"/>
      <c r="H124" s="196"/>
      <c r="I124" s="196"/>
      <c r="J124" s="197">
        <f>J745</f>
        <v>0</v>
      </c>
      <c r="K124" s="133"/>
      <c r="L124" s="198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</row>
    <row r="125" hidden="1" s="10" customFormat="1" ht="19.92" customHeight="1">
      <c r="A125" s="10"/>
      <c r="B125" s="194"/>
      <c r="C125" s="133"/>
      <c r="D125" s="195" t="s">
        <v>192</v>
      </c>
      <c r="E125" s="196"/>
      <c r="F125" s="196"/>
      <c r="G125" s="196"/>
      <c r="H125" s="196"/>
      <c r="I125" s="196"/>
      <c r="J125" s="197">
        <f>J750</f>
        <v>0</v>
      </c>
      <c r="K125" s="133"/>
      <c r="L125" s="198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</row>
    <row r="126" hidden="1" s="2" customFormat="1" ht="21.84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hidden="1" s="2" customFormat="1" ht="6.96" customHeight="1">
      <c r="A127" s="38"/>
      <c r="B127" s="66"/>
      <c r="C127" s="67"/>
      <c r="D127" s="67"/>
      <c r="E127" s="67"/>
      <c r="F127" s="67"/>
      <c r="G127" s="67"/>
      <c r="H127" s="67"/>
      <c r="I127" s="67"/>
      <c r="J127" s="67"/>
      <c r="K127" s="67"/>
      <c r="L127" s="63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</row>
    <row r="128" hidden="1"/>
    <row r="129" hidden="1"/>
    <row r="130" hidden="1"/>
    <row r="131" s="2" customFormat="1" ht="6.96" customHeight="1">
      <c r="A131" s="38"/>
      <c r="B131" s="68"/>
      <c r="C131" s="69"/>
      <c r="D131" s="69"/>
      <c r="E131" s="69"/>
      <c r="F131" s="69"/>
      <c r="G131" s="69"/>
      <c r="H131" s="69"/>
      <c r="I131" s="69"/>
      <c r="J131" s="69"/>
      <c r="K131" s="69"/>
      <c r="L131" s="63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</row>
    <row r="132" s="2" customFormat="1" ht="24.96" customHeight="1">
      <c r="A132" s="38"/>
      <c r="B132" s="39"/>
      <c r="C132" s="23" t="s">
        <v>193</v>
      </c>
      <c r="D132" s="40"/>
      <c r="E132" s="40"/>
      <c r="F132" s="40"/>
      <c r="G132" s="40"/>
      <c r="H132" s="40"/>
      <c r="I132" s="40"/>
      <c r="J132" s="40"/>
      <c r="K132" s="40"/>
      <c r="L132" s="63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</row>
    <row r="133" s="2" customFormat="1" ht="6.96" customHeight="1">
      <c r="A133" s="38"/>
      <c r="B133" s="39"/>
      <c r="C133" s="40"/>
      <c r="D133" s="40"/>
      <c r="E133" s="40"/>
      <c r="F133" s="40"/>
      <c r="G133" s="40"/>
      <c r="H133" s="40"/>
      <c r="I133" s="40"/>
      <c r="J133" s="40"/>
      <c r="K133" s="40"/>
      <c r="L133" s="63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</row>
    <row r="134" s="2" customFormat="1" ht="12" customHeight="1">
      <c r="A134" s="38"/>
      <c r="B134" s="39"/>
      <c r="C134" s="32" t="s">
        <v>16</v>
      </c>
      <c r="D134" s="40"/>
      <c r="E134" s="40"/>
      <c r="F134" s="40"/>
      <c r="G134" s="40"/>
      <c r="H134" s="40"/>
      <c r="I134" s="40"/>
      <c r="J134" s="40"/>
      <c r="K134" s="40"/>
      <c r="L134" s="63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</row>
    <row r="135" s="2" customFormat="1" ht="26.25" customHeight="1">
      <c r="A135" s="38"/>
      <c r="B135" s="39"/>
      <c r="C135" s="40"/>
      <c r="D135" s="40"/>
      <c r="E135" s="183" t="str">
        <f>E7</f>
        <v>Přestavba a rozšíření domova pro seniory Jiráskova č.p.193 Broumov</v>
      </c>
      <c r="F135" s="32"/>
      <c r="G135" s="32"/>
      <c r="H135" s="32"/>
      <c r="I135" s="40"/>
      <c r="J135" s="40"/>
      <c r="K135" s="40"/>
      <c r="L135" s="63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</row>
    <row r="136" s="1" customFormat="1" ht="12" customHeight="1">
      <c r="B136" s="21"/>
      <c r="C136" s="32" t="s">
        <v>157</v>
      </c>
      <c r="D136" s="22"/>
      <c r="E136" s="22"/>
      <c r="F136" s="22"/>
      <c r="G136" s="22"/>
      <c r="H136" s="22"/>
      <c r="I136" s="22"/>
      <c r="J136" s="22"/>
      <c r="K136" s="22"/>
      <c r="L136" s="20"/>
    </row>
    <row r="137" s="2" customFormat="1" ht="16.5" customHeight="1">
      <c r="A137" s="38"/>
      <c r="B137" s="39"/>
      <c r="C137" s="40"/>
      <c r="D137" s="40"/>
      <c r="E137" s="183" t="s">
        <v>158</v>
      </c>
      <c r="F137" s="40"/>
      <c r="G137" s="40"/>
      <c r="H137" s="40"/>
      <c r="I137" s="40"/>
      <c r="J137" s="40"/>
      <c r="K137" s="40"/>
      <c r="L137" s="63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</row>
    <row r="138" s="2" customFormat="1" ht="12" customHeight="1">
      <c r="A138" s="38"/>
      <c r="B138" s="39"/>
      <c r="C138" s="32" t="s">
        <v>159</v>
      </c>
      <c r="D138" s="40"/>
      <c r="E138" s="40"/>
      <c r="F138" s="40"/>
      <c r="G138" s="40"/>
      <c r="H138" s="40"/>
      <c r="I138" s="40"/>
      <c r="J138" s="40"/>
      <c r="K138" s="40"/>
      <c r="L138" s="63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</row>
    <row r="139" s="2" customFormat="1" ht="16.5" customHeight="1">
      <c r="A139" s="38"/>
      <c r="B139" s="39"/>
      <c r="C139" s="40"/>
      <c r="D139" s="40"/>
      <c r="E139" s="76" t="str">
        <f>E11</f>
        <v>D.1.01 - Architektonicko-stavební řešení</v>
      </c>
      <c r="F139" s="40"/>
      <c r="G139" s="40"/>
      <c r="H139" s="40"/>
      <c r="I139" s="40"/>
      <c r="J139" s="40"/>
      <c r="K139" s="40"/>
      <c r="L139" s="63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</row>
    <row r="140" s="2" customFormat="1" ht="6.96" customHeight="1">
      <c r="A140" s="38"/>
      <c r="B140" s="39"/>
      <c r="C140" s="40"/>
      <c r="D140" s="40"/>
      <c r="E140" s="40"/>
      <c r="F140" s="40"/>
      <c r="G140" s="40"/>
      <c r="H140" s="40"/>
      <c r="I140" s="40"/>
      <c r="J140" s="40"/>
      <c r="K140" s="40"/>
      <c r="L140" s="63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</row>
    <row r="141" s="2" customFormat="1" ht="12" customHeight="1">
      <c r="A141" s="38"/>
      <c r="B141" s="39"/>
      <c r="C141" s="32" t="s">
        <v>20</v>
      </c>
      <c r="D141" s="40"/>
      <c r="E141" s="40"/>
      <c r="F141" s="27" t="str">
        <f>F14</f>
        <v xml:space="preserve"> </v>
      </c>
      <c r="G141" s="40"/>
      <c r="H141" s="40"/>
      <c r="I141" s="32" t="s">
        <v>22</v>
      </c>
      <c r="J141" s="79" t="str">
        <f>IF(J14="","",J14)</f>
        <v>13. 3. 2022</v>
      </c>
      <c r="K141" s="40"/>
      <c r="L141" s="63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</row>
    <row r="142" s="2" customFormat="1" ht="6.96" customHeight="1">
      <c r="A142" s="38"/>
      <c r="B142" s="39"/>
      <c r="C142" s="40"/>
      <c r="D142" s="40"/>
      <c r="E142" s="40"/>
      <c r="F142" s="40"/>
      <c r="G142" s="40"/>
      <c r="H142" s="40"/>
      <c r="I142" s="40"/>
      <c r="J142" s="40"/>
      <c r="K142" s="40"/>
      <c r="L142" s="63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</row>
    <row r="143" s="2" customFormat="1" ht="40.05" customHeight="1">
      <c r="A143" s="38"/>
      <c r="B143" s="39"/>
      <c r="C143" s="32" t="s">
        <v>24</v>
      </c>
      <c r="D143" s="40"/>
      <c r="E143" s="40"/>
      <c r="F143" s="27" t="str">
        <f>E17</f>
        <v>Město Broumov, třída Masarykova 239,55001 Broumov</v>
      </c>
      <c r="G143" s="40"/>
      <c r="H143" s="40"/>
      <c r="I143" s="32" t="s">
        <v>32</v>
      </c>
      <c r="J143" s="36" t="str">
        <f>E23</f>
        <v xml:space="preserve">Ing. Ondřej Nesměrák, Ploštilova 1379,14300 Praha </v>
      </c>
      <c r="K143" s="40"/>
      <c r="L143" s="63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</row>
    <row r="144" s="2" customFormat="1" ht="15.15" customHeight="1">
      <c r="A144" s="38"/>
      <c r="B144" s="39"/>
      <c r="C144" s="32" t="s">
        <v>30</v>
      </c>
      <c r="D144" s="40"/>
      <c r="E144" s="40"/>
      <c r="F144" s="27" t="str">
        <f>IF(E20="","",E20)</f>
        <v>Vyplň údaj</v>
      </c>
      <c r="G144" s="40"/>
      <c r="H144" s="40"/>
      <c r="I144" s="32" t="s">
        <v>36</v>
      </c>
      <c r="J144" s="36" t="str">
        <f>E26</f>
        <v xml:space="preserve"> </v>
      </c>
      <c r="K144" s="40"/>
      <c r="L144" s="63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  <row r="145" s="2" customFormat="1" ht="10.32" customHeight="1">
      <c r="A145" s="38"/>
      <c r="B145" s="39"/>
      <c r="C145" s="40"/>
      <c r="D145" s="40"/>
      <c r="E145" s="40"/>
      <c r="F145" s="40"/>
      <c r="G145" s="40"/>
      <c r="H145" s="40"/>
      <c r="I145" s="40"/>
      <c r="J145" s="40"/>
      <c r="K145" s="40"/>
      <c r="L145" s="63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</row>
    <row r="146" s="11" customFormat="1" ht="29.28" customHeight="1">
      <c r="A146" s="199"/>
      <c r="B146" s="200"/>
      <c r="C146" s="201" t="s">
        <v>194</v>
      </c>
      <c r="D146" s="202" t="s">
        <v>63</v>
      </c>
      <c r="E146" s="202" t="s">
        <v>59</v>
      </c>
      <c r="F146" s="202" t="s">
        <v>60</v>
      </c>
      <c r="G146" s="202" t="s">
        <v>195</v>
      </c>
      <c r="H146" s="202" t="s">
        <v>196</v>
      </c>
      <c r="I146" s="202" t="s">
        <v>197</v>
      </c>
      <c r="J146" s="203" t="s">
        <v>163</v>
      </c>
      <c r="K146" s="204" t="s">
        <v>198</v>
      </c>
      <c r="L146" s="205"/>
      <c r="M146" s="100" t="s">
        <v>1</v>
      </c>
      <c r="N146" s="101" t="s">
        <v>42</v>
      </c>
      <c r="O146" s="101" t="s">
        <v>199</v>
      </c>
      <c r="P146" s="101" t="s">
        <v>200</v>
      </c>
      <c r="Q146" s="101" t="s">
        <v>201</v>
      </c>
      <c r="R146" s="101" t="s">
        <v>202</v>
      </c>
      <c r="S146" s="101" t="s">
        <v>203</v>
      </c>
      <c r="T146" s="102" t="s">
        <v>204</v>
      </c>
      <c r="U146" s="199"/>
      <c r="V146" s="199"/>
      <c r="W146" s="199"/>
      <c r="X146" s="199"/>
      <c r="Y146" s="199"/>
      <c r="Z146" s="199"/>
      <c r="AA146" s="199"/>
      <c r="AB146" s="199"/>
      <c r="AC146" s="199"/>
      <c r="AD146" s="199"/>
      <c r="AE146" s="199"/>
    </row>
    <row r="147" s="2" customFormat="1" ht="22.8" customHeight="1">
      <c r="A147" s="38"/>
      <c r="B147" s="39"/>
      <c r="C147" s="107" t="s">
        <v>205</v>
      </c>
      <c r="D147" s="40"/>
      <c r="E147" s="40"/>
      <c r="F147" s="40"/>
      <c r="G147" s="40"/>
      <c r="H147" s="40"/>
      <c r="I147" s="40"/>
      <c r="J147" s="206">
        <f>BK147</f>
        <v>0</v>
      </c>
      <c r="K147" s="40"/>
      <c r="L147" s="44"/>
      <c r="M147" s="103"/>
      <c r="N147" s="207"/>
      <c r="O147" s="104"/>
      <c r="P147" s="208">
        <f>P148+P478</f>
        <v>0</v>
      </c>
      <c r="Q147" s="104"/>
      <c r="R147" s="208">
        <f>R148+R478</f>
        <v>0</v>
      </c>
      <c r="S147" s="104"/>
      <c r="T147" s="209">
        <f>T148+T478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T147" s="17" t="s">
        <v>77</v>
      </c>
      <c r="AU147" s="17" t="s">
        <v>165</v>
      </c>
      <c r="BK147" s="210">
        <f>BK148+BK478</f>
        <v>0</v>
      </c>
    </row>
    <row r="148" s="12" customFormat="1" ht="25.92" customHeight="1">
      <c r="A148" s="12"/>
      <c r="B148" s="211"/>
      <c r="C148" s="212"/>
      <c r="D148" s="213" t="s">
        <v>77</v>
      </c>
      <c r="E148" s="214" t="s">
        <v>206</v>
      </c>
      <c r="F148" s="214" t="s">
        <v>207</v>
      </c>
      <c r="G148" s="212"/>
      <c r="H148" s="212"/>
      <c r="I148" s="215"/>
      <c r="J148" s="216">
        <f>BK148</f>
        <v>0</v>
      </c>
      <c r="K148" s="212"/>
      <c r="L148" s="217"/>
      <c r="M148" s="218"/>
      <c r="N148" s="219"/>
      <c r="O148" s="219"/>
      <c r="P148" s="220">
        <f>P149+P179+P240+P291+P332+P368+P469+P476</f>
        <v>0</v>
      </c>
      <c r="Q148" s="219"/>
      <c r="R148" s="220">
        <f>R149+R179+R240+R291+R332+R368+R469+R476</f>
        <v>0</v>
      </c>
      <c r="S148" s="219"/>
      <c r="T148" s="221">
        <f>T149+T179+T240+T291+T332+T368+T469+T476</f>
        <v>0</v>
      </c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R148" s="222" t="s">
        <v>85</v>
      </c>
      <c r="AT148" s="223" t="s">
        <v>77</v>
      </c>
      <c r="AU148" s="223" t="s">
        <v>78</v>
      </c>
      <c r="AY148" s="222" t="s">
        <v>208</v>
      </c>
      <c r="BK148" s="224">
        <f>BK149+BK179+BK240+BK291+BK332+BK368+BK469+BK476</f>
        <v>0</v>
      </c>
    </row>
    <row r="149" s="12" customFormat="1" ht="22.8" customHeight="1">
      <c r="A149" s="12"/>
      <c r="B149" s="211"/>
      <c r="C149" s="212"/>
      <c r="D149" s="213" t="s">
        <v>77</v>
      </c>
      <c r="E149" s="225" t="s">
        <v>85</v>
      </c>
      <c r="F149" s="225" t="s">
        <v>209</v>
      </c>
      <c r="G149" s="212"/>
      <c r="H149" s="212"/>
      <c r="I149" s="215"/>
      <c r="J149" s="226">
        <f>BK149</f>
        <v>0</v>
      </c>
      <c r="K149" s="212"/>
      <c r="L149" s="217"/>
      <c r="M149" s="218"/>
      <c r="N149" s="219"/>
      <c r="O149" s="219"/>
      <c r="P149" s="220">
        <f>SUM(P150:P178)</f>
        <v>0</v>
      </c>
      <c r="Q149" s="219"/>
      <c r="R149" s="220">
        <f>SUM(R150:R178)</f>
        <v>0</v>
      </c>
      <c r="S149" s="219"/>
      <c r="T149" s="221">
        <f>SUM(T150:T178)</f>
        <v>0</v>
      </c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R149" s="222" t="s">
        <v>85</v>
      </c>
      <c r="AT149" s="223" t="s">
        <v>77</v>
      </c>
      <c r="AU149" s="223" t="s">
        <v>85</v>
      </c>
      <c r="AY149" s="222" t="s">
        <v>208</v>
      </c>
      <c r="BK149" s="224">
        <f>SUM(BK150:BK178)</f>
        <v>0</v>
      </c>
    </row>
    <row r="150" s="2" customFormat="1" ht="49.05" customHeight="1">
      <c r="A150" s="38"/>
      <c r="B150" s="39"/>
      <c r="C150" s="227" t="s">
        <v>85</v>
      </c>
      <c r="D150" s="227" t="s">
        <v>210</v>
      </c>
      <c r="E150" s="228" t="s">
        <v>211</v>
      </c>
      <c r="F150" s="229" t="s">
        <v>212</v>
      </c>
      <c r="G150" s="230" t="s">
        <v>213</v>
      </c>
      <c r="H150" s="231">
        <v>121.40000000000001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91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91</v>
      </c>
    </row>
    <row r="151" s="13" customFormat="1">
      <c r="A151" s="13"/>
      <c r="B151" s="241"/>
      <c r="C151" s="242"/>
      <c r="D151" s="243" t="s">
        <v>215</v>
      </c>
      <c r="E151" s="244" t="s">
        <v>1</v>
      </c>
      <c r="F151" s="245" t="s">
        <v>216</v>
      </c>
      <c r="G151" s="242"/>
      <c r="H151" s="244" t="s">
        <v>1</v>
      </c>
      <c r="I151" s="246"/>
      <c r="J151" s="242"/>
      <c r="K151" s="242"/>
      <c r="L151" s="247"/>
      <c r="M151" s="248"/>
      <c r="N151" s="249"/>
      <c r="O151" s="249"/>
      <c r="P151" s="249"/>
      <c r="Q151" s="249"/>
      <c r="R151" s="249"/>
      <c r="S151" s="249"/>
      <c r="T151" s="250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T151" s="251" t="s">
        <v>215</v>
      </c>
      <c r="AU151" s="251" t="s">
        <v>91</v>
      </c>
      <c r="AV151" s="13" t="s">
        <v>85</v>
      </c>
      <c r="AW151" s="13" t="s">
        <v>35</v>
      </c>
      <c r="AX151" s="13" t="s">
        <v>78</v>
      </c>
      <c r="AY151" s="251" t="s">
        <v>208</v>
      </c>
    </row>
    <row r="152" s="14" customFormat="1">
      <c r="A152" s="14"/>
      <c r="B152" s="252"/>
      <c r="C152" s="253"/>
      <c r="D152" s="243" t="s">
        <v>215</v>
      </c>
      <c r="E152" s="254" t="s">
        <v>1</v>
      </c>
      <c r="F152" s="255" t="s">
        <v>217</v>
      </c>
      <c r="G152" s="253"/>
      <c r="H152" s="256">
        <v>121.40000000000001</v>
      </c>
      <c r="I152" s="257"/>
      <c r="J152" s="253"/>
      <c r="K152" s="253"/>
      <c r="L152" s="258"/>
      <c r="M152" s="259"/>
      <c r="N152" s="260"/>
      <c r="O152" s="260"/>
      <c r="P152" s="260"/>
      <c r="Q152" s="260"/>
      <c r="R152" s="260"/>
      <c r="S152" s="260"/>
      <c r="T152" s="261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T152" s="262" t="s">
        <v>215</v>
      </c>
      <c r="AU152" s="262" t="s">
        <v>91</v>
      </c>
      <c r="AV152" s="14" t="s">
        <v>91</v>
      </c>
      <c r="AW152" s="14" t="s">
        <v>35</v>
      </c>
      <c r="AX152" s="14" t="s">
        <v>78</v>
      </c>
      <c r="AY152" s="262" t="s">
        <v>208</v>
      </c>
    </row>
    <row r="153" s="15" customFormat="1">
      <c r="A153" s="15"/>
      <c r="B153" s="263"/>
      <c r="C153" s="264"/>
      <c r="D153" s="243" t="s">
        <v>215</v>
      </c>
      <c r="E153" s="265" t="s">
        <v>1</v>
      </c>
      <c r="F153" s="266" t="s">
        <v>218</v>
      </c>
      <c r="G153" s="264"/>
      <c r="H153" s="267">
        <v>121.40000000000001</v>
      </c>
      <c r="I153" s="268"/>
      <c r="J153" s="264"/>
      <c r="K153" s="264"/>
      <c r="L153" s="269"/>
      <c r="M153" s="270"/>
      <c r="N153" s="271"/>
      <c r="O153" s="271"/>
      <c r="P153" s="271"/>
      <c r="Q153" s="271"/>
      <c r="R153" s="271"/>
      <c r="S153" s="271"/>
      <c r="T153" s="272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T153" s="273" t="s">
        <v>215</v>
      </c>
      <c r="AU153" s="273" t="s">
        <v>91</v>
      </c>
      <c r="AV153" s="15" t="s">
        <v>214</v>
      </c>
      <c r="AW153" s="15" t="s">
        <v>35</v>
      </c>
      <c r="AX153" s="15" t="s">
        <v>85</v>
      </c>
      <c r="AY153" s="273" t="s">
        <v>208</v>
      </c>
    </row>
    <row r="154" s="2" customFormat="1" ht="62.7" customHeight="1">
      <c r="A154" s="38"/>
      <c r="B154" s="39"/>
      <c r="C154" s="227" t="s">
        <v>91</v>
      </c>
      <c r="D154" s="227" t="s">
        <v>210</v>
      </c>
      <c r="E154" s="228" t="s">
        <v>219</v>
      </c>
      <c r="F154" s="229" t="s">
        <v>220</v>
      </c>
      <c r="G154" s="230" t="s">
        <v>213</v>
      </c>
      <c r="H154" s="231">
        <v>242.80000000000001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91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214</v>
      </c>
    </row>
    <row r="155" s="13" customFormat="1">
      <c r="A155" s="13"/>
      <c r="B155" s="241"/>
      <c r="C155" s="242"/>
      <c r="D155" s="243" t="s">
        <v>215</v>
      </c>
      <c r="E155" s="244" t="s">
        <v>1</v>
      </c>
      <c r="F155" s="245" t="s">
        <v>221</v>
      </c>
      <c r="G155" s="242"/>
      <c r="H155" s="244" t="s">
        <v>1</v>
      </c>
      <c r="I155" s="246"/>
      <c r="J155" s="242"/>
      <c r="K155" s="242"/>
      <c r="L155" s="247"/>
      <c r="M155" s="248"/>
      <c r="N155" s="249"/>
      <c r="O155" s="249"/>
      <c r="P155" s="249"/>
      <c r="Q155" s="249"/>
      <c r="R155" s="249"/>
      <c r="S155" s="249"/>
      <c r="T155" s="250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51" t="s">
        <v>215</v>
      </c>
      <c r="AU155" s="251" t="s">
        <v>91</v>
      </c>
      <c r="AV155" s="13" t="s">
        <v>85</v>
      </c>
      <c r="AW155" s="13" t="s">
        <v>35</v>
      </c>
      <c r="AX155" s="13" t="s">
        <v>78</v>
      </c>
      <c r="AY155" s="251" t="s">
        <v>208</v>
      </c>
    </row>
    <row r="156" s="14" customFormat="1">
      <c r="A156" s="14"/>
      <c r="B156" s="252"/>
      <c r="C156" s="253"/>
      <c r="D156" s="243" t="s">
        <v>215</v>
      </c>
      <c r="E156" s="254" t="s">
        <v>1</v>
      </c>
      <c r="F156" s="255" t="s">
        <v>222</v>
      </c>
      <c r="G156" s="253"/>
      <c r="H156" s="256">
        <v>242.80000000000001</v>
      </c>
      <c r="I156" s="257"/>
      <c r="J156" s="253"/>
      <c r="K156" s="253"/>
      <c r="L156" s="258"/>
      <c r="M156" s="259"/>
      <c r="N156" s="260"/>
      <c r="O156" s="260"/>
      <c r="P156" s="260"/>
      <c r="Q156" s="260"/>
      <c r="R156" s="260"/>
      <c r="S156" s="260"/>
      <c r="T156" s="261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62" t="s">
        <v>215</v>
      </c>
      <c r="AU156" s="262" t="s">
        <v>91</v>
      </c>
      <c r="AV156" s="14" t="s">
        <v>91</v>
      </c>
      <c r="AW156" s="14" t="s">
        <v>35</v>
      </c>
      <c r="AX156" s="14" t="s">
        <v>78</v>
      </c>
      <c r="AY156" s="262" t="s">
        <v>208</v>
      </c>
    </row>
    <row r="157" s="15" customFormat="1">
      <c r="A157" s="15"/>
      <c r="B157" s="263"/>
      <c r="C157" s="264"/>
      <c r="D157" s="243" t="s">
        <v>215</v>
      </c>
      <c r="E157" s="265" t="s">
        <v>1</v>
      </c>
      <c r="F157" s="266" t="s">
        <v>218</v>
      </c>
      <c r="G157" s="264"/>
      <c r="H157" s="267">
        <v>242.80000000000001</v>
      </c>
      <c r="I157" s="268"/>
      <c r="J157" s="264"/>
      <c r="K157" s="264"/>
      <c r="L157" s="269"/>
      <c r="M157" s="270"/>
      <c r="N157" s="271"/>
      <c r="O157" s="271"/>
      <c r="P157" s="271"/>
      <c r="Q157" s="271"/>
      <c r="R157" s="271"/>
      <c r="S157" s="271"/>
      <c r="T157" s="272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T157" s="273" t="s">
        <v>215</v>
      </c>
      <c r="AU157" s="273" t="s">
        <v>91</v>
      </c>
      <c r="AV157" s="15" t="s">
        <v>214</v>
      </c>
      <c r="AW157" s="15" t="s">
        <v>35</v>
      </c>
      <c r="AX157" s="15" t="s">
        <v>85</v>
      </c>
      <c r="AY157" s="273" t="s">
        <v>208</v>
      </c>
    </row>
    <row r="158" s="2" customFormat="1" ht="62.7" customHeight="1">
      <c r="A158" s="38"/>
      <c r="B158" s="39"/>
      <c r="C158" s="227" t="s">
        <v>223</v>
      </c>
      <c r="D158" s="227" t="s">
        <v>210</v>
      </c>
      <c r="E158" s="228" t="s">
        <v>224</v>
      </c>
      <c r="F158" s="229" t="s">
        <v>225</v>
      </c>
      <c r="G158" s="230" t="s">
        <v>213</v>
      </c>
      <c r="H158" s="231">
        <v>76.537999999999997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91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226</v>
      </c>
    </row>
    <row r="159" s="13" customFormat="1">
      <c r="A159" s="13"/>
      <c r="B159" s="241"/>
      <c r="C159" s="242"/>
      <c r="D159" s="243" t="s">
        <v>215</v>
      </c>
      <c r="E159" s="244" t="s">
        <v>1</v>
      </c>
      <c r="F159" s="245" t="s">
        <v>227</v>
      </c>
      <c r="G159" s="242"/>
      <c r="H159" s="244" t="s">
        <v>1</v>
      </c>
      <c r="I159" s="246"/>
      <c r="J159" s="242"/>
      <c r="K159" s="242"/>
      <c r="L159" s="247"/>
      <c r="M159" s="248"/>
      <c r="N159" s="249"/>
      <c r="O159" s="249"/>
      <c r="P159" s="249"/>
      <c r="Q159" s="249"/>
      <c r="R159" s="249"/>
      <c r="S159" s="249"/>
      <c r="T159" s="250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51" t="s">
        <v>215</v>
      </c>
      <c r="AU159" s="251" t="s">
        <v>91</v>
      </c>
      <c r="AV159" s="13" t="s">
        <v>85</v>
      </c>
      <c r="AW159" s="13" t="s">
        <v>35</v>
      </c>
      <c r="AX159" s="13" t="s">
        <v>78</v>
      </c>
      <c r="AY159" s="251" t="s">
        <v>208</v>
      </c>
    </row>
    <row r="160" s="14" customFormat="1">
      <c r="A160" s="14"/>
      <c r="B160" s="252"/>
      <c r="C160" s="253"/>
      <c r="D160" s="243" t="s">
        <v>215</v>
      </c>
      <c r="E160" s="254" t="s">
        <v>1</v>
      </c>
      <c r="F160" s="255" t="s">
        <v>228</v>
      </c>
      <c r="G160" s="253"/>
      <c r="H160" s="256">
        <v>76.537999999999997</v>
      </c>
      <c r="I160" s="257"/>
      <c r="J160" s="253"/>
      <c r="K160" s="253"/>
      <c r="L160" s="258"/>
      <c r="M160" s="259"/>
      <c r="N160" s="260"/>
      <c r="O160" s="260"/>
      <c r="P160" s="260"/>
      <c r="Q160" s="260"/>
      <c r="R160" s="260"/>
      <c r="S160" s="260"/>
      <c r="T160" s="261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T160" s="262" t="s">
        <v>215</v>
      </c>
      <c r="AU160" s="262" t="s">
        <v>91</v>
      </c>
      <c r="AV160" s="14" t="s">
        <v>91</v>
      </c>
      <c r="AW160" s="14" t="s">
        <v>35</v>
      </c>
      <c r="AX160" s="14" t="s">
        <v>78</v>
      </c>
      <c r="AY160" s="262" t="s">
        <v>208</v>
      </c>
    </row>
    <row r="161" s="15" customFormat="1">
      <c r="A161" s="15"/>
      <c r="B161" s="263"/>
      <c r="C161" s="264"/>
      <c r="D161" s="243" t="s">
        <v>215</v>
      </c>
      <c r="E161" s="265" t="s">
        <v>1</v>
      </c>
      <c r="F161" s="266" t="s">
        <v>218</v>
      </c>
      <c r="G161" s="264"/>
      <c r="H161" s="267">
        <v>76.537999999999997</v>
      </c>
      <c r="I161" s="268"/>
      <c r="J161" s="264"/>
      <c r="K161" s="264"/>
      <c r="L161" s="269"/>
      <c r="M161" s="270"/>
      <c r="N161" s="271"/>
      <c r="O161" s="271"/>
      <c r="P161" s="271"/>
      <c r="Q161" s="271"/>
      <c r="R161" s="271"/>
      <c r="S161" s="271"/>
      <c r="T161" s="272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T161" s="273" t="s">
        <v>215</v>
      </c>
      <c r="AU161" s="273" t="s">
        <v>91</v>
      </c>
      <c r="AV161" s="15" t="s">
        <v>214</v>
      </c>
      <c r="AW161" s="15" t="s">
        <v>35</v>
      </c>
      <c r="AX161" s="15" t="s">
        <v>85</v>
      </c>
      <c r="AY161" s="273" t="s">
        <v>208</v>
      </c>
    </row>
    <row r="162" s="2" customFormat="1" ht="66.75" customHeight="1">
      <c r="A162" s="38"/>
      <c r="B162" s="39"/>
      <c r="C162" s="227" t="s">
        <v>214</v>
      </c>
      <c r="D162" s="227" t="s">
        <v>210</v>
      </c>
      <c r="E162" s="228" t="s">
        <v>229</v>
      </c>
      <c r="F162" s="229" t="s">
        <v>230</v>
      </c>
      <c r="G162" s="230" t="s">
        <v>213</v>
      </c>
      <c r="H162" s="231">
        <v>765.38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91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231</v>
      </c>
    </row>
    <row r="163" s="14" customFormat="1">
      <c r="A163" s="14"/>
      <c r="B163" s="252"/>
      <c r="C163" s="253"/>
      <c r="D163" s="243" t="s">
        <v>215</v>
      </c>
      <c r="E163" s="254" t="s">
        <v>1</v>
      </c>
      <c r="F163" s="255" t="s">
        <v>232</v>
      </c>
      <c r="G163" s="253"/>
      <c r="H163" s="256">
        <v>765.38</v>
      </c>
      <c r="I163" s="257"/>
      <c r="J163" s="253"/>
      <c r="K163" s="253"/>
      <c r="L163" s="258"/>
      <c r="M163" s="259"/>
      <c r="N163" s="260"/>
      <c r="O163" s="260"/>
      <c r="P163" s="260"/>
      <c r="Q163" s="260"/>
      <c r="R163" s="260"/>
      <c r="S163" s="260"/>
      <c r="T163" s="261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T163" s="262" t="s">
        <v>215</v>
      </c>
      <c r="AU163" s="262" t="s">
        <v>91</v>
      </c>
      <c r="AV163" s="14" t="s">
        <v>91</v>
      </c>
      <c r="AW163" s="14" t="s">
        <v>35</v>
      </c>
      <c r="AX163" s="14" t="s">
        <v>78</v>
      </c>
      <c r="AY163" s="262" t="s">
        <v>208</v>
      </c>
    </row>
    <row r="164" s="15" customFormat="1">
      <c r="A164" s="15"/>
      <c r="B164" s="263"/>
      <c r="C164" s="264"/>
      <c r="D164" s="243" t="s">
        <v>215</v>
      </c>
      <c r="E164" s="265" t="s">
        <v>1</v>
      </c>
      <c r="F164" s="266" t="s">
        <v>218</v>
      </c>
      <c r="G164" s="264"/>
      <c r="H164" s="267">
        <v>765.38</v>
      </c>
      <c r="I164" s="268"/>
      <c r="J164" s="264"/>
      <c r="K164" s="264"/>
      <c r="L164" s="269"/>
      <c r="M164" s="270"/>
      <c r="N164" s="271"/>
      <c r="O164" s="271"/>
      <c r="P164" s="271"/>
      <c r="Q164" s="271"/>
      <c r="R164" s="271"/>
      <c r="S164" s="271"/>
      <c r="T164" s="272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T164" s="273" t="s">
        <v>215</v>
      </c>
      <c r="AU164" s="273" t="s">
        <v>91</v>
      </c>
      <c r="AV164" s="15" t="s">
        <v>214</v>
      </c>
      <c r="AW164" s="15" t="s">
        <v>35</v>
      </c>
      <c r="AX164" s="15" t="s">
        <v>85</v>
      </c>
      <c r="AY164" s="273" t="s">
        <v>208</v>
      </c>
    </row>
    <row r="165" s="2" customFormat="1" ht="44.25" customHeight="1">
      <c r="A165" s="38"/>
      <c r="B165" s="39"/>
      <c r="C165" s="227" t="s">
        <v>233</v>
      </c>
      <c r="D165" s="227" t="s">
        <v>210</v>
      </c>
      <c r="E165" s="228" t="s">
        <v>234</v>
      </c>
      <c r="F165" s="229" t="s">
        <v>235</v>
      </c>
      <c r="G165" s="230" t="s">
        <v>213</v>
      </c>
      <c r="H165" s="231">
        <v>121.40000000000001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91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236</v>
      </c>
    </row>
    <row r="166" s="2" customFormat="1" ht="44.25" customHeight="1">
      <c r="A166" s="38"/>
      <c r="B166" s="39"/>
      <c r="C166" s="227" t="s">
        <v>226</v>
      </c>
      <c r="D166" s="227" t="s">
        <v>210</v>
      </c>
      <c r="E166" s="228" t="s">
        <v>237</v>
      </c>
      <c r="F166" s="229" t="s">
        <v>238</v>
      </c>
      <c r="G166" s="230" t="s">
        <v>239</v>
      </c>
      <c r="H166" s="231">
        <v>137.768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91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240</v>
      </c>
    </row>
    <row r="167" s="14" customFormat="1">
      <c r="A167" s="14"/>
      <c r="B167" s="252"/>
      <c r="C167" s="253"/>
      <c r="D167" s="243" t="s">
        <v>215</v>
      </c>
      <c r="E167" s="254" t="s">
        <v>1</v>
      </c>
      <c r="F167" s="255" t="s">
        <v>241</v>
      </c>
      <c r="G167" s="253"/>
      <c r="H167" s="256">
        <v>137.768</v>
      </c>
      <c r="I167" s="257"/>
      <c r="J167" s="253"/>
      <c r="K167" s="253"/>
      <c r="L167" s="258"/>
      <c r="M167" s="259"/>
      <c r="N167" s="260"/>
      <c r="O167" s="260"/>
      <c r="P167" s="260"/>
      <c r="Q167" s="260"/>
      <c r="R167" s="260"/>
      <c r="S167" s="260"/>
      <c r="T167" s="261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T167" s="262" t="s">
        <v>215</v>
      </c>
      <c r="AU167" s="262" t="s">
        <v>91</v>
      </c>
      <c r="AV167" s="14" t="s">
        <v>91</v>
      </c>
      <c r="AW167" s="14" t="s">
        <v>35</v>
      </c>
      <c r="AX167" s="14" t="s">
        <v>78</v>
      </c>
      <c r="AY167" s="262" t="s">
        <v>208</v>
      </c>
    </row>
    <row r="168" s="15" customFormat="1">
      <c r="A168" s="15"/>
      <c r="B168" s="263"/>
      <c r="C168" s="264"/>
      <c r="D168" s="243" t="s">
        <v>215</v>
      </c>
      <c r="E168" s="265" t="s">
        <v>1</v>
      </c>
      <c r="F168" s="266" t="s">
        <v>218</v>
      </c>
      <c r="G168" s="264"/>
      <c r="H168" s="267">
        <v>137.768</v>
      </c>
      <c r="I168" s="268"/>
      <c r="J168" s="264"/>
      <c r="K168" s="264"/>
      <c r="L168" s="269"/>
      <c r="M168" s="270"/>
      <c r="N168" s="271"/>
      <c r="O168" s="271"/>
      <c r="P168" s="271"/>
      <c r="Q168" s="271"/>
      <c r="R168" s="271"/>
      <c r="S168" s="271"/>
      <c r="T168" s="272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T168" s="273" t="s">
        <v>215</v>
      </c>
      <c r="AU168" s="273" t="s">
        <v>91</v>
      </c>
      <c r="AV168" s="15" t="s">
        <v>214</v>
      </c>
      <c r="AW168" s="15" t="s">
        <v>35</v>
      </c>
      <c r="AX168" s="15" t="s">
        <v>85</v>
      </c>
      <c r="AY168" s="273" t="s">
        <v>208</v>
      </c>
    </row>
    <row r="169" s="2" customFormat="1" ht="37.8" customHeight="1">
      <c r="A169" s="38"/>
      <c r="B169" s="39"/>
      <c r="C169" s="227" t="s">
        <v>242</v>
      </c>
      <c r="D169" s="227" t="s">
        <v>210</v>
      </c>
      <c r="E169" s="228" t="s">
        <v>243</v>
      </c>
      <c r="F169" s="229" t="s">
        <v>244</v>
      </c>
      <c r="G169" s="230" t="s">
        <v>213</v>
      </c>
      <c r="H169" s="231">
        <v>197.93799999999999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91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245</v>
      </c>
    </row>
    <row r="170" s="14" customFormat="1">
      <c r="A170" s="14"/>
      <c r="B170" s="252"/>
      <c r="C170" s="253"/>
      <c r="D170" s="243" t="s">
        <v>215</v>
      </c>
      <c r="E170" s="254" t="s">
        <v>1</v>
      </c>
      <c r="F170" s="255" t="s">
        <v>246</v>
      </c>
      <c r="G170" s="253"/>
      <c r="H170" s="256">
        <v>197.93799999999999</v>
      </c>
      <c r="I170" s="257"/>
      <c r="J170" s="253"/>
      <c r="K170" s="253"/>
      <c r="L170" s="258"/>
      <c r="M170" s="259"/>
      <c r="N170" s="260"/>
      <c r="O170" s="260"/>
      <c r="P170" s="260"/>
      <c r="Q170" s="260"/>
      <c r="R170" s="260"/>
      <c r="S170" s="260"/>
      <c r="T170" s="261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62" t="s">
        <v>215</v>
      </c>
      <c r="AU170" s="262" t="s">
        <v>91</v>
      </c>
      <c r="AV170" s="14" t="s">
        <v>91</v>
      </c>
      <c r="AW170" s="14" t="s">
        <v>35</v>
      </c>
      <c r="AX170" s="14" t="s">
        <v>78</v>
      </c>
      <c r="AY170" s="262" t="s">
        <v>208</v>
      </c>
    </row>
    <row r="171" s="15" customFormat="1">
      <c r="A171" s="15"/>
      <c r="B171" s="263"/>
      <c r="C171" s="264"/>
      <c r="D171" s="243" t="s">
        <v>215</v>
      </c>
      <c r="E171" s="265" t="s">
        <v>1</v>
      </c>
      <c r="F171" s="266" t="s">
        <v>218</v>
      </c>
      <c r="G171" s="264"/>
      <c r="H171" s="267">
        <v>197.93799999999999</v>
      </c>
      <c r="I171" s="268"/>
      <c r="J171" s="264"/>
      <c r="K171" s="264"/>
      <c r="L171" s="269"/>
      <c r="M171" s="270"/>
      <c r="N171" s="271"/>
      <c r="O171" s="271"/>
      <c r="P171" s="271"/>
      <c r="Q171" s="271"/>
      <c r="R171" s="271"/>
      <c r="S171" s="271"/>
      <c r="T171" s="272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T171" s="273" t="s">
        <v>215</v>
      </c>
      <c r="AU171" s="273" t="s">
        <v>91</v>
      </c>
      <c r="AV171" s="15" t="s">
        <v>214</v>
      </c>
      <c r="AW171" s="15" t="s">
        <v>35</v>
      </c>
      <c r="AX171" s="15" t="s">
        <v>85</v>
      </c>
      <c r="AY171" s="273" t="s">
        <v>208</v>
      </c>
    </row>
    <row r="172" s="2" customFormat="1" ht="44.25" customHeight="1">
      <c r="A172" s="38"/>
      <c r="B172" s="39"/>
      <c r="C172" s="227" t="s">
        <v>231</v>
      </c>
      <c r="D172" s="227" t="s">
        <v>210</v>
      </c>
      <c r="E172" s="228" t="s">
        <v>247</v>
      </c>
      <c r="F172" s="229" t="s">
        <v>248</v>
      </c>
      <c r="G172" s="230" t="s">
        <v>213</v>
      </c>
      <c r="H172" s="231">
        <v>275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91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249</v>
      </c>
    </row>
    <row r="173" s="13" customFormat="1">
      <c r="A173" s="13"/>
      <c r="B173" s="241"/>
      <c r="C173" s="242"/>
      <c r="D173" s="243" t="s">
        <v>215</v>
      </c>
      <c r="E173" s="244" t="s">
        <v>1</v>
      </c>
      <c r="F173" s="245" t="s">
        <v>250</v>
      </c>
      <c r="G173" s="242"/>
      <c r="H173" s="244" t="s">
        <v>1</v>
      </c>
      <c r="I173" s="246"/>
      <c r="J173" s="242"/>
      <c r="K173" s="242"/>
      <c r="L173" s="247"/>
      <c r="M173" s="248"/>
      <c r="N173" s="249"/>
      <c r="O173" s="249"/>
      <c r="P173" s="249"/>
      <c r="Q173" s="249"/>
      <c r="R173" s="249"/>
      <c r="S173" s="249"/>
      <c r="T173" s="250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T173" s="251" t="s">
        <v>215</v>
      </c>
      <c r="AU173" s="251" t="s">
        <v>91</v>
      </c>
      <c r="AV173" s="13" t="s">
        <v>85</v>
      </c>
      <c r="AW173" s="13" t="s">
        <v>35</v>
      </c>
      <c r="AX173" s="13" t="s">
        <v>78</v>
      </c>
      <c r="AY173" s="251" t="s">
        <v>208</v>
      </c>
    </row>
    <row r="174" s="14" customFormat="1">
      <c r="A174" s="14"/>
      <c r="B174" s="252"/>
      <c r="C174" s="253"/>
      <c r="D174" s="243" t="s">
        <v>215</v>
      </c>
      <c r="E174" s="254" t="s">
        <v>1</v>
      </c>
      <c r="F174" s="255" t="s">
        <v>251</v>
      </c>
      <c r="G174" s="253"/>
      <c r="H174" s="256">
        <v>275</v>
      </c>
      <c r="I174" s="257"/>
      <c r="J174" s="253"/>
      <c r="K174" s="253"/>
      <c r="L174" s="258"/>
      <c r="M174" s="259"/>
      <c r="N174" s="260"/>
      <c r="O174" s="260"/>
      <c r="P174" s="260"/>
      <c r="Q174" s="260"/>
      <c r="R174" s="260"/>
      <c r="S174" s="260"/>
      <c r="T174" s="261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T174" s="262" t="s">
        <v>215</v>
      </c>
      <c r="AU174" s="262" t="s">
        <v>91</v>
      </c>
      <c r="AV174" s="14" t="s">
        <v>91</v>
      </c>
      <c r="AW174" s="14" t="s">
        <v>35</v>
      </c>
      <c r="AX174" s="14" t="s">
        <v>78</v>
      </c>
      <c r="AY174" s="262" t="s">
        <v>208</v>
      </c>
    </row>
    <row r="175" s="15" customFormat="1">
      <c r="A175" s="15"/>
      <c r="B175" s="263"/>
      <c r="C175" s="264"/>
      <c r="D175" s="243" t="s">
        <v>215</v>
      </c>
      <c r="E175" s="265" t="s">
        <v>1</v>
      </c>
      <c r="F175" s="266" t="s">
        <v>218</v>
      </c>
      <c r="G175" s="264"/>
      <c r="H175" s="267">
        <v>275</v>
      </c>
      <c r="I175" s="268"/>
      <c r="J175" s="264"/>
      <c r="K175" s="264"/>
      <c r="L175" s="269"/>
      <c r="M175" s="270"/>
      <c r="N175" s="271"/>
      <c r="O175" s="271"/>
      <c r="P175" s="271"/>
      <c r="Q175" s="271"/>
      <c r="R175" s="271"/>
      <c r="S175" s="271"/>
      <c r="T175" s="272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T175" s="273" t="s">
        <v>215</v>
      </c>
      <c r="AU175" s="273" t="s">
        <v>91</v>
      </c>
      <c r="AV175" s="15" t="s">
        <v>214</v>
      </c>
      <c r="AW175" s="15" t="s">
        <v>35</v>
      </c>
      <c r="AX175" s="15" t="s">
        <v>85</v>
      </c>
      <c r="AY175" s="273" t="s">
        <v>208</v>
      </c>
    </row>
    <row r="176" s="2" customFormat="1" ht="16.5" customHeight="1">
      <c r="A176" s="38"/>
      <c r="B176" s="39"/>
      <c r="C176" s="274" t="s">
        <v>252</v>
      </c>
      <c r="D176" s="274" t="s">
        <v>253</v>
      </c>
      <c r="E176" s="275" t="s">
        <v>254</v>
      </c>
      <c r="F176" s="276" t="s">
        <v>255</v>
      </c>
      <c r="G176" s="277" t="s">
        <v>239</v>
      </c>
      <c r="H176" s="278">
        <v>276.48000000000002</v>
      </c>
      <c r="I176" s="279"/>
      <c r="J176" s="280">
        <f>ROUND(I176*H176,2)</f>
        <v>0</v>
      </c>
      <c r="K176" s="281"/>
      <c r="L176" s="282"/>
      <c r="M176" s="283" t="s">
        <v>1</v>
      </c>
      <c r="N176" s="284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231</v>
      </c>
      <c r="AT176" s="239" t="s">
        <v>253</v>
      </c>
      <c r="AU176" s="239" t="s">
        <v>91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256</v>
      </c>
    </row>
    <row r="177" s="14" customFormat="1">
      <c r="A177" s="14"/>
      <c r="B177" s="252"/>
      <c r="C177" s="253"/>
      <c r="D177" s="243" t="s">
        <v>215</v>
      </c>
      <c r="E177" s="254" t="s">
        <v>1</v>
      </c>
      <c r="F177" s="255" t="s">
        <v>257</v>
      </c>
      <c r="G177" s="253"/>
      <c r="H177" s="256">
        <v>276.48000000000002</v>
      </c>
      <c r="I177" s="257"/>
      <c r="J177" s="253"/>
      <c r="K177" s="253"/>
      <c r="L177" s="258"/>
      <c r="M177" s="259"/>
      <c r="N177" s="260"/>
      <c r="O177" s="260"/>
      <c r="P177" s="260"/>
      <c r="Q177" s="260"/>
      <c r="R177" s="260"/>
      <c r="S177" s="260"/>
      <c r="T177" s="261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T177" s="262" t="s">
        <v>215</v>
      </c>
      <c r="AU177" s="262" t="s">
        <v>91</v>
      </c>
      <c r="AV177" s="14" t="s">
        <v>91</v>
      </c>
      <c r="AW177" s="14" t="s">
        <v>35</v>
      </c>
      <c r="AX177" s="14" t="s">
        <v>78</v>
      </c>
      <c r="AY177" s="262" t="s">
        <v>208</v>
      </c>
    </row>
    <row r="178" s="15" customFormat="1">
      <c r="A178" s="15"/>
      <c r="B178" s="263"/>
      <c r="C178" s="264"/>
      <c r="D178" s="243" t="s">
        <v>215</v>
      </c>
      <c r="E178" s="265" t="s">
        <v>1</v>
      </c>
      <c r="F178" s="266" t="s">
        <v>218</v>
      </c>
      <c r="G178" s="264"/>
      <c r="H178" s="267">
        <v>276.48000000000002</v>
      </c>
      <c r="I178" s="268"/>
      <c r="J178" s="264"/>
      <c r="K178" s="264"/>
      <c r="L178" s="269"/>
      <c r="M178" s="270"/>
      <c r="N178" s="271"/>
      <c r="O178" s="271"/>
      <c r="P178" s="271"/>
      <c r="Q178" s="271"/>
      <c r="R178" s="271"/>
      <c r="S178" s="271"/>
      <c r="T178" s="272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T178" s="273" t="s">
        <v>215</v>
      </c>
      <c r="AU178" s="273" t="s">
        <v>91</v>
      </c>
      <c r="AV178" s="15" t="s">
        <v>214</v>
      </c>
      <c r="AW178" s="15" t="s">
        <v>35</v>
      </c>
      <c r="AX178" s="15" t="s">
        <v>85</v>
      </c>
      <c r="AY178" s="273" t="s">
        <v>208</v>
      </c>
    </row>
    <row r="179" s="12" customFormat="1" ht="22.8" customHeight="1">
      <c r="A179" s="12"/>
      <c r="B179" s="211"/>
      <c r="C179" s="212"/>
      <c r="D179" s="213" t="s">
        <v>77</v>
      </c>
      <c r="E179" s="225" t="s">
        <v>91</v>
      </c>
      <c r="F179" s="225" t="s">
        <v>258</v>
      </c>
      <c r="G179" s="212"/>
      <c r="H179" s="212"/>
      <c r="I179" s="215"/>
      <c r="J179" s="226">
        <f>BK179</f>
        <v>0</v>
      </c>
      <c r="K179" s="212"/>
      <c r="L179" s="217"/>
      <c r="M179" s="218"/>
      <c r="N179" s="219"/>
      <c r="O179" s="219"/>
      <c r="P179" s="220">
        <f>SUM(P180:P239)</f>
        <v>0</v>
      </c>
      <c r="Q179" s="219"/>
      <c r="R179" s="220">
        <f>SUM(R180:R239)</f>
        <v>0</v>
      </c>
      <c r="S179" s="219"/>
      <c r="T179" s="221">
        <f>SUM(T180:T239)</f>
        <v>0</v>
      </c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R179" s="222" t="s">
        <v>85</v>
      </c>
      <c r="AT179" s="223" t="s">
        <v>77</v>
      </c>
      <c r="AU179" s="223" t="s">
        <v>85</v>
      </c>
      <c r="AY179" s="222" t="s">
        <v>208</v>
      </c>
      <c r="BK179" s="224">
        <f>SUM(BK180:BK239)</f>
        <v>0</v>
      </c>
    </row>
    <row r="180" s="2" customFormat="1" ht="24.15" customHeight="1">
      <c r="A180" s="38"/>
      <c r="B180" s="39"/>
      <c r="C180" s="227" t="s">
        <v>236</v>
      </c>
      <c r="D180" s="227" t="s">
        <v>210</v>
      </c>
      <c r="E180" s="228" t="s">
        <v>259</v>
      </c>
      <c r="F180" s="229" t="s">
        <v>260</v>
      </c>
      <c r="G180" s="230" t="s">
        <v>213</v>
      </c>
      <c r="H180" s="231">
        <v>4.4000000000000004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91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261</v>
      </c>
    </row>
    <row r="181" s="13" customFormat="1">
      <c r="A181" s="13"/>
      <c r="B181" s="241"/>
      <c r="C181" s="242"/>
      <c r="D181" s="243" t="s">
        <v>215</v>
      </c>
      <c r="E181" s="244" t="s">
        <v>1</v>
      </c>
      <c r="F181" s="245" t="s">
        <v>262</v>
      </c>
      <c r="G181" s="242"/>
      <c r="H181" s="244" t="s">
        <v>1</v>
      </c>
      <c r="I181" s="246"/>
      <c r="J181" s="242"/>
      <c r="K181" s="242"/>
      <c r="L181" s="247"/>
      <c r="M181" s="248"/>
      <c r="N181" s="249"/>
      <c r="O181" s="249"/>
      <c r="P181" s="249"/>
      <c r="Q181" s="249"/>
      <c r="R181" s="249"/>
      <c r="S181" s="249"/>
      <c r="T181" s="250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T181" s="251" t="s">
        <v>215</v>
      </c>
      <c r="AU181" s="251" t="s">
        <v>91</v>
      </c>
      <c r="AV181" s="13" t="s">
        <v>85</v>
      </c>
      <c r="AW181" s="13" t="s">
        <v>35</v>
      </c>
      <c r="AX181" s="13" t="s">
        <v>78</v>
      </c>
      <c r="AY181" s="251" t="s">
        <v>208</v>
      </c>
    </row>
    <row r="182" s="14" customFormat="1">
      <c r="A182" s="14"/>
      <c r="B182" s="252"/>
      <c r="C182" s="253"/>
      <c r="D182" s="243" t="s">
        <v>215</v>
      </c>
      <c r="E182" s="254" t="s">
        <v>1</v>
      </c>
      <c r="F182" s="255" t="s">
        <v>263</v>
      </c>
      <c r="G182" s="253"/>
      <c r="H182" s="256">
        <v>4.4000000000000004</v>
      </c>
      <c r="I182" s="257"/>
      <c r="J182" s="253"/>
      <c r="K182" s="253"/>
      <c r="L182" s="258"/>
      <c r="M182" s="259"/>
      <c r="N182" s="260"/>
      <c r="O182" s="260"/>
      <c r="P182" s="260"/>
      <c r="Q182" s="260"/>
      <c r="R182" s="260"/>
      <c r="S182" s="260"/>
      <c r="T182" s="261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T182" s="262" t="s">
        <v>215</v>
      </c>
      <c r="AU182" s="262" t="s">
        <v>91</v>
      </c>
      <c r="AV182" s="14" t="s">
        <v>91</v>
      </c>
      <c r="AW182" s="14" t="s">
        <v>35</v>
      </c>
      <c r="AX182" s="14" t="s">
        <v>78</v>
      </c>
      <c r="AY182" s="262" t="s">
        <v>208</v>
      </c>
    </row>
    <row r="183" s="15" customFormat="1">
      <c r="A183" s="15"/>
      <c r="B183" s="263"/>
      <c r="C183" s="264"/>
      <c r="D183" s="243" t="s">
        <v>215</v>
      </c>
      <c r="E183" s="265" t="s">
        <v>1</v>
      </c>
      <c r="F183" s="266" t="s">
        <v>218</v>
      </c>
      <c r="G183" s="264"/>
      <c r="H183" s="267">
        <v>4.4000000000000004</v>
      </c>
      <c r="I183" s="268"/>
      <c r="J183" s="264"/>
      <c r="K183" s="264"/>
      <c r="L183" s="269"/>
      <c r="M183" s="270"/>
      <c r="N183" s="271"/>
      <c r="O183" s="271"/>
      <c r="P183" s="271"/>
      <c r="Q183" s="271"/>
      <c r="R183" s="271"/>
      <c r="S183" s="271"/>
      <c r="T183" s="272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T183" s="273" t="s">
        <v>215</v>
      </c>
      <c r="AU183" s="273" t="s">
        <v>91</v>
      </c>
      <c r="AV183" s="15" t="s">
        <v>214</v>
      </c>
      <c r="AW183" s="15" t="s">
        <v>35</v>
      </c>
      <c r="AX183" s="15" t="s">
        <v>85</v>
      </c>
      <c r="AY183" s="273" t="s">
        <v>208</v>
      </c>
    </row>
    <row r="184" s="2" customFormat="1" ht="37.8" customHeight="1">
      <c r="A184" s="38"/>
      <c r="B184" s="39"/>
      <c r="C184" s="227" t="s">
        <v>264</v>
      </c>
      <c r="D184" s="227" t="s">
        <v>210</v>
      </c>
      <c r="E184" s="228" t="s">
        <v>265</v>
      </c>
      <c r="F184" s="229" t="s">
        <v>266</v>
      </c>
      <c r="G184" s="230" t="s">
        <v>267</v>
      </c>
      <c r="H184" s="231">
        <v>9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91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268</v>
      </c>
    </row>
    <row r="185" s="14" customFormat="1">
      <c r="A185" s="14"/>
      <c r="B185" s="252"/>
      <c r="C185" s="253"/>
      <c r="D185" s="243" t="s">
        <v>215</v>
      </c>
      <c r="E185" s="254" t="s">
        <v>1</v>
      </c>
      <c r="F185" s="255" t="s">
        <v>269</v>
      </c>
      <c r="G185" s="253"/>
      <c r="H185" s="256">
        <v>9</v>
      </c>
      <c r="I185" s="257"/>
      <c r="J185" s="253"/>
      <c r="K185" s="253"/>
      <c r="L185" s="258"/>
      <c r="M185" s="259"/>
      <c r="N185" s="260"/>
      <c r="O185" s="260"/>
      <c r="P185" s="260"/>
      <c r="Q185" s="260"/>
      <c r="R185" s="260"/>
      <c r="S185" s="260"/>
      <c r="T185" s="261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T185" s="262" t="s">
        <v>215</v>
      </c>
      <c r="AU185" s="262" t="s">
        <v>91</v>
      </c>
      <c r="AV185" s="14" t="s">
        <v>91</v>
      </c>
      <c r="AW185" s="14" t="s">
        <v>35</v>
      </c>
      <c r="AX185" s="14" t="s">
        <v>78</v>
      </c>
      <c r="AY185" s="262" t="s">
        <v>208</v>
      </c>
    </row>
    <row r="186" s="15" customFormat="1">
      <c r="A186" s="15"/>
      <c r="B186" s="263"/>
      <c r="C186" s="264"/>
      <c r="D186" s="243" t="s">
        <v>215</v>
      </c>
      <c r="E186" s="265" t="s">
        <v>1</v>
      </c>
      <c r="F186" s="266" t="s">
        <v>218</v>
      </c>
      <c r="G186" s="264"/>
      <c r="H186" s="267">
        <v>9</v>
      </c>
      <c r="I186" s="268"/>
      <c r="J186" s="264"/>
      <c r="K186" s="264"/>
      <c r="L186" s="269"/>
      <c r="M186" s="270"/>
      <c r="N186" s="271"/>
      <c r="O186" s="271"/>
      <c r="P186" s="271"/>
      <c r="Q186" s="271"/>
      <c r="R186" s="271"/>
      <c r="S186" s="271"/>
      <c r="T186" s="272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T186" s="273" t="s">
        <v>215</v>
      </c>
      <c r="AU186" s="273" t="s">
        <v>91</v>
      </c>
      <c r="AV186" s="15" t="s">
        <v>214</v>
      </c>
      <c r="AW186" s="15" t="s">
        <v>35</v>
      </c>
      <c r="AX186" s="15" t="s">
        <v>85</v>
      </c>
      <c r="AY186" s="273" t="s">
        <v>208</v>
      </c>
    </row>
    <row r="187" s="2" customFormat="1" ht="37.8" customHeight="1">
      <c r="A187" s="38"/>
      <c r="B187" s="39"/>
      <c r="C187" s="227" t="s">
        <v>240</v>
      </c>
      <c r="D187" s="227" t="s">
        <v>210</v>
      </c>
      <c r="E187" s="228" t="s">
        <v>270</v>
      </c>
      <c r="F187" s="229" t="s">
        <v>271</v>
      </c>
      <c r="G187" s="230" t="s">
        <v>267</v>
      </c>
      <c r="H187" s="231">
        <v>97.5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91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272</v>
      </c>
    </row>
    <row r="188" s="14" customFormat="1">
      <c r="A188" s="14"/>
      <c r="B188" s="252"/>
      <c r="C188" s="253"/>
      <c r="D188" s="243" t="s">
        <v>215</v>
      </c>
      <c r="E188" s="254" t="s">
        <v>1</v>
      </c>
      <c r="F188" s="255" t="s">
        <v>273</v>
      </c>
      <c r="G188" s="253"/>
      <c r="H188" s="256">
        <v>97.5</v>
      </c>
      <c r="I188" s="257"/>
      <c r="J188" s="253"/>
      <c r="K188" s="253"/>
      <c r="L188" s="258"/>
      <c r="M188" s="259"/>
      <c r="N188" s="260"/>
      <c r="O188" s="260"/>
      <c r="P188" s="260"/>
      <c r="Q188" s="260"/>
      <c r="R188" s="260"/>
      <c r="S188" s="260"/>
      <c r="T188" s="261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T188" s="262" t="s">
        <v>215</v>
      </c>
      <c r="AU188" s="262" t="s">
        <v>91</v>
      </c>
      <c r="AV188" s="14" t="s">
        <v>91</v>
      </c>
      <c r="AW188" s="14" t="s">
        <v>35</v>
      </c>
      <c r="AX188" s="14" t="s">
        <v>78</v>
      </c>
      <c r="AY188" s="262" t="s">
        <v>208</v>
      </c>
    </row>
    <row r="189" s="15" customFormat="1">
      <c r="A189" s="15"/>
      <c r="B189" s="263"/>
      <c r="C189" s="264"/>
      <c r="D189" s="243" t="s">
        <v>215</v>
      </c>
      <c r="E189" s="265" t="s">
        <v>1</v>
      </c>
      <c r="F189" s="266" t="s">
        <v>218</v>
      </c>
      <c r="G189" s="264"/>
      <c r="H189" s="267">
        <v>97.5</v>
      </c>
      <c r="I189" s="268"/>
      <c r="J189" s="264"/>
      <c r="K189" s="264"/>
      <c r="L189" s="269"/>
      <c r="M189" s="270"/>
      <c r="N189" s="271"/>
      <c r="O189" s="271"/>
      <c r="P189" s="271"/>
      <c r="Q189" s="271"/>
      <c r="R189" s="271"/>
      <c r="S189" s="271"/>
      <c r="T189" s="272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T189" s="273" t="s">
        <v>215</v>
      </c>
      <c r="AU189" s="273" t="s">
        <v>91</v>
      </c>
      <c r="AV189" s="15" t="s">
        <v>214</v>
      </c>
      <c r="AW189" s="15" t="s">
        <v>35</v>
      </c>
      <c r="AX189" s="15" t="s">
        <v>85</v>
      </c>
      <c r="AY189" s="273" t="s">
        <v>208</v>
      </c>
    </row>
    <row r="190" s="2" customFormat="1" ht="44.25" customHeight="1">
      <c r="A190" s="38"/>
      <c r="B190" s="39"/>
      <c r="C190" s="227" t="s">
        <v>274</v>
      </c>
      <c r="D190" s="227" t="s">
        <v>210</v>
      </c>
      <c r="E190" s="228" t="s">
        <v>275</v>
      </c>
      <c r="F190" s="229" t="s">
        <v>276</v>
      </c>
      <c r="G190" s="230" t="s">
        <v>267</v>
      </c>
      <c r="H190" s="231">
        <v>97.5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91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277</v>
      </c>
    </row>
    <row r="191" s="14" customFormat="1">
      <c r="A191" s="14"/>
      <c r="B191" s="252"/>
      <c r="C191" s="253"/>
      <c r="D191" s="243" t="s">
        <v>215</v>
      </c>
      <c r="E191" s="254" t="s">
        <v>1</v>
      </c>
      <c r="F191" s="255" t="s">
        <v>273</v>
      </c>
      <c r="G191" s="253"/>
      <c r="H191" s="256">
        <v>97.5</v>
      </c>
      <c r="I191" s="257"/>
      <c r="J191" s="253"/>
      <c r="K191" s="253"/>
      <c r="L191" s="258"/>
      <c r="M191" s="259"/>
      <c r="N191" s="260"/>
      <c r="O191" s="260"/>
      <c r="P191" s="260"/>
      <c r="Q191" s="260"/>
      <c r="R191" s="260"/>
      <c r="S191" s="260"/>
      <c r="T191" s="261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62" t="s">
        <v>215</v>
      </c>
      <c r="AU191" s="262" t="s">
        <v>91</v>
      </c>
      <c r="AV191" s="14" t="s">
        <v>91</v>
      </c>
      <c r="AW191" s="14" t="s">
        <v>35</v>
      </c>
      <c r="AX191" s="14" t="s">
        <v>78</v>
      </c>
      <c r="AY191" s="262" t="s">
        <v>208</v>
      </c>
    </row>
    <row r="192" s="15" customFormat="1">
      <c r="A192" s="15"/>
      <c r="B192" s="263"/>
      <c r="C192" s="264"/>
      <c r="D192" s="243" t="s">
        <v>215</v>
      </c>
      <c r="E192" s="265" t="s">
        <v>1</v>
      </c>
      <c r="F192" s="266" t="s">
        <v>218</v>
      </c>
      <c r="G192" s="264"/>
      <c r="H192" s="267">
        <v>97.5</v>
      </c>
      <c r="I192" s="268"/>
      <c r="J192" s="264"/>
      <c r="K192" s="264"/>
      <c r="L192" s="269"/>
      <c r="M192" s="270"/>
      <c r="N192" s="271"/>
      <c r="O192" s="271"/>
      <c r="P192" s="271"/>
      <c r="Q192" s="271"/>
      <c r="R192" s="271"/>
      <c r="S192" s="271"/>
      <c r="T192" s="272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T192" s="273" t="s">
        <v>215</v>
      </c>
      <c r="AU192" s="273" t="s">
        <v>91</v>
      </c>
      <c r="AV192" s="15" t="s">
        <v>214</v>
      </c>
      <c r="AW192" s="15" t="s">
        <v>35</v>
      </c>
      <c r="AX192" s="15" t="s">
        <v>85</v>
      </c>
      <c r="AY192" s="273" t="s">
        <v>208</v>
      </c>
    </row>
    <row r="193" s="2" customFormat="1" ht="16.5" customHeight="1">
      <c r="A193" s="38"/>
      <c r="B193" s="39"/>
      <c r="C193" s="274" t="s">
        <v>245</v>
      </c>
      <c r="D193" s="274" t="s">
        <v>253</v>
      </c>
      <c r="E193" s="275" t="s">
        <v>278</v>
      </c>
      <c r="F193" s="276" t="s">
        <v>279</v>
      </c>
      <c r="G193" s="277" t="s">
        <v>213</v>
      </c>
      <c r="H193" s="278">
        <v>80.364000000000004</v>
      </c>
      <c r="I193" s="279"/>
      <c r="J193" s="280">
        <f>ROUND(I193*H193,2)</f>
        <v>0</v>
      </c>
      <c r="K193" s="281"/>
      <c r="L193" s="282"/>
      <c r="M193" s="283" t="s">
        <v>1</v>
      </c>
      <c r="N193" s="284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231</v>
      </c>
      <c r="AT193" s="239" t="s">
        <v>253</v>
      </c>
      <c r="AU193" s="239" t="s">
        <v>91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280</v>
      </c>
    </row>
    <row r="194" s="14" customFormat="1">
      <c r="A194" s="14"/>
      <c r="B194" s="252"/>
      <c r="C194" s="253"/>
      <c r="D194" s="243" t="s">
        <v>215</v>
      </c>
      <c r="E194" s="254" t="s">
        <v>1</v>
      </c>
      <c r="F194" s="255" t="s">
        <v>281</v>
      </c>
      <c r="G194" s="253"/>
      <c r="H194" s="256">
        <v>80.364000000000004</v>
      </c>
      <c r="I194" s="257"/>
      <c r="J194" s="253"/>
      <c r="K194" s="253"/>
      <c r="L194" s="258"/>
      <c r="M194" s="259"/>
      <c r="N194" s="260"/>
      <c r="O194" s="260"/>
      <c r="P194" s="260"/>
      <c r="Q194" s="260"/>
      <c r="R194" s="260"/>
      <c r="S194" s="260"/>
      <c r="T194" s="261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T194" s="262" t="s">
        <v>215</v>
      </c>
      <c r="AU194" s="262" t="s">
        <v>91</v>
      </c>
      <c r="AV194" s="14" t="s">
        <v>91</v>
      </c>
      <c r="AW194" s="14" t="s">
        <v>35</v>
      </c>
      <c r="AX194" s="14" t="s">
        <v>78</v>
      </c>
      <c r="AY194" s="262" t="s">
        <v>208</v>
      </c>
    </row>
    <row r="195" s="15" customFormat="1">
      <c r="A195" s="15"/>
      <c r="B195" s="263"/>
      <c r="C195" s="264"/>
      <c r="D195" s="243" t="s">
        <v>215</v>
      </c>
      <c r="E195" s="265" t="s">
        <v>1</v>
      </c>
      <c r="F195" s="266" t="s">
        <v>218</v>
      </c>
      <c r="G195" s="264"/>
      <c r="H195" s="267">
        <v>80.364000000000004</v>
      </c>
      <c r="I195" s="268"/>
      <c r="J195" s="264"/>
      <c r="K195" s="264"/>
      <c r="L195" s="269"/>
      <c r="M195" s="270"/>
      <c r="N195" s="271"/>
      <c r="O195" s="271"/>
      <c r="P195" s="271"/>
      <c r="Q195" s="271"/>
      <c r="R195" s="271"/>
      <c r="S195" s="271"/>
      <c r="T195" s="272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T195" s="273" t="s">
        <v>215</v>
      </c>
      <c r="AU195" s="273" t="s">
        <v>91</v>
      </c>
      <c r="AV195" s="15" t="s">
        <v>214</v>
      </c>
      <c r="AW195" s="15" t="s">
        <v>35</v>
      </c>
      <c r="AX195" s="15" t="s">
        <v>85</v>
      </c>
      <c r="AY195" s="273" t="s">
        <v>208</v>
      </c>
    </row>
    <row r="196" s="2" customFormat="1" ht="21.75" customHeight="1">
      <c r="A196" s="38"/>
      <c r="B196" s="39"/>
      <c r="C196" s="227" t="s">
        <v>8</v>
      </c>
      <c r="D196" s="227" t="s">
        <v>210</v>
      </c>
      <c r="E196" s="228" t="s">
        <v>282</v>
      </c>
      <c r="F196" s="229" t="s">
        <v>283</v>
      </c>
      <c r="G196" s="230" t="s">
        <v>239</v>
      </c>
      <c r="H196" s="231">
        <v>2.5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91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284</v>
      </c>
    </row>
    <row r="197" s="2" customFormat="1" ht="24.15" customHeight="1">
      <c r="A197" s="38"/>
      <c r="B197" s="39"/>
      <c r="C197" s="227" t="s">
        <v>249</v>
      </c>
      <c r="D197" s="227" t="s">
        <v>210</v>
      </c>
      <c r="E197" s="228" t="s">
        <v>285</v>
      </c>
      <c r="F197" s="229" t="s">
        <v>286</v>
      </c>
      <c r="G197" s="230" t="s">
        <v>239</v>
      </c>
      <c r="H197" s="231">
        <v>3.5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91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287</v>
      </c>
    </row>
    <row r="198" s="2" customFormat="1" ht="24.15" customHeight="1">
      <c r="A198" s="38"/>
      <c r="B198" s="39"/>
      <c r="C198" s="227" t="s">
        <v>288</v>
      </c>
      <c r="D198" s="227" t="s">
        <v>210</v>
      </c>
      <c r="E198" s="228" t="s">
        <v>289</v>
      </c>
      <c r="F198" s="229" t="s">
        <v>290</v>
      </c>
      <c r="G198" s="230" t="s">
        <v>213</v>
      </c>
      <c r="H198" s="231">
        <v>9.1289999999999996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91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291</v>
      </c>
    </row>
    <row r="199" s="13" customFormat="1">
      <c r="A199" s="13"/>
      <c r="B199" s="241"/>
      <c r="C199" s="242"/>
      <c r="D199" s="243" t="s">
        <v>215</v>
      </c>
      <c r="E199" s="244" t="s">
        <v>1</v>
      </c>
      <c r="F199" s="245" t="s">
        <v>292</v>
      </c>
      <c r="G199" s="242"/>
      <c r="H199" s="244" t="s">
        <v>1</v>
      </c>
      <c r="I199" s="246"/>
      <c r="J199" s="242"/>
      <c r="K199" s="242"/>
      <c r="L199" s="247"/>
      <c r="M199" s="248"/>
      <c r="N199" s="249"/>
      <c r="O199" s="249"/>
      <c r="P199" s="249"/>
      <c r="Q199" s="249"/>
      <c r="R199" s="249"/>
      <c r="S199" s="249"/>
      <c r="T199" s="250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T199" s="251" t="s">
        <v>215</v>
      </c>
      <c r="AU199" s="251" t="s">
        <v>91</v>
      </c>
      <c r="AV199" s="13" t="s">
        <v>85</v>
      </c>
      <c r="AW199" s="13" t="s">
        <v>35</v>
      </c>
      <c r="AX199" s="13" t="s">
        <v>78</v>
      </c>
      <c r="AY199" s="251" t="s">
        <v>208</v>
      </c>
    </row>
    <row r="200" s="14" customFormat="1">
      <c r="A200" s="14"/>
      <c r="B200" s="252"/>
      <c r="C200" s="253"/>
      <c r="D200" s="243" t="s">
        <v>215</v>
      </c>
      <c r="E200" s="254" t="s">
        <v>1</v>
      </c>
      <c r="F200" s="255" t="s">
        <v>293</v>
      </c>
      <c r="G200" s="253"/>
      <c r="H200" s="256">
        <v>6.9199999999999999</v>
      </c>
      <c r="I200" s="257"/>
      <c r="J200" s="253"/>
      <c r="K200" s="253"/>
      <c r="L200" s="258"/>
      <c r="M200" s="259"/>
      <c r="N200" s="260"/>
      <c r="O200" s="260"/>
      <c r="P200" s="260"/>
      <c r="Q200" s="260"/>
      <c r="R200" s="260"/>
      <c r="S200" s="260"/>
      <c r="T200" s="261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T200" s="262" t="s">
        <v>215</v>
      </c>
      <c r="AU200" s="262" t="s">
        <v>91</v>
      </c>
      <c r="AV200" s="14" t="s">
        <v>91</v>
      </c>
      <c r="AW200" s="14" t="s">
        <v>35</v>
      </c>
      <c r="AX200" s="14" t="s">
        <v>78</v>
      </c>
      <c r="AY200" s="262" t="s">
        <v>208</v>
      </c>
    </row>
    <row r="201" s="13" customFormat="1">
      <c r="A201" s="13"/>
      <c r="B201" s="241"/>
      <c r="C201" s="242"/>
      <c r="D201" s="243" t="s">
        <v>215</v>
      </c>
      <c r="E201" s="244" t="s">
        <v>1</v>
      </c>
      <c r="F201" s="245" t="s">
        <v>294</v>
      </c>
      <c r="G201" s="242"/>
      <c r="H201" s="244" t="s">
        <v>1</v>
      </c>
      <c r="I201" s="246"/>
      <c r="J201" s="242"/>
      <c r="K201" s="242"/>
      <c r="L201" s="247"/>
      <c r="M201" s="248"/>
      <c r="N201" s="249"/>
      <c r="O201" s="249"/>
      <c r="P201" s="249"/>
      <c r="Q201" s="249"/>
      <c r="R201" s="249"/>
      <c r="S201" s="249"/>
      <c r="T201" s="250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T201" s="251" t="s">
        <v>215</v>
      </c>
      <c r="AU201" s="251" t="s">
        <v>91</v>
      </c>
      <c r="AV201" s="13" t="s">
        <v>85</v>
      </c>
      <c r="AW201" s="13" t="s">
        <v>35</v>
      </c>
      <c r="AX201" s="13" t="s">
        <v>78</v>
      </c>
      <c r="AY201" s="251" t="s">
        <v>208</v>
      </c>
    </row>
    <row r="202" s="14" customFormat="1">
      <c r="A202" s="14"/>
      <c r="B202" s="252"/>
      <c r="C202" s="253"/>
      <c r="D202" s="243" t="s">
        <v>215</v>
      </c>
      <c r="E202" s="254" t="s">
        <v>1</v>
      </c>
      <c r="F202" s="255" t="s">
        <v>295</v>
      </c>
      <c r="G202" s="253"/>
      <c r="H202" s="256">
        <v>2.2090000000000001</v>
      </c>
      <c r="I202" s="257"/>
      <c r="J202" s="253"/>
      <c r="K202" s="253"/>
      <c r="L202" s="258"/>
      <c r="M202" s="259"/>
      <c r="N202" s="260"/>
      <c r="O202" s="260"/>
      <c r="P202" s="260"/>
      <c r="Q202" s="260"/>
      <c r="R202" s="260"/>
      <c r="S202" s="260"/>
      <c r="T202" s="261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T202" s="262" t="s">
        <v>215</v>
      </c>
      <c r="AU202" s="262" t="s">
        <v>91</v>
      </c>
      <c r="AV202" s="14" t="s">
        <v>91</v>
      </c>
      <c r="AW202" s="14" t="s">
        <v>35</v>
      </c>
      <c r="AX202" s="14" t="s">
        <v>78</v>
      </c>
      <c r="AY202" s="262" t="s">
        <v>208</v>
      </c>
    </row>
    <row r="203" s="15" customFormat="1">
      <c r="A203" s="15"/>
      <c r="B203" s="263"/>
      <c r="C203" s="264"/>
      <c r="D203" s="243" t="s">
        <v>215</v>
      </c>
      <c r="E203" s="265" t="s">
        <v>1</v>
      </c>
      <c r="F203" s="266" t="s">
        <v>218</v>
      </c>
      <c r="G203" s="264"/>
      <c r="H203" s="267">
        <v>9.1289999999999996</v>
      </c>
      <c r="I203" s="268"/>
      <c r="J203" s="264"/>
      <c r="K203" s="264"/>
      <c r="L203" s="269"/>
      <c r="M203" s="270"/>
      <c r="N203" s="271"/>
      <c r="O203" s="271"/>
      <c r="P203" s="271"/>
      <c r="Q203" s="271"/>
      <c r="R203" s="271"/>
      <c r="S203" s="271"/>
      <c r="T203" s="272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T203" s="273" t="s">
        <v>215</v>
      </c>
      <c r="AU203" s="273" t="s">
        <v>91</v>
      </c>
      <c r="AV203" s="15" t="s">
        <v>214</v>
      </c>
      <c r="AW203" s="15" t="s">
        <v>35</v>
      </c>
      <c r="AX203" s="15" t="s">
        <v>85</v>
      </c>
      <c r="AY203" s="273" t="s">
        <v>208</v>
      </c>
    </row>
    <row r="204" s="2" customFormat="1" ht="33" customHeight="1">
      <c r="A204" s="38"/>
      <c r="B204" s="39"/>
      <c r="C204" s="227" t="s">
        <v>256</v>
      </c>
      <c r="D204" s="227" t="s">
        <v>210</v>
      </c>
      <c r="E204" s="228" t="s">
        <v>296</v>
      </c>
      <c r="F204" s="229" t="s">
        <v>297</v>
      </c>
      <c r="G204" s="230" t="s">
        <v>213</v>
      </c>
      <c r="H204" s="231">
        <v>19.949999999999999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91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298</v>
      </c>
    </row>
    <row r="205" s="14" customFormat="1">
      <c r="A205" s="14"/>
      <c r="B205" s="252"/>
      <c r="C205" s="253"/>
      <c r="D205" s="243" t="s">
        <v>215</v>
      </c>
      <c r="E205" s="254" t="s">
        <v>1</v>
      </c>
      <c r="F205" s="255" t="s">
        <v>299</v>
      </c>
      <c r="G205" s="253"/>
      <c r="H205" s="256">
        <v>19.949999999999999</v>
      </c>
      <c r="I205" s="257"/>
      <c r="J205" s="253"/>
      <c r="K205" s="253"/>
      <c r="L205" s="258"/>
      <c r="M205" s="259"/>
      <c r="N205" s="260"/>
      <c r="O205" s="260"/>
      <c r="P205" s="260"/>
      <c r="Q205" s="260"/>
      <c r="R205" s="260"/>
      <c r="S205" s="260"/>
      <c r="T205" s="261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62" t="s">
        <v>215</v>
      </c>
      <c r="AU205" s="262" t="s">
        <v>91</v>
      </c>
      <c r="AV205" s="14" t="s">
        <v>91</v>
      </c>
      <c r="AW205" s="14" t="s">
        <v>35</v>
      </c>
      <c r="AX205" s="14" t="s">
        <v>78</v>
      </c>
      <c r="AY205" s="262" t="s">
        <v>208</v>
      </c>
    </row>
    <row r="206" s="15" customFormat="1">
      <c r="A206" s="15"/>
      <c r="B206" s="263"/>
      <c r="C206" s="264"/>
      <c r="D206" s="243" t="s">
        <v>215</v>
      </c>
      <c r="E206" s="265" t="s">
        <v>1</v>
      </c>
      <c r="F206" s="266" t="s">
        <v>218</v>
      </c>
      <c r="G206" s="264"/>
      <c r="H206" s="267">
        <v>19.949999999999999</v>
      </c>
      <c r="I206" s="268"/>
      <c r="J206" s="264"/>
      <c r="K206" s="264"/>
      <c r="L206" s="269"/>
      <c r="M206" s="270"/>
      <c r="N206" s="271"/>
      <c r="O206" s="271"/>
      <c r="P206" s="271"/>
      <c r="Q206" s="271"/>
      <c r="R206" s="271"/>
      <c r="S206" s="271"/>
      <c r="T206" s="272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T206" s="273" t="s">
        <v>215</v>
      </c>
      <c r="AU206" s="273" t="s">
        <v>91</v>
      </c>
      <c r="AV206" s="15" t="s">
        <v>214</v>
      </c>
      <c r="AW206" s="15" t="s">
        <v>35</v>
      </c>
      <c r="AX206" s="15" t="s">
        <v>85</v>
      </c>
      <c r="AY206" s="273" t="s">
        <v>208</v>
      </c>
    </row>
    <row r="207" s="2" customFormat="1" ht="33" customHeight="1">
      <c r="A207" s="38"/>
      <c r="B207" s="39"/>
      <c r="C207" s="227" t="s">
        <v>300</v>
      </c>
      <c r="D207" s="227" t="s">
        <v>210</v>
      </c>
      <c r="E207" s="228" t="s">
        <v>301</v>
      </c>
      <c r="F207" s="229" t="s">
        <v>302</v>
      </c>
      <c r="G207" s="230" t="s">
        <v>213</v>
      </c>
      <c r="H207" s="231">
        <v>5.2000000000000002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91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303</v>
      </c>
    </row>
    <row r="208" s="13" customFormat="1">
      <c r="A208" s="13"/>
      <c r="B208" s="241"/>
      <c r="C208" s="242"/>
      <c r="D208" s="243" t="s">
        <v>215</v>
      </c>
      <c r="E208" s="244" t="s">
        <v>1</v>
      </c>
      <c r="F208" s="245" t="s">
        <v>304</v>
      </c>
      <c r="G208" s="242"/>
      <c r="H208" s="244" t="s">
        <v>1</v>
      </c>
      <c r="I208" s="246"/>
      <c r="J208" s="242"/>
      <c r="K208" s="242"/>
      <c r="L208" s="247"/>
      <c r="M208" s="248"/>
      <c r="N208" s="249"/>
      <c r="O208" s="249"/>
      <c r="P208" s="249"/>
      <c r="Q208" s="249"/>
      <c r="R208" s="249"/>
      <c r="S208" s="249"/>
      <c r="T208" s="250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T208" s="251" t="s">
        <v>215</v>
      </c>
      <c r="AU208" s="251" t="s">
        <v>91</v>
      </c>
      <c r="AV208" s="13" t="s">
        <v>85</v>
      </c>
      <c r="AW208" s="13" t="s">
        <v>35</v>
      </c>
      <c r="AX208" s="13" t="s">
        <v>78</v>
      </c>
      <c r="AY208" s="251" t="s">
        <v>208</v>
      </c>
    </row>
    <row r="209" s="14" customFormat="1">
      <c r="A209" s="14"/>
      <c r="B209" s="252"/>
      <c r="C209" s="253"/>
      <c r="D209" s="243" t="s">
        <v>215</v>
      </c>
      <c r="E209" s="254" t="s">
        <v>1</v>
      </c>
      <c r="F209" s="255" t="s">
        <v>305</v>
      </c>
      <c r="G209" s="253"/>
      <c r="H209" s="256">
        <v>5.2000000000000002</v>
      </c>
      <c r="I209" s="257"/>
      <c r="J209" s="253"/>
      <c r="K209" s="253"/>
      <c r="L209" s="258"/>
      <c r="M209" s="259"/>
      <c r="N209" s="260"/>
      <c r="O209" s="260"/>
      <c r="P209" s="260"/>
      <c r="Q209" s="260"/>
      <c r="R209" s="260"/>
      <c r="S209" s="260"/>
      <c r="T209" s="261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T209" s="262" t="s">
        <v>215</v>
      </c>
      <c r="AU209" s="262" t="s">
        <v>91</v>
      </c>
      <c r="AV209" s="14" t="s">
        <v>91</v>
      </c>
      <c r="AW209" s="14" t="s">
        <v>35</v>
      </c>
      <c r="AX209" s="14" t="s">
        <v>78</v>
      </c>
      <c r="AY209" s="262" t="s">
        <v>208</v>
      </c>
    </row>
    <row r="210" s="15" customFormat="1">
      <c r="A210" s="15"/>
      <c r="B210" s="263"/>
      <c r="C210" s="264"/>
      <c r="D210" s="243" t="s">
        <v>215</v>
      </c>
      <c r="E210" s="265" t="s">
        <v>1</v>
      </c>
      <c r="F210" s="266" t="s">
        <v>218</v>
      </c>
      <c r="G210" s="264"/>
      <c r="H210" s="267">
        <v>5.2000000000000002</v>
      </c>
      <c r="I210" s="268"/>
      <c r="J210" s="264"/>
      <c r="K210" s="264"/>
      <c r="L210" s="269"/>
      <c r="M210" s="270"/>
      <c r="N210" s="271"/>
      <c r="O210" s="271"/>
      <c r="P210" s="271"/>
      <c r="Q210" s="271"/>
      <c r="R210" s="271"/>
      <c r="S210" s="271"/>
      <c r="T210" s="272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T210" s="273" t="s">
        <v>215</v>
      </c>
      <c r="AU210" s="273" t="s">
        <v>91</v>
      </c>
      <c r="AV210" s="15" t="s">
        <v>214</v>
      </c>
      <c r="AW210" s="15" t="s">
        <v>35</v>
      </c>
      <c r="AX210" s="15" t="s">
        <v>85</v>
      </c>
      <c r="AY210" s="273" t="s">
        <v>208</v>
      </c>
    </row>
    <row r="211" s="2" customFormat="1" ht="16.5" customHeight="1">
      <c r="A211" s="38"/>
      <c r="B211" s="39"/>
      <c r="C211" s="227" t="s">
        <v>261</v>
      </c>
      <c r="D211" s="227" t="s">
        <v>210</v>
      </c>
      <c r="E211" s="228" t="s">
        <v>306</v>
      </c>
      <c r="F211" s="229" t="s">
        <v>307</v>
      </c>
      <c r="G211" s="230" t="s">
        <v>308</v>
      </c>
      <c r="H211" s="231">
        <v>13.289999999999999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91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309</v>
      </c>
    </row>
    <row r="212" s="14" customFormat="1">
      <c r="A212" s="14"/>
      <c r="B212" s="252"/>
      <c r="C212" s="253"/>
      <c r="D212" s="243" t="s">
        <v>215</v>
      </c>
      <c r="E212" s="254" t="s">
        <v>1</v>
      </c>
      <c r="F212" s="255" t="s">
        <v>310</v>
      </c>
      <c r="G212" s="253"/>
      <c r="H212" s="256">
        <v>7.1399999999999997</v>
      </c>
      <c r="I212" s="257"/>
      <c r="J212" s="253"/>
      <c r="K212" s="253"/>
      <c r="L212" s="258"/>
      <c r="M212" s="259"/>
      <c r="N212" s="260"/>
      <c r="O212" s="260"/>
      <c r="P212" s="260"/>
      <c r="Q212" s="260"/>
      <c r="R212" s="260"/>
      <c r="S212" s="260"/>
      <c r="T212" s="261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T212" s="262" t="s">
        <v>215</v>
      </c>
      <c r="AU212" s="262" t="s">
        <v>91</v>
      </c>
      <c r="AV212" s="14" t="s">
        <v>91</v>
      </c>
      <c r="AW212" s="14" t="s">
        <v>35</v>
      </c>
      <c r="AX212" s="14" t="s">
        <v>78</v>
      </c>
      <c r="AY212" s="262" t="s">
        <v>208</v>
      </c>
    </row>
    <row r="213" s="14" customFormat="1">
      <c r="A213" s="14"/>
      <c r="B213" s="252"/>
      <c r="C213" s="253"/>
      <c r="D213" s="243" t="s">
        <v>215</v>
      </c>
      <c r="E213" s="254" t="s">
        <v>1</v>
      </c>
      <c r="F213" s="255" t="s">
        <v>311</v>
      </c>
      <c r="G213" s="253"/>
      <c r="H213" s="256">
        <v>6.1500000000000004</v>
      </c>
      <c r="I213" s="257"/>
      <c r="J213" s="253"/>
      <c r="K213" s="253"/>
      <c r="L213" s="258"/>
      <c r="M213" s="259"/>
      <c r="N213" s="260"/>
      <c r="O213" s="260"/>
      <c r="P213" s="260"/>
      <c r="Q213" s="260"/>
      <c r="R213" s="260"/>
      <c r="S213" s="260"/>
      <c r="T213" s="261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62" t="s">
        <v>215</v>
      </c>
      <c r="AU213" s="262" t="s">
        <v>91</v>
      </c>
      <c r="AV213" s="14" t="s">
        <v>91</v>
      </c>
      <c r="AW213" s="14" t="s">
        <v>35</v>
      </c>
      <c r="AX213" s="14" t="s">
        <v>78</v>
      </c>
      <c r="AY213" s="262" t="s">
        <v>208</v>
      </c>
    </row>
    <row r="214" s="15" customFormat="1">
      <c r="A214" s="15"/>
      <c r="B214" s="263"/>
      <c r="C214" s="264"/>
      <c r="D214" s="243" t="s">
        <v>215</v>
      </c>
      <c r="E214" s="265" t="s">
        <v>1</v>
      </c>
      <c r="F214" s="266" t="s">
        <v>218</v>
      </c>
      <c r="G214" s="264"/>
      <c r="H214" s="267">
        <v>13.289999999999999</v>
      </c>
      <c r="I214" s="268"/>
      <c r="J214" s="264"/>
      <c r="K214" s="264"/>
      <c r="L214" s="269"/>
      <c r="M214" s="270"/>
      <c r="N214" s="271"/>
      <c r="O214" s="271"/>
      <c r="P214" s="271"/>
      <c r="Q214" s="271"/>
      <c r="R214" s="271"/>
      <c r="S214" s="271"/>
      <c r="T214" s="272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T214" s="273" t="s">
        <v>215</v>
      </c>
      <c r="AU214" s="273" t="s">
        <v>91</v>
      </c>
      <c r="AV214" s="15" t="s">
        <v>214</v>
      </c>
      <c r="AW214" s="15" t="s">
        <v>35</v>
      </c>
      <c r="AX214" s="15" t="s">
        <v>85</v>
      </c>
      <c r="AY214" s="273" t="s">
        <v>208</v>
      </c>
    </row>
    <row r="215" s="2" customFormat="1" ht="16.5" customHeight="1">
      <c r="A215" s="38"/>
      <c r="B215" s="39"/>
      <c r="C215" s="227" t="s">
        <v>7</v>
      </c>
      <c r="D215" s="227" t="s">
        <v>210</v>
      </c>
      <c r="E215" s="228" t="s">
        <v>312</v>
      </c>
      <c r="F215" s="229" t="s">
        <v>313</v>
      </c>
      <c r="G215" s="230" t="s">
        <v>308</v>
      </c>
      <c r="H215" s="231">
        <v>13.289999999999999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91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314</v>
      </c>
    </row>
    <row r="216" s="2" customFormat="1" ht="24.15" customHeight="1">
      <c r="A216" s="38"/>
      <c r="B216" s="39"/>
      <c r="C216" s="227" t="s">
        <v>268</v>
      </c>
      <c r="D216" s="227" t="s">
        <v>210</v>
      </c>
      <c r="E216" s="228" t="s">
        <v>315</v>
      </c>
      <c r="F216" s="229" t="s">
        <v>316</v>
      </c>
      <c r="G216" s="230" t="s">
        <v>239</v>
      </c>
      <c r="H216" s="231">
        <v>3.3999999999999999</v>
      </c>
      <c r="I216" s="232"/>
      <c r="J216" s="233">
        <f>ROUND(I216*H216,2)</f>
        <v>0</v>
      </c>
      <c r="K216" s="234"/>
      <c r="L216" s="44"/>
      <c r="M216" s="235" t="s">
        <v>1</v>
      </c>
      <c r="N216" s="236" t="s">
        <v>44</v>
      </c>
      <c r="O216" s="91"/>
      <c r="P216" s="237">
        <f>O216*H216</f>
        <v>0</v>
      </c>
      <c r="Q216" s="237">
        <v>0</v>
      </c>
      <c r="R216" s="237">
        <f>Q216*H216</f>
        <v>0</v>
      </c>
      <c r="S216" s="237">
        <v>0</v>
      </c>
      <c r="T216" s="238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9" t="s">
        <v>214</v>
      </c>
      <c r="AT216" s="239" t="s">
        <v>210</v>
      </c>
      <c r="AU216" s="239" t="s">
        <v>91</v>
      </c>
      <c r="AY216" s="17" t="s">
        <v>208</v>
      </c>
      <c r="BE216" s="240">
        <f>IF(N216="základní",J216,0)</f>
        <v>0</v>
      </c>
      <c r="BF216" s="240">
        <f>IF(N216="snížená",J216,0)</f>
        <v>0</v>
      </c>
      <c r="BG216" s="240">
        <f>IF(N216="zákl. přenesená",J216,0)</f>
        <v>0</v>
      </c>
      <c r="BH216" s="240">
        <f>IF(N216="sníž. přenesená",J216,0)</f>
        <v>0</v>
      </c>
      <c r="BI216" s="240">
        <f>IF(N216="nulová",J216,0)</f>
        <v>0</v>
      </c>
      <c r="BJ216" s="17" t="s">
        <v>91</v>
      </c>
      <c r="BK216" s="240">
        <f>ROUND(I216*H216,2)</f>
        <v>0</v>
      </c>
      <c r="BL216" s="17" t="s">
        <v>214</v>
      </c>
      <c r="BM216" s="239" t="s">
        <v>317</v>
      </c>
    </row>
    <row r="217" s="14" customFormat="1">
      <c r="A217" s="14"/>
      <c r="B217" s="252"/>
      <c r="C217" s="253"/>
      <c r="D217" s="243" t="s">
        <v>215</v>
      </c>
      <c r="E217" s="254" t="s">
        <v>1</v>
      </c>
      <c r="F217" s="255" t="s">
        <v>318</v>
      </c>
      <c r="G217" s="253"/>
      <c r="H217" s="256">
        <v>3.3999999999999999</v>
      </c>
      <c r="I217" s="257"/>
      <c r="J217" s="253"/>
      <c r="K217" s="253"/>
      <c r="L217" s="258"/>
      <c r="M217" s="259"/>
      <c r="N217" s="260"/>
      <c r="O217" s="260"/>
      <c r="P217" s="260"/>
      <c r="Q217" s="260"/>
      <c r="R217" s="260"/>
      <c r="S217" s="260"/>
      <c r="T217" s="261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T217" s="262" t="s">
        <v>215</v>
      </c>
      <c r="AU217" s="262" t="s">
        <v>91</v>
      </c>
      <c r="AV217" s="14" t="s">
        <v>91</v>
      </c>
      <c r="AW217" s="14" t="s">
        <v>35</v>
      </c>
      <c r="AX217" s="14" t="s">
        <v>78</v>
      </c>
      <c r="AY217" s="262" t="s">
        <v>208</v>
      </c>
    </row>
    <row r="218" s="15" customFormat="1">
      <c r="A218" s="15"/>
      <c r="B218" s="263"/>
      <c r="C218" s="264"/>
      <c r="D218" s="243" t="s">
        <v>215</v>
      </c>
      <c r="E218" s="265" t="s">
        <v>1</v>
      </c>
      <c r="F218" s="266" t="s">
        <v>218</v>
      </c>
      <c r="G218" s="264"/>
      <c r="H218" s="267">
        <v>3.3999999999999999</v>
      </c>
      <c r="I218" s="268"/>
      <c r="J218" s="264"/>
      <c r="K218" s="264"/>
      <c r="L218" s="269"/>
      <c r="M218" s="270"/>
      <c r="N218" s="271"/>
      <c r="O218" s="271"/>
      <c r="P218" s="271"/>
      <c r="Q218" s="271"/>
      <c r="R218" s="271"/>
      <c r="S218" s="271"/>
      <c r="T218" s="272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T218" s="273" t="s">
        <v>215</v>
      </c>
      <c r="AU218" s="273" t="s">
        <v>91</v>
      </c>
      <c r="AV218" s="15" t="s">
        <v>214</v>
      </c>
      <c r="AW218" s="15" t="s">
        <v>35</v>
      </c>
      <c r="AX218" s="15" t="s">
        <v>85</v>
      </c>
      <c r="AY218" s="273" t="s">
        <v>208</v>
      </c>
    </row>
    <row r="219" s="2" customFormat="1" ht="33" customHeight="1">
      <c r="A219" s="38"/>
      <c r="B219" s="39"/>
      <c r="C219" s="227" t="s">
        <v>319</v>
      </c>
      <c r="D219" s="227" t="s">
        <v>210</v>
      </c>
      <c r="E219" s="228" t="s">
        <v>320</v>
      </c>
      <c r="F219" s="229" t="s">
        <v>321</v>
      </c>
      <c r="G219" s="230" t="s">
        <v>213</v>
      </c>
      <c r="H219" s="231">
        <v>55.799999999999997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91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322</v>
      </c>
    </row>
    <row r="220" s="14" customFormat="1">
      <c r="A220" s="14"/>
      <c r="B220" s="252"/>
      <c r="C220" s="253"/>
      <c r="D220" s="243" t="s">
        <v>215</v>
      </c>
      <c r="E220" s="254" t="s">
        <v>1</v>
      </c>
      <c r="F220" s="255" t="s">
        <v>323</v>
      </c>
      <c r="G220" s="253"/>
      <c r="H220" s="256">
        <v>55.799999999999997</v>
      </c>
      <c r="I220" s="257"/>
      <c r="J220" s="253"/>
      <c r="K220" s="253"/>
      <c r="L220" s="258"/>
      <c r="M220" s="259"/>
      <c r="N220" s="260"/>
      <c r="O220" s="260"/>
      <c r="P220" s="260"/>
      <c r="Q220" s="260"/>
      <c r="R220" s="260"/>
      <c r="S220" s="260"/>
      <c r="T220" s="261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T220" s="262" t="s">
        <v>215</v>
      </c>
      <c r="AU220" s="262" t="s">
        <v>91</v>
      </c>
      <c r="AV220" s="14" t="s">
        <v>91</v>
      </c>
      <c r="AW220" s="14" t="s">
        <v>35</v>
      </c>
      <c r="AX220" s="14" t="s">
        <v>78</v>
      </c>
      <c r="AY220" s="262" t="s">
        <v>208</v>
      </c>
    </row>
    <row r="221" s="15" customFormat="1">
      <c r="A221" s="15"/>
      <c r="B221" s="263"/>
      <c r="C221" s="264"/>
      <c r="D221" s="243" t="s">
        <v>215</v>
      </c>
      <c r="E221" s="265" t="s">
        <v>1</v>
      </c>
      <c r="F221" s="266" t="s">
        <v>218</v>
      </c>
      <c r="G221" s="264"/>
      <c r="H221" s="267">
        <v>55.799999999999997</v>
      </c>
      <c r="I221" s="268"/>
      <c r="J221" s="264"/>
      <c r="K221" s="264"/>
      <c r="L221" s="269"/>
      <c r="M221" s="270"/>
      <c r="N221" s="271"/>
      <c r="O221" s="271"/>
      <c r="P221" s="271"/>
      <c r="Q221" s="271"/>
      <c r="R221" s="271"/>
      <c r="S221" s="271"/>
      <c r="T221" s="272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T221" s="273" t="s">
        <v>215</v>
      </c>
      <c r="AU221" s="273" t="s">
        <v>91</v>
      </c>
      <c r="AV221" s="15" t="s">
        <v>214</v>
      </c>
      <c r="AW221" s="15" t="s">
        <v>35</v>
      </c>
      <c r="AX221" s="15" t="s">
        <v>85</v>
      </c>
      <c r="AY221" s="273" t="s">
        <v>208</v>
      </c>
    </row>
    <row r="222" s="2" customFormat="1" ht="16.5" customHeight="1">
      <c r="A222" s="38"/>
      <c r="B222" s="39"/>
      <c r="C222" s="227" t="s">
        <v>272</v>
      </c>
      <c r="D222" s="227" t="s">
        <v>210</v>
      </c>
      <c r="E222" s="228" t="s">
        <v>324</v>
      </c>
      <c r="F222" s="229" t="s">
        <v>325</v>
      </c>
      <c r="G222" s="230" t="s">
        <v>308</v>
      </c>
      <c r="H222" s="231">
        <v>148.83000000000001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91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326</v>
      </c>
    </row>
    <row r="223" s="14" customFormat="1">
      <c r="A223" s="14"/>
      <c r="B223" s="252"/>
      <c r="C223" s="253"/>
      <c r="D223" s="243" t="s">
        <v>215</v>
      </c>
      <c r="E223" s="254" t="s">
        <v>1</v>
      </c>
      <c r="F223" s="255" t="s">
        <v>327</v>
      </c>
      <c r="G223" s="253"/>
      <c r="H223" s="256">
        <v>148.83000000000001</v>
      </c>
      <c r="I223" s="257"/>
      <c r="J223" s="253"/>
      <c r="K223" s="253"/>
      <c r="L223" s="258"/>
      <c r="M223" s="259"/>
      <c r="N223" s="260"/>
      <c r="O223" s="260"/>
      <c r="P223" s="260"/>
      <c r="Q223" s="260"/>
      <c r="R223" s="260"/>
      <c r="S223" s="260"/>
      <c r="T223" s="261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T223" s="262" t="s">
        <v>215</v>
      </c>
      <c r="AU223" s="262" t="s">
        <v>91</v>
      </c>
      <c r="AV223" s="14" t="s">
        <v>91</v>
      </c>
      <c r="AW223" s="14" t="s">
        <v>35</v>
      </c>
      <c r="AX223" s="14" t="s">
        <v>78</v>
      </c>
      <c r="AY223" s="262" t="s">
        <v>208</v>
      </c>
    </row>
    <row r="224" s="15" customFormat="1">
      <c r="A224" s="15"/>
      <c r="B224" s="263"/>
      <c r="C224" s="264"/>
      <c r="D224" s="243" t="s">
        <v>215</v>
      </c>
      <c r="E224" s="265" t="s">
        <v>1</v>
      </c>
      <c r="F224" s="266" t="s">
        <v>218</v>
      </c>
      <c r="G224" s="264"/>
      <c r="H224" s="267">
        <v>148.83000000000001</v>
      </c>
      <c r="I224" s="268"/>
      <c r="J224" s="264"/>
      <c r="K224" s="264"/>
      <c r="L224" s="269"/>
      <c r="M224" s="270"/>
      <c r="N224" s="271"/>
      <c r="O224" s="271"/>
      <c r="P224" s="271"/>
      <c r="Q224" s="271"/>
      <c r="R224" s="271"/>
      <c r="S224" s="271"/>
      <c r="T224" s="272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T224" s="273" t="s">
        <v>215</v>
      </c>
      <c r="AU224" s="273" t="s">
        <v>91</v>
      </c>
      <c r="AV224" s="15" t="s">
        <v>214</v>
      </c>
      <c r="AW224" s="15" t="s">
        <v>35</v>
      </c>
      <c r="AX224" s="15" t="s">
        <v>85</v>
      </c>
      <c r="AY224" s="273" t="s">
        <v>208</v>
      </c>
    </row>
    <row r="225" s="2" customFormat="1" ht="16.5" customHeight="1">
      <c r="A225" s="38"/>
      <c r="B225" s="39"/>
      <c r="C225" s="227" t="s">
        <v>328</v>
      </c>
      <c r="D225" s="227" t="s">
        <v>210</v>
      </c>
      <c r="E225" s="228" t="s">
        <v>329</v>
      </c>
      <c r="F225" s="229" t="s">
        <v>330</v>
      </c>
      <c r="G225" s="230" t="s">
        <v>308</v>
      </c>
      <c r="H225" s="231">
        <v>148.83000000000001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91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331</v>
      </c>
    </row>
    <row r="226" s="2" customFormat="1" ht="37.8" customHeight="1">
      <c r="A226" s="38"/>
      <c r="B226" s="39"/>
      <c r="C226" s="227" t="s">
        <v>277</v>
      </c>
      <c r="D226" s="227" t="s">
        <v>210</v>
      </c>
      <c r="E226" s="228" t="s">
        <v>332</v>
      </c>
      <c r="F226" s="229" t="s">
        <v>333</v>
      </c>
      <c r="G226" s="230" t="s">
        <v>267</v>
      </c>
      <c r="H226" s="231">
        <v>7.5</v>
      </c>
      <c r="I226" s="232"/>
      <c r="J226" s="233">
        <f>ROUND(I226*H226,2)</f>
        <v>0</v>
      </c>
      <c r="K226" s="234"/>
      <c r="L226" s="44"/>
      <c r="M226" s="235" t="s">
        <v>1</v>
      </c>
      <c r="N226" s="236" t="s">
        <v>44</v>
      </c>
      <c r="O226" s="91"/>
      <c r="P226" s="237">
        <f>O226*H226</f>
        <v>0</v>
      </c>
      <c r="Q226" s="237">
        <v>0</v>
      </c>
      <c r="R226" s="237">
        <f>Q226*H226</f>
        <v>0</v>
      </c>
      <c r="S226" s="237">
        <v>0</v>
      </c>
      <c r="T226" s="238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9" t="s">
        <v>214</v>
      </c>
      <c r="AT226" s="239" t="s">
        <v>210</v>
      </c>
      <c r="AU226" s="239" t="s">
        <v>91</v>
      </c>
      <c r="AY226" s="17" t="s">
        <v>208</v>
      </c>
      <c r="BE226" s="240">
        <f>IF(N226="základní",J226,0)</f>
        <v>0</v>
      </c>
      <c r="BF226" s="240">
        <f>IF(N226="snížená",J226,0)</f>
        <v>0</v>
      </c>
      <c r="BG226" s="240">
        <f>IF(N226="zákl. přenesená",J226,0)</f>
        <v>0</v>
      </c>
      <c r="BH226" s="240">
        <f>IF(N226="sníž. přenesená",J226,0)</f>
        <v>0</v>
      </c>
      <c r="BI226" s="240">
        <f>IF(N226="nulová",J226,0)</f>
        <v>0</v>
      </c>
      <c r="BJ226" s="17" t="s">
        <v>91</v>
      </c>
      <c r="BK226" s="240">
        <f>ROUND(I226*H226,2)</f>
        <v>0</v>
      </c>
      <c r="BL226" s="17" t="s">
        <v>214</v>
      </c>
      <c r="BM226" s="239" t="s">
        <v>334</v>
      </c>
    </row>
    <row r="227" s="14" customFormat="1">
      <c r="A227" s="14"/>
      <c r="B227" s="252"/>
      <c r="C227" s="253"/>
      <c r="D227" s="243" t="s">
        <v>215</v>
      </c>
      <c r="E227" s="254" t="s">
        <v>1</v>
      </c>
      <c r="F227" s="255" t="s">
        <v>335</v>
      </c>
      <c r="G227" s="253"/>
      <c r="H227" s="256">
        <v>7.5</v>
      </c>
      <c r="I227" s="257"/>
      <c r="J227" s="253"/>
      <c r="K227" s="253"/>
      <c r="L227" s="258"/>
      <c r="M227" s="259"/>
      <c r="N227" s="260"/>
      <c r="O227" s="260"/>
      <c r="P227" s="260"/>
      <c r="Q227" s="260"/>
      <c r="R227" s="260"/>
      <c r="S227" s="260"/>
      <c r="T227" s="261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T227" s="262" t="s">
        <v>215</v>
      </c>
      <c r="AU227" s="262" t="s">
        <v>91</v>
      </c>
      <c r="AV227" s="14" t="s">
        <v>91</v>
      </c>
      <c r="AW227" s="14" t="s">
        <v>35</v>
      </c>
      <c r="AX227" s="14" t="s">
        <v>78</v>
      </c>
      <c r="AY227" s="262" t="s">
        <v>208</v>
      </c>
    </row>
    <row r="228" s="15" customFormat="1">
      <c r="A228" s="15"/>
      <c r="B228" s="263"/>
      <c r="C228" s="264"/>
      <c r="D228" s="243" t="s">
        <v>215</v>
      </c>
      <c r="E228" s="265" t="s">
        <v>1</v>
      </c>
      <c r="F228" s="266" t="s">
        <v>218</v>
      </c>
      <c r="G228" s="264"/>
      <c r="H228" s="267">
        <v>7.5</v>
      </c>
      <c r="I228" s="268"/>
      <c r="J228" s="264"/>
      <c r="K228" s="264"/>
      <c r="L228" s="269"/>
      <c r="M228" s="270"/>
      <c r="N228" s="271"/>
      <c r="O228" s="271"/>
      <c r="P228" s="271"/>
      <c r="Q228" s="271"/>
      <c r="R228" s="271"/>
      <c r="S228" s="271"/>
      <c r="T228" s="272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T228" s="273" t="s">
        <v>215</v>
      </c>
      <c r="AU228" s="273" t="s">
        <v>91</v>
      </c>
      <c r="AV228" s="15" t="s">
        <v>214</v>
      </c>
      <c r="AW228" s="15" t="s">
        <v>35</v>
      </c>
      <c r="AX228" s="15" t="s">
        <v>85</v>
      </c>
      <c r="AY228" s="273" t="s">
        <v>208</v>
      </c>
    </row>
    <row r="229" s="2" customFormat="1" ht="24.15" customHeight="1">
      <c r="A229" s="38"/>
      <c r="B229" s="39"/>
      <c r="C229" s="274" t="s">
        <v>336</v>
      </c>
      <c r="D229" s="274" t="s">
        <v>253</v>
      </c>
      <c r="E229" s="275" t="s">
        <v>337</v>
      </c>
      <c r="F229" s="276" t="s">
        <v>338</v>
      </c>
      <c r="G229" s="277" t="s">
        <v>267</v>
      </c>
      <c r="H229" s="278">
        <v>8.25</v>
      </c>
      <c r="I229" s="279"/>
      <c r="J229" s="280">
        <f>ROUND(I229*H229,2)</f>
        <v>0</v>
      </c>
      <c r="K229" s="281"/>
      <c r="L229" s="282"/>
      <c r="M229" s="283" t="s">
        <v>1</v>
      </c>
      <c r="N229" s="284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231</v>
      </c>
      <c r="AT229" s="239" t="s">
        <v>253</v>
      </c>
      <c r="AU229" s="239" t="s">
        <v>91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339</v>
      </c>
    </row>
    <row r="230" s="14" customFormat="1">
      <c r="A230" s="14"/>
      <c r="B230" s="252"/>
      <c r="C230" s="253"/>
      <c r="D230" s="243" t="s">
        <v>215</v>
      </c>
      <c r="E230" s="254" t="s">
        <v>1</v>
      </c>
      <c r="F230" s="255" t="s">
        <v>340</v>
      </c>
      <c r="G230" s="253"/>
      <c r="H230" s="256">
        <v>8.25</v>
      </c>
      <c r="I230" s="257"/>
      <c r="J230" s="253"/>
      <c r="K230" s="253"/>
      <c r="L230" s="258"/>
      <c r="M230" s="259"/>
      <c r="N230" s="260"/>
      <c r="O230" s="260"/>
      <c r="P230" s="260"/>
      <c r="Q230" s="260"/>
      <c r="R230" s="260"/>
      <c r="S230" s="260"/>
      <c r="T230" s="261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T230" s="262" t="s">
        <v>215</v>
      </c>
      <c r="AU230" s="262" t="s">
        <v>91</v>
      </c>
      <c r="AV230" s="14" t="s">
        <v>91</v>
      </c>
      <c r="AW230" s="14" t="s">
        <v>35</v>
      </c>
      <c r="AX230" s="14" t="s">
        <v>78</v>
      </c>
      <c r="AY230" s="262" t="s">
        <v>208</v>
      </c>
    </row>
    <row r="231" s="15" customFormat="1">
      <c r="A231" s="15"/>
      <c r="B231" s="263"/>
      <c r="C231" s="264"/>
      <c r="D231" s="243" t="s">
        <v>215</v>
      </c>
      <c r="E231" s="265" t="s">
        <v>1</v>
      </c>
      <c r="F231" s="266" t="s">
        <v>218</v>
      </c>
      <c r="G231" s="264"/>
      <c r="H231" s="267">
        <v>8.25</v>
      </c>
      <c r="I231" s="268"/>
      <c r="J231" s="264"/>
      <c r="K231" s="264"/>
      <c r="L231" s="269"/>
      <c r="M231" s="270"/>
      <c r="N231" s="271"/>
      <c r="O231" s="271"/>
      <c r="P231" s="271"/>
      <c r="Q231" s="271"/>
      <c r="R231" s="271"/>
      <c r="S231" s="271"/>
      <c r="T231" s="272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T231" s="273" t="s">
        <v>215</v>
      </c>
      <c r="AU231" s="273" t="s">
        <v>91</v>
      </c>
      <c r="AV231" s="15" t="s">
        <v>214</v>
      </c>
      <c r="AW231" s="15" t="s">
        <v>35</v>
      </c>
      <c r="AX231" s="15" t="s">
        <v>85</v>
      </c>
      <c r="AY231" s="273" t="s">
        <v>208</v>
      </c>
    </row>
    <row r="232" s="2" customFormat="1" ht="37.8" customHeight="1">
      <c r="A232" s="38"/>
      <c r="B232" s="39"/>
      <c r="C232" s="227" t="s">
        <v>280</v>
      </c>
      <c r="D232" s="227" t="s">
        <v>210</v>
      </c>
      <c r="E232" s="228" t="s">
        <v>341</v>
      </c>
      <c r="F232" s="229" t="s">
        <v>342</v>
      </c>
      <c r="G232" s="230" t="s">
        <v>267</v>
      </c>
      <c r="H232" s="231">
        <v>4.5</v>
      </c>
      <c r="I232" s="232"/>
      <c r="J232" s="233">
        <f>ROUND(I232*H232,2)</f>
        <v>0</v>
      </c>
      <c r="K232" s="234"/>
      <c r="L232" s="44"/>
      <c r="M232" s="235" t="s">
        <v>1</v>
      </c>
      <c r="N232" s="236" t="s">
        <v>44</v>
      </c>
      <c r="O232" s="91"/>
      <c r="P232" s="237">
        <f>O232*H232</f>
        <v>0</v>
      </c>
      <c r="Q232" s="237">
        <v>0</v>
      </c>
      <c r="R232" s="237">
        <f>Q232*H232</f>
        <v>0</v>
      </c>
      <c r="S232" s="237">
        <v>0</v>
      </c>
      <c r="T232" s="238">
        <f>S232*H232</f>
        <v>0</v>
      </c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R232" s="239" t="s">
        <v>214</v>
      </c>
      <c r="AT232" s="239" t="s">
        <v>210</v>
      </c>
      <c r="AU232" s="239" t="s">
        <v>91</v>
      </c>
      <c r="AY232" s="17" t="s">
        <v>208</v>
      </c>
      <c r="BE232" s="240">
        <f>IF(N232="základní",J232,0)</f>
        <v>0</v>
      </c>
      <c r="BF232" s="240">
        <f>IF(N232="snížená",J232,0)</f>
        <v>0</v>
      </c>
      <c r="BG232" s="240">
        <f>IF(N232="zákl. přenesená",J232,0)</f>
        <v>0</v>
      </c>
      <c r="BH232" s="240">
        <f>IF(N232="sníž. přenesená",J232,0)</f>
        <v>0</v>
      </c>
      <c r="BI232" s="240">
        <f>IF(N232="nulová",J232,0)</f>
        <v>0</v>
      </c>
      <c r="BJ232" s="17" t="s">
        <v>91</v>
      </c>
      <c r="BK232" s="240">
        <f>ROUND(I232*H232,2)</f>
        <v>0</v>
      </c>
      <c r="BL232" s="17" t="s">
        <v>214</v>
      </c>
      <c r="BM232" s="239" t="s">
        <v>343</v>
      </c>
    </row>
    <row r="233" s="14" customFormat="1">
      <c r="A233" s="14"/>
      <c r="B233" s="252"/>
      <c r="C233" s="253"/>
      <c r="D233" s="243" t="s">
        <v>215</v>
      </c>
      <c r="E233" s="254" t="s">
        <v>1</v>
      </c>
      <c r="F233" s="255" t="s">
        <v>344</v>
      </c>
      <c r="G233" s="253"/>
      <c r="H233" s="256">
        <v>4.5</v>
      </c>
      <c r="I233" s="257"/>
      <c r="J233" s="253"/>
      <c r="K233" s="253"/>
      <c r="L233" s="258"/>
      <c r="M233" s="259"/>
      <c r="N233" s="260"/>
      <c r="O233" s="260"/>
      <c r="P233" s="260"/>
      <c r="Q233" s="260"/>
      <c r="R233" s="260"/>
      <c r="S233" s="260"/>
      <c r="T233" s="261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T233" s="262" t="s">
        <v>215</v>
      </c>
      <c r="AU233" s="262" t="s">
        <v>91</v>
      </c>
      <c r="AV233" s="14" t="s">
        <v>91</v>
      </c>
      <c r="AW233" s="14" t="s">
        <v>35</v>
      </c>
      <c r="AX233" s="14" t="s">
        <v>78</v>
      </c>
      <c r="AY233" s="262" t="s">
        <v>208</v>
      </c>
    </row>
    <row r="234" s="15" customFormat="1">
      <c r="A234" s="15"/>
      <c r="B234" s="263"/>
      <c r="C234" s="264"/>
      <c r="D234" s="243" t="s">
        <v>215</v>
      </c>
      <c r="E234" s="265" t="s">
        <v>1</v>
      </c>
      <c r="F234" s="266" t="s">
        <v>218</v>
      </c>
      <c r="G234" s="264"/>
      <c r="H234" s="267">
        <v>4.5</v>
      </c>
      <c r="I234" s="268"/>
      <c r="J234" s="264"/>
      <c r="K234" s="264"/>
      <c r="L234" s="269"/>
      <c r="M234" s="270"/>
      <c r="N234" s="271"/>
      <c r="O234" s="271"/>
      <c r="P234" s="271"/>
      <c r="Q234" s="271"/>
      <c r="R234" s="271"/>
      <c r="S234" s="271"/>
      <c r="T234" s="272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T234" s="273" t="s">
        <v>215</v>
      </c>
      <c r="AU234" s="273" t="s">
        <v>91</v>
      </c>
      <c r="AV234" s="15" t="s">
        <v>214</v>
      </c>
      <c r="AW234" s="15" t="s">
        <v>35</v>
      </c>
      <c r="AX234" s="15" t="s">
        <v>85</v>
      </c>
      <c r="AY234" s="273" t="s">
        <v>208</v>
      </c>
    </row>
    <row r="235" s="2" customFormat="1" ht="24.15" customHeight="1">
      <c r="A235" s="38"/>
      <c r="B235" s="39"/>
      <c r="C235" s="274" t="s">
        <v>345</v>
      </c>
      <c r="D235" s="274" t="s">
        <v>253</v>
      </c>
      <c r="E235" s="275" t="s">
        <v>346</v>
      </c>
      <c r="F235" s="276" t="s">
        <v>338</v>
      </c>
      <c r="G235" s="277" t="s">
        <v>267</v>
      </c>
      <c r="H235" s="278">
        <v>4.9500000000000002</v>
      </c>
      <c r="I235" s="279"/>
      <c r="J235" s="280">
        <f>ROUND(I235*H235,2)</f>
        <v>0</v>
      </c>
      <c r="K235" s="281"/>
      <c r="L235" s="282"/>
      <c r="M235" s="283" t="s">
        <v>1</v>
      </c>
      <c r="N235" s="284" t="s">
        <v>44</v>
      </c>
      <c r="O235" s="91"/>
      <c r="P235" s="237">
        <f>O235*H235</f>
        <v>0</v>
      </c>
      <c r="Q235" s="237">
        <v>0</v>
      </c>
      <c r="R235" s="237">
        <f>Q235*H235</f>
        <v>0</v>
      </c>
      <c r="S235" s="237">
        <v>0</v>
      </c>
      <c r="T235" s="238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9" t="s">
        <v>231</v>
      </c>
      <c r="AT235" s="239" t="s">
        <v>253</v>
      </c>
      <c r="AU235" s="239" t="s">
        <v>91</v>
      </c>
      <c r="AY235" s="17" t="s">
        <v>208</v>
      </c>
      <c r="BE235" s="240">
        <f>IF(N235="základní",J235,0)</f>
        <v>0</v>
      </c>
      <c r="BF235" s="240">
        <f>IF(N235="snížená",J235,0)</f>
        <v>0</v>
      </c>
      <c r="BG235" s="240">
        <f>IF(N235="zákl. přenesená",J235,0)</f>
        <v>0</v>
      </c>
      <c r="BH235" s="240">
        <f>IF(N235="sníž. přenesená",J235,0)</f>
        <v>0</v>
      </c>
      <c r="BI235" s="240">
        <f>IF(N235="nulová",J235,0)</f>
        <v>0</v>
      </c>
      <c r="BJ235" s="17" t="s">
        <v>91</v>
      </c>
      <c r="BK235" s="240">
        <f>ROUND(I235*H235,2)</f>
        <v>0</v>
      </c>
      <c r="BL235" s="17" t="s">
        <v>214</v>
      </c>
      <c r="BM235" s="239" t="s">
        <v>347</v>
      </c>
    </row>
    <row r="236" s="14" customFormat="1">
      <c r="A236" s="14"/>
      <c r="B236" s="252"/>
      <c r="C236" s="253"/>
      <c r="D236" s="243" t="s">
        <v>215</v>
      </c>
      <c r="E236" s="254" t="s">
        <v>1</v>
      </c>
      <c r="F236" s="255" t="s">
        <v>348</v>
      </c>
      <c r="G236" s="253"/>
      <c r="H236" s="256">
        <v>4.9500000000000002</v>
      </c>
      <c r="I236" s="257"/>
      <c r="J236" s="253"/>
      <c r="K236" s="253"/>
      <c r="L236" s="258"/>
      <c r="M236" s="259"/>
      <c r="N236" s="260"/>
      <c r="O236" s="260"/>
      <c r="P236" s="260"/>
      <c r="Q236" s="260"/>
      <c r="R236" s="260"/>
      <c r="S236" s="260"/>
      <c r="T236" s="261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T236" s="262" t="s">
        <v>215</v>
      </c>
      <c r="AU236" s="262" t="s">
        <v>91</v>
      </c>
      <c r="AV236" s="14" t="s">
        <v>91</v>
      </c>
      <c r="AW236" s="14" t="s">
        <v>35</v>
      </c>
      <c r="AX236" s="14" t="s">
        <v>78</v>
      </c>
      <c r="AY236" s="262" t="s">
        <v>208</v>
      </c>
    </row>
    <row r="237" s="15" customFormat="1">
      <c r="A237" s="15"/>
      <c r="B237" s="263"/>
      <c r="C237" s="264"/>
      <c r="D237" s="243" t="s">
        <v>215</v>
      </c>
      <c r="E237" s="265" t="s">
        <v>1</v>
      </c>
      <c r="F237" s="266" t="s">
        <v>218</v>
      </c>
      <c r="G237" s="264"/>
      <c r="H237" s="267">
        <v>4.9500000000000002</v>
      </c>
      <c r="I237" s="268"/>
      <c r="J237" s="264"/>
      <c r="K237" s="264"/>
      <c r="L237" s="269"/>
      <c r="M237" s="270"/>
      <c r="N237" s="271"/>
      <c r="O237" s="271"/>
      <c r="P237" s="271"/>
      <c r="Q237" s="271"/>
      <c r="R237" s="271"/>
      <c r="S237" s="271"/>
      <c r="T237" s="272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T237" s="273" t="s">
        <v>215</v>
      </c>
      <c r="AU237" s="273" t="s">
        <v>91</v>
      </c>
      <c r="AV237" s="15" t="s">
        <v>214</v>
      </c>
      <c r="AW237" s="15" t="s">
        <v>35</v>
      </c>
      <c r="AX237" s="15" t="s">
        <v>85</v>
      </c>
      <c r="AY237" s="273" t="s">
        <v>208</v>
      </c>
    </row>
    <row r="238" s="2" customFormat="1" ht="24.15" customHeight="1">
      <c r="A238" s="38"/>
      <c r="B238" s="39"/>
      <c r="C238" s="227" t="s">
        <v>284</v>
      </c>
      <c r="D238" s="227" t="s">
        <v>210</v>
      </c>
      <c r="E238" s="228" t="s">
        <v>349</v>
      </c>
      <c r="F238" s="229" t="s">
        <v>350</v>
      </c>
      <c r="G238" s="230" t="s">
        <v>351</v>
      </c>
      <c r="H238" s="231">
        <v>3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91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352</v>
      </c>
    </row>
    <row r="239" s="2" customFormat="1" ht="16.5" customHeight="1">
      <c r="A239" s="38"/>
      <c r="B239" s="39"/>
      <c r="C239" s="274" t="s">
        <v>353</v>
      </c>
      <c r="D239" s="274" t="s">
        <v>253</v>
      </c>
      <c r="E239" s="275" t="s">
        <v>354</v>
      </c>
      <c r="F239" s="276" t="s">
        <v>355</v>
      </c>
      <c r="G239" s="277" t="s">
        <v>351</v>
      </c>
      <c r="H239" s="278">
        <v>3</v>
      </c>
      <c r="I239" s="279"/>
      <c r="J239" s="280">
        <f>ROUND(I239*H239,2)</f>
        <v>0</v>
      </c>
      <c r="K239" s="281"/>
      <c r="L239" s="282"/>
      <c r="M239" s="283" t="s">
        <v>1</v>
      </c>
      <c r="N239" s="284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231</v>
      </c>
      <c r="AT239" s="239" t="s">
        <v>253</v>
      </c>
      <c r="AU239" s="239" t="s">
        <v>91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356</v>
      </c>
    </row>
    <row r="240" s="12" customFormat="1" ht="22.8" customHeight="1">
      <c r="A240" s="12"/>
      <c r="B240" s="211"/>
      <c r="C240" s="212"/>
      <c r="D240" s="213" t="s">
        <v>77</v>
      </c>
      <c r="E240" s="225" t="s">
        <v>223</v>
      </c>
      <c r="F240" s="225" t="s">
        <v>357</v>
      </c>
      <c r="G240" s="212"/>
      <c r="H240" s="212"/>
      <c r="I240" s="215"/>
      <c r="J240" s="226">
        <f>BK240</f>
        <v>0</v>
      </c>
      <c r="K240" s="212"/>
      <c r="L240" s="217"/>
      <c r="M240" s="218"/>
      <c r="N240" s="219"/>
      <c r="O240" s="219"/>
      <c r="P240" s="220">
        <f>SUM(P241:P290)</f>
        <v>0</v>
      </c>
      <c r="Q240" s="219"/>
      <c r="R240" s="220">
        <f>SUM(R241:R290)</f>
        <v>0</v>
      </c>
      <c r="S240" s="219"/>
      <c r="T240" s="221">
        <f>SUM(T241:T290)</f>
        <v>0</v>
      </c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R240" s="222" t="s">
        <v>85</v>
      </c>
      <c r="AT240" s="223" t="s">
        <v>77</v>
      </c>
      <c r="AU240" s="223" t="s">
        <v>85</v>
      </c>
      <c r="AY240" s="222" t="s">
        <v>208</v>
      </c>
      <c r="BK240" s="224">
        <f>SUM(BK241:BK290)</f>
        <v>0</v>
      </c>
    </row>
    <row r="241" s="2" customFormat="1" ht="37.8" customHeight="1">
      <c r="A241" s="38"/>
      <c r="B241" s="39"/>
      <c r="C241" s="227" t="s">
        <v>287</v>
      </c>
      <c r="D241" s="227" t="s">
        <v>210</v>
      </c>
      <c r="E241" s="228" t="s">
        <v>358</v>
      </c>
      <c r="F241" s="229" t="s">
        <v>359</v>
      </c>
      <c r="G241" s="230" t="s">
        <v>308</v>
      </c>
      <c r="H241" s="231">
        <v>28.949999999999999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91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360</v>
      </c>
    </row>
    <row r="242" s="13" customFormat="1">
      <c r="A242" s="13"/>
      <c r="B242" s="241"/>
      <c r="C242" s="242"/>
      <c r="D242" s="243" t="s">
        <v>215</v>
      </c>
      <c r="E242" s="244" t="s">
        <v>1</v>
      </c>
      <c r="F242" s="245" t="s">
        <v>361</v>
      </c>
      <c r="G242" s="242"/>
      <c r="H242" s="244" t="s">
        <v>1</v>
      </c>
      <c r="I242" s="246"/>
      <c r="J242" s="242"/>
      <c r="K242" s="242"/>
      <c r="L242" s="247"/>
      <c r="M242" s="248"/>
      <c r="N242" s="249"/>
      <c r="O242" s="249"/>
      <c r="P242" s="249"/>
      <c r="Q242" s="249"/>
      <c r="R242" s="249"/>
      <c r="S242" s="249"/>
      <c r="T242" s="250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T242" s="251" t="s">
        <v>215</v>
      </c>
      <c r="AU242" s="251" t="s">
        <v>91</v>
      </c>
      <c r="AV242" s="13" t="s">
        <v>85</v>
      </c>
      <c r="AW242" s="13" t="s">
        <v>35</v>
      </c>
      <c r="AX242" s="13" t="s">
        <v>78</v>
      </c>
      <c r="AY242" s="251" t="s">
        <v>208</v>
      </c>
    </row>
    <row r="243" s="14" customFormat="1">
      <c r="A243" s="14"/>
      <c r="B243" s="252"/>
      <c r="C243" s="253"/>
      <c r="D243" s="243" t="s">
        <v>215</v>
      </c>
      <c r="E243" s="254" t="s">
        <v>1</v>
      </c>
      <c r="F243" s="255" t="s">
        <v>362</v>
      </c>
      <c r="G243" s="253"/>
      <c r="H243" s="256">
        <v>28.949999999999999</v>
      </c>
      <c r="I243" s="257"/>
      <c r="J243" s="253"/>
      <c r="K243" s="253"/>
      <c r="L243" s="258"/>
      <c r="M243" s="259"/>
      <c r="N243" s="260"/>
      <c r="O243" s="260"/>
      <c r="P243" s="260"/>
      <c r="Q243" s="260"/>
      <c r="R243" s="260"/>
      <c r="S243" s="260"/>
      <c r="T243" s="261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T243" s="262" t="s">
        <v>215</v>
      </c>
      <c r="AU243" s="262" t="s">
        <v>91</v>
      </c>
      <c r="AV243" s="14" t="s">
        <v>91</v>
      </c>
      <c r="AW243" s="14" t="s">
        <v>35</v>
      </c>
      <c r="AX243" s="14" t="s">
        <v>78</v>
      </c>
      <c r="AY243" s="262" t="s">
        <v>208</v>
      </c>
    </row>
    <row r="244" s="15" customFormat="1">
      <c r="A244" s="15"/>
      <c r="B244" s="263"/>
      <c r="C244" s="264"/>
      <c r="D244" s="243" t="s">
        <v>215</v>
      </c>
      <c r="E244" s="265" t="s">
        <v>1</v>
      </c>
      <c r="F244" s="266" t="s">
        <v>218</v>
      </c>
      <c r="G244" s="264"/>
      <c r="H244" s="267">
        <v>28.949999999999999</v>
      </c>
      <c r="I244" s="268"/>
      <c r="J244" s="264"/>
      <c r="K244" s="264"/>
      <c r="L244" s="269"/>
      <c r="M244" s="270"/>
      <c r="N244" s="271"/>
      <c r="O244" s="271"/>
      <c r="P244" s="271"/>
      <c r="Q244" s="271"/>
      <c r="R244" s="271"/>
      <c r="S244" s="271"/>
      <c r="T244" s="272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T244" s="273" t="s">
        <v>215</v>
      </c>
      <c r="AU244" s="273" t="s">
        <v>91</v>
      </c>
      <c r="AV244" s="15" t="s">
        <v>214</v>
      </c>
      <c r="AW244" s="15" t="s">
        <v>35</v>
      </c>
      <c r="AX244" s="15" t="s">
        <v>85</v>
      </c>
      <c r="AY244" s="273" t="s">
        <v>208</v>
      </c>
    </row>
    <row r="245" s="2" customFormat="1" ht="37.8" customHeight="1">
      <c r="A245" s="38"/>
      <c r="B245" s="39"/>
      <c r="C245" s="227" t="s">
        <v>363</v>
      </c>
      <c r="D245" s="227" t="s">
        <v>210</v>
      </c>
      <c r="E245" s="228" t="s">
        <v>364</v>
      </c>
      <c r="F245" s="229" t="s">
        <v>365</v>
      </c>
      <c r="G245" s="230" t="s">
        <v>308</v>
      </c>
      <c r="H245" s="231">
        <v>12.824999999999999</v>
      </c>
      <c r="I245" s="232"/>
      <c r="J245" s="233">
        <f>ROUND(I245*H245,2)</f>
        <v>0</v>
      </c>
      <c r="K245" s="234"/>
      <c r="L245" s="44"/>
      <c r="M245" s="235" t="s">
        <v>1</v>
      </c>
      <c r="N245" s="236" t="s">
        <v>44</v>
      </c>
      <c r="O245" s="91"/>
      <c r="P245" s="237">
        <f>O245*H245</f>
        <v>0</v>
      </c>
      <c r="Q245" s="237">
        <v>0</v>
      </c>
      <c r="R245" s="237">
        <f>Q245*H245</f>
        <v>0</v>
      </c>
      <c r="S245" s="237">
        <v>0</v>
      </c>
      <c r="T245" s="238">
        <f>S245*H245</f>
        <v>0</v>
      </c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R245" s="239" t="s">
        <v>214</v>
      </c>
      <c r="AT245" s="239" t="s">
        <v>210</v>
      </c>
      <c r="AU245" s="239" t="s">
        <v>91</v>
      </c>
      <c r="AY245" s="17" t="s">
        <v>208</v>
      </c>
      <c r="BE245" s="240">
        <f>IF(N245="základní",J245,0)</f>
        <v>0</v>
      </c>
      <c r="BF245" s="240">
        <f>IF(N245="snížená",J245,0)</f>
        <v>0</v>
      </c>
      <c r="BG245" s="240">
        <f>IF(N245="zákl. přenesená",J245,0)</f>
        <v>0</v>
      </c>
      <c r="BH245" s="240">
        <f>IF(N245="sníž. přenesená",J245,0)</f>
        <v>0</v>
      </c>
      <c r="BI245" s="240">
        <f>IF(N245="nulová",J245,0)</f>
        <v>0</v>
      </c>
      <c r="BJ245" s="17" t="s">
        <v>91</v>
      </c>
      <c r="BK245" s="240">
        <f>ROUND(I245*H245,2)</f>
        <v>0</v>
      </c>
      <c r="BL245" s="17" t="s">
        <v>214</v>
      </c>
      <c r="BM245" s="239" t="s">
        <v>366</v>
      </c>
    </row>
    <row r="246" s="14" customFormat="1">
      <c r="A246" s="14"/>
      <c r="B246" s="252"/>
      <c r="C246" s="253"/>
      <c r="D246" s="243" t="s">
        <v>215</v>
      </c>
      <c r="E246" s="254" t="s">
        <v>1</v>
      </c>
      <c r="F246" s="255" t="s">
        <v>367</v>
      </c>
      <c r="G246" s="253"/>
      <c r="H246" s="256">
        <v>12.824999999999999</v>
      </c>
      <c r="I246" s="257"/>
      <c r="J246" s="253"/>
      <c r="K246" s="253"/>
      <c r="L246" s="258"/>
      <c r="M246" s="259"/>
      <c r="N246" s="260"/>
      <c r="O246" s="260"/>
      <c r="P246" s="260"/>
      <c r="Q246" s="260"/>
      <c r="R246" s="260"/>
      <c r="S246" s="260"/>
      <c r="T246" s="261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T246" s="262" t="s">
        <v>215</v>
      </c>
      <c r="AU246" s="262" t="s">
        <v>91</v>
      </c>
      <c r="AV246" s="14" t="s">
        <v>91</v>
      </c>
      <c r="AW246" s="14" t="s">
        <v>35</v>
      </c>
      <c r="AX246" s="14" t="s">
        <v>78</v>
      </c>
      <c r="AY246" s="262" t="s">
        <v>208</v>
      </c>
    </row>
    <row r="247" s="15" customFormat="1">
      <c r="A247" s="15"/>
      <c r="B247" s="263"/>
      <c r="C247" s="264"/>
      <c r="D247" s="243" t="s">
        <v>215</v>
      </c>
      <c r="E247" s="265" t="s">
        <v>1</v>
      </c>
      <c r="F247" s="266" t="s">
        <v>218</v>
      </c>
      <c r="G247" s="264"/>
      <c r="H247" s="267">
        <v>12.824999999999999</v>
      </c>
      <c r="I247" s="268"/>
      <c r="J247" s="264"/>
      <c r="K247" s="264"/>
      <c r="L247" s="269"/>
      <c r="M247" s="270"/>
      <c r="N247" s="271"/>
      <c r="O247" s="271"/>
      <c r="P247" s="271"/>
      <c r="Q247" s="271"/>
      <c r="R247" s="271"/>
      <c r="S247" s="271"/>
      <c r="T247" s="272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T247" s="273" t="s">
        <v>215</v>
      </c>
      <c r="AU247" s="273" t="s">
        <v>91</v>
      </c>
      <c r="AV247" s="15" t="s">
        <v>214</v>
      </c>
      <c r="AW247" s="15" t="s">
        <v>35</v>
      </c>
      <c r="AX247" s="15" t="s">
        <v>85</v>
      </c>
      <c r="AY247" s="273" t="s">
        <v>208</v>
      </c>
    </row>
    <row r="248" s="2" customFormat="1" ht="37.8" customHeight="1">
      <c r="A248" s="38"/>
      <c r="B248" s="39"/>
      <c r="C248" s="227" t="s">
        <v>291</v>
      </c>
      <c r="D248" s="227" t="s">
        <v>210</v>
      </c>
      <c r="E248" s="228" t="s">
        <v>368</v>
      </c>
      <c r="F248" s="229" t="s">
        <v>369</v>
      </c>
      <c r="G248" s="230" t="s">
        <v>308</v>
      </c>
      <c r="H248" s="231">
        <v>13.5</v>
      </c>
      <c r="I248" s="232"/>
      <c r="J248" s="233">
        <f>ROUND(I248*H248,2)</f>
        <v>0</v>
      </c>
      <c r="K248" s="234"/>
      <c r="L248" s="44"/>
      <c r="M248" s="235" t="s">
        <v>1</v>
      </c>
      <c r="N248" s="236" t="s">
        <v>44</v>
      </c>
      <c r="O248" s="91"/>
      <c r="P248" s="237">
        <f>O248*H248</f>
        <v>0</v>
      </c>
      <c r="Q248" s="237">
        <v>0</v>
      </c>
      <c r="R248" s="237">
        <f>Q248*H248</f>
        <v>0</v>
      </c>
      <c r="S248" s="237">
        <v>0</v>
      </c>
      <c r="T248" s="238">
        <f>S248*H248</f>
        <v>0</v>
      </c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R248" s="239" t="s">
        <v>214</v>
      </c>
      <c r="AT248" s="239" t="s">
        <v>210</v>
      </c>
      <c r="AU248" s="239" t="s">
        <v>91</v>
      </c>
      <c r="AY248" s="17" t="s">
        <v>208</v>
      </c>
      <c r="BE248" s="240">
        <f>IF(N248="základní",J248,0)</f>
        <v>0</v>
      </c>
      <c r="BF248" s="240">
        <f>IF(N248="snížená",J248,0)</f>
        <v>0</v>
      </c>
      <c r="BG248" s="240">
        <f>IF(N248="zákl. přenesená",J248,0)</f>
        <v>0</v>
      </c>
      <c r="BH248" s="240">
        <f>IF(N248="sníž. přenesená",J248,0)</f>
        <v>0</v>
      </c>
      <c r="BI248" s="240">
        <f>IF(N248="nulová",J248,0)</f>
        <v>0</v>
      </c>
      <c r="BJ248" s="17" t="s">
        <v>91</v>
      </c>
      <c r="BK248" s="240">
        <f>ROUND(I248*H248,2)</f>
        <v>0</v>
      </c>
      <c r="BL248" s="17" t="s">
        <v>214</v>
      </c>
      <c r="BM248" s="239" t="s">
        <v>370</v>
      </c>
    </row>
    <row r="249" s="14" customFormat="1">
      <c r="A249" s="14"/>
      <c r="B249" s="252"/>
      <c r="C249" s="253"/>
      <c r="D249" s="243" t="s">
        <v>215</v>
      </c>
      <c r="E249" s="254" t="s">
        <v>1</v>
      </c>
      <c r="F249" s="255" t="s">
        <v>371</v>
      </c>
      <c r="G249" s="253"/>
      <c r="H249" s="256">
        <v>13.5</v>
      </c>
      <c r="I249" s="257"/>
      <c r="J249" s="253"/>
      <c r="K249" s="253"/>
      <c r="L249" s="258"/>
      <c r="M249" s="259"/>
      <c r="N249" s="260"/>
      <c r="O249" s="260"/>
      <c r="P249" s="260"/>
      <c r="Q249" s="260"/>
      <c r="R249" s="260"/>
      <c r="S249" s="260"/>
      <c r="T249" s="261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T249" s="262" t="s">
        <v>215</v>
      </c>
      <c r="AU249" s="262" t="s">
        <v>91</v>
      </c>
      <c r="AV249" s="14" t="s">
        <v>91</v>
      </c>
      <c r="AW249" s="14" t="s">
        <v>35</v>
      </c>
      <c r="AX249" s="14" t="s">
        <v>78</v>
      </c>
      <c r="AY249" s="262" t="s">
        <v>208</v>
      </c>
    </row>
    <row r="250" s="15" customFormat="1">
      <c r="A250" s="15"/>
      <c r="B250" s="263"/>
      <c r="C250" s="264"/>
      <c r="D250" s="243" t="s">
        <v>215</v>
      </c>
      <c r="E250" s="265" t="s">
        <v>1</v>
      </c>
      <c r="F250" s="266" t="s">
        <v>218</v>
      </c>
      <c r="G250" s="264"/>
      <c r="H250" s="267">
        <v>13.5</v>
      </c>
      <c r="I250" s="268"/>
      <c r="J250" s="264"/>
      <c r="K250" s="264"/>
      <c r="L250" s="269"/>
      <c r="M250" s="270"/>
      <c r="N250" s="271"/>
      <c r="O250" s="271"/>
      <c r="P250" s="271"/>
      <c r="Q250" s="271"/>
      <c r="R250" s="271"/>
      <c r="S250" s="271"/>
      <c r="T250" s="272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T250" s="273" t="s">
        <v>215</v>
      </c>
      <c r="AU250" s="273" t="s">
        <v>91</v>
      </c>
      <c r="AV250" s="15" t="s">
        <v>214</v>
      </c>
      <c r="AW250" s="15" t="s">
        <v>35</v>
      </c>
      <c r="AX250" s="15" t="s">
        <v>85</v>
      </c>
      <c r="AY250" s="273" t="s">
        <v>208</v>
      </c>
    </row>
    <row r="251" s="2" customFormat="1" ht="44.25" customHeight="1">
      <c r="A251" s="38"/>
      <c r="B251" s="39"/>
      <c r="C251" s="227" t="s">
        <v>372</v>
      </c>
      <c r="D251" s="227" t="s">
        <v>210</v>
      </c>
      <c r="E251" s="228" t="s">
        <v>373</v>
      </c>
      <c r="F251" s="229" t="s">
        <v>374</v>
      </c>
      <c r="G251" s="230" t="s">
        <v>308</v>
      </c>
      <c r="H251" s="231">
        <v>181.59999999999999</v>
      </c>
      <c r="I251" s="232"/>
      <c r="J251" s="233">
        <f>ROUND(I251*H251,2)</f>
        <v>0</v>
      </c>
      <c r="K251" s="234"/>
      <c r="L251" s="44"/>
      <c r="M251" s="235" t="s">
        <v>1</v>
      </c>
      <c r="N251" s="236" t="s">
        <v>44</v>
      </c>
      <c r="O251" s="91"/>
      <c r="P251" s="237">
        <f>O251*H251</f>
        <v>0</v>
      </c>
      <c r="Q251" s="237">
        <v>0</v>
      </c>
      <c r="R251" s="237">
        <f>Q251*H251</f>
        <v>0</v>
      </c>
      <c r="S251" s="237">
        <v>0</v>
      </c>
      <c r="T251" s="238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9" t="s">
        <v>214</v>
      </c>
      <c r="AT251" s="239" t="s">
        <v>210</v>
      </c>
      <c r="AU251" s="239" t="s">
        <v>91</v>
      </c>
      <c r="AY251" s="17" t="s">
        <v>208</v>
      </c>
      <c r="BE251" s="240">
        <f>IF(N251="základní",J251,0)</f>
        <v>0</v>
      </c>
      <c r="BF251" s="240">
        <f>IF(N251="snížená",J251,0)</f>
        <v>0</v>
      </c>
      <c r="BG251" s="240">
        <f>IF(N251="zákl. přenesená",J251,0)</f>
        <v>0</v>
      </c>
      <c r="BH251" s="240">
        <f>IF(N251="sníž. přenesená",J251,0)</f>
        <v>0</v>
      </c>
      <c r="BI251" s="240">
        <f>IF(N251="nulová",J251,0)</f>
        <v>0</v>
      </c>
      <c r="BJ251" s="17" t="s">
        <v>91</v>
      </c>
      <c r="BK251" s="240">
        <f>ROUND(I251*H251,2)</f>
        <v>0</v>
      </c>
      <c r="BL251" s="17" t="s">
        <v>214</v>
      </c>
      <c r="BM251" s="239" t="s">
        <v>375</v>
      </c>
    </row>
    <row r="252" s="13" customFormat="1">
      <c r="A252" s="13"/>
      <c r="B252" s="241"/>
      <c r="C252" s="242"/>
      <c r="D252" s="243" t="s">
        <v>215</v>
      </c>
      <c r="E252" s="244" t="s">
        <v>1</v>
      </c>
      <c r="F252" s="245" t="s">
        <v>376</v>
      </c>
      <c r="G252" s="242"/>
      <c r="H252" s="244" t="s">
        <v>1</v>
      </c>
      <c r="I252" s="246"/>
      <c r="J252" s="242"/>
      <c r="K252" s="242"/>
      <c r="L252" s="247"/>
      <c r="M252" s="248"/>
      <c r="N252" s="249"/>
      <c r="O252" s="249"/>
      <c r="P252" s="249"/>
      <c r="Q252" s="249"/>
      <c r="R252" s="249"/>
      <c r="S252" s="249"/>
      <c r="T252" s="250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T252" s="251" t="s">
        <v>215</v>
      </c>
      <c r="AU252" s="251" t="s">
        <v>91</v>
      </c>
      <c r="AV252" s="13" t="s">
        <v>85</v>
      </c>
      <c r="AW252" s="13" t="s">
        <v>35</v>
      </c>
      <c r="AX252" s="13" t="s">
        <v>78</v>
      </c>
      <c r="AY252" s="251" t="s">
        <v>208</v>
      </c>
    </row>
    <row r="253" s="14" customFormat="1">
      <c r="A253" s="14"/>
      <c r="B253" s="252"/>
      <c r="C253" s="253"/>
      <c r="D253" s="243" t="s">
        <v>215</v>
      </c>
      <c r="E253" s="254" t="s">
        <v>1</v>
      </c>
      <c r="F253" s="255" t="s">
        <v>377</v>
      </c>
      <c r="G253" s="253"/>
      <c r="H253" s="256">
        <v>181.59999999999999</v>
      </c>
      <c r="I253" s="257"/>
      <c r="J253" s="253"/>
      <c r="K253" s="253"/>
      <c r="L253" s="258"/>
      <c r="M253" s="259"/>
      <c r="N253" s="260"/>
      <c r="O253" s="260"/>
      <c r="P253" s="260"/>
      <c r="Q253" s="260"/>
      <c r="R253" s="260"/>
      <c r="S253" s="260"/>
      <c r="T253" s="261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T253" s="262" t="s">
        <v>215</v>
      </c>
      <c r="AU253" s="262" t="s">
        <v>91</v>
      </c>
      <c r="AV253" s="14" t="s">
        <v>91</v>
      </c>
      <c r="AW253" s="14" t="s">
        <v>35</v>
      </c>
      <c r="AX253" s="14" t="s">
        <v>78</v>
      </c>
      <c r="AY253" s="262" t="s">
        <v>208</v>
      </c>
    </row>
    <row r="254" s="15" customFormat="1">
      <c r="A254" s="15"/>
      <c r="B254" s="263"/>
      <c r="C254" s="264"/>
      <c r="D254" s="243" t="s">
        <v>215</v>
      </c>
      <c r="E254" s="265" t="s">
        <v>1</v>
      </c>
      <c r="F254" s="266" t="s">
        <v>218</v>
      </c>
      <c r="G254" s="264"/>
      <c r="H254" s="267">
        <v>181.59999999999999</v>
      </c>
      <c r="I254" s="268"/>
      <c r="J254" s="264"/>
      <c r="K254" s="264"/>
      <c r="L254" s="269"/>
      <c r="M254" s="270"/>
      <c r="N254" s="271"/>
      <c r="O254" s="271"/>
      <c r="P254" s="271"/>
      <c r="Q254" s="271"/>
      <c r="R254" s="271"/>
      <c r="S254" s="271"/>
      <c r="T254" s="272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T254" s="273" t="s">
        <v>215</v>
      </c>
      <c r="AU254" s="273" t="s">
        <v>91</v>
      </c>
      <c r="AV254" s="15" t="s">
        <v>214</v>
      </c>
      <c r="AW254" s="15" t="s">
        <v>35</v>
      </c>
      <c r="AX254" s="15" t="s">
        <v>85</v>
      </c>
      <c r="AY254" s="273" t="s">
        <v>208</v>
      </c>
    </row>
    <row r="255" s="2" customFormat="1" ht="62.7" customHeight="1">
      <c r="A255" s="38"/>
      <c r="B255" s="39"/>
      <c r="C255" s="227" t="s">
        <v>298</v>
      </c>
      <c r="D255" s="227" t="s">
        <v>210</v>
      </c>
      <c r="E255" s="228" t="s">
        <v>378</v>
      </c>
      <c r="F255" s="229" t="s">
        <v>379</v>
      </c>
      <c r="G255" s="230" t="s">
        <v>308</v>
      </c>
      <c r="H255" s="231">
        <v>377.39999999999998</v>
      </c>
      <c r="I255" s="232"/>
      <c r="J255" s="233">
        <f>ROUND(I255*H255,2)</f>
        <v>0</v>
      </c>
      <c r="K255" s="234"/>
      <c r="L255" s="44"/>
      <c r="M255" s="235" t="s">
        <v>1</v>
      </c>
      <c r="N255" s="236" t="s">
        <v>44</v>
      </c>
      <c r="O255" s="91"/>
      <c r="P255" s="237">
        <f>O255*H255</f>
        <v>0</v>
      </c>
      <c r="Q255" s="237">
        <v>0</v>
      </c>
      <c r="R255" s="237">
        <f>Q255*H255</f>
        <v>0</v>
      </c>
      <c r="S255" s="237">
        <v>0</v>
      </c>
      <c r="T255" s="238">
        <f>S255*H255</f>
        <v>0</v>
      </c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R255" s="239" t="s">
        <v>214</v>
      </c>
      <c r="AT255" s="239" t="s">
        <v>210</v>
      </c>
      <c r="AU255" s="239" t="s">
        <v>91</v>
      </c>
      <c r="AY255" s="17" t="s">
        <v>208</v>
      </c>
      <c r="BE255" s="240">
        <f>IF(N255="základní",J255,0)</f>
        <v>0</v>
      </c>
      <c r="BF255" s="240">
        <f>IF(N255="snížená",J255,0)</f>
        <v>0</v>
      </c>
      <c r="BG255" s="240">
        <f>IF(N255="zákl. přenesená",J255,0)</f>
        <v>0</v>
      </c>
      <c r="BH255" s="240">
        <f>IF(N255="sníž. přenesená",J255,0)</f>
        <v>0</v>
      </c>
      <c r="BI255" s="240">
        <f>IF(N255="nulová",J255,0)</f>
        <v>0</v>
      </c>
      <c r="BJ255" s="17" t="s">
        <v>91</v>
      </c>
      <c r="BK255" s="240">
        <f>ROUND(I255*H255,2)</f>
        <v>0</v>
      </c>
      <c r="BL255" s="17" t="s">
        <v>214</v>
      </c>
      <c r="BM255" s="239" t="s">
        <v>380</v>
      </c>
    </row>
    <row r="256" s="13" customFormat="1">
      <c r="A256" s="13"/>
      <c r="B256" s="241"/>
      <c r="C256" s="242"/>
      <c r="D256" s="243" t="s">
        <v>215</v>
      </c>
      <c r="E256" s="244" t="s">
        <v>1</v>
      </c>
      <c r="F256" s="245" t="s">
        <v>381</v>
      </c>
      <c r="G256" s="242"/>
      <c r="H256" s="244" t="s">
        <v>1</v>
      </c>
      <c r="I256" s="246"/>
      <c r="J256" s="242"/>
      <c r="K256" s="242"/>
      <c r="L256" s="247"/>
      <c r="M256" s="248"/>
      <c r="N256" s="249"/>
      <c r="O256" s="249"/>
      <c r="P256" s="249"/>
      <c r="Q256" s="249"/>
      <c r="R256" s="249"/>
      <c r="S256" s="249"/>
      <c r="T256" s="250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T256" s="251" t="s">
        <v>215</v>
      </c>
      <c r="AU256" s="251" t="s">
        <v>91</v>
      </c>
      <c r="AV256" s="13" t="s">
        <v>85</v>
      </c>
      <c r="AW256" s="13" t="s">
        <v>35</v>
      </c>
      <c r="AX256" s="13" t="s">
        <v>78</v>
      </c>
      <c r="AY256" s="251" t="s">
        <v>208</v>
      </c>
    </row>
    <row r="257" s="14" customFormat="1">
      <c r="A257" s="14"/>
      <c r="B257" s="252"/>
      <c r="C257" s="253"/>
      <c r="D257" s="243" t="s">
        <v>215</v>
      </c>
      <c r="E257" s="254" t="s">
        <v>1</v>
      </c>
      <c r="F257" s="255" t="s">
        <v>382</v>
      </c>
      <c r="G257" s="253"/>
      <c r="H257" s="256">
        <v>377.39999999999998</v>
      </c>
      <c r="I257" s="257"/>
      <c r="J257" s="253"/>
      <c r="K257" s="253"/>
      <c r="L257" s="258"/>
      <c r="M257" s="259"/>
      <c r="N257" s="260"/>
      <c r="O257" s="260"/>
      <c r="P257" s="260"/>
      <c r="Q257" s="260"/>
      <c r="R257" s="260"/>
      <c r="S257" s="260"/>
      <c r="T257" s="261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T257" s="262" t="s">
        <v>215</v>
      </c>
      <c r="AU257" s="262" t="s">
        <v>91</v>
      </c>
      <c r="AV257" s="14" t="s">
        <v>91</v>
      </c>
      <c r="AW257" s="14" t="s">
        <v>35</v>
      </c>
      <c r="AX257" s="14" t="s">
        <v>78</v>
      </c>
      <c r="AY257" s="262" t="s">
        <v>208</v>
      </c>
    </row>
    <row r="258" s="15" customFormat="1">
      <c r="A258" s="15"/>
      <c r="B258" s="263"/>
      <c r="C258" s="264"/>
      <c r="D258" s="243" t="s">
        <v>215</v>
      </c>
      <c r="E258" s="265" t="s">
        <v>1</v>
      </c>
      <c r="F258" s="266" t="s">
        <v>218</v>
      </c>
      <c r="G258" s="264"/>
      <c r="H258" s="267">
        <v>377.39999999999998</v>
      </c>
      <c r="I258" s="268"/>
      <c r="J258" s="264"/>
      <c r="K258" s="264"/>
      <c r="L258" s="269"/>
      <c r="M258" s="270"/>
      <c r="N258" s="271"/>
      <c r="O258" s="271"/>
      <c r="P258" s="271"/>
      <c r="Q258" s="271"/>
      <c r="R258" s="271"/>
      <c r="S258" s="271"/>
      <c r="T258" s="272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T258" s="273" t="s">
        <v>215</v>
      </c>
      <c r="AU258" s="273" t="s">
        <v>91</v>
      </c>
      <c r="AV258" s="15" t="s">
        <v>214</v>
      </c>
      <c r="AW258" s="15" t="s">
        <v>35</v>
      </c>
      <c r="AX258" s="15" t="s">
        <v>85</v>
      </c>
      <c r="AY258" s="273" t="s">
        <v>208</v>
      </c>
    </row>
    <row r="259" s="2" customFormat="1" ht="44.25" customHeight="1">
      <c r="A259" s="38"/>
      <c r="B259" s="39"/>
      <c r="C259" s="227" t="s">
        <v>383</v>
      </c>
      <c r="D259" s="227" t="s">
        <v>210</v>
      </c>
      <c r="E259" s="228" t="s">
        <v>384</v>
      </c>
      <c r="F259" s="229" t="s">
        <v>385</v>
      </c>
      <c r="G259" s="230" t="s">
        <v>351</v>
      </c>
      <c r="H259" s="231">
        <v>52</v>
      </c>
      <c r="I259" s="232"/>
      <c r="J259" s="233">
        <f>ROUND(I259*H259,2)</f>
        <v>0</v>
      </c>
      <c r="K259" s="234"/>
      <c r="L259" s="44"/>
      <c r="M259" s="235" t="s">
        <v>1</v>
      </c>
      <c r="N259" s="236" t="s">
        <v>44</v>
      </c>
      <c r="O259" s="91"/>
      <c r="P259" s="237">
        <f>O259*H259</f>
        <v>0</v>
      </c>
      <c r="Q259" s="237">
        <v>0</v>
      </c>
      <c r="R259" s="237">
        <f>Q259*H259</f>
        <v>0</v>
      </c>
      <c r="S259" s="237">
        <v>0</v>
      </c>
      <c r="T259" s="238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9" t="s">
        <v>214</v>
      </c>
      <c r="AT259" s="239" t="s">
        <v>210</v>
      </c>
      <c r="AU259" s="239" t="s">
        <v>91</v>
      </c>
      <c r="AY259" s="17" t="s">
        <v>208</v>
      </c>
      <c r="BE259" s="240">
        <f>IF(N259="základní",J259,0)</f>
        <v>0</v>
      </c>
      <c r="BF259" s="240">
        <f>IF(N259="snížená",J259,0)</f>
        <v>0</v>
      </c>
      <c r="BG259" s="240">
        <f>IF(N259="zákl. přenesená",J259,0)</f>
        <v>0</v>
      </c>
      <c r="BH259" s="240">
        <f>IF(N259="sníž. přenesená",J259,0)</f>
        <v>0</v>
      </c>
      <c r="BI259" s="240">
        <f>IF(N259="nulová",J259,0)</f>
        <v>0</v>
      </c>
      <c r="BJ259" s="17" t="s">
        <v>91</v>
      </c>
      <c r="BK259" s="240">
        <f>ROUND(I259*H259,2)</f>
        <v>0</v>
      </c>
      <c r="BL259" s="17" t="s">
        <v>214</v>
      </c>
      <c r="BM259" s="239" t="s">
        <v>386</v>
      </c>
    </row>
    <row r="260" s="2" customFormat="1" ht="37.8" customHeight="1">
      <c r="A260" s="38"/>
      <c r="B260" s="39"/>
      <c r="C260" s="227" t="s">
        <v>303</v>
      </c>
      <c r="D260" s="227" t="s">
        <v>210</v>
      </c>
      <c r="E260" s="228" t="s">
        <v>387</v>
      </c>
      <c r="F260" s="229" t="s">
        <v>388</v>
      </c>
      <c r="G260" s="230" t="s">
        <v>351</v>
      </c>
      <c r="H260" s="231">
        <v>132</v>
      </c>
      <c r="I260" s="232"/>
      <c r="J260" s="233">
        <f>ROUND(I260*H260,2)</f>
        <v>0</v>
      </c>
      <c r="K260" s="234"/>
      <c r="L260" s="44"/>
      <c r="M260" s="235" t="s">
        <v>1</v>
      </c>
      <c r="N260" s="236" t="s">
        <v>44</v>
      </c>
      <c r="O260" s="91"/>
      <c r="P260" s="237">
        <f>O260*H260</f>
        <v>0</v>
      </c>
      <c r="Q260" s="237">
        <v>0</v>
      </c>
      <c r="R260" s="237">
        <f>Q260*H260</f>
        <v>0</v>
      </c>
      <c r="S260" s="237">
        <v>0</v>
      </c>
      <c r="T260" s="238">
        <f>S260*H260</f>
        <v>0</v>
      </c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R260" s="239" t="s">
        <v>214</v>
      </c>
      <c r="AT260" s="239" t="s">
        <v>210</v>
      </c>
      <c r="AU260" s="239" t="s">
        <v>91</v>
      </c>
      <c r="AY260" s="17" t="s">
        <v>208</v>
      </c>
      <c r="BE260" s="240">
        <f>IF(N260="základní",J260,0)</f>
        <v>0</v>
      </c>
      <c r="BF260" s="240">
        <f>IF(N260="snížená",J260,0)</f>
        <v>0</v>
      </c>
      <c r="BG260" s="240">
        <f>IF(N260="zákl. přenesená",J260,0)</f>
        <v>0</v>
      </c>
      <c r="BH260" s="240">
        <f>IF(N260="sníž. přenesená",J260,0)</f>
        <v>0</v>
      </c>
      <c r="BI260" s="240">
        <f>IF(N260="nulová",J260,0)</f>
        <v>0</v>
      </c>
      <c r="BJ260" s="17" t="s">
        <v>91</v>
      </c>
      <c r="BK260" s="240">
        <f>ROUND(I260*H260,2)</f>
        <v>0</v>
      </c>
      <c r="BL260" s="17" t="s">
        <v>214</v>
      </c>
      <c r="BM260" s="239" t="s">
        <v>389</v>
      </c>
    </row>
    <row r="261" s="2" customFormat="1" ht="37.8" customHeight="1">
      <c r="A261" s="38"/>
      <c r="B261" s="39"/>
      <c r="C261" s="227" t="s">
        <v>390</v>
      </c>
      <c r="D261" s="227" t="s">
        <v>210</v>
      </c>
      <c r="E261" s="228" t="s">
        <v>391</v>
      </c>
      <c r="F261" s="229" t="s">
        <v>392</v>
      </c>
      <c r="G261" s="230" t="s">
        <v>351</v>
      </c>
      <c r="H261" s="231">
        <v>10</v>
      </c>
      <c r="I261" s="232"/>
      <c r="J261" s="233">
        <f>ROUND(I261*H261,2)</f>
        <v>0</v>
      </c>
      <c r="K261" s="234"/>
      <c r="L261" s="44"/>
      <c r="M261" s="235" t="s">
        <v>1</v>
      </c>
      <c r="N261" s="236" t="s">
        <v>44</v>
      </c>
      <c r="O261" s="91"/>
      <c r="P261" s="237">
        <f>O261*H261</f>
        <v>0</v>
      </c>
      <c r="Q261" s="237">
        <v>0</v>
      </c>
      <c r="R261" s="237">
        <f>Q261*H261</f>
        <v>0</v>
      </c>
      <c r="S261" s="237">
        <v>0</v>
      </c>
      <c r="T261" s="238">
        <f>S261*H261</f>
        <v>0</v>
      </c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R261" s="239" t="s">
        <v>214</v>
      </c>
      <c r="AT261" s="239" t="s">
        <v>210</v>
      </c>
      <c r="AU261" s="239" t="s">
        <v>91</v>
      </c>
      <c r="AY261" s="17" t="s">
        <v>208</v>
      </c>
      <c r="BE261" s="240">
        <f>IF(N261="základní",J261,0)</f>
        <v>0</v>
      </c>
      <c r="BF261" s="240">
        <f>IF(N261="snížená",J261,0)</f>
        <v>0</v>
      </c>
      <c r="BG261" s="240">
        <f>IF(N261="zákl. přenesená",J261,0)</f>
        <v>0</v>
      </c>
      <c r="BH261" s="240">
        <f>IF(N261="sníž. přenesená",J261,0)</f>
        <v>0</v>
      </c>
      <c r="BI261" s="240">
        <f>IF(N261="nulová",J261,0)</f>
        <v>0</v>
      </c>
      <c r="BJ261" s="17" t="s">
        <v>91</v>
      </c>
      <c r="BK261" s="240">
        <f>ROUND(I261*H261,2)</f>
        <v>0</v>
      </c>
      <c r="BL261" s="17" t="s">
        <v>214</v>
      </c>
      <c r="BM261" s="239" t="s">
        <v>393</v>
      </c>
    </row>
    <row r="262" s="2" customFormat="1" ht="33" customHeight="1">
      <c r="A262" s="38"/>
      <c r="B262" s="39"/>
      <c r="C262" s="227" t="s">
        <v>309</v>
      </c>
      <c r="D262" s="227" t="s">
        <v>210</v>
      </c>
      <c r="E262" s="228" t="s">
        <v>394</v>
      </c>
      <c r="F262" s="229" t="s">
        <v>395</v>
      </c>
      <c r="G262" s="230" t="s">
        <v>308</v>
      </c>
      <c r="H262" s="231">
        <v>50</v>
      </c>
      <c r="I262" s="232"/>
      <c r="J262" s="233">
        <f>ROUND(I262*H262,2)</f>
        <v>0</v>
      </c>
      <c r="K262" s="234"/>
      <c r="L262" s="44"/>
      <c r="M262" s="235" t="s">
        <v>1</v>
      </c>
      <c r="N262" s="236" t="s">
        <v>44</v>
      </c>
      <c r="O262" s="91"/>
      <c r="P262" s="237">
        <f>O262*H262</f>
        <v>0</v>
      </c>
      <c r="Q262" s="237">
        <v>0</v>
      </c>
      <c r="R262" s="237">
        <f>Q262*H262</f>
        <v>0</v>
      </c>
      <c r="S262" s="237">
        <v>0</v>
      </c>
      <c r="T262" s="238">
        <f>S262*H262</f>
        <v>0</v>
      </c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R262" s="239" t="s">
        <v>214</v>
      </c>
      <c r="AT262" s="239" t="s">
        <v>210</v>
      </c>
      <c r="AU262" s="239" t="s">
        <v>91</v>
      </c>
      <c r="AY262" s="17" t="s">
        <v>208</v>
      </c>
      <c r="BE262" s="240">
        <f>IF(N262="základní",J262,0)</f>
        <v>0</v>
      </c>
      <c r="BF262" s="240">
        <f>IF(N262="snížená",J262,0)</f>
        <v>0</v>
      </c>
      <c r="BG262" s="240">
        <f>IF(N262="zákl. přenesená",J262,0)</f>
        <v>0</v>
      </c>
      <c r="BH262" s="240">
        <f>IF(N262="sníž. přenesená",J262,0)</f>
        <v>0</v>
      </c>
      <c r="BI262" s="240">
        <f>IF(N262="nulová",J262,0)</f>
        <v>0</v>
      </c>
      <c r="BJ262" s="17" t="s">
        <v>91</v>
      </c>
      <c r="BK262" s="240">
        <f>ROUND(I262*H262,2)</f>
        <v>0</v>
      </c>
      <c r="BL262" s="17" t="s">
        <v>214</v>
      </c>
      <c r="BM262" s="239" t="s">
        <v>396</v>
      </c>
    </row>
    <row r="263" s="2" customFormat="1" ht="24.15" customHeight="1">
      <c r="A263" s="38"/>
      <c r="B263" s="39"/>
      <c r="C263" s="227" t="s">
        <v>397</v>
      </c>
      <c r="D263" s="227" t="s">
        <v>210</v>
      </c>
      <c r="E263" s="228" t="s">
        <v>398</v>
      </c>
      <c r="F263" s="229" t="s">
        <v>399</v>
      </c>
      <c r="G263" s="230" t="s">
        <v>213</v>
      </c>
      <c r="H263" s="231">
        <v>6.2999999999999998</v>
      </c>
      <c r="I263" s="232"/>
      <c r="J263" s="233">
        <f>ROUND(I263*H263,2)</f>
        <v>0</v>
      </c>
      <c r="K263" s="234"/>
      <c r="L263" s="44"/>
      <c r="M263" s="235" t="s">
        <v>1</v>
      </c>
      <c r="N263" s="236" t="s">
        <v>44</v>
      </c>
      <c r="O263" s="91"/>
      <c r="P263" s="237">
        <f>O263*H263</f>
        <v>0</v>
      </c>
      <c r="Q263" s="237">
        <v>0</v>
      </c>
      <c r="R263" s="237">
        <f>Q263*H263</f>
        <v>0</v>
      </c>
      <c r="S263" s="237">
        <v>0</v>
      </c>
      <c r="T263" s="238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9" t="s">
        <v>214</v>
      </c>
      <c r="AT263" s="239" t="s">
        <v>210</v>
      </c>
      <c r="AU263" s="239" t="s">
        <v>91</v>
      </c>
      <c r="AY263" s="17" t="s">
        <v>208</v>
      </c>
      <c r="BE263" s="240">
        <f>IF(N263="základní",J263,0)</f>
        <v>0</v>
      </c>
      <c r="BF263" s="240">
        <f>IF(N263="snížená",J263,0)</f>
        <v>0</v>
      </c>
      <c r="BG263" s="240">
        <f>IF(N263="zákl. přenesená",J263,0)</f>
        <v>0</v>
      </c>
      <c r="BH263" s="240">
        <f>IF(N263="sníž. přenesená",J263,0)</f>
        <v>0</v>
      </c>
      <c r="BI263" s="240">
        <f>IF(N263="nulová",J263,0)</f>
        <v>0</v>
      </c>
      <c r="BJ263" s="17" t="s">
        <v>91</v>
      </c>
      <c r="BK263" s="240">
        <f>ROUND(I263*H263,2)</f>
        <v>0</v>
      </c>
      <c r="BL263" s="17" t="s">
        <v>214</v>
      </c>
      <c r="BM263" s="239" t="s">
        <v>400</v>
      </c>
    </row>
    <row r="264" s="13" customFormat="1">
      <c r="A264" s="13"/>
      <c r="B264" s="241"/>
      <c r="C264" s="242"/>
      <c r="D264" s="243" t="s">
        <v>215</v>
      </c>
      <c r="E264" s="244" t="s">
        <v>1</v>
      </c>
      <c r="F264" s="245" t="s">
        <v>401</v>
      </c>
      <c r="G264" s="242"/>
      <c r="H264" s="244" t="s">
        <v>1</v>
      </c>
      <c r="I264" s="246"/>
      <c r="J264" s="242"/>
      <c r="K264" s="242"/>
      <c r="L264" s="247"/>
      <c r="M264" s="248"/>
      <c r="N264" s="249"/>
      <c r="O264" s="249"/>
      <c r="P264" s="249"/>
      <c r="Q264" s="249"/>
      <c r="R264" s="249"/>
      <c r="S264" s="249"/>
      <c r="T264" s="250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T264" s="251" t="s">
        <v>215</v>
      </c>
      <c r="AU264" s="251" t="s">
        <v>91</v>
      </c>
      <c r="AV264" s="13" t="s">
        <v>85</v>
      </c>
      <c r="AW264" s="13" t="s">
        <v>35</v>
      </c>
      <c r="AX264" s="13" t="s">
        <v>78</v>
      </c>
      <c r="AY264" s="251" t="s">
        <v>208</v>
      </c>
    </row>
    <row r="265" s="14" customFormat="1">
      <c r="A265" s="14"/>
      <c r="B265" s="252"/>
      <c r="C265" s="253"/>
      <c r="D265" s="243" t="s">
        <v>215</v>
      </c>
      <c r="E265" s="254" t="s">
        <v>1</v>
      </c>
      <c r="F265" s="255" t="s">
        <v>402</v>
      </c>
      <c r="G265" s="253"/>
      <c r="H265" s="256">
        <v>6.2999999999999998</v>
      </c>
      <c r="I265" s="257"/>
      <c r="J265" s="253"/>
      <c r="K265" s="253"/>
      <c r="L265" s="258"/>
      <c r="M265" s="259"/>
      <c r="N265" s="260"/>
      <c r="O265" s="260"/>
      <c r="P265" s="260"/>
      <c r="Q265" s="260"/>
      <c r="R265" s="260"/>
      <c r="S265" s="260"/>
      <c r="T265" s="261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T265" s="262" t="s">
        <v>215</v>
      </c>
      <c r="AU265" s="262" t="s">
        <v>91</v>
      </c>
      <c r="AV265" s="14" t="s">
        <v>91</v>
      </c>
      <c r="AW265" s="14" t="s">
        <v>35</v>
      </c>
      <c r="AX265" s="14" t="s">
        <v>78</v>
      </c>
      <c r="AY265" s="262" t="s">
        <v>208</v>
      </c>
    </row>
    <row r="266" s="15" customFormat="1">
      <c r="A266" s="15"/>
      <c r="B266" s="263"/>
      <c r="C266" s="264"/>
      <c r="D266" s="243" t="s">
        <v>215</v>
      </c>
      <c r="E266" s="265" t="s">
        <v>1</v>
      </c>
      <c r="F266" s="266" t="s">
        <v>218</v>
      </c>
      <c r="G266" s="264"/>
      <c r="H266" s="267">
        <v>6.2999999999999998</v>
      </c>
      <c r="I266" s="268"/>
      <c r="J266" s="264"/>
      <c r="K266" s="264"/>
      <c r="L266" s="269"/>
      <c r="M266" s="270"/>
      <c r="N266" s="271"/>
      <c r="O266" s="271"/>
      <c r="P266" s="271"/>
      <c r="Q266" s="271"/>
      <c r="R266" s="271"/>
      <c r="S266" s="271"/>
      <c r="T266" s="272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T266" s="273" t="s">
        <v>215</v>
      </c>
      <c r="AU266" s="273" t="s">
        <v>91</v>
      </c>
      <c r="AV266" s="15" t="s">
        <v>214</v>
      </c>
      <c r="AW266" s="15" t="s">
        <v>35</v>
      </c>
      <c r="AX266" s="15" t="s">
        <v>85</v>
      </c>
      <c r="AY266" s="273" t="s">
        <v>208</v>
      </c>
    </row>
    <row r="267" s="2" customFormat="1" ht="24.15" customHeight="1">
      <c r="A267" s="38"/>
      <c r="B267" s="39"/>
      <c r="C267" s="227" t="s">
        <v>314</v>
      </c>
      <c r="D267" s="227" t="s">
        <v>210</v>
      </c>
      <c r="E267" s="228" t="s">
        <v>403</v>
      </c>
      <c r="F267" s="229" t="s">
        <v>404</v>
      </c>
      <c r="G267" s="230" t="s">
        <v>308</v>
      </c>
      <c r="H267" s="231">
        <v>64</v>
      </c>
      <c r="I267" s="232"/>
      <c r="J267" s="233">
        <f>ROUND(I267*H267,2)</f>
        <v>0</v>
      </c>
      <c r="K267" s="234"/>
      <c r="L267" s="44"/>
      <c r="M267" s="235" t="s">
        <v>1</v>
      </c>
      <c r="N267" s="236" t="s">
        <v>44</v>
      </c>
      <c r="O267" s="91"/>
      <c r="P267" s="237">
        <f>O267*H267</f>
        <v>0</v>
      </c>
      <c r="Q267" s="237">
        <v>0</v>
      </c>
      <c r="R267" s="237">
        <f>Q267*H267</f>
        <v>0</v>
      </c>
      <c r="S267" s="237">
        <v>0</v>
      </c>
      <c r="T267" s="238">
        <f>S267*H267</f>
        <v>0</v>
      </c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R267" s="239" t="s">
        <v>214</v>
      </c>
      <c r="AT267" s="239" t="s">
        <v>210</v>
      </c>
      <c r="AU267" s="239" t="s">
        <v>91</v>
      </c>
      <c r="AY267" s="17" t="s">
        <v>208</v>
      </c>
      <c r="BE267" s="240">
        <f>IF(N267="základní",J267,0)</f>
        <v>0</v>
      </c>
      <c r="BF267" s="240">
        <f>IF(N267="snížená",J267,0)</f>
        <v>0</v>
      </c>
      <c r="BG267" s="240">
        <f>IF(N267="zákl. přenesená",J267,0)</f>
        <v>0</v>
      </c>
      <c r="BH267" s="240">
        <f>IF(N267="sníž. přenesená",J267,0)</f>
        <v>0</v>
      </c>
      <c r="BI267" s="240">
        <f>IF(N267="nulová",J267,0)</f>
        <v>0</v>
      </c>
      <c r="BJ267" s="17" t="s">
        <v>91</v>
      </c>
      <c r="BK267" s="240">
        <f>ROUND(I267*H267,2)</f>
        <v>0</v>
      </c>
      <c r="BL267" s="17" t="s">
        <v>214</v>
      </c>
      <c r="BM267" s="239" t="s">
        <v>405</v>
      </c>
    </row>
    <row r="268" s="13" customFormat="1">
      <c r="A268" s="13"/>
      <c r="B268" s="241"/>
      <c r="C268" s="242"/>
      <c r="D268" s="243" t="s">
        <v>215</v>
      </c>
      <c r="E268" s="244" t="s">
        <v>1</v>
      </c>
      <c r="F268" s="245" t="s">
        <v>406</v>
      </c>
      <c r="G268" s="242"/>
      <c r="H268" s="244" t="s">
        <v>1</v>
      </c>
      <c r="I268" s="246"/>
      <c r="J268" s="242"/>
      <c r="K268" s="242"/>
      <c r="L268" s="247"/>
      <c r="M268" s="248"/>
      <c r="N268" s="249"/>
      <c r="O268" s="249"/>
      <c r="P268" s="249"/>
      <c r="Q268" s="249"/>
      <c r="R268" s="249"/>
      <c r="S268" s="249"/>
      <c r="T268" s="250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T268" s="251" t="s">
        <v>215</v>
      </c>
      <c r="AU268" s="251" t="s">
        <v>91</v>
      </c>
      <c r="AV268" s="13" t="s">
        <v>85</v>
      </c>
      <c r="AW268" s="13" t="s">
        <v>35</v>
      </c>
      <c r="AX268" s="13" t="s">
        <v>78</v>
      </c>
      <c r="AY268" s="251" t="s">
        <v>208</v>
      </c>
    </row>
    <row r="269" s="14" customFormat="1">
      <c r="A269" s="14"/>
      <c r="B269" s="252"/>
      <c r="C269" s="253"/>
      <c r="D269" s="243" t="s">
        <v>215</v>
      </c>
      <c r="E269" s="254" t="s">
        <v>1</v>
      </c>
      <c r="F269" s="255" t="s">
        <v>360</v>
      </c>
      <c r="G269" s="253"/>
      <c r="H269" s="256">
        <v>64</v>
      </c>
      <c r="I269" s="257"/>
      <c r="J269" s="253"/>
      <c r="K269" s="253"/>
      <c r="L269" s="258"/>
      <c r="M269" s="259"/>
      <c r="N269" s="260"/>
      <c r="O269" s="260"/>
      <c r="P269" s="260"/>
      <c r="Q269" s="260"/>
      <c r="R269" s="260"/>
      <c r="S269" s="260"/>
      <c r="T269" s="261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T269" s="262" t="s">
        <v>215</v>
      </c>
      <c r="AU269" s="262" t="s">
        <v>91</v>
      </c>
      <c r="AV269" s="14" t="s">
        <v>91</v>
      </c>
      <c r="AW269" s="14" t="s">
        <v>35</v>
      </c>
      <c r="AX269" s="14" t="s">
        <v>78</v>
      </c>
      <c r="AY269" s="262" t="s">
        <v>208</v>
      </c>
    </row>
    <row r="270" s="15" customFormat="1">
      <c r="A270" s="15"/>
      <c r="B270" s="263"/>
      <c r="C270" s="264"/>
      <c r="D270" s="243" t="s">
        <v>215</v>
      </c>
      <c r="E270" s="265" t="s">
        <v>1</v>
      </c>
      <c r="F270" s="266" t="s">
        <v>218</v>
      </c>
      <c r="G270" s="264"/>
      <c r="H270" s="267">
        <v>64</v>
      </c>
      <c r="I270" s="268"/>
      <c r="J270" s="264"/>
      <c r="K270" s="264"/>
      <c r="L270" s="269"/>
      <c r="M270" s="270"/>
      <c r="N270" s="271"/>
      <c r="O270" s="271"/>
      <c r="P270" s="271"/>
      <c r="Q270" s="271"/>
      <c r="R270" s="271"/>
      <c r="S270" s="271"/>
      <c r="T270" s="272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T270" s="273" t="s">
        <v>215</v>
      </c>
      <c r="AU270" s="273" t="s">
        <v>91</v>
      </c>
      <c r="AV270" s="15" t="s">
        <v>214</v>
      </c>
      <c r="AW270" s="15" t="s">
        <v>35</v>
      </c>
      <c r="AX270" s="15" t="s">
        <v>85</v>
      </c>
      <c r="AY270" s="273" t="s">
        <v>208</v>
      </c>
    </row>
    <row r="271" s="2" customFormat="1" ht="24.15" customHeight="1">
      <c r="A271" s="38"/>
      <c r="B271" s="39"/>
      <c r="C271" s="227" t="s">
        <v>407</v>
      </c>
      <c r="D271" s="227" t="s">
        <v>210</v>
      </c>
      <c r="E271" s="228" t="s">
        <v>408</v>
      </c>
      <c r="F271" s="229" t="s">
        <v>409</v>
      </c>
      <c r="G271" s="230" t="s">
        <v>308</v>
      </c>
      <c r="H271" s="231">
        <v>64</v>
      </c>
      <c r="I271" s="232"/>
      <c r="J271" s="233">
        <f>ROUND(I271*H271,2)</f>
        <v>0</v>
      </c>
      <c r="K271" s="234"/>
      <c r="L271" s="44"/>
      <c r="M271" s="235" t="s">
        <v>1</v>
      </c>
      <c r="N271" s="236" t="s">
        <v>44</v>
      </c>
      <c r="O271" s="91"/>
      <c r="P271" s="237">
        <f>O271*H271</f>
        <v>0</v>
      </c>
      <c r="Q271" s="237">
        <v>0</v>
      </c>
      <c r="R271" s="237">
        <f>Q271*H271</f>
        <v>0</v>
      </c>
      <c r="S271" s="237">
        <v>0</v>
      </c>
      <c r="T271" s="238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9" t="s">
        <v>214</v>
      </c>
      <c r="AT271" s="239" t="s">
        <v>210</v>
      </c>
      <c r="AU271" s="239" t="s">
        <v>91</v>
      </c>
      <c r="AY271" s="17" t="s">
        <v>208</v>
      </c>
      <c r="BE271" s="240">
        <f>IF(N271="základní",J271,0)</f>
        <v>0</v>
      </c>
      <c r="BF271" s="240">
        <f>IF(N271="snížená",J271,0)</f>
        <v>0</v>
      </c>
      <c r="BG271" s="240">
        <f>IF(N271="zákl. přenesená",J271,0)</f>
        <v>0</v>
      </c>
      <c r="BH271" s="240">
        <f>IF(N271="sníž. přenesená",J271,0)</f>
        <v>0</v>
      </c>
      <c r="BI271" s="240">
        <f>IF(N271="nulová",J271,0)</f>
        <v>0</v>
      </c>
      <c r="BJ271" s="17" t="s">
        <v>91</v>
      </c>
      <c r="BK271" s="240">
        <f>ROUND(I271*H271,2)</f>
        <v>0</v>
      </c>
      <c r="BL271" s="17" t="s">
        <v>214</v>
      </c>
      <c r="BM271" s="239" t="s">
        <v>410</v>
      </c>
    </row>
    <row r="272" s="2" customFormat="1" ht="37.8" customHeight="1">
      <c r="A272" s="38"/>
      <c r="B272" s="39"/>
      <c r="C272" s="227" t="s">
        <v>317</v>
      </c>
      <c r="D272" s="227" t="s">
        <v>210</v>
      </c>
      <c r="E272" s="228" t="s">
        <v>411</v>
      </c>
      <c r="F272" s="229" t="s">
        <v>412</v>
      </c>
      <c r="G272" s="230" t="s">
        <v>239</v>
      </c>
      <c r="H272" s="231">
        <v>0.90000000000000002</v>
      </c>
      <c r="I272" s="232"/>
      <c r="J272" s="233">
        <f>ROUND(I272*H272,2)</f>
        <v>0</v>
      </c>
      <c r="K272" s="234"/>
      <c r="L272" s="44"/>
      <c r="M272" s="235" t="s">
        <v>1</v>
      </c>
      <c r="N272" s="236" t="s">
        <v>44</v>
      </c>
      <c r="O272" s="91"/>
      <c r="P272" s="237">
        <f>O272*H272</f>
        <v>0</v>
      </c>
      <c r="Q272" s="237">
        <v>0</v>
      </c>
      <c r="R272" s="237">
        <f>Q272*H272</f>
        <v>0</v>
      </c>
      <c r="S272" s="237">
        <v>0</v>
      </c>
      <c r="T272" s="238">
        <f>S272*H272</f>
        <v>0</v>
      </c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R272" s="239" t="s">
        <v>214</v>
      </c>
      <c r="AT272" s="239" t="s">
        <v>210</v>
      </c>
      <c r="AU272" s="239" t="s">
        <v>91</v>
      </c>
      <c r="AY272" s="17" t="s">
        <v>208</v>
      </c>
      <c r="BE272" s="240">
        <f>IF(N272="základní",J272,0)</f>
        <v>0</v>
      </c>
      <c r="BF272" s="240">
        <f>IF(N272="snížená",J272,0)</f>
        <v>0</v>
      </c>
      <c r="BG272" s="240">
        <f>IF(N272="zákl. přenesená",J272,0)</f>
        <v>0</v>
      </c>
      <c r="BH272" s="240">
        <f>IF(N272="sníž. přenesená",J272,0)</f>
        <v>0</v>
      </c>
      <c r="BI272" s="240">
        <f>IF(N272="nulová",J272,0)</f>
        <v>0</v>
      </c>
      <c r="BJ272" s="17" t="s">
        <v>91</v>
      </c>
      <c r="BK272" s="240">
        <f>ROUND(I272*H272,2)</f>
        <v>0</v>
      </c>
      <c r="BL272" s="17" t="s">
        <v>214</v>
      </c>
      <c r="BM272" s="239" t="s">
        <v>413</v>
      </c>
    </row>
    <row r="273" s="2" customFormat="1" ht="37.8" customHeight="1">
      <c r="A273" s="38"/>
      <c r="B273" s="39"/>
      <c r="C273" s="227" t="s">
        <v>414</v>
      </c>
      <c r="D273" s="227" t="s">
        <v>210</v>
      </c>
      <c r="E273" s="228" t="s">
        <v>415</v>
      </c>
      <c r="F273" s="229" t="s">
        <v>416</v>
      </c>
      <c r="G273" s="230" t="s">
        <v>308</v>
      </c>
      <c r="H273" s="231">
        <v>552.10000000000002</v>
      </c>
      <c r="I273" s="232"/>
      <c r="J273" s="233">
        <f>ROUND(I273*H273,2)</f>
        <v>0</v>
      </c>
      <c r="K273" s="234"/>
      <c r="L273" s="44"/>
      <c r="M273" s="235" t="s">
        <v>1</v>
      </c>
      <c r="N273" s="236" t="s">
        <v>44</v>
      </c>
      <c r="O273" s="91"/>
      <c r="P273" s="237">
        <f>O273*H273</f>
        <v>0</v>
      </c>
      <c r="Q273" s="237">
        <v>0</v>
      </c>
      <c r="R273" s="237">
        <f>Q273*H273</f>
        <v>0</v>
      </c>
      <c r="S273" s="237">
        <v>0</v>
      </c>
      <c r="T273" s="238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9" t="s">
        <v>214</v>
      </c>
      <c r="AT273" s="239" t="s">
        <v>210</v>
      </c>
      <c r="AU273" s="239" t="s">
        <v>91</v>
      </c>
      <c r="AY273" s="17" t="s">
        <v>208</v>
      </c>
      <c r="BE273" s="240">
        <f>IF(N273="základní",J273,0)</f>
        <v>0</v>
      </c>
      <c r="BF273" s="240">
        <f>IF(N273="snížená",J273,0)</f>
        <v>0</v>
      </c>
      <c r="BG273" s="240">
        <f>IF(N273="zákl. přenesená",J273,0)</f>
        <v>0</v>
      </c>
      <c r="BH273" s="240">
        <f>IF(N273="sníž. přenesená",J273,0)</f>
        <v>0</v>
      </c>
      <c r="BI273" s="240">
        <f>IF(N273="nulová",J273,0)</f>
        <v>0</v>
      </c>
      <c r="BJ273" s="17" t="s">
        <v>91</v>
      </c>
      <c r="BK273" s="240">
        <f>ROUND(I273*H273,2)</f>
        <v>0</v>
      </c>
      <c r="BL273" s="17" t="s">
        <v>214</v>
      </c>
      <c r="BM273" s="239" t="s">
        <v>417</v>
      </c>
    </row>
    <row r="274" s="13" customFormat="1">
      <c r="A274" s="13"/>
      <c r="B274" s="241"/>
      <c r="C274" s="242"/>
      <c r="D274" s="243" t="s">
        <v>215</v>
      </c>
      <c r="E274" s="244" t="s">
        <v>1</v>
      </c>
      <c r="F274" s="245" t="s">
        <v>418</v>
      </c>
      <c r="G274" s="242"/>
      <c r="H274" s="244" t="s">
        <v>1</v>
      </c>
      <c r="I274" s="246"/>
      <c r="J274" s="242"/>
      <c r="K274" s="242"/>
      <c r="L274" s="247"/>
      <c r="M274" s="248"/>
      <c r="N274" s="249"/>
      <c r="O274" s="249"/>
      <c r="P274" s="249"/>
      <c r="Q274" s="249"/>
      <c r="R274" s="249"/>
      <c r="S274" s="249"/>
      <c r="T274" s="250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T274" s="251" t="s">
        <v>215</v>
      </c>
      <c r="AU274" s="251" t="s">
        <v>91</v>
      </c>
      <c r="AV274" s="13" t="s">
        <v>85</v>
      </c>
      <c r="AW274" s="13" t="s">
        <v>35</v>
      </c>
      <c r="AX274" s="13" t="s">
        <v>78</v>
      </c>
      <c r="AY274" s="251" t="s">
        <v>208</v>
      </c>
    </row>
    <row r="275" s="13" customFormat="1">
      <c r="A275" s="13"/>
      <c r="B275" s="241"/>
      <c r="C275" s="242"/>
      <c r="D275" s="243" t="s">
        <v>215</v>
      </c>
      <c r="E275" s="244" t="s">
        <v>1</v>
      </c>
      <c r="F275" s="245" t="s">
        <v>419</v>
      </c>
      <c r="G275" s="242"/>
      <c r="H275" s="244" t="s">
        <v>1</v>
      </c>
      <c r="I275" s="246"/>
      <c r="J275" s="242"/>
      <c r="K275" s="242"/>
      <c r="L275" s="247"/>
      <c r="M275" s="248"/>
      <c r="N275" s="249"/>
      <c r="O275" s="249"/>
      <c r="P275" s="249"/>
      <c r="Q275" s="249"/>
      <c r="R275" s="249"/>
      <c r="S275" s="249"/>
      <c r="T275" s="250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T275" s="251" t="s">
        <v>215</v>
      </c>
      <c r="AU275" s="251" t="s">
        <v>91</v>
      </c>
      <c r="AV275" s="13" t="s">
        <v>85</v>
      </c>
      <c r="AW275" s="13" t="s">
        <v>35</v>
      </c>
      <c r="AX275" s="13" t="s">
        <v>78</v>
      </c>
      <c r="AY275" s="251" t="s">
        <v>208</v>
      </c>
    </row>
    <row r="276" s="13" customFormat="1">
      <c r="A276" s="13"/>
      <c r="B276" s="241"/>
      <c r="C276" s="242"/>
      <c r="D276" s="243" t="s">
        <v>215</v>
      </c>
      <c r="E276" s="244" t="s">
        <v>1</v>
      </c>
      <c r="F276" s="245" t="s">
        <v>420</v>
      </c>
      <c r="G276" s="242"/>
      <c r="H276" s="244" t="s">
        <v>1</v>
      </c>
      <c r="I276" s="246"/>
      <c r="J276" s="242"/>
      <c r="K276" s="242"/>
      <c r="L276" s="247"/>
      <c r="M276" s="248"/>
      <c r="N276" s="249"/>
      <c r="O276" s="249"/>
      <c r="P276" s="249"/>
      <c r="Q276" s="249"/>
      <c r="R276" s="249"/>
      <c r="S276" s="249"/>
      <c r="T276" s="250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T276" s="251" t="s">
        <v>215</v>
      </c>
      <c r="AU276" s="251" t="s">
        <v>91</v>
      </c>
      <c r="AV276" s="13" t="s">
        <v>85</v>
      </c>
      <c r="AW276" s="13" t="s">
        <v>35</v>
      </c>
      <c r="AX276" s="13" t="s">
        <v>78</v>
      </c>
      <c r="AY276" s="251" t="s">
        <v>208</v>
      </c>
    </row>
    <row r="277" s="13" customFormat="1">
      <c r="A277" s="13"/>
      <c r="B277" s="241"/>
      <c r="C277" s="242"/>
      <c r="D277" s="243" t="s">
        <v>215</v>
      </c>
      <c r="E277" s="244" t="s">
        <v>1</v>
      </c>
      <c r="F277" s="245" t="s">
        <v>421</v>
      </c>
      <c r="G277" s="242"/>
      <c r="H277" s="244" t="s">
        <v>1</v>
      </c>
      <c r="I277" s="246"/>
      <c r="J277" s="242"/>
      <c r="K277" s="242"/>
      <c r="L277" s="247"/>
      <c r="M277" s="248"/>
      <c r="N277" s="249"/>
      <c r="O277" s="249"/>
      <c r="P277" s="249"/>
      <c r="Q277" s="249"/>
      <c r="R277" s="249"/>
      <c r="S277" s="249"/>
      <c r="T277" s="250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T277" s="251" t="s">
        <v>215</v>
      </c>
      <c r="AU277" s="251" t="s">
        <v>91</v>
      </c>
      <c r="AV277" s="13" t="s">
        <v>85</v>
      </c>
      <c r="AW277" s="13" t="s">
        <v>35</v>
      </c>
      <c r="AX277" s="13" t="s">
        <v>78</v>
      </c>
      <c r="AY277" s="251" t="s">
        <v>208</v>
      </c>
    </row>
    <row r="278" s="13" customFormat="1">
      <c r="A278" s="13"/>
      <c r="B278" s="241"/>
      <c r="C278" s="242"/>
      <c r="D278" s="243" t="s">
        <v>215</v>
      </c>
      <c r="E278" s="244" t="s">
        <v>1</v>
      </c>
      <c r="F278" s="245" t="s">
        <v>422</v>
      </c>
      <c r="G278" s="242"/>
      <c r="H278" s="244" t="s">
        <v>1</v>
      </c>
      <c r="I278" s="246"/>
      <c r="J278" s="242"/>
      <c r="K278" s="242"/>
      <c r="L278" s="247"/>
      <c r="M278" s="248"/>
      <c r="N278" s="249"/>
      <c r="O278" s="249"/>
      <c r="P278" s="249"/>
      <c r="Q278" s="249"/>
      <c r="R278" s="249"/>
      <c r="S278" s="249"/>
      <c r="T278" s="250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T278" s="251" t="s">
        <v>215</v>
      </c>
      <c r="AU278" s="251" t="s">
        <v>91</v>
      </c>
      <c r="AV278" s="13" t="s">
        <v>85</v>
      </c>
      <c r="AW278" s="13" t="s">
        <v>35</v>
      </c>
      <c r="AX278" s="13" t="s">
        <v>78</v>
      </c>
      <c r="AY278" s="251" t="s">
        <v>208</v>
      </c>
    </row>
    <row r="279" s="14" customFormat="1">
      <c r="A279" s="14"/>
      <c r="B279" s="252"/>
      <c r="C279" s="253"/>
      <c r="D279" s="243" t="s">
        <v>215</v>
      </c>
      <c r="E279" s="254" t="s">
        <v>1</v>
      </c>
      <c r="F279" s="255" t="s">
        <v>423</v>
      </c>
      <c r="G279" s="253"/>
      <c r="H279" s="256">
        <v>552.10000000000002</v>
      </c>
      <c r="I279" s="257"/>
      <c r="J279" s="253"/>
      <c r="K279" s="253"/>
      <c r="L279" s="258"/>
      <c r="M279" s="259"/>
      <c r="N279" s="260"/>
      <c r="O279" s="260"/>
      <c r="P279" s="260"/>
      <c r="Q279" s="260"/>
      <c r="R279" s="260"/>
      <c r="S279" s="260"/>
      <c r="T279" s="261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T279" s="262" t="s">
        <v>215</v>
      </c>
      <c r="AU279" s="262" t="s">
        <v>91</v>
      </c>
      <c r="AV279" s="14" t="s">
        <v>91</v>
      </c>
      <c r="AW279" s="14" t="s">
        <v>35</v>
      </c>
      <c r="AX279" s="14" t="s">
        <v>78</v>
      </c>
      <c r="AY279" s="262" t="s">
        <v>208</v>
      </c>
    </row>
    <row r="280" s="15" customFormat="1">
      <c r="A280" s="15"/>
      <c r="B280" s="263"/>
      <c r="C280" s="264"/>
      <c r="D280" s="243" t="s">
        <v>215</v>
      </c>
      <c r="E280" s="265" t="s">
        <v>1</v>
      </c>
      <c r="F280" s="266" t="s">
        <v>218</v>
      </c>
      <c r="G280" s="264"/>
      <c r="H280" s="267">
        <v>552.10000000000002</v>
      </c>
      <c r="I280" s="268"/>
      <c r="J280" s="264"/>
      <c r="K280" s="264"/>
      <c r="L280" s="269"/>
      <c r="M280" s="270"/>
      <c r="N280" s="271"/>
      <c r="O280" s="271"/>
      <c r="P280" s="271"/>
      <c r="Q280" s="271"/>
      <c r="R280" s="271"/>
      <c r="S280" s="271"/>
      <c r="T280" s="272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T280" s="273" t="s">
        <v>215</v>
      </c>
      <c r="AU280" s="273" t="s">
        <v>91</v>
      </c>
      <c r="AV280" s="15" t="s">
        <v>214</v>
      </c>
      <c r="AW280" s="15" t="s">
        <v>35</v>
      </c>
      <c r="AX280" s="15" t="s">
        <v>85</v>
      </c>
      <c r="AY280" s="273" t="s">
        <v>208</v>
      </c>
    </row>
    <row r="281" s="2" customFormat="1" ht="37.8" customHeight="1">
      <c r="A281" s="38"/>
      <c r="B281" s="39"/>
      <c r="C281" s="227" t="s">
        <v>322</v>
      </c>
      <c r="D281" s="227" t="s">
        <v>210</v>
      </c>
      <c r="E281" s="228" t="s">
        <v>424</v>
      </c>
      <c r="F281" s="229" t="s">
        <v>425</v>
      </c>
      <c r="G281" s="230" t="s">
        <v>308</v>
      </c>
      <c r="H281" s="231">
        <v>219</v>
      </c>
      <c r="I281" s="232"/>
      <c r="J281" s="233">
        <f>ROUND(I281*H281,2)</f>
        <v>0</v>
      </c>
      <c r="K281" s="234"/>
      <c r="L281" s="44"/>
      <c r="M281" s="235" t="s">
        <v>1</v>
      </c>
      <c r="N281" s="236" t="s">
        <v>44</v>
      </c>
      <c r="O281" s="91"/>
      <c r="P281" s="237">
        <f>O281*H281</f>
        <v>0</v>
      </c>
      <c r="Q281" s="237">
        <v>0</v>
      </c>
      <c r="R281" s="237">
        <f>Q281*H281</f>
        <v>0</v>
      </c>
      <c r="S281" s="237">
        <v>0</v>
      </c>
      <c r="T281" s="238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9" t="s">
        <v>214</v>
      </c>
      <c r="AT281" s="239" t="s">
        <v>210</v>
      </c>
      <c r="AU281" s="239" t="s">
        <v>91</v>
      </c>
      <c r="AY281" s="17" t="s">
        <v>208</v>
      </c>
      <c r="BE281" s="240">
        <f>IF(N281="základní",J281,0)</f>
        <v>0</v>
      </c>
      <c r="BF281" s="240">
        <f>IF(N281="snížená",J281,0)</f>
        <v>0</v>
      </c>
      <c r="BG281" s="240">
        <f>IF(N281="zákl. přenesená",J281,0)</f>
        <v>0</v>
      </c>
      <c r="BH281" s="240">
        <f>IF(N281="sníž. přenesená",J281,0)</f>
        <v>0</v>
      </c>
      <c r="BI281" s="240">
        <f>IF(N281="nulová",J281,0)</f>
        <v>0</v>
      </c>
      <c r="BJ281" s="17" t="s">
        <v>91</v>
      </c>
      <c r="BK281" s="240">
        <f>ROUND(I281*H281,2)</f>
        <v>0</v>
      </c>
      <c r="BL281" s="17" t="s">
        <v>214</v>
      </c>
      <c r="BM281" s="239" t="s">
        <v>426</v>
      </c>
    </row>
    <row r="282" s="13" customFormat="1">
      <c r="A282" s="13"/>
      <c r="B282" s="241"/>
      <c r="C282" s="242"/>
      <c r="D282" s="243" t="s">
        <v>215</v>
      </c>
      <c r="E282" s="244" t="s">
        <v>1</v>
      </c>
      <c r="F282" s="245" t="s">
        <v>427</v>
      </c>
      <c r="G282" s="242"/>
      <c r="H282" s="244" t="s">
        <v>1</v>
      </c>
      <c r="I282" s="246"/>
      <c r="J282" s="242"/>
      <c r="K282" s="242"/>
      <c r="L282" s="247"/>
      <c r="M282" s="248"/>
      <c r="N282" s="249"/>
      <c r="O282" s="249"/>
      <c r="P282" s="249"/>
      <c r="Q282" s="249"/>
      <c r="R282" s="249"/>
      <c r="S282" s="249"/>
      <c r="T282" s="250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T282" s="251" t="s">
        <v>215</v>
      </c>
      <c r="AU282" s="251" t="s">
        <v>91</v>
      </c>
      <c r="AV282" s="13" t="s">
        <v>85</v>
      </c>
      <c r="AW282" s="13" t="s">
        <v>35</v>
      </c>
      <c r="AX282" s="13" t="s">
        <v>78</v>
      </c>
      <c r="AY282" s="251" t="s">
        <v>208</v>
      </c>
    </row>
    <row r="283" s="13" customFormat="1">
      <c r="A283" s="13"/>
      <c r="B283" s="241"/>
      <c r="C283" s="242"/>
      <c r="D283" s="243" t="s">
        <v>215</v>
      </c>
      <c r="E283" s="244" t="s">
        <v>1</v>
      </c>
      <c r="F283" s="245" t="s">
        <v>428</v>
      </c>
      <c r="G283" s="242"/>
      <c r="H283" s="244" t="s">
        <v>1</v>
      </c>
      <c r="I283" s="246"/>
      <c r="J283" s="242"/>
      <c r="K283" s="242"/>
      <c r="L283" s="247"/>
      <c r="M283" s="248"/>
      <c r="N283" s="249"/>
      <c r="O283" s="249"/>
      <c r="P283" s="249"/>
      <c r="Q283" s="249"/>
      <c r="R283" s="249"/>
      <c r="S283" s="249"/>
      <c r="T283" s="250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T283" s="251" t="s">
        <v>215</v>
      </c>
      <c r="AU283" s="251" t="s">
        <v>91</v>
      </c>
      <c r="AV283" s="13" t="s">
        <v>85</v>
      </c>
      <c r="AW283" s="13" t="s">
        <v>35</v>
      </c>
      <c r="AX283" s="13" t="s">
        <v>78</v>
      </c>
      <c r="AY283" s="251" t="s">
        <v>208</v>
      </c>
    </row>
    <row r="284" s="14" customFormat="1">
      <c r="A284" s="14"/>
      <c r="B284" s="252"/>
      <c r="C284" s="253"/>
      <c r="D284" s="243" t="s">
        <v>215</v>
      </c>
      <c r="E284" s="254" t="s">
        <v>1</v>
      </c>
      <c r="F284" s="255" t="s">
        <v>429</v>
      </c>
      <c r="G284" s="253"/>
      <c r="H284" s="256">
        <v>219</v>
      </c>
      <c r="I284" s="257"/>
      <c r="J284" s="253"/>
      <c r="K284" s="253"/>
      <c r="L284" s="258"/>
      <c r="M284" s="259"/>
      <c r="N284" s="260"/>
      <c r="O284" s="260"/>
      <c r="P284" s="260"/>
      <c r="Q284" s="260"/>
      <c r="R284" s="260"/>
      <c r="S284" s="260"/>
      <c r="T284" s="261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T284" s="262" t="s">
        <v>215</v>
      </c>
      <c r="AU284" s="262" t="s">
        <v>91</v>
      </c>
      <c r="AV284" s="14" t="s">
        <v>91</v>
      </c>
      <c r="AW284" s="14" t="s">
        <v>35</v>
      </c>
      <c r="AX284" s="14" t="s">
        <v>78</v>
      </c>
      <c r="AY284" s="262" t="s">
        <v>208</v>
      </c>
    </row>
    <row r="285" s="15" customFormat="1">
      <c r="A285" s="15"/>
      <c r="B285" s="263"/>
      <c r="C285" s="264"/>
      <c r="D285" s="243" t="s">
        <v>215</v>
      </c>
      <c r="E285" s="265" t="s">
        <v>1</v>
      </c>
      <c r="F285" s="266" t="s">
        <v>218</v>
      </c>
      <c r="G285" s="264"/>
      <c r="H285" s="267">
        <v>219</v>
      </c>
      <c r="I285" s="268"/>
      <c r="J285" s="264"/>
      <c r="K285" s="264"/>
      <c r="L285" s="269"/>
      <c r="M285" s="270"/>
      <c r="N285" s="271"/>
      <c r="O285" s="271"/>
      <c r="P285" s="271"/>
      <c r="Q285" s="271"/>
      <c r="R285" s="271"/>
      <c r="S285" s="271"/>
      <c r="T285" s="272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T285" s="273" t="s">
        <v>215</v>
      </c>
      <c r="AU285" s="273" t="s">
        <v>91</v>
      </c>
      <c r="AV285" s="15" t="s">
        <v>214</v>
      </c>
      <c r="AW285" s="15" t="s">
        <v>35</v>
      </c>
      <c r="AX285" s="15" t="s">
        <v>85</v>
      </c>
      <c r="AY285" s="273" t="s">
        <v>208</v>
      </c>
    </row>
    <row r="286" s="2" customFormat="1" ht="37.8" customHeight="1">
      <c r="A286" s="38"/>
      <c r="B286" s="39"/>
      <c r="C286" s="227" t="s">
        <v>430</v>
      </c>
      <c r="D286" s="227" t="s">
        <v>210</v>
      </c>
      <c r="E286" s="228" t="s">
        <v>431</v>
      </c>
      <c r="F286" s="229" t="s">
        <v>432</v>
      </c>
      <c r="G286" s="230" t="s">
        <v>308</v>
      </c>
      <c r="H286" s="231">
        <v>246.59999999999999</v>
      </c>
      <c r="I286" s="232"/>
      <c r="J286" s="233">
        <f>ROUND(I286*H286,2)</f>
        <v>0</v>
      </c>
      <c r="K286" s="234"/>
      <c r="L286" s="44"/>
      <c r="M286" s="235" t="s">
        <v>1</v>
      </c>
      <c r="N286" s="236" t="s">
        <v>44</v>
      </c>
      <c r="O286" s="91"/>
      <c r="P286" s="237">
        <f>O286*H286</f>
        <v>0</v>
      </c>
      <c r="Q286" s="237">
        <v>0</v>
      </c>
      <c r="R286" s="237">
        <f>Q286*H286</f>
        <v>0</v>
      </c>
      <c r="S286" s="237">
        <v>0</v>
      </c>
      <c r="T286" s="238">
        <f>S286*H286</f>
        <v>0</v>
      </c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R286" s="239" t="s">
        <v>214</v>
      </c>
      <c r="AT286" s="239" t="s">
        <v>210</v>
      </c>
      <c r="AU286" s="239" t="s">
        <v>91</v>
      </c>
      <c r="AY286" s="17" t="s">
        <v>208</v>
      </c>
      <c r="BE286" s="240">
        <f>IF(N286="základní",J286,0)</f>
        <v>0</v>
      </c>
      <c r="BF286" s="240">
        <f>IF(N286="snížená",J286,0)</f>
        <v>0</v>
      </c>
      <c r="BG286" s="240">
        <f>IF(N286="zákl. přenesená",J286,0)</f>
        <v>0</v>
      </c>
      <c r="BH286" s="240">
        <f>IF(N286="sníž. přenesená",J286,0)</f>
        <v>0</v>
      </c>
      <c r="BI286" s="240">
        <f>IF(N286="nulová",J286,0)</f>
        <v>0</v>
      </c>
      <c r="BJ286" s="17" t="s">
        <v>91</v>
      </c>
      <c r="BK286" s="240">
        <f>ROUND(I286*H286,2)</f>
        <v>0</v>
      </c>
      <c r="BL286" s="17" t="s">
        <v>214</v>
      </c>
      <c r="BM286" s="239" t="s">
        <v>433</v>
      </c>
    </row>
    <row r="287" s="13" customFormat="1">
      <c r="A287" s="13"/>
      <c r="B287" s="241"/>
      <c r="C287" s="242"/>
      <c r="D287" s="243" t="s">
        <v>215</v>
      </c>
      <c r="E287" s="244" t="s">
        <v>1</v>
      </c>
      <c r="F287" s="245" t="s">
        <v>434</v>
      </c>
      <c r="G287" s="242"/>
      <c r="H287" s="244" t="s">
        <v>1</v>
      </c>
      <c r="I287" s="246"/>
      <c r="J287" s="242"/>
      <c r="K287" s="242"/>
      <c r="L287" s="247"/>
      <c r="M287" s="248"/>
      <c r="N287" s="249"/>
      <c r="O287" s="249"/>
      <c r="P287" s="249"/>
      <c r="Q287" s="249"/>
      <c r="R287" s="249"/>
      <c r="S287" s="249"/>
      <c r="T287" s="250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T287" s="251" t="s">
        <v>215</v>
      </c>
      <c r="AU287" s="251" t="s">
        <v>91</v>
      </c>
      <c r="AV287" s="13" t="s">
        <v>85</v>
      </c>
      <c r="AW287" s="13" t="s">
        <v>35</v>
      </c>
      <c r="AX287" s="13" t="s">
        <v>78</v>
      </c>
      <c r="AY287" s="251" t="s">
        <v>208</v>
      </c>
    </row>
    <row r="288" s="13" customFormat="1">
      <c r="A288" s="13"/>
      <c r="B288" s="241"/>
      <c r="C288" s="242"/>
      <c r="D288" s="243" t="s">
        <v>215</v>
      </c>
      <c r="E288" s="244" t="s">
        <v>1</v>
      </c>
      <c r="F288" s="245" t="s">
        <v>435</v>
      </c>
      <c r="G288" s="242"/>
      <c r="H288" s="244" t="s">
        <v>1</v>
      </c>
      <c r="I288" s="246"/>
      <c r="J288" s="242"/>
      <c r="K288" s="242"/>
      <c r="L288" s="247"/>
      <c r="M288" s="248"/>
      <c r="N288" s="249"/>
      <c r="O288" s="249"/>
      <c r="P288" s="249"/>
      <c r="Q288" s="249"/>
      <c r="R288" s="249"/>
      <c r="S288" s="249"/>
      <c r="T288" s="250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T288" s="251" t="s">
        <v>215</v>
      </c>
      <c r="AU288" s="251" t="s">
        <v>91</v>
      </c>
      <c r="AV288" s="13" t="s">
        <v>85</v>
      </c>
      <c r="AW288" s="13" t="s">
        <v>35</v>
      </c>
      <c r="AX288" s="13" t="s">
        <v>78</v>
      </c>
      <c r="AY288" s="251" t="s">
        <v>208</v>
      </c>
    </row>
    <row r="289" s="14" customFormat="1">
      <c r="A289" s="14"/>
      <c r="B289" s="252"/>
      <c r="C289" s="253"/>
      <c r="D289" s="243" t="s">
        <v>215</v>
      </c>
      <c r="E289" s="254" t="s">
        <v>1</v>
      </c>
      <c r="F289" s="255" t="s">
        <v>436</v>
      </c>
      <c r="G289" s="253"/>
      <c r="H289" s="256">
        <v>246.59999999999999</v>
      </c>
      <c r="I289" s="257"/>
      <c r="J289" s="253"/>
      <c r="K289" s="253"/>
      <c r="L289" s="258"/>
      <c r="M289" s="259"/>
      <c r="N289" s="260"/>
      <c r="O289" s="260"/>
      <c r="P289" s="260"/>
      <c r="Q289" s="260"/>
      <c r="R289" s="260"/>
      <c r="S289" s="260"/>
      <c r="T289" s="261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T289" s="262" t="s">
        <v>215</v>
      </c>
      <c r="AU289" s="262" t="s">
        <v>91</v>
      </c>
      <c r="AV289" s="14" t="s">
        <v>91</v>
      </c>
      <c r="AW289" s="14" t="s">
        <v>35</v>
      </c>
      <c r="AX289" s="14" t="s">
        <v>78</v>
      </c>
      <c r="AY289" s="262" t="s">
        <v>208</v>
      </c>
    </row>
    <row r="290" s="15" customFormat="1">
      <c r="A290" s="15"/>
      <c r="B290" s="263"/>
      <c r="C290" s="264"/>
      <c r="D290" s="243" t="s">
        <v>215</v>
      </c>
      <c r="E290" s="265" t="s">
        <v>1</v>
      </c>
      <c r="F290" s="266" t="s">
        <v>218</v>
      </c>
      <c r="G290" s="264"/>
      <c r="H290" s="267">
        <v>246.59999999999999</v>
      </c>
      <c r="I290" s="268"/>
      <c r="J290" s="264"/>
      <c r="K290" s="264"/>
      <c r="L290" s="269"/>
      <c r="M290" s="270"/>
      <c r="N290" s="271"/>
      <c r="O290" s="271"/>
      <c r="P290" s="271"/>
      <c r="Q290" s="271"/>
      <c r="R290" s="271"/>
      <c r="S290" s="271"/>
      <c r="T290" s="272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T290" s="273" t="s">
        <v>215</v>
      </c>
      <c r="AU290" s="273" t="s">
        <v>91</v>
      </c>
      <c r="AV290" s="15" t="s">
        <v>214</v>
      </c>
      <c r="AW290" s="15" t="s">
        <v>35</v>
      </c>
      <c r="AX290" s="15" t="s">
        <v>85</v>
      </c>
      <c r="AY290" s="273" t="s">
        <v>208</v>
      </c>
    </row>
    <row r="291" s="12" customFormat="1" ht="22.8" customHeight="1">
      <c r="A291" s="12"/>
      <c r="B291" s="211"/>
      <c r="C291" s="212"/>
      <c r="D291" s="213" t="s">
        <v>77</v>
      </c>
      <c r="E291" s="225" t="s">
        <v>214</v>
      </c>
      <c r="F291" s="225" t="s">
        <v>437</v>
      </c>
      <c r="G291" s="212"/>
      <c r="H291" s="212"/>
      <c r="I291" s="215"/>
      <c r="J291" s="226">
        <f>BK291</f>
        <v>0</v>
      </c>
      <c r="K291" s="212"/>
      <c r="L291" s="217"/>
      <c r="M291" s="218"/>
      <c r="N291" s="219"/>
      <c r="O291" s="219"/>
      <c r="P291" s="220">
        <f>SUM(P292:P331)</f>
        <v>0</v>
      </c>
      <c r="Q291" s="219"/>
      <c r="R291" s="220">
        <f>SUM(R292:R331)</f>
        <v>0</v>
      </c>
      <c r="S291" s="219"/>
      <c r="T291" s="221">
        <f>SUM(T292:T331)</f>
        <v>0</v>
      </c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R291" s="222" t="s">
        <v>85</v>
      </c>
      <c r="AT291" s="223" t="s">
        <v>77</v>
      </c>
      <c r="AU291" s="223" t="s">
        <v>85</v>
      </c>
      <c r="AY291" s="222" t="s">
        <v>208</v>
      </c>
      <c r="BK291" s="224">
        <f>SUM(BK292:BK331)</f>
        <v>0</v>
      </c>
    </row>
    <row r="292" s="2" customFormat="1" ht="76.35" customHeight="1">
      <c r="A292" s="38"/>
      <c r="B292" s="39"/>
      <c r="C292" s="227" t="s">
        <v>326</v>
      </c>
      <c r="D292" s="227" t="s">
        <v>210</v>
      </c>
      <c r="E292" s="228" t="s">
        <v>438</v>
      </c>
      <c r="F292" s="229" t="s">
        <v>439</v>
      </c>
      <c r="G292" s="230" t="s">
        <v>308</v>
      </c>
      <c r="H292" s="231">
        <v>267</v>
      </c>
      <c r="I292" s="232"/>
      <c r="J292" s="233">
        <f>ROUND(I292*H292,2)</f>
        <v>0</v>
      </c>
      <c r="K292" s="234"/>
      <c r="L292" s="44"/>
      <c r="M292" s="235" t="s">
        <v>1</v>
      </c>
      <c r="N292" s="236" t="s">
        <v>44</v>
      </c>
      <c r="O292" s="91"/>
      <c r="P292" s="237">
        <f>O292*H292</f>
        <v>0</v>
      </c>
      <c r="Q292" s="237">
        <v>0</v>
      </c>
      <c r="R292" s="237">
        <f>Q292*H292</f>
        <v>0</v>
      </c>
      <c r="S292" s="237">
        <v>0</v>
      </c>
      <c r="T292" s="238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9" t="s">
        <v>214</v>
      </c>
      <c r="AT292" s="239" t="s">
        <v>210</v>
      </c>
      <c r="AU292" s="239" t="s">
        <v>91</v>
      </c>
      <c r="AY292" s="17" t="s">
        <v>208</v>
      </c>
      <c r="BE292" s="240">
        <f>IF(N292="základní",J292,0)</f>
        <v>0</v>
      </c>
      <c r="BF292" s="240">
        <f>IF(N292="snížená",J292,0)</f>
        <v>0</v>
      </c>
      <c r="BG292" s="240">
        <f>IF(N292="zákl. přenesená",J292,0)</f>
        <v>0</v>
      </c>
      <c r="BH292" s="240">
        <f>IF(N292="sníž. přenesená",J292,0)</f>
        <v>0</v>
      </c>
      <c r="BI292" s="240">
        <f>IF(N292="nulová",J292,0)</f>
        <v>0</v>
      </c>
      <c r="BJ292" s="17" t="s">
        <v>91</v>
      </c>
      <c r="BK292" s="240">
        <f>ROUND(I292*H292,2)</f>
        <v>0</v>
      </c>
      <c r="BL292" s="17" t="s">
        <v>214</v>
      </c>
      <c r="BM292" s="239" t="s">
        <v>440</v>
      </c>
    </row>
    <row r="293" s="13" customFormat="1">
      <c r="A293" s="13"/>
      <c r="B293" s="241"/>
      <c r="C293" s="242"/>
      <c r="D293" s="243" t="s">
        <v>215</v>
      </c>
      <c r="E293" s="244" t="s">
        <v>1</v>
      </c>
      <c r="F293" s="245" t="s">
        <v>441</v>
      </c>
      <c r="G293" s="242"/>
      <c r="H293" s="244" t="s">
        <v>1</v>
      </c>
      <c r="I293" s="246"/>
      <c r="J293" s="242"/>
      <c r="K293" s="242"/>
      <c r="L293" s="247"/>
      <c r="M293" s="248"/>
      <c r="N293" s="249"/>
      <c r="O293" s="249"/>
      <c r="P293" s="249"/>
      <c r="Q293" s="249"/>
      <c r="R293" s="249"/>
      <c r="S293" s="249"/>
      <c r="T293" s="250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T293" s="251" t="s">
        <v>215</v>
      </c>
      <c r="AU293" s="251" t="s">
        <v>91</v>
      </c>
      <c r="AV293" s="13" t="s">
        <v>85</v>
      </c>
      <c r="AW293" s="13" t="s">
        <v>35</v>
      </c>
      <c r="AX293" s="13" t="s">
        <v>78</v>
      </c>
      <c r="AY293" s="251" t="s">
        <v>208</v>
      </c>
    </row>
    <row r="294" s="13" customFormat="1">
      <c r="A294" s="13"/>
      <c r="B294" s="241"/>
      <c r="C294" s="242"/>
      <c r="D294" s="243" t="s">
        <v>215</v>
      </c>
      <c r="E294" s="244" t="s">
        <v>1</v>
      </c>
      <c r="F294" s="245" t="s">
        <v>442</v>
      </c>
      <c r="G294" s="242"/>
      <c r="H294" s="244" t="s">
        <v>1</v>
      </c>
      <c r="I294" s="246"/>
      <c r="J294" s="242"/>
      <c r="K294" s="242"/>
      <c r="L294" s="247"/>
      <c r="M294" s="248"/>
      <c r="N294" s="249"/>
      <c r="O294" s="249"/>
      <c r="P294" s="249"/>
      <c r="Q294" s="249"/>
      <c r="R294" s="249"/>
      <c r="S294" s="249"/>
      <c r="T294" s="250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T294" s="251" t="s">
        <v>215</v>
      </c>
      <c r="AU294" s="251" t="s">
        <v>91</v>
      </c>
      <c r="AV294" s="13" t="s">
        <v>85</v>
      </c>
      <c r="AW294" s="13" t="s">
        <v>35</v>
      </c>
      <c r="AX294" s="13" t="s">
        <v>78</v>
      </c>
      <c r="AY294" s="251" t="s">
        <v>208</v>
      </c>
    </row>
    <row r="295" s="13" customFormat="1">
      <c r="A295" s="13"/>
      <c r="B295" s="241"/>
      <c r="C295" s="242"/>
      <c r="D295" s="243" t="s">
        <v>215</v>
      </c>
      <c r="E295" s="244" t="s">
        <v>1</v>
      </c>
      <c r="F295" s="245" t="s">
        <v>443</v>
      </c>
      <c r="G295" s="242"/>
      <c r="H295" s="244" t="s">
        <v>1</v>
      </c>
      <c r="I295" s="246"/>
      <c r="J295" s="242"/>
      <c r="K295" s="242"/>
      <c r="L295" s="247"/>
      <c r="M295" s="248"/>
      <c r="N295" s="249"/>
      <c r="O295" s="249"/>
      <c r="P295" s="249"/>
      <c r="Q295" s="249"/>
      <c r="R295" s="249"/>
      <c r="S295" s="249"/>
      <c r="T295" s="250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T295" s="251" t="s">
        <v>215</v>
      </c>
      <c r="AU295" s="251" t="s">
        <v>91</v>
      </c>
      <c r="AV295" s="13" t="s">
        <v>85</v>
      </c>
      <c r="AW295" s="13" t="s">
        <v>35</v>
      </c>
      <c r="AX295" s="13" t="s">
        <v>78</v>
      </c>
      <c r="AY295" s="251" t="s">
        <v>208</v>
      </c>
    </row>
    <row r="296" s="13" customFormat="1">
      <c r="A296" s="13"/>
      <c r="B296" s="241"/>
      <c r="C296" s="242"/>
      <c r="D296" s="243" t="s">
        <v>215</v>
      </c>
      <c r="E296" s="244" t="s">
        <v>1</v>
      </c>
      <c r="F296" s="245" t="s">
        <v>444</v>
      </c>
      <c r="G296" s="242"/>
      <c r="H296" s="244" t="s">
        <v>1</v>
      </c>
      <c r="I296" s="246"/>
      <c r="J296" s="242"/>
      <c r="K296" s="242"/>
      <c r="L296" s="247"/>
      <c r="M296" s="248"/>
      <c r="N296" s="249"/>
      <c r="O296" s="249"/>
      <c r="P296" s="249"/>
      <c r="Q296" s="249"/>
      <c r="R296" s="249"/>
      <c r="S296" s="249"/>
      <c r="T296" s="250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T296" s="251" t="s">
        <v>215</v>
      </c>
      <c r="AU296" s="251" t="s">
        <v>91</v>
      </c>
      <c r="AV296" s="13" t="s">
        <v>85</v>
      </c>
      <c r="AW296" s="13" t="s">
        <v>35</v>
      </c>
      <c r="AX296" s="13" t="s">
        <v>78</v>
      </c>
      <c r="AY296" s="251" t="s">
        <v>208</v>
      </c>
    </row>
    <row r="297" s="13" customFormat="1">
      <c r="A297" s="13"/>
      <c r="B297" s="241"/>
      <c r="C297" s="242"/>
      <c r="D297" s="243" t="s">
        <v>215</v>
      </c>
      <c r="E297" s="244" t="s">
        <v>1</v>
      </c>
      <c r="F297" s="245" t="s">
        <v>445</v>
      </c>
      <c r="G297" s="242"/>
      <c r="H297" s="244" t="s">
        <v>1</v>
      </c>
      <c r="I297" s="246"/>
      <c r="J297" s="242"/>
      <c r="K297" s="242"/>
      <c r="L297" s="247"/>
      <c r="M297" s="248"/>
      <c r="N297" s="249"/>
      <c r="O297" s="249"/>
      <c r="P297" s="249"/>
      <c r="Q297" s="249"/>
      <c r="R297" s="249"/>
      <c r="S297" s="249"/>
      <c r="T297" s="250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T297" s="251" t="s">
        <v>215</v>
      </c>
      <c r="AU297" s="251" t="s">
        <v>91</v>
      </c>
      <c r="AV297" s="13" t="s">
        <v>85</v>
      </c>
      <c r="AW297" s="13" t="s">
        <v>35</v>
      </c>
      <c r="AX297" s="13" t="s">
        <v>78</v>
      </c>
      <c r="AY297" s="251" t="s">
        <v>208</v>
      </c>
    </row>
    <row r="298" s="13" customFormat="1">
      <c r="A298" s="13"/>
      <c r="B298" s="241"/>
      <c r="C298" s="242"/>
      <c r="D298" s="243" t="s">
        <v>215</v>
      </c>
      <c r="E298" s="244" t="s">
        <v>1</v>
      </c>
      <c r="F298" s="245" t="s">
        <v>446</v>
      </c>
      <c r="G298" s="242"/>
      <c r="H298" s="244" t="s">
        <v>1</v>
      </c>
      <c r="I298" s="246"/>
      <c r="J298" s="242"/>
      <c r="K298" s="242"/>
      <c r="L298" s="247"/>
      <c r="M298" s="248"/>
      <c r="N298" s="249"/>
      <c r="O298" s="249"/>
      <c r="P298" s="249"/>
      <c r="Q298" s="249"/>
      <c r="R298" s="249"/>
      <c r="S298" s="249"/>
      <c r="T298" s="250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T298" s="251" t="s">
        <v>215</v>
      </c>
      <c r="AU298" s="251" t="s">
        <v>91</v>
      </c>
      <c r="AV298" s="13" t="s">
        <v>85</v>
      </c>
      <c r="AW298" s="13" t="s">
        <v>35</v>
      </c>
      <c r="AX298" s="13" t="s">
        <v>78</v>
      </c>
      <c r="AY298" s="251" t="s">
        <v>208</v>
      </c>
    </row>
    <row r="299" s="14" customFormat="1">
      <c r="A299" s="14"/>
      <c r="B299" s="252"/>
      <c r="C299" s="253"/>
      <c r="D299" s="243" t="s">
        <v>215</v>
      </c>
      <c r="E299" s="254" t="s">
        <v>1</v>
      </c>
      <c r="F299" s="255" t="s">
        <v>447</v>
      </c>
      <c r="G299" s="253"/>
      <c r="H299" s="256">
        <v>267</v>
      </c>
      <c r="I299" s="257"/>
      <c r="J299" s="253"/>
      <c r="K299" s="253"/>
      <c r="L299" s="258"/>
      <c r="M299" s="259"/>
      <c r="N299" s="260"/>
      <c r="O299" s="260"/>
      <c r="P299" s="260"/>
      <c r="Q299" s="260"/>
      <c r="R299" s="260"/>
      <c r="S299" s="260"/>
      <c r="T299" s="261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T299" s="262" t="s">
        <v>215</v>
      </c>
      <c r="AU299" s="262" t="s">
        <v>91</v>
      </c>
      <c r="AV299" s="14" t="s">
        <v>91</v>
      </c>
      <c r="AW299" s="14" t="s">
        <v>35</v>
      </c>
      <c r="AX299" s="14" t="s">
        <v>78</v>
      </c>
      <c r="AY299" s="262" t="s">
        <v>208</v>
      </c>
    </row>
    <row r="300" s="15" customFormat="1">
      <c r="A300" s="15"/>
      <c r="B300" s="263"/>
      <c r="C300" s="264"/>
      <c r="D300" s="243" t="s">
        <v>215</v>
      </c>
      <c r="E300" s="265" t="s">
        <v>1</v>
      </c>
      <c r="F300" s="266" t="s">
        <v>218</v>
      </c>
      <c r="G300" s="264"/>
      <c r="H300" s="267">
        <v>267</v>
      </c>
      <c r="I300" s="268"/>
      <c r="J300" s="264"/>
      <c r="K300" s="264"/>
      <c r="L300" s="269"/>
      <c r="M300" s="270"/>
      <c r="N300" s="271"/>
      <c r="O300" s="271"/>
      <c r="P300" s="271"/>
      <c r="Q300" s="271"/>
      <c r="R300" s="271"/>
      <c r="S300" s="271"/>
      <c r="T300" s="272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T300" s="273" t="s">
        <v>215</v>
      </c>
      <c r="AU300" s="273" t="s">
        <v>91</v>
      </c>
      <c r="AV300" s="15" t="s">
        <v>214</v>
      </c>
      <c r="AW300" s="15" t="s">
        <v>35</v>
      </c>
      <c r="AX300" s="15" t="s">
        <v>85</v>
      </c>
      <c r="AY300" s="273" t="s">
        <v>208</v>
      </c>
    </row>
    <row r="301" s="2" customFormat="1" ht="49.05" customHeight="1">
      <c r="A301" s="38"/>
      <c r="B301" s="39"/>
      <c r="C301" s="227" t="s">
        <v>448</v>
      </c>
      <c r="D301" s="227" t="s">
        <v>210</v>
      </c>
      <c r="E301" s="228" t="s">
        <v>449</v>
      </c>
      <c r="F301" s="229" t="s">
        <v>450</v>
      </c>
      <c r="G301" s="230" t="s">
        <v>213</v>
      </c>
      <c r="H301" s="231">
        <v>35.372</v>
      </c>
      <c r="I301" s="232"/>
      <c r="J301" s="233">
        <f>ROUND(I301*H301,2)</f>
        <v>0</v>
      </c>
      <c r="K301" s="234"/>
      <c r="L301" s="44"/>
      <c r="M301" s="235" t="s">
        <v>1</v>
      </c>
      <c r="N301" s="236" t="s">
        <v>44</v>
      </c>
      <c r="O301" s="91"/>
      <c r="P301" s="237">
        <f>O301*H301</f>
        <v>0</v>
      </c>
      <c r="Q301" s="237">
        <v>0</v>
      </c>
      <c r="R301" s="237">
        <f>Q301*H301</f>
        <v>0</v>
      </c>
      <c r="S301" s="237">
        <v>0</v>
      </c>
      <c r="T301" s="238">
        <f>S301*H301</f>
        <v>0</v>
      </c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R301" s="239" t="s">
        <v>214</v>
      </c>
      <c r="AT301" s="239" t="s">
        <v>210</v>
      </c>
      <c r="AU301" s="239" t="s">
        <v>91</v>
      </c>
      <c r="AY301" s="17" t="s">
        <v>208</v>
      </c>
      <c r="BE301" s="240">
        <f>IF(N301="základní",J301,0)</f>
        <v>0</v>
      </c>
      <c r="BF301" s="240">
        <f>IF(N301="snížená",J301,0)</f>
        <v>0</v>
      </c>
      <c r="BG301" s="240">
        <f>IF(N301="zákl. přenesená",J301,0)</f>
        <v>0</v>
      </c>
      <c r="BH301" s="240">
        <f>IF(N301="sníž. přenesená",J301,0)</f>
        <v>0</v>
      </c>
      <c r="BI301" s="240">
        <f>IF(N301="nulová",J301,0)</f>
        <v>0</v>
      </c>
      <c r="BJ301" s="17" t="s">
        <v>91</v>
      </c>
      <c r="BK301" s="240">
        <f>ROUND(I301*H301,2)</f>
        <v>0</v>
      </c>
      <c r="BL301" s="17" t="s">
        <v>214</v>
      </c>
      <c r="BM301" s="239" t="s">
        <v>451</v>
      </c>
    </row>
    <row r="302" s="14" customFormat="1">
      <c r="A302" s="14"/>
      <c r="B302" s="252"/>
      <c r="C302" s="253"/>
      <c r="D302" s="243" t="s">
        <v>215</v>
      </c>
      <c r="E302" s="254" t="s">
        <v>1</v>
      </c>
      <c r="F302" s="255" t="s">
        <v>452</v>
      </c>
      <c r="G302" s="253"/>
      <c r="H302" s="256">
        <v>35.372</v>
      </c>
      <c r="I302" s="257"/>
      <c r="J302" s="253"/>
      <c r="K302" s="253"/>
      <c r="L302" s="258"/>
      <c r="M302" s="259"/>
      <c r="N302" s="260"/>
      <c r="O302" s="260"/>
      <c r="P302" s="260"/>
      <c r="Q302" s="260"/>
      <c r="R302" s="260"/>
      <c r="S302" s="260"/>
      <c r="T302" s="261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T302" s="262" t="s">
        <v>215</v>
      </c>
      <c r="AU302" s="262" t="s">
        <v>91</v>
      </c>
      <c r="AV302" s="14" t="s">
        <v>91</v>
      </c>
      <c r="AW302" s="14" t="s">
        <v>35</v>
      </c>
      <c r="AX302" s="14" t="s">
        <v>78</v>
      </c>
      <c r="AY302" s="262" t="s">
        <v>208</v>
      </c>
    </row>
    <row r="303" s="15" customFormat="1">
      <c r="A303" s="15"/>
      <c r="B303" s="263"/>
      <c r="C303" s="264"/>
      <c r="D303" s="243" t="s">
        <v>215</v>
      </c>
      <c r="E303" s="265" t="s">
        <v>1</v>
      </c>
      <c r="F303" s="266" t="s">
        <v>218</v>
      </c>
      <c r="G303" s="264"/>
      <c r="H303" s="267">
        <v>35.372</v>
      </c>
      <c r="I303" s="268"/>
      <c r="J303" s="264"/>
      <c r="K303" s="264"/>
      <c r="L303" s="269"/>
      <c r="M303" s="270"/>
      <c r="N303" s="271"/>
      <c r="O303" s="271"/>
      <c r="P303" s="271"/>
      <c r="Q303" s="271"/>
      <c r="R303" s="271"/>
      <c r="S303" s="271"/>
      <c r="T303" s="272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T303" s="273" t="s">
        <v>215</v>
      </c>
      <c r="AU303" s="273" t="s">
        <v>91</v>
      </c>
      <c r="AV303" s="15" t="s">
        <v>214</v>
      </c>
      <c r="AW303" s="15" t="s">
        <v>35</v>
      </c>
      <c r="AX303" s="15" t="s">
        <v>85</v>
      </c>
      <c r="AY303" s="273" t="s">
        <v>208</v>
      </c>
    </row>
    <row r="304" s="2" customFormat="1" ht="37.8" customHeight="1">
      <c r="A304" s="38"/>
      <c r="B304" s="39"/>
      <c r="C304" s="227" t="s">
        <v>331</v>
      </c>
      <c r="D304" s="227" t="s">
        <v>210</v>
      </c>
      <c r="E304" s="228" t="s">
        <v>453</v>
      </c>
      <c r="F304" s="229" t="s">
        <v>454</v>
      </c>
      <c r="G304" s="230" t="s">
        <v>308</v>
      </c>
      <c r="H304" s="231">
        <v>162.5</v>
      </c>
      <c r="I304" s="232"/>
      <c r="J304" s="233">
        <f>ROUND(I304*H304,2)</f>
        <v>0</v>
      </c>
      <c r="K304" s="234"/>
      <c r="L304" s="44"/>
      <c r="M304" s="235" t="s">
        <v>1</v>
      </c>
      <c r="N304" s="236" t="s">
        <v>44</v>
      </c>
      <c r="O304" s="91"/>
      <c r="P304" s="237">
        <f>O304*H304</f>
        <v>0</v>
      </c>
      <c r="Q304" s="237">
        <v>0</v>
      </c>
      <c r="R304" s="237">
        <f>Q304*H304</f>
        <v>0</v>
      </c>
      <c r="S304" s="237">
        <v>0</v>
      </c>
      <c r="T304" s="238">
        <f>S304*H304</f>
        <v>0</v>
      </c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R304" s="239" t="s">
        <v>214</v>
      </c>
      <c r="AT304" s="239" t="s">
        <v>210</v>
      </c>
      <c r="AU304" s="239" t="s">
        <v>91</v>
      </c>
      <c r="AY304" s="17" t="s">
        <v>208</v>
      </c>
      <c r="BE304" s="240">
        <f>IF(N304="základní",J304,0)</f>
        <v>0</v>
      </c>
      <c r="BF304" s="240">
        <f>IF(N304="snížená",J304,0)</f>
        <v>0</v>
      </c>
      <c r="BG304" s="240">
        <f>IF(N304="zákl. přenesená",J304,0)</f>
        <v>0</v>
      </c>
      <c r="BH304" s="240">
        <f>IF(N304="sníž. přenesená",J304,0)</f>
        <v>0</v>
      </c>
      <c r="BI304" s="240">
        <f>IF(N304="nulová",J304,0)</f>
        <v>0</v>
      </c>
      <c r="BJ304" s="17" t="s">
        <v>91</v>
      </c>
      <c r="BK304" s="240">
        <f>ROUND(I304*H304,2)</f>
        <v>0</v>
      </c>
      <c r="BL304" s="17" t="s">
        <v>214</v>
      </c>
      <c r="BM304" s="239" t="s">
        <v>455</v>
      </c>
    </row>
    <row r="305" s="14" customFormat="1">
      <c r="A305" s="14"/>
      <c r="B305" s="252"/>
      <c r="C305" s="253"/>
      <c r="D305" s="243" t="s">
        <v>215</v>
      </c>
      <c r="E305" s="254" t="s">
        <v>1</v>
      </c>
      <c r="F305" s="255" t="s">
        <v>456</v>
      </c>
      <c r="G305" s="253"/>
      <c r="H305" s="256">
        <v>162.5</v>
      </c>
      <c r="I305" s="257"/>
      <c r="J305" s="253"/>
      <c r="K305" s="253"/>
      <c r="L305" s="258"/>
      <c r="M305" s="259"/>
      <c r="N305" s="260"/>
      <c r="O305" s="260"/>
      <c r="P305" s="260"/>
      <c r="Q305" s="260"/>
      <c r="R305" s="260"/>
      <c r="S305" s="260"/>
      <c r="T305" s="261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T305" s="262" t="s">
        <v>215</v>
      </c>
      <c r="AU305" s="262" t="s">
        <v>91</v>
      </c>
      <c r="AV305" s="14" t="s">
        <v>91</v>
      </c>
      <c r="AW305" s="14" t="s">
        <v>35</v>
      </c>
      <c r="AX305" s="14" t="s">
        <v>78</v>
      </c>
      <c r="AY305" s="262" t="s">
        <v>208</v>
      </c>
    </row>
    <row r="306" s="15" customFormat="1">
      <c r="A306" s="15"/>
      <c r="B306" s="263"/>
      <c r="C306" s="264"/>
      <c r="D306" s="243" t="s">
        <v>215</v>
      </c>
      <c r="E306" s="265" t="s">
        <v>1</v>
      </c>
      <c r="F306" s="266" t="s">
        <v>218</v>
      </c>
      <c r="G306" s="264"/>
      <c r="H306" s="267">
        <v>162.5</v>
      </c>
      <c r="I306" s="268"/>
      <c r="J306" s="264"/>
      <c r="K306" s="264"/>
      <c r="L306" s="269"/>
      <c r="M306" s="270"/>
      <c r="N306" s="271"/>
      <c r="O306" s="271"/>
      <c r="P306" s="271"/>
      <c r="Q306" s="271"/>
      <c r="R306" s="271"/>
      <c r="S306" s="271"/>
      <c r="T306" s="272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T306" s="273" t="s">
        <v>215</v>
      </c>
      <c r="AU306" s="273" t="s">
        <v>91</v>
      </c>
      <c r="AV306" s="15" t="s">
        <v>214</v>
      </c>
      <c r="AW306" s="15" t="s">
        <v>35</v>
      </c>
      <c r="AX306" s="15" t="s">
        <v>85</v>
      </c>
      <c r="AY306" s="273" t="s">
        <v>208</v>
      </c>
    </row>
    <row r="307" s="2" customFormat="1" ht="37.8" customHeight="1">
      <c r="A307" s="38"/>
      <c r="B307" s="39"/>
      <c r="C307" s="227" t="s">
        <v>457</v>
      </c>
      <c r="D307" s="227" t="s">
        <v>210</v>
      </c>
      <c r="E307" s="228" t="s">
        <v>458</v>
      </c>
      <c r="F307" s="229" t="s">
        <v>459</v>
      </c>
      <c r="G307" s="230" t="s">
        <v>308</v>
      </c>
      <c r="H307" s="231">
        <v>162.5</v>
      </c>
      <c r="I307" s="232"/>
      <c r="J307" s="233">
        <f>ROUND(I307*H307,2)</f>
        <v>0</v>
      </c>
      <c r="K307" s="234"/>
      <c r="L307" s="44"/>
      <c r="M307" s="235" t="s">
        <v>1</v>
      </c>
      <c r="N307" s="236" t="s">
        <v>44</v>
      </c>
      <c r="O307" s="91"/>
      <c r="P307" s="237">
        <f>O307*H307</f>
        <v>0</v>
      </c>
      <c r="Q307" s="237">
        <v>0</v>
      </c>
      <c r="R307" s="237">
        <f>Q307*H307</f>
        <v>0</v>
      </c>
      <c r="S307" s="237">
        <v>0</v>
      </c>
      <c r="T307" s="238">
        <f>S307*H307</f>
        <v>0</v>
      </c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R307" s="239" t="s">
        <v>214</v>
      </c>
      <c r="AT307" s="239" t="s">
        <v>210</v>
      </c>
      <c r="AU307" s="239" t="s">
        <v>91</v>
      </c>
      <c r="AY307" s="17" t="s">
        <v>208</v>
      </c>
      <c r="BE307" s="240">
        <f>IF(N307="základní",J307,0)</f>
        <v>0</v>
      </c>
      <c r="BF307" s="240">
        <f>IF(N307="snížená",J307,0)</f>
        <v>0</v>
      </c>
      <c r="BG307" s="240">
        <f>IF(N307="zákl. přenesená",J307,0)</f>
        <v>0</v>
      </c>
      <c r="BH307" s="240">
        <f>IF(N307="sníž. přenesená",J307,0)</f>
        <v>0</v>
      </c>
      <c r="BI307" s="240">
        <f>IF(N307="nulová",J307,0)</f>
        <v>0</v>
      </c>
      <c r="BJ307" s="17" t="s">
        <v>91</v>
      </c>
      <c r="BK307" s="240">
        <f>ROUND(I307*H307,2)</f>
        <v>0</v>
      </c>
      <c r="BL307" s="17" t="s">
        <v>214</v>
      </c>
      <c r="BM307" s="239" t="s">
        <v>460</v>
      </c>
    </row>
    <row r="308" s="2" customFormat="1" ht="37.8" customHeight="1">
      <c r="A308" s="38"/>
      <c r="B308" s="39"/>
      <c r="C308" s="227" t="s">
        <v>334</v>
      </c>
      <c r="D308" s="227" t="s">
        <v>210</v>
      </c>
      <c r="E308" s="228" t="s">
        <v>461</v>
      </c>
      <c r="F308" s="229" t="s">
        <v>462</v>
      </c>
      <c r="G308" s="230" t="s">
        <v>308</v>
      </c>
      <c r="H308" s="231">
        <v>162.5</v>
      </c>
      <c r="I308" s="232"/>
      <c r="J308" s="233">
        <f>ROUND(I308*H308,2)</f>
        <v>0</v>
      </c>
      <c r="K308" s="234"/>
      <c r="L308" s="44"/>
      <c r="M308" s="235" t="s">
        <v>1</v>
      </c>
      <c r="N308" s="236" t="s">
        <v>44</v>
      </c>
      <c r="O308" s="91"/>
      <c r="P308" s="237">
        <f>O308*H308</f>
        <v>0</v>
      </c>
      <c r="Q308" s="237">
        <v>0</v>
      </c>
      <c r="R308" s="237">
        <f>Q308*H308</f>
        <v>0</v>
      </c>
      <c r="S308" s="237">
        <v>0</v>
      </c>
      <c r="T308" s="238">
        <f>S308*H308</f>
        <v>0</v>
      </c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R308" s="239" t="s">
        <v>214</v>
      </c>
      <c r="AT308" s="239" t="s">
        <v>210</v>
      </c>
      <c r="AU308" s="239" t="s">
        <v>91</v>
      </c>
      <c r="AY308" s="17" t="s">
        <v>208</v>
      </c>
      <c r="BE308" s="240">
        <f>IF(N308="základní",J308,0)</f>
        <v>0</v>
      </c>
      <c r="BF308" s="240">
        <f>IF(N308="snížená",J308,0)</f>
        <v>0</v>
      </c>
      <c r="BG308" s="240">
        <f>IF(N308="zákl. přenesená",J308,0)</f>
        <v>0</v>
      </c>
      <c r="BH308" s="240">
        <f>IF(N308="sníž. přenesená",J308,0)</f>
        <v>0</v>
      </c>
      <c r="BI308" s="240">
        <f>IF(N308="nulová",J308,0)</f>
        <v>0</v>
      </c>
      <c r="BJ308" s="17" t="s">
        <v>91</v>
      </c>
      <c r="BK308" s="240">
        <f>ROUND(I308*H308,2)</f>
        <v>0</v>
      </c>
      <c r="BL308" s="17" t="s">
        <v>214</v>
      </c>
      <c r="BM308" s="239" t="s">
        <v>463</v>
      </c>
    </row>
    <row r="309" s="2" customFormat="1" ht="37.8" customHeight="1">
      <c r="A309" s="38"/>
      <c r="B309" s="39"/>
      <c r="C309" s="227" t="s">
        <v>464</v>
      </c>
      <c r="D309" s="227" t="s">
        <v>210</v>
      </c>
      <c r="E309" s="228" t="s">
        <v>465</v>
      </c>
      <c r="F309" s="229" t="s">
        <v>466</v>
      </c>
      <c r="G309" s="230" t="s">
        <v>308</v>
      </c>
      <c r="H309" s="231">
        <v>162.5</v>
      </c>
      <c r="I309" s="232"/>
      <c r="J309" s="233">
        <f>ROUND(I309*H309,2)</f>
        <v>0</v>
      </c>
      <c r="K309" s="234"/>
      <c r="L309" s="44"/>
      <c r="M309" s="235" t="s">
        <v>1</v>
      </c>
      <c r="N309" s="236" t="s">
        <v>44</v>
      </c>
      <c r="O309" s="91"/>
      <c r="P309" s="237">
        <f>O309*H309</f>
        <v>0</v>
      </c>
      <c r="Q309" s="237">
        <v>0</v>
      </c>
      <c r="R309" s="237">
        <f>Q309*H309</f>
        <v>0</v>
      </c>
      <c r="S309" s="237">
        <v>0</v>
      </c>
      <c r="T309" s="238">
        <f>S309*H309</f>
        <v>0</v>
      </c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R309" s="239" t="s">
        <v>214</v>
      </c>
      <c r="AT309" s="239" t="s">
        <v>210</v>
      </c>
      <c r="AU309" s="239" t="s">
        <v>91</v>
      </c>
      <c r="AY309" s="17" t="s">
        <v>208</v>
      </c>
      <c r="BE309" s="240">
        <f>IF(N309="základní",J309,0)</f>
        <v>0</v>
      </c>
      <c r="BF309" s="240">
        <f>IF(N309="snížená",J309,0)</f>
        <v>0</v>
      </c>
      <c r="BG309" s="240">
        <f>IF(N309="zákl. přenesená",J309,0)</f>
        <v>0</v>
      </c>
      <c r="BH309" s="240">
        <f>IF(N309="sníž. přenesená",J309,0)</f>
        <v>0</v>
      </c>
      <c r="BI309" s="240">
        <f>IF(N309="nulová",J309,0)</f>
        <v>0</v>
      </c>
      <c r="BJ309" s="17" t="s">
        <v>91</v>
      </c>
      <c r="BK309" s="240">
        <f>ROUND(I309*H309,2)</f>
        <v>0</v>
      </c>
      <c r="BL309" s="17" t="s">
        <v>214</v>
      </c>
      <c r="BM309" s="239" t="s">
        <v>467</v>
      </c>
    </row>
    <row r="310" s="2" customFormat="1" ht="78" customHeight="1">
      <c r="A310" s="38"/>
      <c r="B310" s="39"/>
      <c r="C310" s="227" t="s">
        <v>339</v>
      </c>
      <c r="D310" s="227" t="s">
        <v>210</v>
      </c>
      <c r="E310" s="228" t="s">
        <v>468</v>
      </c>
      <c r="F310" s="229" t="s">
        <v>469</v>
      </c>
      <c r="G310" s="230" t="s">
        <v>239</v>
      </c>
      <c r="H310" s="231">
        <v>3.7999999999999998</v>
      </c>
      <c r="I310" s="232"/>
      <c r="J310" s="233">
        <f>ROUND(I310*H310,2)</f>
        <v>0</v>
      </c>
      <c r="K310" s="234"/>
      <c r="L310" s="44"/>
      <c r="M310" s="235" t="s">
        <v>1</v>
      </c>
      <c r="N310" s="236" t="s">
        <v>44</v>
      </c>
      <c r="O310" s="91"/>
      <c r="P310" s="237">
        <f>O310*H310</f>
        <v>0</v>
      </c>
      <c r="Q310" s="237">
        <v>0</v>
      </c>
      <c r="R310" s="237">
        <f>Q310*H310</f>
        <v>0</v>
      </c>
      <c r="S310" s="237">
        <v>0</v>
      </c>
      <c r="T310" s="238">
        <f>S310*H310</f>
        <v>0</v>
      </c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R310" s="239" t="s">
        <v>214</v>
      </c>
      <c r="AT310" s="239" t="s">
        <v>210</v>
      </c>
      <c r="AU310" s="239" t="s">
        <v>91</v>
      </c>
      <c r="AY310" s="17" t="s">
        <v>208</v>
      </c>
      <c r="BE310" s="240">
        <f>IF(N310="základní",J310,0)</f>
        <v>0</v>
      </c>
      <c r="BF310" s="240">
        <f>IF(N310="snížená",J310,0)</f>
        <v>0</v>
      </c>
      <c r="BG310" s="240">
        <f>IF(N310="zákl. přenesená",J310,0)</f>
        <v>0</v>
      </c>
      <c r="BH310" s="240">
        <f>IF(N310="sníž. přenesená",J310,0)</f>
        <v>0</v>
      </c>
      <c r="BI310" s="240">
        <f>IF(N310="nulová",J310,0)</f>
        <v>0</v>
      </c>
      <c r="BJ310" s="17" t="s">
        <v>91</v>
      </c>
      <c r="BK310" s="240">
        <f>ROUND(I310*H310,2)</f>
        <v>0</v>
      </c>
      <c r="BL310" s="17" t="s">
        <v>214</v>
      </c>
      <c r="BM310" s="239" t="s">
        <v>470</v>
      </c>
    </row>
    <row r="311" s="2" customFormat="1" ht="44.25" customHeight="1">
      <c r="A311" s="38"/>
      <c r="B311" s="39"/>
      <c r="C311" s="227" t="s">
        <v>471</v>
      </c>
      <c r="D311" s="227" t="s">
        <v>210</v>
      </c>
      <c r="E311" s="228" t="s">
        <v>472</v>
      </c>
      <c r="F311" s="229" t="s">
        <v>473</v>
      </c>
      <c r="G311" s="230" t="s">
        <v>267</v>
      </c>
      <c r="H311" s="231">
        <v>70</v>
      </c>
      <c r="I311" s="232"/>
      <c r="J311" s="233">
        <f>ROUND(I311*H311,2)</f>
        <v>0</v>
      </c>
      <c r="K311" s="234"/>
      <c r="L311" s="44"/>
      <c r="M311" s="235" t="s">
        <v>1</v>
      </c>
      <c r="N311" s="236" t="s">
        <v>44</v>
      </c>
      <c r="O311" s="91"/>
      <c r="P311" s="237">
        <f>O311*H311</f>
        <v>0</v>
      </c>
      <c r="Q311" s="237">
        <v>0</v>
      </c>
      <c r="R311" s="237">
        <f>Q311*H311</f>
        <v>0</v>
      </c>
      <c r="S311" s="237">
        <v>0</v>
      </c>
      <c r="T311" s="238">
        <f>S311*H311</f>
        <v>0</v>
      </c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R311" s="239" t="s">
        <v>214</v>
      </c>
      <c r="AT311" s="239" t="s">
        <v>210</v>
      </c>
      <c r="AU311" s="239" t="s">
        <v>91</v>
      </c>
      <c r="AY311" s="17" t="s">
        <v>208</v>
      </c>
      <c r="BE311" s="240">
        <f>IF(N311="základní",J311,0)</f>
        <v>0</v>
      </c>
      <c r="BF311" s="240">
        <f>IF(N311="snížená",J311,0)</f>
        <v>0</v>
      </c>
      <c r="BG311" s="240">
        <f>IF(N311="zákl. přenesená",J311,0)</f>
        <v>0</v>
      </c>
      <c r="BH311" s="240">
        <f>IF(N311="sníž. přenesená",J311,0)</f>
        <v>0</v>
      </c>
      <c r="BI311" s="240">
        <f>IF(N311="nulová",J311,0)</f>
        <v>0</v>
      </c>
      <c r="BJ311" s="17" t="s">
        <v>91</v>
      </c>
      <c r="BK311" s="240">
        <f>ROUND(I311*H311,2)</f>
        <v>0</v>
      </c>
      <c r="BL311" s="17" t="s">
        <v>214</v>
      </c>
      <c r="BM311" s="239" t="s">
        <v>474</v>
      </c>
    </row>
    <row r="312" s="13" customFormat="1">
      <c r="A312" s="13"/>
      <c r="B312" s="241"/>
      <c r="C312" s="242"/>
      <c r="D312" s="243" t="s">
        <v>215</v>
      </c>
      <c r="E312" s="244" t="s">
        <v>1</v>
      </c>
      <c r="F312" s="245" t="s">
        <v>475</v>
      </c>
      <c r="G312" s="242"/>
      <c r="H312" s="244" t="s">
        <v>1</v>
      </c>
      <c r="I312" s="246"/>
      <c r="J312" s="242"/>
      <c r="K312" s="242"/>
      <c r="L312" s="247"/>
      <c r="M312" s="248"/>
      <c r="N312" s="249"/>
      <c r="O312" s="249"/>
      <c r="P312" s="249"/>
      <c r="Q312" s="249"/>
      <c r="R312" s="249"/>
      <c r="S312" s="249"/>
      <c r="T312" s="250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T312" s="251" t="s">
        <v>215</v>
      </c>
      <c r="AU312" s="251" t="s">
        <v>91</v>
      </c>
      <c r="AV312" s="13" t="s">
        <v>85</v>
      </c>
      <c r="AW312" s="13" t="s">
        <v>35</v>
      </c>
      <c r="AX312" s="13" t="s">
        <v>78</v>
      </c>
      <c r="AY312" s="251" t="s">
        <v>208</v>
      </c>
    </row>
    <row r="313" s="14" customFormat="1">
      <c r="A313" s="14"/>
      <c r="B313" s="252"/>
      <c r="C313" s="253"/>
      <c r="D313" s="243" t="s">
        <v>215</v>
      </c>
      <c r="E313" s="254" t="s">
        <v>1</v>
      </c>
      <c r="F313" s="255" t="s">
        <v>476</v>
      </c>
      <c r="G313" s="253"/>
      <c r="H313" s="256">
        <v>70</v>
      </c>
      <c r="I313" s="257"/>
      <c r="J313" s="253"/>
      <c r="K313" s="253"/>
      <c r="L313" s="258"/>
      <c r="M313" s="259"/>
      <c r="N313" s="260"/>
      <c r="O313" s="260"/>
      <c r="P313" s="260"/>
      <c r="Q313" s="260"/>
      <c r="R313" s="260"/>
      <c r="S313" s="260"/>
      <c r="T313" s="261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T313" s="262" t="s">
        <v>215</v>
      </c>
      <c r="AU313" s="262" t="s">
        <v>91</v>
      </c>
      <c r="AV313" s="14" t="s">
        <v>91</v>
      </c>
      <c r="AW313" s="14" t="s">
        <v>35</v>
      </c>
      <c r="AX313" s="14" t="s">
        <v>78</v>
      </c>
      <c r="AY313" s="262" t="s">
        <v>208</v>
      </c>
    </row>
    <row r="314" s="15" customFormat="1">
      <c r="A314" s="15"/>
      <c r="B314" s="263"/>
      <c r="C314" s="264"/>
      <c r="D314" s="243" t="s">
        <v>215</v>
      </c>
      <c r="E314" s="265" t="s">
        <v>1</v>
      </c>
      <c r="F314" s="266" t="s">
        <v>218</v>
      </c>
      <c r="G314" s="264"/>
      <c r="H314" s="267">
        <v>70</v>
      </c>
      <c r="I314" s="268"/>
      <c r="J314" s="264"/>
      <c r="K314" s="264"/>
      <c r="L314" s="269"/>
      <c r="M314" s="270"/>
      <c r="N314" s="271"/>
      <c r="O314" s="271"/>
      <c r="P314" s="271"/>
      <c r="Q314" s="271"/>
      <c r="R314" s="271"/>
      <c r="S314" s="271"/>
      <c r="T314" s="272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T314" s="273" t="s">
        <v>215</v>
      </c>
      <c r="AU314" s="273" t="s">
        <v>91</v>
      </c>
      <c r="AV314" s="15" t="s">
        <v>214</v>
      </c>
      <c r="AW314" s="15" t="s">
        <v>35</v>
      </c>
      <c r="AX314" s="15" t="s">
        <v>85</v>
      </c>
      <c r="AY314" s="273" t="s">
        <v>208</v>
      </c>
    </row>
    <row r="315" s="2" customFormat="1" ht="24.15" customHeight="1">
      <c r="A315" s="38"/>
      <c r="B315" s="39"/>
      <c r="C315" s="227" t="s">
        <v>343</v>
      </c>
      <c r="D315" s="227" t="s">
        <v>210</v>
      </c>
      <c r="E315" s="228" t="s">
        <v>477</v>
      </c>
      <c r="F315" s="229" t="s">
        <v>478</v>
      </c>
      <c r="G315" s="230" t="s">
        <v>213</v>
      </c>
      <c r="H315" s="231">
        <v>11.800000000000001</v>
      </c>
      <c r="I315" s="232"/>
      <c r="J315" s="233">
        <f>ROUND(I315*H315,2)</f>
        <v>0</v>
      </c>
      <c r="K315" s="234"/>
      <c r="L315" s="44"/>
      <c r="M315" s="235" t="s">
        <v>1</v>
      </c>
      <c r="N315" s="236" t="s">
        <v>44</v>
      </c>
      <c r="O315" s="91"/>
      <c r="P315" s="237">
        <f>O315*H315</f>
        <v>0</v>
      </c>
      <c r="Q315" s="237">
        <v>0</v>
      </c>
      <c r="R315" s="237">
        <f>Q315*H315</f>
        <v>0</v>
      </c>
      <c r="S315" s="237">
        <v>0</v>
      </c>
      <c r="T315" s="238">
        <f>S315*H315</f>
        <v>0</v>
      </c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R315" s="239" t="s">
        <v>214</v>
      </c>
      <c r="AT315" s="239" t="s">
        <v>210</v>
      </c>
      <c r="AU315" s="239" t="s">
        <v>91</v>
      </c>
      <c r="AY315" s="17" t="s">
        <v>208</v>
      </c>
      <c r="BE315" s="240">
        <f>IF(N315="základní",J315,0)</f>
        <v>0</v>
      </c>
      <c r="BF315" s="240">
        <f>IF(N315="snížená",J315,0)</f>
        <v>0</v>
      </c>
      <c r="BG315" s="240">
        <f>IF(N315="zákl. přenesená",J315,0)</f>
        <v>0</v>
      </c>
      <c r="BH315" s="240">
        <f>IF(N315="sníž. přenesená",J315,0)</f>
        <v>0</v>
      </c>
      <c r="BI315" s="240">
        <f>IF(N315="nulová",J315,0)</f>
        <v>0</v>
      </c>
      <c r="BJ315" s="17" t="s">
        <v>91</v>
      </c>
      <c r="BK315" s="240">
        <f>ROUND(I315*H315,2)</f>
        <v>0</v>
      </c>
      <c r="BL315" s="17" t="s">
        <v>214</v>
      </c>
      <c r="BM315" s="239" t="s">
        <v>479</v>
      </c>
    </row>
    <row r="316" s="14" customFormat="1">
      <c r="A316" s="14"/>
      <c r="B316" s="252"/>
      <c r="C316" s="253"/>
      <c r="D316" s="243" t="s">
        <v>215</v>
      </c>
      <c r="E316" s="254" t="s">
        <v>1</v>
      </c>
      <c r="F316" s="255" t="s">
        <v>480</v>
      </c>
      <c r="G316" s="253"/>
      <c r="H316" s="256">
        <v>11.800000000000001</v>
      </c>
      <c r="I316" s="257"/>
      <c r="J316" s="253"/>
      <c r="K316" s="253"/>
      <c r="L316" s="258"/>
      <c r="M316" s="259"/>
      <c r="N316" s="260"/>
      <c r="O316" s="260"/>
      <c r="P316" s="260"/>
      <c r="Q316" s="260"/>
      <c r="R316" s="260"/>
      <c r="S316" s="260"/>
      <c r="T316" s="261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T316" s="262" t="s">
        <v>215</v>
      </c>
      <c r="AU316" s="262" t="s">
        <v>91</v>
      </c>
      <c r="AV316" s="14" t="s">
        <v>91</v>
      </c>
      <c r="AW316" s="14" t="s">
        <v>35</v>
      </c>
      <c r="AX316" s="14" t="s">
        <v>78</v>
      </c>
      <c r="AY316" s="262" t="s">
        <v>208</v>
      </c>
    </row>
    <row r="317" s="15" customFormat="1">
      <c r="A317" s="15"/>
      <c r="B317" s="263"/>
      <c r="C317" s="264"/>
      <c r="D317" s="243" t="s">
        <v>215</v>
      </c>
      <c r="E317" s="265" t="s">
        <v>1</v>
      </c>
      <c r="F317" s="266" t="s">
        <v>218</v>
      </c>
      <c r="G317" s="264"/>
      <c r="H317" s="267">
        <v>11.800000000000001</v>
      </c>
      <c r="I317" s="268"/>
      <c r="J317" s="264"/>
      <c r="K317" s="264"/>
      <c r="L317" s="269"/>
      <c r="M317" s="270"/>
      <c r="N317" s="271"/>
      <c r="O317" s="271"/>
      <c r="P317" s="271"/>
      <c r="Q317" s="271"/>
      <c r="R317" s="271"/>
      <c r="S317" s="271"/>
      <c r="T317" s="272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T317" s="273" t="s">
        <v>215</v>
      </c>
      <c r="AU317" s="273" t="s">
        <v>91</v>
      </c>
      <c r="AV317" s="15" t="s">
        <v>214</v>
      </c>
      <c r="AW317" s="15" t="s">
        <v>35</v>
      </c>
      <c r="AX317" s="15" t="s">
        <v>85</v>
      </c>
      <c r="AY317" s="273" t="s">
        <v>208</v>
      </c>
    </row>
    <row r="318" s="2" customFormat="1" ht="24.15" customHeight="1">
      <c r="A318" s="38"/>
      <c r="B318" s="39"/>
      <c r="C318" s="227" t="s">
        <v>481</v>
      </c>
      <c r="D318" s="227" t="s">
        <v>210</v>
      </c>
      <c r="E318" s="228" t="s">
        <v>482</v>
      </c>
      <c r="F318" s="229" t="s">
        <v>483</v>
      </c>
      <c r="G318" s="230" t="s">
        <v>308</v>
      </c>
      <c r="H318" s="231">
        <v>23.75</v>
      </c>
      <c r="I318" s="232"/>
      <c r="J318" s="233">
        <f>ROUND(I318*H318,2)</f>
        <v>0</v>
      </c>
      <c r="K318" s="234"/>
      <c r="L318" s="44"/>
      <c r="M318" s="235" t="s">
        <v>1</v>
      </c>
      <c r="N318" s="236" t="s">
        <v>44</v>
      </c>
      <c r="O318" s="91"/>
      <c r="P318" s="237">
        <f>O318*H318</f>
        <v>0</v>
      </c>
      <c r="Q318" s="237">
        <v>0</v>
      </c>
      <c r="R318" s="237">
        <f>Q318*H318</f>
        <v>0</v>
      </c>
      <c r="S318" s="237">
        <v>0</v>
      </c>
      <c r="T318" s="238">
        <f>S318*H318</f>
        <v>0</v>
      </c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R318" s="239" t="s">
        <v>214</v>
      </c>
      <c r="AT318" s="239" t="s">
        <v>210</v>
      </c>
      <c r="AU318" s="239" t="s">
        <v>91</v>
      </c>
      <c r="AY318" s="17" t="s">
        <v>208</v>
      </c>
      <c r="BE318" s="240">
        <f>IF(N318="základní",J318,0)</f>
        <v>0</v>
      </c>
      <c r="BF318" s="240">
        <f>IF(N318="snížená",J318,0)</f>
        <v>0</v>
      </c>
      <c r="BG318" s="240">
        <f>IF(N318="zákl. přenesená",J318,0)</f>
        <v>0</v>
      </c>
      <c r="BH318" s="240">
        <f>IF(N318="sníž. přenesená",J318,0)</f>
        <v>0</v>
      </c>
      <c r="BI318" s="240">
        <f>IF(N318="nulová",J318,0)</f>
        <v>0</v>
      </c>
      <c r="BJ318" s="17" t="s">
        <v>91</v>
      </c>
      <c r="BK318" s="240">
        <f>ROUND(I318*H318,2)</f>
        <v>0</v>
      </c>
      <c r="BL318" s="17" t="s">
        <v>214</v>
      </c>
      <c r="BM318" s="239" t="s">
        <v>484</v>
      </c>
    </row>
    <row r="319" s="14" customFormat="1">
      <c r="A319" s="14"/>
      <c r="B319" s="252"/>
      <c r="C319" s="253"/>
      <c r="D319" s="243" t="s">
        <v>215</v>
      </c>
      <c r="E319" s="254" t="s">
        <v>1</v>
      </c>
      <c r="F319" s="255" t="s">
        <v>485</v>
      </c>
      <c r="G319" s="253"/>
      <c r="H319" s="256">
        <v>23.75</v>
      </c>
      <c r="I319" s="257"/>
      <c r="J319" s="253"/>
      <c r="K319" s="253"/>
      <c r="L319" s="258"/>
      <c r="M319" s="259"/>
      <c r="N319" s="260"/>
      <c r="O319" s="260"/>
      <c r="P319" s="260"/>
      <c r="Q319" s="260"/>
      <c r="R319" s="260"/>
      <c r="S319" s="260"/>
      <c r="T319" s="261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T319" s="262" t="s">
        <v>215</v>
      </c>
      <c r="AU319" s="262" t="s">
        <v>91</v>
      </c>
      <c r="AV319" s="14" t="s">
        <v>91</v>
      </c>
      <c r="AW319" s="14" t="s">
        <v>35</v>
      </c>
      <c r="AX319" s="14" t="s">
        <v>78</v>
      </c>
      <c r="AY319" s="262" t="s">
        <v>208</v>
      </c>
    </row>
    <row r="320" s="15" customFormat="1">
      <c r="A320" s="15"/>
      <c r="B320" s="263"/>
      <c r="C320" s="264"/>
      <c r="D320" s="243" t="s">
        <v>215</v>
      </c>
      <c r="E320" s="265" t="s">
        <v>1</v>
      </c>
      <c r="F320" s="266" t="s">
        <v>218</v>
      </c>
      <c r="G320" s="264"/>
      <c r="H320" s="267">
        <v>23.75</v>
      </c>
      <c r="I320" s="268"/>
      <c r="J320" s="264"/>
      <c r="K320" s="264"/>
      <c r="L320" s="269"/>
      <c r="M320" s="270"/>
      <c r="N320" s="271"/>
      <c r="O320" s="271"/>
      <c r="P320" s="271"/>
      <c r="Q320" s="271"/>
      <c r="R320" s="271"/>
      <c r="S320" s="271"/>
      <c r="T320" s="272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T320" s="273" t="s">
        <v>215</v>
      </c>
      <c r="AU320" s="273" t="s">
        <v>91</v>
      </c>
      <c r="AV320" s="15" t="s">
        <v>214</v>
      </c>
      <c r="AW320" s="15" t="s">
        <v>35</v>
      </c>
      <c r="AX320" s="15" t="s">
        <v>85</v>
      </c>
      <c r="AY320" s="273" t="s">
        <v>208</v>
      </c>
    </row>
    <row r="321" s="2" customFormat="1" ht="24.15" customHeight="1">
      <c r="A321" s="38"/>
      <c r="B321" s="39"/>
      <c r="C321" s="227" t="s">
        <v>347</v>
      </c>
      <c r="D321" s="227" t="s">
        <v>210</v>
      </c>
      <c r="E321" s="228" t="s">
        <v>486</v>
      </c>
      <c r="F321" s="229" t="s">
        <v>487</v>
      </c>
      <c r="G321" s="230" t="s">
        <v>308</v>
      </c>
      <c r="H321" s="231">
        <v>23.75</v>
      </c>
      <c r="I321" s="232"/>
      <c r="J321" s="233">
        <f>ROUND(I321*H321,2)</f>
        <v>0</v>
      </c>
      <c r="K321" s="234"/>
      <c r="L321" s="44"/>
      <c r="M321" s="235" t="s">
        <v>1</v>
      </c>
      <c r="N321" s="236" t="s">
        <v>44</v>
      </c>
      <c r="O321" s="91"/>
      <c r="P321" s="237">
        <f>O321*H321</f>
        <v>0</v>
      </c>
      <c r="Q321" s="237">
        <v>0</v>
      </c>
      <c r="R321" s="237">
        <f>Q321*H321</f>
        <v>0</v>
      </c>
      <c r="S321" s="237">
        <v>0</v>
      </c>
      <c r="T321" s="238">
        <f>S321*H321</f>
        <v>0</v>
      </c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R321" s="239" t="s">
        <v>214</v>
      </c>
      <c r="AT321" s="239" t="s">
        <v>210</v>
      </c>
      <c r="AU321" s="239" t="s">
        <v>91</v>
      </c>
      <c r="AY321" s="17" t="s">
        <v>208</v>
      </c>
      <c r="BE321" s="240">
        <f>IF(N321="základní",J321,0)</f>
        <v>0</v>
      </c>
      <c r="BF321" s="240">
        <f>IF(N321="snížená",J321,0)</f>
        <v>0</v>
      </c>
      <c r="BG321" s="240">
        <f>IF(N321="zákl. přenesená",J321,0)</f>
        <v>0</v>
      </c>
      <c r="BH321" s="240">
        <f>IF(N321="sníž. přenesená",J321,0)</f>
        <v>0</v>
      </c>
      <c r="BI321" s="240">
        <f>IF(N321="nulová",J321,0)</f>
        <v>0</v>
      </c>
      <c r="BJ321" s="17" t="s">
        <v>91</v>
      </c>
      <c r="BK321" s="240">
        <f>ROUND(I321*H321,2)</f>
        <v>0</v>
      </c>
      <c r="BL321" s="17" t="s">
        <v>214</v>
      </c>
      <c r="BM321" s="239" t="s">
        <v>488</v>
      </c>
    </row>
    <row r="322" s="2" customFormat="1" ht="24.15" customHeight="1">
      <c r="A322" s="38"/>
      <c r="B322" s="39"/>
      <c r="C322" s="227" t="s">
        <v>489</v>
      </c>
      <c r="D322" s="227" t="s">
        <v>210</v>
      </c>
      <c r="E322" s="228" t="s">
        <v>490</v>
      </c>
      <c r="F322" s="229" t="s">
        <v>491</v>
      </c>
      <c r="G322" s="230" t="s">
        <v>239</v>
      </c>
      <c r="H322" s="231">
        <v>0.80000000000000004</v>
      </c>
      <c r="I322" s="232"/>
      <c r="J322" s="233">
        <f>ROUND(I322*H322,2)</f>
        <v>0</v>
      </c>
      <c r="K322" s="234"/>
      <c r="L322" s="44"/>
      <c r="M322" s="235" t="s">
        <v>1</v>
      </c>
      <c r="N322" s="236" t="s">
        <v>44</v>
      </c>
      <c r="O322" s="91"/>
      <c r="P322" s="237">
        <f>O322*H322</f>
        <v>0</v>
      </c>
      <c r="Q322" s="237">
        <v>0</v>
      </c>
      <c r="R322" s="237">
        <f>Q322*H322</f>
        <v>0</v>
      </c>
      <c r="S322" s="237">
        <v>0</v>
      </c>
      <c r="T322" s="238">
        <f>S322*H322</f>
        <v>0</v>
      </c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R322" s="239" t="s">
        <v>214</v>
      </c>
      <c r="AT322" s="239" t="s">
        <v>210</v>
      </c>
      <c r="AU322" s="239" t="s">
        <v>91</v>
      </c>
      <c r="AY322" s="17" t="s">
        <v>208</v>
      </c>
      <c r="BE322" s="240">
        <f>IF(N322="základní",J322,0)</f>
        <v>0</v>
      </c>
      <c r="BF322" s="240">
        <f>IF(N322="snížená",J322,0)</f>
        <v>0</v>
      </c>
      <c r="BG322" s="240">
        <f>IF(N322="zákl. přenesená",J322,0)</f>
        <v>0</v>
      </c>
      <c r="BH322" s="240">
        <f>IF(N322="sníž. přenesená",J322,0)</f>
        <v>0</v>
      </c>
      <c r="BI322" s="240">
        <f>IF(N322="nulová",J322,0)</f>
        <v>0</v>
      </c>
      <c r="BJ322" s="17" t="s">
        <v>91</v>
      </c>
      <c r="BK322" s="240">
        <f>ROUND(I322*H322,2)</f>
        <v>0</v>
      </c>
      <c r="BL322" s="17" t="s">
        <v>214</v>
      </c>
      <c r="BM322" s="239" t="s">
        <v>492</v>
      </c>
    </row>
    <row r="323" s="2" customFormat="1" ht="37.8" customHeight="1">
      <c r="A323" s="38"/>
      <c r="B323" s="39"/>
      <c r="C323" s="227" t="s">
        <v>352</v>
      </c>
      <c r="D323" s="227" t="s">
        <v>210</v>
      </c>
      <c r="E323" s="228" t="s">
        <v>493</v>
      </c>
      <c r="F323" s="229" t="s">
        <v>494</v>
      </c>
      <c r="G323" s="230" t="s">
        <v>213</v>
      </c>
      <c r="H323" s="231">
        <v>15</v>
      </c>
      <c r="I323" s="232"/>
      <c r="J323" s="233">
        <f>ROUND(I323*H323,2)</f>
        <v>0</v>
      </c>
      <c r="K323" s="234"/>
      <c r="L323" s="44"/>
      <c r="M323" s="235" t="s">
        <v>1</v>
      </c>
      <c r="N323" s="236" t="s">
        <v>44</v>
      </c>
      <c r="O323" s="91"/>
      <c r="P323" s="237">
        <f>O323*H323</f>
        <v>0</v>
      </c>
      <c r="Q323" s="237">
        <v>0</v>
      </c>
      <c r="R323" s="237">
        <f>Q323*H323</f>
        <v>0</v>
      </c>
      <c r="S323" s="237">
        <v>0</v>
      </c>
      <c r="T323" s="238">
        <f>S323*H323</f>
        <v>0</v>
      </c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R323" s="239" t="s">
        <v>214</v>
      </c>
      <c r="AT323" s="239" t="s">
        <v>210</v>
      </c>
      <c r="AU323" s="239" t="s">
        <v>91</v>
      </c>
      <c r="AY323" s="17" t="s">
        <v>208</v>
      </c>
      <c r="BE323" s="240">
        <f>IF(N323="základní",J323,0)</f>
        <v>0</v>
      </c>
      <c r="BF323" s="240">
        <f>IF(N323="snížená",J323,0)</f>
        <v>0</v>
      </c>
      <c r="BG323" s="240">
        <f>IF(N323="zákl. přenesená",J323,0)</f>
        <v>0</v>
      </c>
      <c r="BH323" s="240">
        <f>IF(N323="sníž. přenesená",J323,0)</f>
        <v>0</v>
      </c>
      <c r="BI323" s="240">
        <f>IF(N323="nulová",J323,0)</f>
        <v>0</v>
      </c>
      <c r="BJ323" s="17" t="s">
        <v>91</v>
      </c>
      <c r="BK323" s="240">
        <f>ROUND(I323*H323,2)</f>
        <v>0</v>
      </c>
      <c r="BL323" s="17" t="s">
        <v>214</v>
      </c>
      <c r="BM323" s="239" t="s">
        <v>495</v>
      </c>
    </row>
    <row r="324" s="14" customFormat="1">
      <c r="A324" s="14"/>
      <c r="B324" s="252"/>
      <c r="C324" s="253"/>
      <c r="D324" s="243" t="s">
        <v>215</v>
      </c>
      <c r="E324" s="254" t="s">
        <v>1</v>
      </c>
      <c r="F324" s="255" t="s">
        <v>496</v>
      </c>
      <c r="G324" s="253"/>
      <c r="H324" s="256">
        <v>15</v>
      </c>
      <c r="I324" s="257"/>
      <c r="J324" s="253"/>
      <c r="K324" s="253"/>
      <c r="L324" s="258"/>
      <c r="M324" s="259"/>
      <c r="N324" s="260"/>
      <c r="O324" s="260"/>
      <c r="P324" s="260"/>
      <c r="Q324" s="260"/>
      <c r="R324" s="260"/>
      <c r="S324" s="260"/>
      <c r="T324" s="261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T324" s="262" t="s">
        <v>215</v>
      </c>
      <c r="AU324" s="262" t="s">
        <v>91</v>
      </c>
      <c r="AV324" s="14" t="s">
        <v>91</v>
      </c>
      <c r="AW324" s="14" t="s">
        <v>35</v>
      </c>
      <c r="AX324" s="14" t="s">
        <v>78</v>
      </c>
      <c r="AY324" s="262" t="s">
        <v>208</v>
      </c>
    </row>
    <row r="325" s="15" customFormat="1">
      <c r="A325" s="15"/>
      <c r="B325" s="263"/>
      <c r="C325" s="264"/>
      <c r="D325" s="243" t="s">
        <v>215</v>
      </c>
      <c r="E325" s="265" t="s">
        <v>1</v>
      </c>
      <c r="F325" s="266" t="s">
        <v>218</v>
      </c>
      <c r="G325" s="264"/>
      <c r="H325" s="267">
        <v>15</v>
      </c>
      <c r="I325" s="268"/>
      <c r="J325" s="264"/>
      <c r="K325" s="264"/>
      <c r="L325" s="269"/>
      <c r="M325" s="270"/>
      <c r="N325" s="271"/>
      <c r="O325" s="271"/>
      <c r="P325" s="271"/>
      <c r="Q325" s="271"/>
      <c r="R325" s="271"/>
      <c r="S325" s="271"/>
      <c r="T325" s="272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T325" s="273" t="s">
        <v>215</v>
      </c>
      <c r="AU325" s="273" t="s">
        <v>91</v>
      </c>
      <c r="AV325" s="15" t="s">
        <v>214</v>
      </c>
      <c r="AW325" s="15" t="s">
        <v>35</v>
      </c>
      <c r="AX325" s="15" t="s">
        <v>85</v>
      </c>
      <c r="AY325" s="273" t="s">
        <v>208</v>
      </c>
    </row>
    <row r="326" s="2" customFormat="1" ht="37.8" customHeight="1">
      <c r="A326" s="38"/>
      <c r="B326" s="39"/>
      <c r="C326" s="227" t="s">
        <v>497</v>
      </c>
      <c r="D326" s="227" t="s">
        <v>210</v>
      </c>
      <c r="E326" s="228" t="s">
        <v>498</v>
      </c>
      <c r="F326" s="229" t="s">
        <v>499</v>
      </c>
      <c r="G326" s="230" t="s">
        <v>239</v>
      </c>
      <c r="H326" s="231">
        <v>1.1000000000000001</v>
      </c>
      <c r="I326" s="232"/>
      <c r="J326" s="233">
        <f>ROUND(I326*H326,2)</f>
        <v>0</v>
      </c>
      <c r="K326" s="234"/>
      <c r="L326" s="44"/>
      <c r="M326" s="235" t="s">
        <v>1</v>
      </c>
      <c r="N326" s="236" t="s">
        <v>44</v>
      </c>
      <c r="O326" s="91"/>
      <c r="P326" s="237">
        <f>O326*H326</f>
        <v>0</v>
      </c>
      <c r="Q326" s="237">
        <v>0</v>
      </c>
      <c r="R326" s="237">
        <f>Q326*H326</f>
        <v>0</v>
      </c>
      <c r="S326" s="237">
        <v>0</v>
      </c>
      <c r="T326" s="238">
        <f>S326*H326</f>
        <v>0</v>
      </c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R326" s="239" t="s">
        <v>214</v>
      </c>
      <c r="AT326" s="239" t="s">
        <v>210</v>
      </c>
      <c r="AU326" s="239" t="s">
        <v>91</v>
      </c>
      <c r="AY326" s="17" t="s">
        <v>208</v>
      </c>
      <c r="BE326" s="240">
        <f>IF(N326="základní",J326,0)</f>
        <v>0</v>
      </c>
      <c r="BF326" s="240">
        <f>IF(N326="snížená",J326,0)</f>
        <v>0</v>
      </c>
      <c r="BG326" s="240">
        <f>IF(N326="zákl. přenesená",J326,0)</f>
        <v>0</v>
      </c>
      <c r="BH326" s="240">
        <f>IF(N326="sníž. přenesená",J326,0)</f>
        <v>0</v>
      </c>
      <c r="BI326" s="240">
        <f>IF(N326="nulová",J326,0)</f>
        <v>0</v>
      </c>
      <c r="BJ326" s="17" t="s">
        <v>91</v>
      </c>
      <c r="BK326" s="240">
        <f>ROUND(I326*H326,2)</f>
        <v>0</v>
      </c>
      <c r="BL326" s="17" t="s">
        <v>214</v>
      </c>
      <c r="BM326" s="239" t="s">
        <v>500</v>
      </c>
    </row>
    <row r="327" s="2" customFormat="1" ht="37.8" customHeight="1">
      <c r="A327" s="38"/>
      <c r="B327" s="39"/>
      <c r="C327" s="227" t="s">
        <v>356</v>
      </c>
      <c r="D327" s="227" t="s">
        <v>210</v>
      </c>
      <c r="E327" s="228" t="s">
        <v>501</v>
      </c>
      <c r="F327" s="229" t="s">
        <v>502</v>
      </c>
      <c r="G327" s="230" t="s">
        <v>308</v>
      </c>
      <c r="H327" s="231">
        <v>50</v>
      </c>
      <c r="I327" s="232"/>
      <c r="J327" s="233">
        <f>ROUND(I327*H327,2)</f>
        <v>0</v>
      </c>
      <c r="K327" s="234"/>
      <c r="L327" s="44"/>
      <c r="M327" s="235" t="s">
        <v>1</v>
      </c>
      <c r="N327" s="236" t="s">
        <v>44</v>
      </c>
      <c r="O327" s="91"/>
      <c r="P327" s="237">
        <f>O327*H327</f>
        <v>0</v>
      </c>
      <c r="Q327" s="237">
        <v>0</v>
      </c>
      <c r="R327" s="237">
        <f>Q327*H327</f>
        <v>0</v>
      </c>
      <c r="S327" s="237">
        <v>0</v>
      </c>
      <c r="T327" s="238">
        <f>S327*H327</f>
        <v>0</v>
      </c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R327" s="239" t="s">
        <v>214</v>
      </c>
      <c r="AT327" s="239" t="s">
        <v>210</v>
      </c>
      <c r="AU327" s="239" t="s">
        <v>91</v>
      </c>
      <c r="AY327" s="17" t="s">
        <v>208</v>
      </c>
      <c r="BE327" s="240">
        <f>IF(N327="základní",J327,0)</f>
        <v>0</v>
      </c>
      <c r="BF327" s="240">
        <f>IF(N327="snížená",J327,0)</f>
        <v>0</v>
      </c>
      <c r="BG327" s="240">
        <f>IF(N327="zákl. přenesená",J327,0)</f>
        <v>0</v>
      </c>
      <c r="BH327" s="240">
        <f>IF(N327="sníž. přenesená",J327,0)</f>
        <v>0</v>
      </c>
      <c r="BI327" s="240">
        <f>IF(N327="nulová",J327,0)</f>
        <v>0</v>
      </c>
      <c r="BJ327" s="17" t="s">
        <v>91</v>
      </c>
      <c r="BK327" s="240">
        <f>ROUND(I327*H327,2)</f>
        <v>0</v>
      </c>
      <c r="BL327" s="17" t="s">
        <v>214</v>
      </c>
      <c r="BM327" s="239" t="s">
        <v>503</v>
      </c>
    </row>
    <row r="328" s="13" customFormat="1">
      <c r="A328" s="13"/>
      <c r="B328" s="241"/>
      <c r="C328" s="242"/>
      <c r="D328" s="243" t="s">
        <v>215</v>
      </c>
      <c r="E328" s="244" t="s">
        <v>1</v>
      </c>
      <c r="F328" s="245" t="s">
        <v>504</v>
      </c>
      <c r="G328" s="242"/>
      <c r="H328" s="244" t="s">
        <v>1</v>
      </c>
      <c r="I328" s="246"/>
      <c r="J328" s="242"/>
      <c r="K328" s="242"/>
      <c r="L328" s="247"/>
      <c r="M328" s="248"/>
      <c r="N328" s="249"/>
      <c r="O328" s="249"/>
      <c r="P328" s="249"/>
      <c r="Q328" s="249"/>
      <c r="R328" s="249"/>
      <c r="S328" s="249"/>
      <c r="T328" s="250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T328" s="251" t="s">
        <v>215</v>
      </c>
      <c r="AU328" s="251" t="s">
        <v>91</v>
      </c>
      <c r="AV328" s="13" t="s">
        <v>85</v>
      </c>
      <c r="AW328" s="13" t="s">
        <v>35</v>
      </c>
      <c r="AX328" s="13" t="s">
        <v>78</v>
      </c>
      <c r="AY328" s="251" t="s">
        <v>208</v>
      </c>
    </row>
    <row r="329" s="14" customFormat="1">
      <c r="A329" s="14"/>
      <c r="B329" s="252"/>
      <c r="C329" s="253"/>
      <c r="D329" s="243" t="s">
        <v>215</v>
      </c>
      <c r="E329" s="254" t="s">
        <v>1</v>
      </c>
      <c r="F329" s="255" t="s">
        <v>331</v>
      </c>
      <c r="G329" s="253"/>
      <c r="H329" s="256">
        <v>50</v>
      </c>
      <c r="I329" s="257"/>
      <c r="J329" s="253"/>
      <c r="K329" s="253"/>
      <c r="L329" s="258"/>
      <c r="M329" s="259"/>
      <c r="N329" s="260"/>
      <c r="O329" s="260"/>
      <c r="P329" s="260"/>
      <c r="Q329" s="260"/>
      <c r="R329" s="260"/>
      <c r="S329" s="260"/>
      <c r="T329" s="261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T329" s="262" t="s">
        <v>215</v>
      </c>
      <c r="AU329" s="262" t="s">
        <v>91</v>
      </c>
      <c r="AV329" s="14" t="s">
        <v>91</v>
      </c>
      <c r="AW329" s="14" t="s">
        <v>35</v>
      </c>
      <c r="AX329" s="14" t="s">
        <v>78</v>
      </c>
      <c r="AY329" s="262" t="s">
        <v>208</v>
      </c>
    </row>
    <row r="330" s="15" customFormat="1">
      <c r="A330" s="15"/>
      <c r="B330" s="263"/>
      <c r="C330" s="264"/>
      <c r="D330" s="243" t="s">
        <v>215</v>
      </c>
      <c r="E330" s="265" t="s">
        <v>1</v>
      </c>
      <c r="F330" s="266" t="s">
        <v>218</v>
      </c>
      <c r="G330" s="264"/>
      <c r="H330" s="267">
        <v>50</v>
      </c>
      <c r="I330" s="268"/>
      <c r="J330" s="264"/>
      <c r="K330" s="264"/>
      <c r="L330" s="269"/>
      <c r="M330" s="270"/>
      <c r="N330" s="271"/>
      <c r="O330" s="271"/>
      <c r="P330" s="271"/>
      <c r="Q330" s="271"/>
      <c r="R330" s="271"/>
      <c r="S330" s="271"/>
      <c r="T330" s="272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T330" s="273" t="s">
        <v>215</v>
      </c>
      <c r="AU330" s="273" t="s">
        <v>91</v>
      </c>
      <c r="AV330" s="15" t="s">
        <v>214</v>
      </c>
      <c r="AW330" s="15" t="s">
        <v>35</v>
      </c>
      <c r="AX330" s="15" t="s">
        <v>85</v>
      </c>
      <c r="AY330" s="273" t="s">
        <v>208</v>
      </c>
    </row>
    <row r="331" s="2" customFormat="1" ht="37.8" customHeight="1">
      <c r="A331" s="38"/>
      <c r="B331" s="39"/>
      <c r="C331" s="227" t="s">
        <v>505</v>
      </c>
      <c r="D331" s="227" t="s">
        <v>210</v>
      </c>
      <c r="E331" s="228" t="s">
        <v>506</v>
      </c>
      <c r="F331" s="229" t="s">
        <v>507</v>
      </c>
      <c r="G331" s="230" t="s">
        <v>308</v>
      </c>
      <c r="H331" s="231">
        <v>50</v>
      </c>
      <c r="I331" s="232"/>
      <c r="J331" s="233">
        <f>ROUND(I331*H331,2)</f>
        <v>0</v>
      </c>
      <c r="K331" s="234"/>
      <c r="L331" s="44"/>
      <c r="M331" s="235" t="s">
        <v>1</v>
      </c>
      <c r="N331" s="236" t="s">
        <v>44</v>
      </c>
      <c r="O331" s="91"/>
      <c r="P331" s="237">
        <f>O331*H331</f>
        <v>0</v>
      </c>
      <c r="Q331" s="237">
        <v>0</v>
      </c>
      <c r="R331" s="237">
        <f>Q331*H331</f>
        <v>0</v>
      </c>
      <c r="S331" s="237">
        <v>0</v>
      </c>
      <c r="T331" s="238">
        <f>S331*H331</f>
        <v>0</v>
      </c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R331" s="239" t="s">
        <v>214</v>
      </c>
      <c r="AT331" s="239" t="s">
        <v>210</v>
      </c>
      <c r="AU331" s="239" t="s">
        <v>91</v>
      </c>
      <c r="AY331" s="17" t="s">
        <v>208</v>
      </c>
      <c r="BE331" s="240">
        <f>IF(N331="základní",J331,0)</f>
        <v>0</v>
      </c>
      <c r="BF331" s="240">
        <f>IF(N331="snížená",J331,0)</f>
        <v>0</v>
      </c>
      <c r="BG331" s="240">
        <f>IF(N331="zákl. přenesená",J331,0)</f>
        <v>0</v>
      </c>
      <c r="BH331" s="240">
        <f>IF(N331="sníž. přenesená",J331,0)</f>
        <v>0</v>
      </c>
      <c r="BI331" s="240">
        <f>IF(N331="nulová",J331,0)</f>
        <v>0</v>
      </c>
      <c r="BJ331" s="17" t="s">
        <v>91</v>
      </c>
      <c r="BK331" s="240">
        <f>ROUND(I331*H331,2)</f>
        <v>0</v>
      </c>
      <c r="BL331" s="17" t="s">
        <v>214</v>
      </c>
      <c r="BM331" s="239" t="s">
        <v>508</v>
      </c>
    </row>
    <row r="332" s="12" customFormat="1" ht="22.8" customHeight="1">
      <c r="A332" s="12"/>
      <c r="B332" s="211"/>
      <c r="C332" s="212"/>
      <c r="D332" s="213" t="s">
        <v>77</v>
      </c>
      <c r="E332" s="225" t="s">
        <v>226</v>
      </c>
      <c r="F332" s="225" t="s">
        <v>509</v>
      </c>
      <c r="G332" s="212"/>
      <c r="H332" s="212"/>
      <c r="I332" s="215"/>
      <c r="J332" s="226">
        <f>BK332</f>
        <v>0</v>
      </c>
      <c r="K332" s="212"/>
      <c r="L332" s="217"/>
      <c r="M332" s="218"/>
      <c r="N332" s="219"/>
      <c r="O332" s="219"/>
      <c r="P332" s="220">
        <f>SUM(P333:P367)</f>
        <v>0</v>
      </c>
      <c r="Q332" s="219"/>
      <c r="R332" s="220">
        <f>SUM(R333:R367)</f>
        <v>0</v>
      </c>
      <c r="S332" s="219"/>
      <c r="T332" s="221">
        <f>SUM(T333:T367)</f>
        <v>0</v>
      </c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R332" s="222" t="s">
        <v>85</v>
      </c>
      <c r="AT332" s="223" t="s">
        <v>77</v>
      </c>
      <c r="AU332" s="223" t="s">
        <v>85</v>
      </c>
      <c r="AY332" s="222" t="s">
        <v>208</v>
      </c>
      <c r="BK332" s="224">
        <f>SUM(BK333:BK367)</f>
        <v>0</v>
      </c>
    </row>
    <row r="333" s="2" customFormat="1" ht="49.05" customHeight="1">
      <c r="A333" s="38"/>
      <c r="B333" s="39"/>
      <c r="C333" s="227" t="s">
        <v>360</v>
      </c>
      <c r="D333" s="227" t="s">
        <v>210</v>
      </c>
      <c r="E333" s="228" t="s">
        <v>510</v>
      </c>
      <c r="F333" s="229" t="s">
        <v>511</v>
      </c>
      <c r="G333" s="230" t="s">
        <v>308</v>
      </c>
      <c r="H333" s="231">
        <v>2470</v>
      </c>
      <c r="I333" s="232"/>
      <c r="J333" s="233">
        <f>ROUND(I333*H333,2)</f>
        <v>0</v>
      </c>
      <c r="K333" s="234"/>
      <c r="L333" s="44"/>
      <c r="M333" s="235" t="s">
        <v>1</v>
      </c>
      <c r="N333" s="236" t="s">
        <v>44</v>
      </c>
      <c r="O333" s="91"/>
      <c r="P333" s="237">
        <f>O333*H333</f>
        <v>0</v>
      </c>
      <c r="Q333" s="237">
        <v>0</v>
      </c>
      <c r="R333" s="237">
        <f>Q333*H333</f>
        <v>0</v>
      </c>
      <c r="S333" s="237">
        <v>0</v>
      </c>
      <c r="T333" s="238">
        <f>S333*H333</f>
        <v>0</v>
      </c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R333" s="239" t="s">
        <v>214</v>
      </c>
      <c r="AT333" s="239" t="s">
        <v>210</v>
      </c>
      <c r="AU333" s="239" t="s">
        <v>91</v>
      </c>
      <c r="AY333" s="17" t="s">
        <v>208</v>
      </c>
      <c r="BE333" s="240">
        <f>IF(N333="základní",J333,0)</f>
        <v>0</v>
      </c>
      <c r="BF333" s="240">
        <f>IF(N333="snížená",J333,0)</f>
        <v>0</v>
      </c>
      <c r="BG333" s="240">
        <f>IF(N333="zákl. přenesená",J333,0)</f>
        <v>0</v>
      </c>
      <c r="BH333" s="240">
        <f>IF(N333="sníž. přenesená",J333,0)</f>
        <v>0</v>
      </c>
      <c r="BI333" s="240">
        <f>IF(N333="nulová",J333,0)</f>
        <v>0</v>
      </c>
      <c r="BJ333" s="17" t="s">
        <v>91</v>
      </c>
      <c r="BK333" s="240">
        <f>ROUND(I333*H333,2)</f>
        <v>0</v>
      </c>
      <c r="BL333" s="17" t="s">
        <v>214</v>
      </c>
      <c r="BM333" s="239" t="s">
        <v>512</v>
      </c>
    </row>
    <row r="334" s="14" customFormat="1">
      <c r="A334" s="14"/>
      <c r="B334" s="252"/>
      <c r="C334" s="253"/>
      <c r="D334" s="243" t="s">
        <v>215</v>
      </c>
      <c r="E334" s="254" t="s">
        <v>1</v>
      </c>
      <c r="F334" s="255" t="s">
        <v>513</v>
      </c>
      <c r="G334" s="253"/>
      <c r="H334" s="256">
        <v>2470</v>
      </c>
      <c r="I334" s="257"/>
      <c r="J334" s="253"/>
      <c r="K334" s="253"/>
      <c r="L334" s="258"/>
      <c r="M334" s="259"/>
      <c r="N334" s="260"/>
      <c r="O334" s="260"/>
      <c r="P334" s="260"/>
      <c r="Q334" s="260"/>
      <c r="R334" s="260"/>
      <c r="S334" s="260"/>
      <c r="T334" s="261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T334" s="262" t="s">
        <v>215</v>
      </c>
      <c r="AU334" s="262" t="s">
        <v>91</v>
      </c>
      <c r="AV334" s="14" t="s">
        <v>91</v>
      </c>
      <c r="AW334" s="14" t="s">
        <v>35</v>
      </c>
      <c r="AX334" s="14" t="s">
        <v>78</v>
      </c>
      <c r="AY334" s="262" t="s">
        <v>208</v>
      </c>
    </row>
    <row r="335" s="15" customFormat="1">
      <c r="A335" s="15"/>
      <c r="B335" s="263"/>
      <c r="C335" s="264"/>
      <c r="D335" s="243" t="s">
        <v>215</v>
      </c>
      <c r="E335" s="265" t="s">
        <v>1</v>
      </c>
      <c r="F335" s="266" t="s">
        <v>218</v>
      </c>
      <c r="G335" s="264"/>
      <c r="H335" s="267">
        <v>2470</v>
      </c>
      <c r="I335" s="268"/>
      <c r="J335" s="264"/>
      <c r="K335" s="264"/>
      <c r="L335" s="269"/>
      <c r="M335" s="270"/>
      <c r="N335" s="271"/>
      <c r="O335" s="271"/>
      <c r="P335" s="271"/>
      <c r="Q335" s="271"/>
      <c r="R335" s="271"/>
      <c r="S335" s="271"/>
      <c r="T335" s="272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T335" s="273" t="s">
        <v>215</v>
      </c>
      <c r="AU335" s="273" t="s">
        <v>91</v>
      </c>
      <c r="AV335" s="15" t="s">
        <v>214</v>
      </c>
      <c r="AW335" s="15" t="s">
        <v>35</v>
      </c>
      <c r="AX335" s="15" t="s">
        <v>85</v>
      </c>
      <c r="AY335" s="273" t="s">
        <v>208</v>
      </c>
    </row>
    <row r="336" s="2" customFormat="1" ht="44.25" customHeight="1">
      <c r="A336" s="38"/>
      <c r="B336" s="39"/>
      <c r="C336" s="227" t="s">
        <v>514</v>
      </c>
      <c r="D336" s="227" t="s">
        <v>210</v>
      </c>
      <c r="E336" s="228" t="s">
        <v>515</v>
      </c>
      <c r="F336" s="229" t="s">
        <v>516</v>
      </c>
      <c r="G336" s="230" t="s">
        <v>308</v>
      </c>
      <c r="H336" s="231">
        <v>2775.5</v>
      </c>
      <c r="I336" s="232"/>
      <c r="J336" s="233">
        <f>ROUND(I336*H336,2)</f>
        <v>0</v>
      </c>
      <c r="K336" s="234"/>
      <c r="L336" s="44"/>
      <c r="M336" s="235" t="s">
        <v>1</v>
      </c>
      <c r="N336" s="236" t="s">
        <v>44</v>
      </c>
      <c r="O336" s="91"/>
      <c r="P336" s="237">
        <f>O336*H336</f>
        <v>0</v>
      </c>
      <c r="Q336" s="237">
        <v>0</v>
      </c>
      <c r="R336" s="237">
        <f>Q336*H336</f>
        <v>0</v>
      </c>
      <c r="S336" s="237">
        <v>0</v>
      </c>
      <c r="T336" s="238">
        <f>S336*H336</f>
        <v>0</v>
      </c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R336" s="239" t="s">
        <v>214</v>
      </c>
      <c r="AT336" s="239" t="s">
        <v>210</v>
      </c>
      <c r="AU336" s="239" t="s">
        <v>91</v>
      </c>
      <c r="AY336" s="17" t="s">
        <v>208</v>
      </c>
      <c r="BE336" s="240">
        <f>IF(N336="základní",J336,0)</f>
        <v>0</v>
      </c>
      <c r="BF336" s="240">
        <f>IF(N336="snížená",J336,0)</f>
        <v>0</v>
      </c>
      <c r="BG336" s="240">
        <f>IF(N336="zákl. přenesená",J336,0)</f>
        <v>0</v>
      </c>
      <c r="BH336" s="240">
        <f>IF(N336="sníž. přenesená",J336,0)</f>
        <v>0</v>
      </c>
      <c r="BI336" s="240">
        <f>IF(N336="nulová",J336,0)</f>
        <v>0</v>
      </c>
      <c r="BJ336" s="17" t="s">
        <v>91</v>
      </c>
      <c r="BK336" s="240">
        <f>ROUND(I336*H336,2)</f>
        <v>0</v>
      </c>
      <c r="BL336" s="17" t="s">
        <v>214</v>
      </c>
      <c r="BM336" s="239" t="s">
        <v>517</v>
      </c>
    </row>
    <row r="337" s="14" customFormat="1">
      <c r="A337" s="14"/>
      <c r="B337" s="252"/>
      <c r="C337" s="253"/>
      <c r="D337" s="243" t="s">
        <v>215</v>
      </c>
      <c r="E337" s="254" t="s">
        <v>1</v>
      </c>
      <c r="F337" s="255" t="s">
        <v>518</v>
      </c>
      <c r="G337" s="253"/>
      <c r="H337" s="256">
        <v>2775.5</v>
      </c>
      <c r="I337" s="257"/>
      <c r="J337" s="253"/>
      <c r="K337" s="253"/>
      <c r="L337" s="258"/>
      <c r="M337" s="259"/>
      <c r="N337" s="260"/>
      <c r="O337" s="260"/>
      <c r="P337" s="260"/>
      <c r="Q337" s="260"/>
      <c r="R337" s="260"/>
      <c r="S337" s="260"/>
      <c r="T337" s="261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T337" s="262" t="s">
        <v>215</v>
      </c>
      <c r="AU337" s="262" t="s">
        <v>91</v>
      </c>
      <c r="AV337" s="14" t="s">
        <v>91</v>
      </c>
      <c r="AW337" s="14" t="s">
        <v>35</v>
      </c>
      <c r="AX337" s="14" t="s">
        <v>78</v>
      </c>
      <c r="AY337" s="262" t="s">
        <v>208</v>
      </c>
    </row>
    <row r="338" s="15" customFormat="1">
      <c r="A338" s="15"/>
      <c r="B338" s="263"/>
      <c r="C338" s="264"/>
      <c r="D338" s="243" t="s">
        <v>215</v>
      </c>
      <c r="E338" s="265" t="s">
        <v>1</v>
      </c>
      <c r="F338" s="266" t="s">
        <v>218</v>
      </c>
      <c r="G338" s="264"/>
      <c r="H338" s="267">
        <v>2775.5</v>
      </c>
      <c r="I338" s="268"/>
      <c r="J338" s="264"/>
      <c r="K338" s="264"/>
      <c r="L338" s="269"/>
      <c r="M338" s="270"/>
      <c r="N338" s="271"/>
      <c r="O338" s="271"/>
      <c r="P338" s="271"/>
      <c r="Q338" s="271"/>
      <c r="R338" s="271"/>
      <c r="S338" s="271"/>
      <c r="T338" s="272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T338" s="273" t="s">
        <v>215</v>
      </c>
      <c r="AU338" s="273" t="s">
        <v>91</v>
      </c>
      <c r="AV338" s="15" t="s">
        <v>214</v>
      </c>
      <c r="AW338" s="15" t="s">
        <v>35</v>
      </c>
      <c r="AX338" s="15" t="s">
        <v>85</v>
      </c>
      <c r="AY338" s="273" t="s">
        <v>208</v>
      </c>
    </row>
    <row r="339" s="2" customFormat="1" ht="44.25" customHeight="1">
      <c r="A339" s="38"/>
      <c r="B339" s="39"/>
      <c r="C339" s="227" t="s">
        <v>366</v>
      </c>
      <c r="D339" s="227" t="s">
        <v>210</v>
      </c>
      <c r="E339" s="228" t="s">
        <v>519</v>
      </c>
      <c r="F339" s="229" t="s">
        <v>520</v>
      </c>
      <c r="G339" s="230" t="s">
        <v>308</v>
      </c>
      <c r="H339" s="231">
        <v>1456</v>
      </c>
      <c r="I339" s="232"/>
      <c r="J339" s="233">
        <f>ROUND(I339*H339,2)</f>
        <v>0</v>
      </c>
      <c r="K339" s="234"/>
      <c r="L339" s="44"/>
      <c r="M339" s="235" t="s">
        <v>1</v>
      </c>
      <c r="N339" s="236" t="s">
        <v>44</v>
      </c>
      <c r="O339" s="91"/>
      <c r="P339" s="237">
        <f>O339*H339</f>
        <v>0</v>
      </c>
      <c r="Q339" s="237">
        <v>0</v>
      </c>
      <c r="R339" s="237">
        <f>Q339*H339</f>
        <v>0</v>
      </c>
      <c r="S339" s="237">
        <v>0</v>
      </c>
      <c r="T339" s="238">
        <f>S339*H339</f>
        <v>0</v>
      </c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R339" s="239" t="s">
        <v>214</v>
      </c>
      <c r="AT339" s="239" t="s">
        <v>210</v>
      </c>
      <c r="AU339" s="239" t="s">
        <v>91</v>
      </c>
      <c r="AY339" s="17" t="s">
        <v>208</v>
      </c>
      <c r="BE339" s="240">
        <f>IF(N339="základní",J339,0)</f>
        <v>0</v>
      </c>
      <c r="BF339" s="240">
        <f>IF(N339="snížená",J339,0)</f>
        <v>0</v>
      </c>
      <c r="BG339" s="240">
        <f>IF(N339="zákl. přenesená",J339,0)</f>
        <v>0</v>
      </c>
      <c r="BH339" s="240">
        <f>IF(N339="sníž. přenesená",J339,0)</f>
        <v>0</v>
      </c>
      <c r="BI339" s="240">
        <f>IF(N339="nulová",J339,0)</f>
        <v>0</v>
      </c>
      <c r="BJ339" s="17" t="s">
        <v>91</v>
      </c>
      <c r="BK339" s="240">
        <f>ROUND(I339*H339,2)</f>
        <v>0</v>
      </c>
      <c r="BL339" s="17" t="s">
        <v>214</v>
      </c>
      <c r="BM339" s="239" t="s">
        <v>521</v>
      </c>
    </row>
    <row r="340" s="14" customFormat="1">
      <c r="A340" s="14"/>
      <c r="B340" s="252"/>
      <c r="C340" s="253"/>
      <c r="D340" s="243" t="s">
        <v>215</v>
      </c>
      <c r="E340" s="254" t="s">
        <v>1</v>
      </c>
      <c r="F340" s="255" t="s">
        <v>522</v>
      </c>
      <c r="G340" s="253"/>
      <c r="H340" s="256">
        <v>1456</v>
      </c>
      <c r="I340" s="257"/>
      <c r="J340" s="253"/>
      <c r="K340" s="253"/>
      <c r="L340" s="258"/>
      <c r="M340" s="259"/>
      <c r="N340" s="260"/>
      <c r="O340" s="260"/>
      <c r="P340" s="260"/>
      <c r="Q340" s="260"/>
      <c r="R340" s="260"/>
      <c r="S340" s="260"/>
      <c r="T340" s="261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T340" s="262" t="s">
        <v>215</v>
      </c>
      <c r="AU340" s="262" t="s">
        <v>91</v>
      </c>
      <c r="AV340" s="14" t="s">
        <v>91</v>
      </c>
      <c r="AW340" s="14" t="s">
        <v>35</v>
      </c>
      <c r="AX340" s="14" t="s">
        <v>78</v>
      </c>
      <c r="AY340" s="262" t="s">
        <v>208</v>
      </c>
    </row>
    <row r="341" s="15" customFormat="1">
      <c r="A341" s="15"/>
      <c r="B341" s="263"/>
      <c r="C341" s="264"/>
      <c r="D341" s="243" t="s">
        <v>215</v>
      </c>
      <c r="E341" s="265" t="s">
        <v>1</v>
      </c>
      <c r="F341" s="266" t="s">
        <v>218</v>
      </c>
      <c r="G341" s="264"/>
      <c r="H341" s="267">
        <v>1456</v>
      </c>
      <c r="I341" s="268"/>
      <c r="J341" s="264"/>
      <c r="K341" s="264"/>
      <c r="L341" s="269"/>
      <c r="M341" s="270"/>
      <c r="N341" s="271"/>
      <c r="O341" s="271"/>
      <c r="P341" s="271"/>
      <c r="Q341" s="271"/>
      <c r="R341" s="271"/>
      <c r="S341" s="271"/>
      <c r="T341" s="272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T341" s="273" t="s">
        <v>215</v>
      </c>
      <c r="AU341" s="273" t="s">
        <v>91</v>
      </c>
      <c r="AV341" s="15" t="s">
        <v>214</v>
      </c>
      <c r="AW341" s="15" t="s">
        <v>35</v>
      </c>
      <c r="AX341" s="15" t="s">
        <v>85</v>
      </c>
      <c r="AY341" s="273" t="s">
        <v>208</v>
      </c>
    </row>
    <row r="342" s="2" customFormat="1" ht="55.5" customHeight="1">
      <c r="A342" s="38"/>
      <c r="B342" s="39"/>
      <c r="C342" s="227" t="s">
        <v>523</v>
      </c>
      <c r="D342" s="227" t="s">
        <v>210</v>
      </c>
      <c r="E342" s="228" t="s">
        <v>524</v>
      </c>
      <c r="F342" s="229" t="s">
        <v>525</v>
      </c>
      <c r="G342" s="230" t="s">
        <v>308</v>
      </c>
      <c r="H342" s="231">
        <v>30</v>
      </c>
      <c r="I342" s="232"/>
      <c r="J342" s="233">
        <f>ROUND(I342*H342,2)</f>
        <v>0</v>
      </c>
      <c r="K342" s="234"/>
      <c r="L342" s="44"/>
      <c r="M342" s="235" t="s">
        <v>1</v>
      </c>
      <c r="N342" s="236" t="s">
        <v>44</v>
      </c>
      <c r="O342" s="91"/>
      <c r="P342" s="237">
        <f>O342*H342</f>
        <v>0</v>
      </c>
      <c r="Q342" s="237">
        <v>0</v>
      </c>
      <c r="R342" s="237">
        <f>Q342*H342</f>
        <v>0</v>
      </c>
      <c r="S342" s="237">
        <v>0</v>
      </c>
      <c r="T342" s="238">
        <f>S342*H342</f>
        <v>0</v>
      </c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R342" s="239" t="s">
        <v>214</v>
      </c>
      <c r="AT342" s="239" t="s">
        <v>210</v>
      </c>
      <c r="AU342" s="239" t="s">
        <v>91</v>
      </c>
      <c r="AY342" s="17" t="s">
        <v>208</v>
      </c>
      <c r="BE342" s="240">
        <f>IF(N342="základní",J342,0)</f>
        <v>0</v>
      </c>
      <c r="BF342" s="240">
        <f>IF(N342="snížená",J342,0)</f>
        <v>0</v>
      </c>
      <c r="BG342" s="240">
        <f>IF(N342="zákl. přenesená",J342,0)</f>
        <v>0</v>
      </c>
      <c r="BH342" s="240">
        <f>IF(N342="sníž. přenesená",J342,0)</f>
        <v>0</v>
      </c>
      <c r="BI342" s="240">
        <f>IF(N342="nulová",J342,0)</f>
        <v>0</v>
      </c>
      <c r="BJ342" s="17" t="s">
        <v>91</v>
      </c>
      <c r="BK342" s="240">
        <f>ROUND(I342*H342,2)</f>
        <v>0</v>
      </c>
      <c r="BL342" s="17" t="s">
        <v>214</v>
      </c>
      <c r="BM342" s="239" t="s">
        <v>526</v>
      </c>
    </row>
    <row r="343" s="14" customFormat="1">
      <c r="A343" s="14"/>
      <c r="B343" s="252"/>
      <c r="C343" s="253"/>
      <c r="D343" s="243" t="s">
        <v>215</v>
      </c>
      <c r="E343" s="254" t="s">
        <v>1</v>
      </c>
      <c r="F343" s="255" t="s">
        <v>527</v>
      </c>
      <c r="G343" s="253"/>
      <c r="H343" s="256">
        <v>30</v>
      </c>
      <c r="I343" s="257"/>
      <c r="J343" s="253"/>
      <c r="K343" s="253"/>
      <c r="L343" s="258"/>
      <c r="M343" s="259"/>
      <c r="N343" s="260"/>
      <c r="O343" s="260"/>
      <c r="P343" s="260"/>
      <c r="Q343" s="260"/>
      <c r="R343" s="260"/>
      <c r="S343" s="260"/>
      <c r="T343" s="261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T343" s="262" t="s">
        <v>215</v>
      </c>
      <c r="AU343" s="262" t="s">
        <v>91</v>
      </c>
      <c r="AV343" s="14" t="s">
        <v>91</v>
      </c>
      <c r="AW343" s="14" t="s">
        <v>35</v>
      </c>
      <c r="AX343" s="14" t="s">
        <v>78</v>
      </c>
      <c r="AY343" s="262" t="s">
        <v>208</v>
      </c>
    </row>
    <row r="344" s="15" customFormat="1">
      <c r="A344" s="15"/>
      <c r="B344" s="263"/>
      <c r="C344" s="264"/>
      <c r="D344" s="243" t="s">
        <v>215</v>
      </c>
      <c r="E344" s="265" t="s">
        <v>1</v>
      </c>
      <c r="F344" s="266" t="s">
        <v>218</v>
      </c>
      <c r="G344" s="264"/>
      <c r="H344" s="267">
        <v>30</v>
      </c>
      <c r="I344" s="268"/>
      <c r="J344" s="264"/>
      <c r="K344" s="264"/>
      <c r="L344" s="269"/>
      <c r="M344" s="270"/>
      <c r="N344" s="271"/>
      <c r="O344" s="271"/>
      <c r="P344" s="271"/>
      <c r="Q344" s="271"/>
      <c r="R344" s="271"/>
      <c r="S344" s="271"/>
      <c r="T344" s="272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T344" s="273" t="s">
        <v>215</v>
      </c>
      <c r="AU344" s="273" t="s">
        <v>91</v>
      </c>
      <c r="AV344" s="15" t="s">
        <v>214</v>
      </c>
      <c r="AW344" s="15" t="s">
        <v>35</v>
      </c>
      <c r="AX344" s="15" t="s">
        <v>85</v>
      </c>
      <c r="AY344" s="273" t="s">
        <v>208</v>
      </c>
    </row>
    <row r="345" s="2" customFormat="1" ht="24.15" customHeight="1">
      <c r="A345" s="38"/>
      <c r="B345" s="39"/>
      <c r="C345" s="274" t="s">
        <v>370</v>
      </c>
      <c r="D345" s="274" t="s">
        <v>253</v>
      </c>
      <c r="E345" s="275" t="s">
        <v>528</v>
      </c>
      <c r="F345" s="276" t="s">
        <v>529</v>
      </c>
      <c r="G345" s="277" t="s">
        <v>308</v>
      </c>
      <c r="H345" s="278">
        <v>30.600000000000001</v>
      </c>
      <c r="I345" s="279"/>
      <c r="J345" s="280">
        <f>ROUND(I345*H345,2)</f>
        <v>0</v>
      </c>
      <c r="K345" s="281"/>
      <c r="L345" s="282"/>
      <c r="M345" s="283" t="s">
        <v>1</v>
      </c>
      <c r="N345" s="284" t="s">
        <v>44</v>
      </c>
      <c r="O345" s="91"/>
      <c r="P345" s="237">
        <f>O345*H345</f>
        <v>0</v>
      </c>
      <c r="Q345" s="237">
        <v>0</v>
      </c>
      <c r="R345" s="237">
        <f>Q345*H345</f>
        <v>0</v>
      </c>
      <c r="S345" s="237">
        <v>0</v>
      </c>
      <c r="T345" s="238">
        <f>S345*H345</f>
        <v>0</v>
      </c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R345" s="239" t="s">
        <v>231</v>
      </c>
      <c r="AT345" s="239" t="s">
        <v>253</v>
      </c>
      <c r="AU345" s="239" t="s">
        <v>91</v>
      </c>
      <c r="AY345" s="17" t="s">
        <v>208</v>
      </c>
      <c r="BE345" s="240">
        <f>IF(N345="základní",J345,0)</f>
        <v>0</v>
      </c>
      <c r="BF345" s="240">
        <f>IF(N345="snížená",J345,0)</f>
        <v>0</v>
      </c>
      <c r="BG345" s="240">
        <f>IF(N345="zákl. přenesená",J345,0)</f>
        <v>0</v>
      </c>
      <c r="BH345" s="240">
        <f>IF(N345="sníž. přenesená",J345,0)</f>
        <v>0</v>
      </c>
      <c r="BI345" s="240">
        <f>IF(N345="nulová",J345,0)</f>
        <v>0</v>
      </c>
      <c r="BJ345" s="17" t="s">
        <v>91</v>
      </c>
      <c r="BK345" s="240">
        <f>ROUND(I345*H345,2)</f>
        <v>0</v>
      </c>
      <c r="BL345" s="17" t="s">
        <v>214</v>
      </c>
      <c r="BM345" s="239" t="s">
        <v>530</v>
      </c>
    </row>
    <row r="346" s="14" customFormat="1">
      <c r="A346" s="14"/>
      <c r="B346" s="252"/>
      <c r="C346" s="253"/>
      <c r="D346" s="243" t="s">
        <v>215</v>
      </c>
      <c r="E346" s="254" t="s">
        <v>1</v>
      </c>
      <c r="F346" s="255" t="s">
        <v>531</v>
      </c>
      <c r="G346" s="253"/>
      <c r="H346" s="256">
        <v>30.600000000000001</v>
      </c>
      <c r="I346" s="257"/>
      <c r="J346" s="253"/>
      <c r="K346" s="253"/>
      <c r="L346" s="258"/>
      <c r="M346" s="259"/>
      <c r="N346" s="260"/>
      <c r="O346" s="260"/>
      <c r="P346" s="260"/>
      <c r="Q346" s="260"/>
      <c r="R346" s="260"/>
      <c r="S346" s="260"/>
      <c r="T346" s="261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T346" s="262" t="s">
        <v>215</v>
      </c>
      <c r="AU346" s="262" t="s">
        <v>91</v>
      </c>
      <c r="AV346" s="14" t="s">
        <v>91</v>
      </c>
      <c r="AW346" s="14" t="s">
        <v>35</v>
      </c>
      <c r="AX346" s="14" t="s">
        <v>78</v>
      </c>
      <c r="AY346" s="262" t="s">
        <v>208</v>
      </c>
    </row>
    <row r="347" s="15" customFormat="1">
      <c r="A347" s="15"/>
      <c r="B347" s="263"/>
      <c r="C347" s="264"/>
      <c r="D347" s="243" t="s">
        <v>215</v>
      </c>
      <c r="E347" s="265" t="s">
        <v>1</v>
      </c>
      <c r="F347" s="266" t="s">
        <v>218</v>
      </c>
      <c r="G347" s="264"/>
      <c r="H347" s="267">
        <v>30.600000000000001</v>
      </c>
      <c r="I347" s="268"/>
      <c r="J347" s="264"/>
      <c r="K347" s="264"/>
      <c r="L347" s="269"/>
      <c r="M347" s="270"/>
      <c r="N347" s="271"/>
      <c r="O347" s="271"/>
      <c r="P347" s="271"/>
      <c r="Q347" s="271"/>
      <c r="R347" s="271"/>
      <c r="S347" s="271"/>
      <c r="T347" s="272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T347" s="273" t="s">
        <v>215</v>
      </c>
      <c r="AU347" s="273" t="s">
        <v>91</v>
      </c>
      <c r="AV347" s="15" t="s">
        <v>214</v>
      </c>
      <c r="AW347" s="15" t="s">
        <v>35</v>
      </c>
      <c r="AX347" s="15" t="s">
        <v>85</v>
      </c>
      <c r="AY347" s="273" t="s">
        <v>208</v>
      </c>
    </row>
    <row r="348" s="2" customFormat="1" ht="44.25" customHeight="1">
      <c r="A348" s="38"/>
      <c r="B348" s="39"/>
      <c r="C348" s="227" t="s">
        <v>532</v>
      </c>
      <c r="D348" s="227" t="s">
        <v>210</v>
      </c>
      <c r="E348" s="228" t="s">
        <v>533</v>
      </c>
      <c r="F348" s="229" t="s">
        <v>534</v>
      </c>
      <c r="G348" s="230" t="s">
        <v>308</v>
      </c>
      <c r="H348" s="231">
        <v>670</v>
      </c>
      <c r="I348" s="232"/>
      <c r="J348" s="233">
        <f>ROUND(I348*H348,2)</f>
        <v>0</v>
      </c>
      <c r="K348" s="234"/>
      <c r="L348" s="44"/>
      <c r="M348" s="235" t="s">
        <v>1</v>
      </c>
      <c r="N348" s="236" t="s">
        <v>44</v>
      </c>
      <c r="O348" s="91"/>
      <c r="P348" s="237">
        <f>O348*H348</f>
        <v>0</v>
      </c>
      <c r="Q348" s="237">
        <v>0</v>
      </c>
      <c r="R348" s="237">
        <f>Q348*H348</f>
        <v>0</v>
      </c>
      <c r="S348" s="237">
        <v>0</v>
      </c>
      <c r="T348" s="238">
        <f>S348*H348</f>
        <v>0</v>
      </c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R348" s="239" t="s">
        <v>214</v>
      </c>
      <c r="AT348" s="239" t="s">
        <v>210</v>
      </c>
      <c r="AU348" s="239" t="s">
        <v>91</v>
      </c>
      <c r="AY348" s="17" t="s">
        <v>208</v>
      </c>
      <c r="BE348" s="240">
        <f>IF(N348="základní",J348,0)</f>
        <v>0</v>
      </c>
      <c r="BF348" s="240">
        <f>IF(N348="snížená",J348,0)</f>
        <v>0</v>
      </c>
      <c r="BG348" s="240">
        <f>IF(N348="zákl. přenesená",J348,0)</f>
        <v>0</v>
      </c>
      <c r="BH348" s="240">
        <f>IF(N348="sníž. přenesená",J348,0)</f>
        <v>0</v>
      </c>
      <c r="BI348" s="240">
        <f>IF(N348="nulová",J348,0)</f>
        <v>0</v>
      </c>
      <c r="BJ348" s="17" t="s">
        <v>91</v>
      </c>
      <c r="BK348" s="240">
        <f>ROUND(I348*H348,2)</f>
        <v>0</v>
      </c>
      <c r="BL348" s="17" t="s">
        <v>214</v>
      </c>
      <c r="BM348" s="239" t="s">
        <v>535</v>
      </c>
    </row>
    <row r="349" s="14" customFormat="1">
      <c r="A349" s="14"/>
      <c r="B349" s="252"/>
      <c r="C349" s="253"/>
      <c r="D349" s="243" t="s">
        <v>215</v>
      </c>
      <c r="E349" s="254" t="s">
        <v>1</v>
      </c>
      <c r="F349" s="255" t="s">
        <v>536</v>
      </c>
      <c r="G349" s="253"/>
      <c r="H349" s="256">
        <v>670</v>
      </c>
      <c r="I349" s="257"/>
      <c r="J349" s="253"/>
      <c r="K349" s="253"/>
      <c r="L349" s="258"/>
      <c r="M349" s="259"/>
      <c r="N349" s="260"/>
      <c r="O349" s="260"/>
      <c r="P349" s="260"/>
      <c r="Q349" s="260"/>
      <c r="R349" s="260"/>
      <c r="S349" s="260"/>
      <c r="T349" s="261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62" t="s">
        <v>215</v>
      </c>
      <c r="AU349" s="262" t="s">
        <v>91</v>
      </c>
      <c r="AV349" s="14" t="s">
        <v>91</v>
      </c>
      <c r="AW349" s="14" t="s">
        <v>35</v>
      </c>
      <c r="AX349" s="14" t="s">
        <v>78</v>
      </c>
      <c r="AY349" s="262" t="s">
        <v>208</v>
      </c>
    </row>
    <row r="350" s="15" customFormat="1">
      <c r="A350" s="15"/>
      <c r="B350" s="263"/>
      <c r="C350" s="264"/>
      <c r="D350" s="243" t="s">
        <v>215</v>
      </c>
      <c r="E350" s="265" t="s">
        <v>1</v>
      </c>
      <c r="F350" s="266" t="s">
        <v>218</v>
      </c>
      <c r="G350" s="264"/>
      <c r="H350" s="267">
        <v>670</v>
      </c>
      <c r="I350" s="268"/>
      <c r="J350" s="264"/>
      <c r="K350" s="264"/>
      <c r="L350" s="269"/>
      <c r="M350" s="270"/>
      <c r="N350" s="271"/>
      <c r="O350" s="271"/>
      <c r="P350" s="271"/>
      <c r="Q350" s="271"/>
      <c r="R350" s="271"/>
      <c r="S350" s="271"/>
      <c r="T350" s="272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T350" s="273" t="s">
        <v>215</v>
      </c>
      <c r="AU350" s="273" t="s">
        <v>91</v>
      </c>
      <c r="AV350" s="15" t="s">
        <v>214</v>
      </c>
      <c r="AW350" s="15" t="s">
        <v>35</v>
      </c>
      <c r="AX350" s="15" t="s">
        <v>85</v>
      </c>
      <c r="AY350" s="273" t="s">
        <v>208</v>
      </c>
    </row>
    <row r="351" s="2" customFormat="1" ht="16.5" customHeight="1">
      <c r="A351" s="38"/>
      <c r="B351" s="39"/>
      <c r="C351" s="227" t="s">
        <v>375</v>
      </c>
      <c r="D351" s="227" t="s">
        <v>210</v>
      </c>
      <c r="E351" s="228" t="s">
        <v>537</v>
      </c>
      <c r="F351" s="229" t="s">
        <v>538</v>
      </c>
      <c r="G351" s="230" t="s">
        <v>308</v>
      </c>
      <c r="H351" s="231">
        <v>390</v>
      </c>
      <c r="I351" s="232"/>
      <c r="J351" s="233">
        <f>ROUND(I351*H351,2)</f>
        <v>0</v>
      </c>
      <c r="K351" s="234"/>
      <c r="L351" s="44"/>
      <c r="M351" s="235" t="s">
        <v>1</v>
      </c>
      <c r="N351" s="236" t="s">
        <v>44</v>
      </c>
      <c r="O351" s="91"/>
      <c r="P351" s="237">
        <f>O351*H351</f>
        <v>0</v>
      </c>
      <c r="Q351" s="237">
        <v>0</v>
      </c>
      <c r="R351" s="237">
        <f>Q351*H351</f>
        <v>0</v>
      </c>
      <c r="S351" s="237">
        <v>0</v>
      </c>
      <c r="T351" s="238">
        <f>S351*H351</f>
        <v>0</v>
      </c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R351" s="239" t="s">
        <v>214</v>
      </c>
      <c r="AT351" s="239" t="s">
        <v>210</v>
      </c>
      <c r="AU351" s="239" t="s">
        <v>91</v>
      </c>
      <c r="AY351" s="17" t="s">
        <v>208</v>
      </c>
      <c r="BE351" s="240">
        <f>IF(N351="základní",J351,0)</f>
        <v>0</v>
      </c>
      <c r="BF351" s="240">
        <f>IF(N351="snížená",J351,0)</f>
        <v>0</v>
      </c>
      <c r="BG351" s="240">
        <f>IF(N351="zákl. přenesená",J351,0)</f>
        <v>0</v>
      </c>
      <c r="BH351" s="240">
        <f>IF(N351="sníž. přenesená",J351,0)</f>
        <v>0</v>
      </c>
      <c r="BI351" s="240">
        <f>IF(N351="nulová",J351,0)</f>
        <v>0</v>
      </c>
      <c r="BJ351" s="17" t="s">
        <v>91</v>
      </c>
      <c r="BK351" s="240">
        <f>ROUND(I351*H351,2)</f>
        <v>0</v>
      </c>
      <c r="BL351" s="17" t="s">
        <v>214</v>
      </c>
      <c r="BM351" s="239" t="s">
        <v>539</v>
      </c>
    </row>
    <row r="352" s="14" customFormat="1">
      <c r="A352" s="14"/>
      <c r="B352" s="252"/>
      <c r="C352" s="253"/>
      <c r="D352" s="243" t="s">
        <v>215</v>
      </c>
      <c r="E352" s="254" t="s">
        <v>1</v>
      </c>
      <c r="F352" s="255" t="s">
        <v>540</v>
      </c>
      <c r="G352" s="253"/>
      <c r="H352" s="256">
        <v>390</v>
      </c>
      <c r="I352" s="257"/>
      <c r="J352" s="253"/>
      <c r="K352" s="253"/>
      <c r="L352" s="258"/>
      <c r="M352" s="259"/>
      <c r="N352" s="260"/>
      <c r="O352" s="260"/>
      <c r="P352" s="260"/>
      <c r="Q352" s="260"/>
      <c r="R352" s="260"/>
      <c r="S352" s="260"/>
      <c r="T352" s="261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T352" s="262" t="s">
        <v>215</v>
      </c>
      <c r="AU352" s="262" t="s">
        <v>91</v>
      </c>
      <c r="AV352" s="14" t="s">
        <v>91</v>
      </c>
      <c r="AW352" s="14" t="s">
        <v>35</v>
      </c>
      <c r="AX352" s="14" t="s">
        <v>78</v>
      </c>
      <c r="AY352" s="262" t="s">
        <v>208</v>
      </c>
    </row>
    <row r="353" s="15" customFormat="1">
      <c r="A353" s="15"/>
      <c r="B353" s="263"/>
      <c r="C353" s="264"/>
      <c r="D353" s="243" t="s">
        <v>215</v>
      </c>
      <c r="E353" s="265" t="s">
        <v>1</v>
      </c>
      <c r="F353" s="266" t="s">
        <v>218</v>
      </c>
      <c r="G353" s="264"/>
      <c r="H353" s="267">
        <v>390</v>
      </c>
      <c r="I353" s="268"/>
      <c r="J353" s="264"/>
      <c r="K353" s="264"/>
      <c r="L353" s="269"/>
      <c r="M353" s="270"/>
      <c r="N353" s="271"/>
      <c r="O353" s="271"/>
      <c r="P353" s="271"/>
      <c r="Q353" s="271"/>
      <c r="R353" s="271"/>
      <c r="S353" s="271"/>
      <c r="T353" s="272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T353" s="273" t="s">
        <v>215</v>
      </c>
      <c r="AU353" s="273" t="s">
        <v>91</v>
      </c>
      <c r="AV353" s="15" t="s">
        <v>214</v>
      </c>
      <c r="AW353" s="15" t="s">
        <v>35</v>
      </c>
      <c r="AX353" s="15" t="s">
        <v>85</v>
      </c>
      <c r="AY353" s="273" t="s">
        <v>208</v>
      </c>
    </row>
    <row r="354" s="2" customFormat="1" ht="33" customHeight="1">
      <c r="A354" s="38"/>
      <c r="B354" s="39"/>
      <c r="C354" s="227" t="s">
        <v>541</v>
      </c>
      <c r="D354" s="227" t="s">
        <v>210</v>
      </c>
      <c r="E354" s="228" t="s">
        <v>542</v>
      </c>
      <c r="F354" s="229" t="s">
        <v>543</v>
      </c>
      <c r="G354" s="230" t="s">
        <v>213</v>
      </c>
      <c r="H354" s="231">
        <v>155.614</v>
      </c>
      <c r="I354" s="232"/>
      <c r="J354" s="233">
        <f>ROUND(I354*H354,2)</f>
        <v>0</v>
      </c>
      <c r="K354" s="234"/>
      <c r="L354" s="44"/>
      <c r="M354" s="235" t="s">
        <v>1</v>
      </c>
      <c r="N354" s="236" t="s">
        <v>44</v>
      </c>
      <c r="O354" s="91"/>
      <c r="P354" s="237">
        <f>O354*H354</f>
        <v>0</v>
      </c>
      <c r="Q354" s="237">
        <v>0</v>
      </c>
      <c r="R354" s="237">
        <f>Q354*H354</f>
        <v>0</v>
      </c>
      <c r="S354" s="237">
        <v>0</v>
      </c>
      <c r="T354" s="238">
        <f>S354*H354</f>
        <v>0</v>
      </c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R354" s="239" t="s">
        <v>214</v>
      </c>
      <c r="AT354" s="239" t="s">
        <v>210</v>
      </c>
      <c r="AU354" s="239" t="s">
        <v>91</v>
      </c>
      <c r="AY354" s="17" t="s">
        <v>208</v>
      </c>
      <c r="BE354" s="240">
        <f>IF(N354="základní",J354,0)</f>
        <v>0</v>
      </c>
      <c r="BF354" s="240">
        <f>IF(N354="snížená",J354,0)</f>
        <v>0</v>
      </c>
      <c r="BG354" s="240">
        <f>IF(N354="zákl. přenesená",J354,0)</f>
        <v>0</v>
      </c>
      <c r="BH354" s="240">
        <f>IF(N354="sníž. přenesená",J354,0)</f>
        <v>0</v>
      </c>
      <c r="BI354" s="240">
        <f>IF(N354="nulová",J354,0)</f>
        <v>0</v>
      </c>
      <c r="BJ354" s="17" t="s">
        <v>91</v>
      </c>
      <c r="BK354" s="240">
        <f>ROUND(I354*H354,2)</f>
        <v>0</v>
      </c>
      <c r="BL354" s="17" t="s">
        <v>214</v>
      </c>
      <c r="BM354" s="239" t="s">
        <v>544</v>
      </c>
    </row>
    <row r="355" s="14" customFormat="1">
      <c r="A355" s="14"/>
      <c r="B355" s="252"/>
      <c r="C355" s="253"/>
      <c r="D355" s="243" t="s">
        <v>215</v>
      </c>
      <c r="E355" s="254" t="s">
        <v>1</v>
      </c>
      <c r="F355" s="255" t="s">
        <v>545</v>
      </c>
      <c r="G355" s="253"/>
      <c r="H355" s="256">
        <v>146.25</v>
      </c>
      <c r="I355" s="257"/>
      <c r="J355" s="253"/>
      <c r="K355" s="253"/>
      <c r="L355" s="258"/>
      <c r="M355" s="259"/>
      <c r="N355" s="260"/>
      <c r="O355" s="260"/>
      <c r="P355" s="260"/>
      <c r="Q355" s="260"/>
      <c r="R355" s="260"/>
      <c r="S355" s="260"/>
      <c r="T355" s="261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T355" s="262" t="s">
        <v>215</v>
      </c>
      <c r="AU355" s="262" t="s">
        <v>91</v>
      </c>
      <c r="AV355" s="14" t="s">
        <v>91</v>
      </c>
      <c r="AW355" s="14" t="s">
        <v>35</v>
      </c>
      <c r="AX355" s="14" t="s">
        <v>78</v>
      </c>
      <c r="AY355" s="262" t="s">
        <v>208</v>
      </c>
    </row>
    <row r="356" s="14" customFormat="1">
      <c r="A356" s="14"/>
      <c r="B356" s="252"/>
      <c r="C356" s="253"/>
      <c r="D356" s="243" t="s">
        <v>215</v>
      </c>
      <c r="E356" s="254" t="s">
        <v>1</v>
      </c>
      <c r="F356" s="255" t="s">
        <v>546</v>
      </c>
      <c r="G356" s="253"/>
      <c r="H356" s="256">
        <v>9.3640000000000008</v>
      </c>
      <c r="I356" s="257"/>
      <c r="J356" s="253"/>
      <c r="K356" s="253"/>
      <c r="L356" s="258"/>
      <c r="M356" s="259"/>
      <c r="N356" s="260"/>
      <c r="O356" s="260"/>
      <c r="P356" s="260"/>
      <c r="Q356" s="260"/>
      <c r="R356" s="260"/>
      <c r="S356" s="260"/>
      <c r="T356" s="261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T356" s="262" t="s">
        <v>215</v>
      </c>
      <c r="AU356" s="262" t="s">
        <v>91</v>
      </c>
      <c r="AV356" s="14" t="s">
        <v>91</v>
      </c>
      <c r="AW356" s="14" t="s">
        <v>35</v>
      </c>
      <c r="AX356" s="14" t="s">
        <v>78</v>
      </c>
      <c r="AY356" s="262" t="s">
        <v>208</v>
      </c>
    </row>
    <row r="357" s="15" customFormat="1">
      <c r="A357" s="15"/>
      <c r="B357" s="263"/>
      <c r="C357" s="264"/>
      <c r="D357" s="243" t="s">
        <v>215</v>
      </c>
      <c r="E357" s="265" t="s">
        <v>1</v>
      </c>
      <c r="F357" s="266" t="s">
        <v>218</v>
      </c>
      <c r="G357" s="264"/>
      <c r="H357" s="267">
        <v>155.614</v>
      </c>
      <c r="I357" s="268"/>
      <c r="J357" s="264"/>
      <c r="K357" s="264"/>
      <c r="L357" s="269"/>
      <c r="M357" s="270"/>
      <c r="N357" s="271"/>
      <c r="O357" s="271"/>
      <c r="P357" s="271"/>
      <c r="Q357" s="271"/>
      <c r="R357" s="271"/>
      <c r="S357" s="271"/>
      <c r="T357" s="272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T357" s="273" t="s">
        <v>215</v>
      </c>
      <c r="AU357" s="273" t="s">
        <v>91</v>
      </c>
      <c r="AV357" s="15" t="s">
        <v>214</v>
      </c>
      <c r="AW357" s="15" t="s">
        <v>35</v>
      </c>
      <c r="AX357" s="15" t="s">
        <v>85</v>
      </c>
      <c r="AY357" s="273" t="s">
        <v>208</v>
      </c>
    </row>
    <row r="358" s="2" customFormat="1" ht="33" customHeight="1">
      <c r="A358" s="38"/>
      <c r="B358" s="39"/>
      <c r="C358" s="227" t="s">
        <v>380</v>
      </c>
      <c r="D358" s="227" t="s">
        <v>210</v>
      </c>
      <c r="E358" s="228" t="s">
        <v>547</v>
      </c>
      <c r="F358" s="229" t="s">
        <v>548</v>
      </c>
      <c r="G358" s="230" t="s">
        <v>213</v>
      </c>
      <c r="H358" s="231">
        <v>22</v>
      </c>
      <c r="I358" s="232"/>
      <c r="J358" s="233">
        <f>ROUND(I358*H358,2)</f>
        <v>0</v>
      </c>
      <c r="K358" s="234"/>
      <c r="L358" s="44"/>
      <c r="M358" s="235" t="s">
        <v>1</v>
      </c>
      <c r="N358" s="236" t="s">
        <v>44</v>
      </c>
      <c r="O358" s="91"/>
      <c r="P358" s="237">
        <f>O358*H358</f>
        <v>0</v>
      </c>
      <c r="Q358" s="237">
        <v>0</v>
      </c>
      <c r="R358" s="237">
        <f>Q358*H358</f>
        <v>0</v>
      </c>
      <c r="S358" s="237">
        <v>0</v>
      </c>
      <c r="T358" s="238">
        <f>S358*H358</f>
        <v>0</v>
      </c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R358" s="239" t="s">
        <v>214</v>
      </c>
      <c r="AT358" s="239" t="s">
        <v>210</v>
      </c>
      <c r="AU358" s="239" t="s">
        <v>91</v>
      </c>
      <c r="AY358" s="17" t="s">
        <v>208</v>
      </c>
      <c r="BE358" s="240">
        <f>IF(N358="základní",J358,0)</f>
        <v>0</v>
      </c>
      <c r="BF358" s="240">
        <f>IF(N358="snížená",J358,0)</f>
        <v>0</v>
      </c>
      <c r="BG358" s="240">
        <f>IF(N358="zákl. přenesená",J358,0)</f>
        <v>0</v>
      </c>
      <c r="BH358" s="240">
        <f>IF(N358="sníž. přenesená",J358,0)</f>
        <v>0</v>
      </c>
      <c r="BI358" s="240">
        <f>IF(N358="nulová",J358,0)</f>
        <v>0</v>
      </c>
      <c r="BJ358" s="17" t="s">
        <v>91</v>
      </c>
      <c r="BK358" s="240">
        <f>ROUND(I358*H358,2)</f>
        <v>0</v>
      </c>
      <c r="BL358" s="17" t="s">
        <v>214</v>
      </c>
      <c r="BM358" s="239" t="s">
        <v>549</v>
      </c>
    </row>
    <row r="359" s="14" customFormat="1">
      <c r="A359" s="14"/>
      <c r="B359" s="252"/>
      <c r="C359" s="253"/>
      <c r="D359" s="243" t="s">
        <v>215</v>
      </c>
      <c r="E359" s="254" t="s">
        <v>1</v>
      </c>
      <c r="F359" s="255" t="s">
        <v>550</v>
      </c>
      <c r="G359" s="253"/>
      <c r="H359" s="256">
        <v>22</v>
      </c>
      <c r="I359" s="257"/>
      <c r="J359" s="253"/>
      <c r="K359" s="253"/>
      <c r="L359" s="258"/>
      <c r="M359" s="259"/>
      <c r="N359" s="260"/>
      <c r="O359" s="260"/>
      <c r="P359" s="260"/>
      <c r="Q359" s="260"/>
      <c r="R359" s="260"/>
      <c r="S359" s="260"/>
      <c r="T359" s="261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T359" s="262" t="s">
        <v>215</v>
      </c>
      <c r="AU359" s="262" t="s">
        <v>91</v>
      </c>
      <c r="AV359" s="14" t="s">
        <v>91</v>
      </c>
      <c r="AW359" s="14" t="s">
        <v>35</v>
      </c>
      <c r="AX359" s="14" t="s">
        <v>78</v>
      </c>
      <c r="AY359" s="262" t="s">
        <v>208</v>
      </c>
    </row>
    <row r="360" s="15" customFormat="1">
      <c r="A360" s="15"/>
      <c r="B360" s="263"/>
      <c r="C360" s="264"/>
      <c r="D360" s="243" t="s">
        <v>215</v>
      </c>
      <c r="E360" s="265" t="s">
        <v>1</v>
      </c>
      <c r="F360" s="266" t="s">
        <v>218</v>
      </c>
      <c r="G360" s="264"/>
      <c r="H360" s="267">
        <v>22</v>
      </c>
      <c r="I360" s="268"/>
      <c r="J360" s="264"/>
      <c r="K360" s="264"/>
      <c r="L360" s="269"/>
      <c r="M360" s="270"/>
      <c r="N360" s="271"/>
      <c r="O360" s="271"/>
      <c r="P360" s="271"/>
      <c r="Q360" s="271"/>
      <c r="R360" s="271"/>
      <c r="S360" s="271"/>
      <c r="T360" s="272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T360" s="273" t="s">
        <v>215</v>
      </c>
      <c r="AU360" s="273" t="s">
        <v>91</v>
      </c>
      <c r="AV360" s="15" t="s">
        <v>214</v>
      </c>
      <c r="AW360" s="15" t="s">
        <v>35</v>
      </c>
      <c r="AX360" s="15" t="s">
        <v>85</v>
      </c>
      <c r="AY360" s="273" t="s">
        <v>208</v>
      </c>
    </row>
    <row r="361" s="2" customFormat="1" ht="33" customHeight="1">
      <c r="A361" s="38"/>
      <c r="B361" s="39"/>
      <c r="C361" s="227" t="s">
        <v>551</v>
      </c>
      <c r="D361" s="227" t="s">
        <v>210</v>
      </c>
      <c r="E361" s="228" t="s">
        <v>552</v>
      </c>
      <c r="F361" s="229" t="s">
        <v>553</v>
      </c>
      <c r="G361" s="230" t="s">
        <v>213</v>
      </c>
      <c r="H361" s="231">
        <v>155.614</v>
      </c>
      <c r="I361" s="232"/>
      <c r="J361" s="233">
        <f>ROUND(I361*H361,2)</f>
        <v>0</v>
      </c>
      <c r="K361" s="234"/>
      <c r="L361" s="44"/>
      <c r="M361" s="235" t="s">
        <v>1</v>
      </c>
      <c r="N361" s="236" t="s">
        <v>44</v>
      </c>
      <c r="O361" s="91"/>
      <c r="P361" s="237">
        <f>O361*H361</f>
        <v>0</v>
      </c>
      <c r="Q361" s="237">
        <v>0</v>
      </c>
      <c r="R361" s="237">
        <f>Q361*H361</f>
        <v>0</v>
      </c>
      <c r="S361" s="237">
        <v>0</v>
      </c>
      <c r="T361" s="238">
        <f>S361*H361</f>
        <v>0</v>
      </c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R361" s="239" t="s">
        <v>214</v>
      </c>
      <c r="AT361" s="239" t="s">
        <v>210</v>
      </c>
      <c r="AU361" s="239" t="s">
        <v>91</v>
      </c>
      <c r="AY361" s="17" t="s">
        <v>208</v>
      </c>
      <c r="BE361" s="240">
        <f>IF(N361="základní",J361,0)</f>
        <v>0</v>
      </c>
      <c r="BF361" s="240">
        <f>IF(N361="snížená",J361,0)</f>
        <v>0</v>
      </c>
      <c r="BG361" s="240">
        <f>IF(N361="zákl. přenesená",J361,0)</f>
        <v>0</v>
      </c>
      <c r="BH361" s="240">
        <f>IF(N361="sníž. přenesená",J361,0)</f>
        <v>0</v>
      </c>
      <c r="BI361" s="240">
        <f>IF(N361="nulová",J361,0)</f>
        <v>0</v>
      </c>
      <c r="BJ361" s="17" t="s">
        <v>91</v>
      </c>
      <c r="BK361" s="240">
        <f>ROUND(I361*H361,2)</f>
        <v>0</v>
      </c>
      <c r="BL361" s="17" t="s">
        <v>214</v>
      </c>
      <c r="BM361" s="239" t="s">
        <v>554</v>
      </c>
    </row>
    <row r="362" s="2" customFormat="1" ht="37.8" customHeight="1">
      <c r="A362" s="38"/>
      <c r="B362" s="39"/>
      <c r="C362" s="227" t="s">
        <v>386</v>
      </c>
      <c r="D362" s="227" t="s">
        <v>210</v>
      </c>
      <c r="E362" s="228" t="s">
        <v>555</v>
      </c>
      <c r="F362" s="229" t="s">
        <v>556</v>
      </c>
      <c r="G362" s="230" t="s">
        <v>213</v>
      </c>
      <c r="H362" s="231">
        <v>22</v>
      </c>
      <c r="I362" s="232"/>
      <c r="J362" s="233">
        <f>ROUND(I362*H362,2)</f>
        <v>0</v>
      </c>
      <c r="K362" s="234"/>
      <c r="L362" s="44"/>
      <c r="M362" s="235" t="s">
        <v>1</v>
      </c>
      <c r="N362" s="236" t="s">
        <v>44</v>
      </c>
      <c r="O362" s="91"/>
      <c r="P362" s="237">
        <f>O362*H362</f>
        <v>0</v>
      </c>
      <c r="Q362" s="237">
        <v>0</v>
      </c>
      <c r="R362" s="237">
        <f>Q362*H362</f>
        <v>0</v>
      </c>
      <c r="S362" s="237">
        <v>0</v>
      </c>
      <c r="T362" s="238">
        <f>S362*H362</f>
        <v>0</v>
      </c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R362" s="239" t="s">
        <v>214</v>
      </c>
      <c r="AT362" s="239" t="s">
        <v>210</v>
      </c>
      <c r="AU362" s="239" t="s">
        <v>91</v>
      </c>
      <c r="AY362" s="17" t="s">
        <v>208</v>
      </c>
      <c r="BE362" s="240">
        <f>IF(N362="základní",J362,0)</f>
        <v>0</v>
      </c>
      <c r="BF362" s="240">
        <f>IF(N362="snížená",J362,0)</f>
        <v>0</v>
      </c>
      <c r="BG362" s="240">
        <f>IF(N362="zákl. přenesená",J362,0)</f>
        <v>0</v>
      </c>
      <c r="BH362" s="240">
        <f>IF(N362="sníž. přenesená",J362,0)</f>
        <v>0</v>
      </c>
      <c r="BI362" s="240">
        <f>IF(N362="nulová",J362,0)</f>
        <v>0</v>
      </c>
      <c r="BJ362" s="17" t="s">
        <v>91</v>
      </c>
      <c r="BK362" s="240">
        <f>ROUND(I362*H362,2)</f>
        <v>0</v>
      </c>
      <c r="BL362" s="17" t="s">
        <v>214</v>
      </c>
      <c r="BM362" s="239" t="s">
        <v>557</v>
      </c>
    </row>
    <row r="363" s="2" customFormat="1" ht="44.25" customHeight="1">
      <c r="A363" s="38"/>
      <c r="B363" s="39"/>
      <c r="C363" s="227" t="s">
        <v>558</v>
      </c>
      <c r="D363" s="227" t="s">
        <v>210</v>
      </c>
      <c r="E363" s="228" t="s">
        <v>559</v>
      </c>
      <c r="F363" s="229" t="s">
        <v>560</v>
      </c>
      <c r="G363" s="230" t="s">
        <v>213</v>
      </c>
      <c r="H363" s="231">
        <v>155.614</v>
      </c>
      <c r="I363" s="232"/>
      <c r="J363" s="233">
        <f>ROUND(I363*H363,2)</f>
        <v>0</v>
      </c>
      <c r="K363" s="234"/>
      <c r="L363" s="44"/>
      <c r="M363" s="235" t="s">
        <v>1</v>
      </c>
      <c r="N363" s="236" t="s">
        <v>44</v>
      </c>
      <c r="O363" s="91"/>
      <c r="P363" s="237">
        <f>O363*H363</f>
        <v>0</v>
      </c>
      <c r="Q363" s="237">
        <v>0</v>
      </c>
      <c r="R363" s="237">
        <f>Q363*H363</f>
        <v>0</v>
      </c>
      <c r="S363" s="237">
        <v>0</v>
      </c>
      <c r="T363" s="238">
        <f>S363*H363</f>
        <v>0</v>
      </c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R363" s="239" t="s">
        <v>214</v>
      </c>
      <c r="AT363" s="239" t="s">
        <v>210</v>
      </c>
      <c r="AU363" s="239" t="s">
        <v>91</v>
      </c>
      <c r="AY363" s="17" t="s">
        <v>208</v>
      </c>
      <c r="BE363" s="240">
        <f>IF(N363="základní",J363,0)</f>
        <v>0</v>
      </c>
      <c r="BF363" s="240">
        <f>IF(N363="snížená",J363,0)</f>
        <v>0</v>
      </c>
      <c r="BG363" s="240">
        <f>IF(N363="zákl. přenesená",J363,0)</f>
        <v>0</v>
      </c>
      <c r="BH363" s="240">
        <f>IF(N363="sníž. přenesená",J363,0)</f>
        <v>0</v>
      </c>
      <c r="BI363" s="240">
        <f>IF(N363="nulová",J363,0)</f>
        <v>0</v>
      </c>
      <c r="BJ363" s="17" t="s">
        <v>91</v>
      </c>
      <c r="BK363" s="240">
        <f>ROUND(I363*H363,2)</f>
        <v>0</v>
      </c>
      <c r="BL363" s="17" t="s">
        <v>214</v>
      </c>
      <c r="BM363" s="239" t="s">
        <v>561</v>
      </c>
    </row>
    <row r="364" s="2" customFormat="1" ht="44.25" customHeight="1">
      <c r="A364" s="38"/>
      <c r="B364" s="39"/>
      <c r="C364" s="227" t="s">
        <v>389</v>
      </c>
      <c r="D364" s="227" t="s">
        <v>210</v>
      </c>
      <c r="E364" s="228" t="s">
        <v>562</v>
      </c>
      <c r="F364" s="229" t="s">
        <v>563</v>
      </c>
      <c r="G364" s="230" t="s">
        <v>213</v>
      </c>
      <c r="H364" s="231">
        <v>22</v>
      </c>
      <c r="I364" s="232"/>
      <c r="J364" s="233">
        <f>ROUND(I364*H364,2)</f>
        <v>0</v>
      </c>
      <c r="K364" s="234"/>
      <c r="L364" s="44"/>
      <c r="M364" s="235" t="s">
        <v>1</v>
      </c>
      <c r="N364" s="236" t="s">
        <v>44</v>
      </c>
      <c r="O364" s="91"/>
      <c r="P364" s="237">
        <f>O364*H364</f>
        <v>0</v>
      </c>
      <c r="Q364" s="237">
        <v>0</v>
      </c>
      <c r="R364" s="237">
        <f>Q364*H364</f>
        <v>0</v>
      </c>
      <c r="S364" s="237">
        <v>0</v>
      </c>
      <c r="T364" s="238">
        <f>S364*H364</f>
        <v>0</v>
      </c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R364" s="239" t="s">
        <v>214</v>
      </c>
      <c r="AT364" s="239" t="s">
        <v>210</v>
      </c>
      <c r="AU364" s="239" t="s">
        <v>91</v>
      </c>
      <c r="AY364" s="17" t="s">
        <v>208</v>
      </c>
      <c r="BE364" s="240">
        <f>IF(N364="základní",J364,0)</f>
        <v>0</v>
      </c>
      <c r="BF364" s="240">
        <f>IF(N364="snížená",J364,0)</f>
        <v>0</v>
      </c>
      <c r="BG364" s="240">
        <f>IF(N364="zákl. přenesená",J364,0)</f>
        <v>0</v>
      </c>
      <c r="BH364" s="240">
        <f>IF(N364="sníž. přenesená",J364,0)</f>
        <v>0</v>
      </c>
      <c r="BI364" s="240">
        <f>IF(N364="nulová",J364,0)</f>
        <v>0</v>
      </c>
      <c r="BJ364" s="17" t="s">
        <v>91</v>
      </c>
      <c r="BK364" s="240">
        <f>ROUND(I364*H364,2)</f>
        <v>0</v>
      </c>
      <c r="BL364" s="17" t="s">
        <v>214</v>
      </c>
      <c r="BM364" s="239" t="s">
        <v>564</v>
      </c>
    </row>
    <row r="365" s="2" customFormat="1" ht="16.5" customHeight="1">
      <c r="A365" s="38"/>
      <c r="B365" s="39"/>
      <c r="C365" s="227" t="s">
        <v>565</v>
      </c>
      <c r="D365" s="227" t="s">
        <v>210</v>
      </c>
      <c r="E365" s="228" t="s">
        <v>566</v>
      </c>
      <c r="F365" s="229" t="s">
        <v>567</v>
      </c>
      <c r="G365" s="230" t="s">
        <v>239</v>
      </c>
      <c r="H365" s="231">
        <v>13.295</v>
      </c>
      <c r="I365" s="232"/>
      <c r="J365" s="233">
        <f>ROUND(I365*H365,2)</f>
        <v>0</v>
      </c>
      <c r="K365" s="234"/>
      <c r="L365" s="44"/>
      <c r="M365" s="235" t="s">
        <v>1</v>
      </c>
      <c r="N365" s="236" t="s">
        <v>44</v>
      </c>
      <c r="O365" s="91"/>
      <c r="P365" s="237">
        <f>O365*H365</f>
        <v>0</v>
      </c>
      <c r="Q365" s="237">
        <v>0</v>
      </c>
      <c r="R365" s="237">
        <f>Q365*H365</f>
        <v>0</v>
      </c>
      <c r="S365" s="237">
        <v>0</v>
      </c>
      <c r="T365" s="238">
        <f>S365*H365</f>
        <v>0</v>
      </c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R365" s="239" t="s">
        <v>214</v>
      </c>
      <c r="AT365" s="239" t="s">
        <v>210</v>
      </c>
      <c r="AU365" s="239" t="s">
        <v>91</v>
      </c>
      <c r="AY365" s="17" t="s">
        <v>208</v>
      </c>
      <c r="BE365" s="240">
        <f>IF(N365="základní",J365,0)</f>
        <v>0</v>
      </c>
      <c r="BF365" s="240">
        <f>IF(N365="snížená",J365,0)</f>
        <v>0</v>
      </c>
      <c r="BG365" s="240">
        <f>IF(N365="zákl. přenesená",J365,0)</f>
        <v>0</v>
      </c>
      <c r="BH365" s="240">
        <f>IF(N365="sníž. přenesená",J365,0)</f>
        <v>0</v>
      </c>
      <c r="BI365" s="240">
        <f>IF(N365="nulová",J365,0)</f>
        <v>0</v>
      </c>
      <c r="BJ365" s="17" t="s">
        <v>91</v>
      </c>
      <c r="BK365" s="240">
        <f>ROUND(I365*H365,2)</f>
        <v>0</v>
      </c>
      <c r="BL365" s="17" t="s">
        <v>214</v>
      </c>
      <c r="BM365" s="239" t="s">
        <v>568</v>
      </c>
    </row>
    <row r="366" s="14" customFormat="1">
      <c r="A366" s="14"/>
      <c r="B366" s="252"/>
      <c r="C366" s="253"/>
      <c r="D366" s="243" t="s">
        <v>215</v>
      </c>
      <c r="E366" s="254" t="s">
        <v>1</v>
      </c>
      <c r="F366" s="255" t="s">
        <v>569</v>
      </c>
      <c r="G366" s="253"/>
      <c r="H366" s="256">
        <v>13.295</v>
      </c>
      <c r="I366" s="257"/>
      <c r="J366" s="253"/>
      <c r="K366" s="253"/>
      <c r="L366" s="258"/>
      <c r="M366" s="259"/>
      <c r="N366" s="260"/>
      <c r="O366" s="260"/>
      <c r="P366" s="260"/>
      <c r="Q366" s="260"/>
      <c r="R366" s="260"/>
      <c r="S366" s="260"/>
      <c r="T366" s="261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T366" s="262" t="s">
        <v>215</v>
      </c>
      <c r="AU366" s="262" t="s">
        <v>91</v>
      </c>
      <c r="AV366" s="14" t="s">
        <v>91</v>
      </c>
      <c r="AW366" s="14" t="s">
        <v>35</v>
      </c>
      <c r="AX366" s="14" t="s">
        <v>78</v>
      </c>
      <c r="AY366" s="262" t="s">
        <v>208</v>
      </c>
    </row>
    <row r="367" s="15" customFormat="1">
      <c r="A367" s="15"/>
      <c r="B367" s="263"/>
      <c r="C367" s="264"/>
      <c r="D367" s="243" t="s">
        <v>215</v>
      </c>
      <c r="E367" s="265" t="s">
        <v>1</v>
      </c>
      <c r="F367" s="266" t="s">
        <v>218</v>
      </c>
      <c r="G367" s="264"/>
      <c r="H367" s="267">
        <v>13.295</v>
      </c>
      <c r="I367" s="268"/>
      <c r="J367" s="264"/>
      <c r="K367" s="264"/>
      <c r="L367" s="269"/>
      <c r="M367" s="270"/>
      <c r="N367" s="271"/>
      <c r="O367" s="271"/>
      <c r="P367" s="271"/>
      <c r="Q367" s="271"/>
      <c r="R367" s="271"/>
      <c r="S367" s="271"/>
      <c r="T367" s="272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T367" s="273" t="s">
        <v>215</v>
      </c>
      <c r="AU367" s="273" t="s">
        <v>91</v>
      </c>
      <c r="AV367" s="15" t="s">
        <v>214</v>
      </c>
      <c r="AW367" s="15" t="s">
        <v>35</v>
      </c>
      <c r="AX367" s="15" t="s">
        <v>85</v>
      </c>
      <c r="AY367" s="273" t="s">
        <v>208</v>
      </c>
    </row>
    <row r="368" s="12" customFormat="1" ht="22.8" customHeight="1">
      <c r="A368" s="12"/>
      <c r="B368" s="211"/>
      <c r="C368" s="212"/>
      <c r="D368" s="213" t="s">
        <v>77</v>
      </c>
      <c r="E368" s="225" t="s">
        <v>252</v>
      </c>
      <c r="F368" s="225" t="s">
        <v>570</v>
      </c>
      <c r="G368" s="212"/>
      <c r="H368" s="212"/>
      <c r="I368" s="215"/>
      <c r="J368" s="226">
        <f>BK368</f>
        <v>0</v>
      </c>
      <c r="K368" s="212"/>
      <c r="L368" s="217"/>
      <c r="M368" s="218"/>
      <c r="N368" s="219"/>
      <c r="O368" s="219"/>
      <c r="P368" s="220">
        <f>SUM(P369:P468)</f>
        <v>0</v>
      </c>
      <c r="Q368" s="219"/>
      <c r="R368" s="220">
        <f>SUM(R369:R468)</f>
        <v>0</v>
      </c>
      <c r="S368" s="219"/>
      <c r="T368" s="221">
        <f>SUM(T369:T468)</f>
        <v>0</v>
      </c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R368" s="222" t="s">
        <v>85</v>
      </c>
      <c r="AT368" s="223" t="s">
        <v>77</v>
      </c>
      <c r="AU368" s="223" t="s">
        <v>85</v>
      </c>
      <c r="AY368" s="222" t="s">
        <v>208</v>
      </c>
      <c r="BK368" s="224">
        <f>SUM(BK369:BK468)</f>
        <v>0</v>
      </c>
    </row>
    <row r="369" s="2" customFormat="1" ht="24.15" customHeight="1">
      <c r="A369" s="38"/>
      <c r="B369" s="39"/>
      <c r="C369" s="227" t="s">
        <v>393</v>
      </c>
      <c r="D369" s="227" t="s">
        <v>210</v>
      </c>
      <c r="E369" s="228" t="s">
        <v>571</v>
      </c>
      <c r="F369" s="229" t="s">
        <v>572</v>
      </c>
      <c r="G369" s="230" t="s">
        <v>351</v>
      </c>
      <c r="H369" s="231">
        <v>1</v>
      </c>
      <c r="I369" s="232"/>
      <c r="J369" s="233">
        <f>ROUND(I369*H369,2)</f>
        <v>0</v>
      </c>
      <c r="K369" s="234"/>
      <c r="L369" s="44"/>
      <c r="M369" s="235" t="s">
        <v>1</v>
      </c>
      <c r="N369" s="236" t="s">
        <v>44</v>
      </c>
      <c r="O369" s="91"/>
      <c r="P369" s="237">
        <f>O369*H369</f>
        <v>0</v>
      </c>
      <c r="Q369" s="237">
        <v>0</v>
      </c>
      <c r="R369" s="237">
        <f>Q369*H369</f>
        <v>0</v>
      </c>
      <c r="S369" s="237">
        <v>0</v>
      </c>
      <c r="T369" s="238">
        <f>S369*H369</f>
        <v>0</v>
      </c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R369" s="239" t="s">
        <v>214</v>
      </c>
      <c r="AT369" s="239" t="s">
        <v>210</v>
      </c>
      <c r="AU369" s="239" t="s">
        <v>91</v>
      </c>
      <c r="AY369" s="17" t="s">
        <v>208</v>
      </c>
      <c r="BE369" s="240">
        <f>IF(N369="základní",J369,0)</f>
        <v>0</v>
      </c>
      <c r="BF369" s="240">
        <f>IF(N369="snížená",J369,0)</f>
        <v>0</v>
      </c>
      <c r="BG369" s="240">
        <f>IF(N369="zákl. přenesená",J369,0)</f>
        <v>0</v>
      </c>
      <c r="BH369" s="240">
        <f>IF(N369="sníž. přenesená",J369,0)</f>
        <v>0</v>
      </c>
      <c r="BI369" s="240">
        <f>IF(N369="nulová",J369,0)</f>
        <v>0</v>
      </c>
      <c r="BJ369" s="17" t="s">
        <v>91</v>
      </c>
      <c r="BK369" s="240">
        <f>ROUND(I369*H369,2)</f>
        <v>0</v>
      </c>
      <c r="BL369" s="17" t="s">
        <v>214</v>
      </c>
      <c r="BM369" s="239" t="s">
        <v>573</v>
      </c>
    </row>
    <row r="370" s="2" customFormat="1" ht="24.15" customHeight="1">
      <c r="A370" s="38"/>
      <c r="B370" s="39"/>
      <c r="C370" s="227" t="s">
        <v>574</v>
      </c>
      <c r="D370" s="227" t="s">
        <v>210</v>
      </c>
      <c r="E370" s="228" t="s">
        <v>575</v>
      </c>
      <c r="F370" s="229" t="s">
        <v>576</v>
      </c>
      <c r="G370" s="230" t="s">
        <v>308</v>
      </c>
      <c r="H370" s="231">
        <v>1300</v>
      </c>
      <c r="I370" s="232"/>
      <c r="J370" s="233">
        <f>ROUND(I370*H370,2)</f>
        <v>0</v>
      </c>
      <c r="K370" s="234"/>
      <c r="L370" s="44"/>
      <c r="M370" s="235" t="s">
        <v>1</v>
      </c>
      <c r="N370" s="236" t="s">
        <v>44</v>
      </c>
      <c r="O370" s="91"/>
      <c r="P370" s="237">
        <f>O370*H370</f>
        <v>0</v>
      </c>
      <c r="Q370" s="237">
        <v>0</v>
      </c>
      <c r="R370" s="237">
        <f>Q370*H370</f>
        <v>0</v>
      </c>
      <c r="S370" s="237">
        <v>0</v>
      </c>
      <c r="T370" s="238">
        <f>S370*H370</f>
        <v>0</v>
      </c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R370" s="239" t="s">
        <v>214</v>
      </c>
      <c r="AT370" s="239" t="s">
        <v>210</v>
      </c>
      <c r="AU370" s="239" t="s">
        <v>91</v>
      </c>
      <c r="AY370" s="17" t="s">
        <v>208</v>
      </c>
      <c r="BE370" s="240">
        <f>IF(N370="základní",J370,0)</f>
        <v>0</v>
      </c>
      <c r="BF370" s="240">
        <f>IF(N370="snížená",J370,0)</f>
        <v>0</v>
      </c>
      <c r="BG370" s="240">
        <f>IF(N370="zákl. přenesená",J370,0)</f>
        <v>0</v>
      </c>
      <c r="BH370" s="240">
        <f>IF(N370="sníž. přenesená",J370,0)</f>
        <v>0</v>
      </c>
      <c r="BI370" s="240">
        <f>IF(N370="nulová",J370,0)</f>
        <v>0</v>
      </c>
      <c r="BJ370" s="17" t="s">
        <v>91</v>
      </c>
      <c r="BK370" s="240">
        <f>ROUND(I370*H370,2)</f>
        <v>0</v>
      </c>
      <c r="BL370" s="17" t="s">
        <v>214</v>
      </c>
      <c r="BM370" s="239" t="s">
        <v>577</v>
      </c>
    </row>
    <row r="371" s="14" customFormat="1">
      <c r="A371" s="14"/>
      <c r="B371" s="252"/>
      <c r="C371" s="253"/>
      <c r="D371" s="243" t="s">
        <v>215</v>
      </c>
      <c r="E371" s="254" t="s">
        <v>1</v>
      </c>
      <c r="F371" s="255" t="s">
        <v>578</v>
      </c>
      <c r="G371" s="253"/>
      <c r="H371" s="256">
        <v>1300</v>
      </c>
      <c r="I371" s="257"/>
      <c r="J371" s="253"/>
      <c r="K371" s="253"/>
      <c r="L371" s="258"/>
      <c r="M371" s="259"/>
      <c r="N371" s="260"/>
      <c r="O371" s="260"/>
      <c r="P371" s="260"/>
      <c r="Q371" s="260"/>
      <c r="R371" s="260"/>
      <c r="S371" s="260"/>
      <c r="T371" s="261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T371" s="262" t="s">
        <v>215</v>
      </c>
      <c r="AU371" s="262" t="s">
        <v>91</v>
      </c>
      <c r="AV371" s="14" t="s">
        <v>91</v>
      </c>
      <c r="AW371" s="14" t="s">
        <v>35</v>
      </c>
      <c r="AX371" s="14" t="s">
        <v>78</v>
      </c>
      <c r="AY371" s="262" t="s">
        <v>208</v>
      </c>
    </row>
    <row r="372" s="15" customFormat="1">
      <c r="A372" s="15"/>
      <c r="B372" s="263"/>
      <c r="C372" s="264"/>
      <c r="D372" s="243" t="s">
        <v>215</v>
      </c>
      <c r="E372" s="265" t="s">
        <v>1</v>
      </c>
      <c r="F372" s="266" t="s">
        <v>218</v>
      </c>
      <c r="G372" s="264"/>
      <c r="H372" s="267">
        <v>1300</v>
      </c>
      <c r="I372" s="268"/>
      <c r="J372" s="264"/>
      <c r="K372" s="264"/>
      <c r="L372" s="269"/>
      <c r="M372" s="270"/>
      <c r="N372" s="271"/>
      <c r="O372" s="271"/>
      <c r="P372" s="271"/>
      <c r="Q372" s="271"/>
      <c r="R372" s="271"/>
      <c r="S372" s="271"/>
      <c r="T372" s="272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T372" s="273" t="s">
        <v>215</v>
      </c>
      <c r="AU372" s="273" t="s">
        <v>91</v>
      </c>
      <c r="AV372" s="15" t="s">
        <v>214</v>
      </c>
      <c r="AW372" s="15" t="s">
        <v>35</v>
      </c>
      <c r="AX372" s="15" t="s">
        <v>85</v>
      </c>
      <c r="AY372" s="273" t="s">
        <v>208</v>
      </c>
    </row>
    <row r="373" s="2" customFormat="1" ht="55.5" customHeight="1">
      <c r="A373" s="38"/>
      <c r="B373" s="39"/>
      <c r="C373" s="227" t="s">
        <v>396</v>
      </c>
      <c r="D373" s="227" t="s">
        <v>210</v>
      </c>
      <c r="E373" s="228" t="s">
        <v>579</v>
      </c>
      <c r="F373" s="229" t="s">
        <v>580</v>
      </c>
      <c r="G373" s="230" t="s">
        <v>308</v>
      </c>
      <c r="H373" s="231">
        <v>117000</v>
      </c>
      <c r="I373" s="232"/>
      <c r="J373" s="233">
        <f>ROUND(I373*H373,2)</f>
        <v>0</v>
      </c>
      <c r="K373" s="234"/>
      <c r="L373" s="44"/>
      <c r="M373" s="235" t="s">
        <v>1</v>
      </c>
      <c r="N373" s="236" t="s">
        <v>44</v>
      </c>
      <c r="O373" s="91"/>
      <c r="P373" s="237">
        <f>O373*H373</f>
        <v>0</v>
      </c>
      <c r="Q373" s="237">
        <v>0</v>
      </c>
      <c r="R373" s="237">
        <f>Q373*H373</f>
        <v>0</v>
      </c>
      <c r="S373" s="237">
        <v>0</v>
      </c>
      <c r="T373" s="238">
        <f>S373*H373</f>
        <v>0</v>
      </c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R373" s="239" t="s">
        <v>214</v>
      </c>
      <c r="AT373" s="239" t="s">
        <v>210</v>
      </c>
      <c r="AU373" s="239" t="s">
        <v>91</v>
      </c>
      <c r="AY373" s="17" t="s">
        <v>208</v>
      </c>
      <c r="BE373" s="240">
        <f>IF(N373="základní",J373,0)</f>
        <v>0</v>
      </c>
      <c r="BF373" s="240">
        <f>IF(N373="snížená",J373,0)</f>
        <v>0</v>
      </c>
      <c r="BG373" s="240">
        <f>IF(N373="zákl. přenesená",J373,0)</f>
        <v>0</v>
      </c>
      <c r="BH373" s="240">
        <f>IF(N373="sníž. přenesená",J373,0)</f>
        <v>0</v>
      </c>
      <c r="BI373" s="240">
        <f>IF(N373="nulová",J373,0)</f>
        <v>0</v>
      </c>
      <c r="BJ373" s="17" t="s">
        <v>91</v>
      </c>
      <c r="BK373" s="240">
        <f>ROUND(I373*H373,2)</f>
        <v>0</v>
      </c>
      <c r="BL373" s="17" t="s">
        <v>214</v>
      </c>
      <c r="BM373" s="239" t="s">
        <v>581</v>
      </c>
    </row>
    <row r="374" s="14" customFormat="1">
      <c r="A374" s="14"/>
      <c r="B374" s="252"/>
      <c r="C374" s="253"/>
      <c r="D374" s="243" t="s">
        <v>215</v>
      </c>
      <c r="E374" s="254" t="s">
        <v>1</v>
      </c>
      <c r="F374" s="255" t="s">
        <v>582</v>
      </c>
      <c r="G374" s="253"/>
      <c r="H374" s="256">
        <v>117000</v>
      </c>
      <c r="I374" s="257"/>
      <c r="J374" s="253"/>
      <c r="K374" s="253"/>
      <c r="L374" s="258"/>
      <c r="M374" s="259"/>
      <c r="N374" s="260"/>
      <c r="O374" s="260"/>
      <c r="P374" s="260"/>
      <c r="Q374" s="260"/>
      <c r="R374" s="260"/>
      <c r="S374" s="260"/>
      <c r="T374" s="261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T374" s="262" t="s">
        <v>215</v>
      </c>
      <c r="AU374" s="262" t="s">
        <v>91</v>
      </c>
      <c r="AV374" s="14" t="s">
        <v>91</v>
      </c>
      <c r="AW374" s="14" t="s">
        <v>35</v>
      </c>
      <c r="AX374" s="14" t="s">
        <v>78</v>
      </c>
      <c r="AY374" s="262" t="s">
        <v>208</v>
      </c>
    </row>
    <row r="375" s="15" customFormat="1">
      <c r="A375" s="15"/>
      <c r="B375" s="263"/>
      <c r="C375" s="264"/>
      <c r="D375" s="243" t="s">
        <v>215</v>
      </c>
      <c r="E375" s="265" t="s">
        <v>1</v>
      </c>
      <c r="F375" s="266" t="s">
        <v>218</v>
      </c>
      <c r="G375" s="264"/>
      <c r="H375" s="267">
        <v>117000</v>
      </c>
      <c r="I375" s="268"/>
      <c r="J375" s="264"/>
      <c r="K375" s="264"/>
      <c r="L375" s="269"/>
      <c r="M375" s="270"/>
      <c r="N375" s="271"/>
      <c r="O375" s="271"/>
      <c r="P375" s="271"/>
      <c r="Q375" s="271"/>
      <c r="R375" s="271"/>
      <c r="S375" s="271"/>
      <c r="T375" s="272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T375" s="273" t="s">
        <v>215</v>
      </c>
      <c r="AU375" s="273" t="s">
        <v>91</v>
      </c>
      <c r="AV375" s="15" t="s">
        <v>214</v>
      </c>
      <c r="AW375" s="15" t="s">
        <v>35</v>
      </c>
      <c r="AX375" s="15" t="s">
        <v>85</v>
      </c>
      <c r="AY375" s="273" t="s">
        <v>208</v>
      </c>
    </row>
    <row r="376" s="2" customFormat="1" ht="24.15" customHeight="1">
      <c r="A376" s="38"/>
      <c r="B376" s="39"/>
      <c r="C376" s="227" t="s">
        <v>583</v>
      </c>
      <c r="D376" s="227" t="s">
        <v>210</v>
      </c>
      <c r="E376" s="228" t="s">
        <v>584</v>
      </c>
      <c r="F376" s="229" t="s">
        <v>585</v>
      </c>
      <c r="G376" s="230" t="s">
        <v>308</v>
      </c>
      <c r="H376" s="231">
        <v>1300</v>
      </c>
      <c r="I376" s="232"/>
      <c r="J376" s="233">
        <f>ROUND(I376*H376,2)</f>
        <v>0</v>
      </c>
      <c r="K376" s="234"/>
      <c r="L376" s="44"/>
      <c r="M376" s="235" t="s">
        <v>1</v>
      </c>
      <c r="N376" s="236" t="s">
        <v>44</v>
      </c>
      <c r="O376" s="91"/>
      <c r="P376" s="237">
        <f>O376*H376</f>
        <v>0</v>
      </c>
      <c r="Q376" s="237">
        <v>0</v>
      </c>
      <c r="R376" s="237">
        <f>Q376*H376</f>
        <v>0</v>
      </c>
      <c r="S376" s="237">
        <v>0</v>
      </c>
      <c r="T376" s="238">
        <f>S376*H376</f>
        <v>0</v>
      </c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R376" s="239" t="s">
        <v>214</v>
      </c>
      <c r="AT376" s="239" t="s">
        <v>210</v>
      </c>
      <c r="AU376" s="239" t="s">
        <v>91</v>
      </c>
      <c r="AY376" s="17" t="s">
        <v>208</v>
      </c>
      <c r="BE376" s="240">
        <f>IF(N376="základní",J376,0)</f>
        <v>0</v>
      </c>
      <c r="BF376" s="240">
        <f>IF(N376="snížená",J376,0)</f>
        <v>0</v>
      </c>
      <c r="BG376" s="240">
        <f>IF(N376="zákl. přenesená",J376,0)</f>
        <v>0</v>
      </c>
      <c r="BH376" s="240">
        <f>IF(N376="sníž. přenesená",J376,0)</f>
        <v>0</v>
      </c>
      <c r="BI376" s="240">
        <f>IF(N376="nulová",J376,0)</f>
        <v>0</v>
      </c>
      <c r="BJ376" s="17" t="s">
        <v>91</v>
      </c>
      <c r="BK376" s="240">
        <f>ROUND(I376*H376,2)</f>
        <v>0</v>
      </c>
      <c r="BL376" s="17" t="s">
        <v>214</v>
      </c>
      <c r="BM376" s="239" t="s">
        <v>586</v>
      </c>
    </row>
    <row r="377" s="2" customFormat="1" ht="37.8" customHeight="1">
      <c r="A377" s="38"/>
      <c r="B377" s="39"/>
      <c r="C377" s="227" t="s">
        <v>400</v>
      </c>
      <c r="D377" s="227" t="s">
        <v>210</v>
      </c>
      <c r="E377" s="228" t="s">
        <v>587</v>
      </c>
      <c r="F377" s="229" t="s">
        <v>588</v>
      </c>
      <c r="G377" s="230" t="s">
        <v>308</v>
      </c>
      <c r="H377" s="231">
        <v>2169.5</v>
      </c>
      <c r="I377" s="232"/>
      <c r="J377" s="233">
        <f>ROUND(I377*H377,2)</f>
        <v>0</v>
      </c>
      <c r="K377" s="234"/>
      <c r="L377" s="44"/>
      <c r="M377" s="235" t="s">
        <v>1</v>
      </c>
      <c r="N377" s="236" t="s">
        <v>44</v>
      </c>
      <c r="O377" s="91"/>
      <c r="P377" s="237">
        <f>O377*H377</f>
        <v>0</v>
      </c>
      <c r="Q377" s="237">
        <v>0</v>
      </c>
      <c r="R377" s="237">
        <f>Q377*H377</f>
        <v>0</v>
      </c>
      <c r="S377" s="237">
        <v>0</v>
      </c>
      <c r="T377" s="238">
        <f>S377*H377</f>
        <v>0</v>
      </c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R377" s="239" t="s">
        <v>214</v>
      </c>
      <c r="AT377" s="239" t="s">
        <v>210</v>
      </c>
      <c r="AU377" s="239" t="s">
        <v>91</v>
      </c>
      <c r="AY377" s="17" t="s">
        <v>208</v>
      </c>
      <c r="BE377" s="240">
        <f>IF(N377="základní",J377,0)</f>
        <v>0</v>
      </c>
      <c r="BF377" s="240">
        <f>IF(N377="snížená",J377,0)</f>
        <v>0</v>
      </c>
      <c r="BG377" s="240">
        <f>IF(N377="zákl. přenesená",J377,0)</f>
        <v>0</v>
      </c>
      <c r="BH377" s="240">
        <f>IF(N377="sníž. přenesená",J377,0)</f>
        <v>0</v>
      </c>
      <c r="BI377" s="240">
        <f>IF(N377="nulová",J377,0)</f>
        <v>0</v>
      </c>
      <c r="BJ377" s="17" t="s">
        <v>91</v>
      </c>
      <c r="BK377" s="240">
        <f>ROUND(I377*H377,2)</f>
        <v>0</v>
      </c>
      <c r="BL377" s="17" t="s">
        <v>214</v>
      </c>
      <c r="BM377" s="239" t="s">
        <v>589</v>
      </c>
    </row>
    <row r="378" s="14" customFormat="1">
      <c r="A378" s="14"/>
      <c r="B378" s="252"/>
      <c r="C378" s="253"/>
      <c r="D378" s="243" t="s">
        <v>215</v>
      </c>
      <c r="E378" s="254" t="s">
        <v>1</v>
      </c>
      <c r="F378" s="255" t="s">
        <v>590</v>
      </c>
      <c r="G378" s="253"/>
      <c r="H378" s="256">
        <v>2169.5</v>
      </c>
      <c r="I378" s="257"/>
      <c r="J378" s="253"/>
      <c r="K378" s="253"/>
      <c r="L378" s="258"/>
      <c r="M378" s="259"/>
      <c r="N378" s="260"/>
      <c r="O378" s="260"/>
      <c r="P378" s="260"/>
      <c r="Q378" s="260"/>
      <c r="R378" s="260"/>
      <c r="S378" s="260"/>
      <c r="T378" s="261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T378" s="262" t="s">
        <v>215</v>
      </c>
      <c r="AU378" s="262" t="s">
        <v>91</v>
      </c>
      <c r="AV378" s="14" t="s">
        <v>91</v>
      </c>
      <c r="AW378" s="14" t="s">
        <v>35</v>
      </c>
      <c r="AX378" s="14" t="s">
        <v>78</v>
      </c>
      <c r="AY378" s="262" t="s">
        <v>208</v>
      </c>
    </row>
    <row r="379" s="15" customFormat="1">
      <c r="A379" s="15"/>
      <c r="B379" s="263"/>
      <c r="C379" s="264"/>
      <c r="D379" s="243" t="s">
        <v>215</v>
      </c>
      <c r="E379" s="265" t="s">
        <v>1</v>
      </c>
      <c r="F379" s="266" t="s">
        <v>218</v>
      </c>
      <c r="G379" s="264"/>
      <c r="H379" s="267">
        <v>2169.5</v>
      </c>
      <c r="I379" s="268"/>
      <c r="J379" s="264"/>
      <c r="K379" s="264"/>
      <c r="L379" s="269"/>
      <c r="M379" s="270"/>
      <c r="N379" s="271"/>
      <c r="O379" s="271"/>
      <c r="P379" s="271"/>
      <c r="Q379" s="271"/>
      <c r="R379" s="271"/>
      <c r="S379" s="271"/>
      <c r="T379" s="272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T379" s="273" t="s">
        <v>215</v>
      </c>
      <c r="AU379" s="273" t="s">
        <v>91</v>
      </c>
      <c r="AV379" s="15" t="s">
        <v>214</v>
      </c>
      <c r="AW379" s="15" t="s">
        <v>35</v>
      </c>
      <c r="AX379" s="15" t="s">
        <v>85</v>
      </c>
      <c r="AY379" s="273" t="s">
        <v>208</v>
      </c>
    </row>
    <row r="380" s="2" customFormat="1" ht="44.25" customHeight="1">
      <c r="A380" s="38"/>
      <c r="B380" s="39"/>
      <c r="C380" s="227" t="s">
        <v>591</v>
      </c>
      <c r="D380" s="227" t="s">
        <v>210</v>
      </c>
      <c r="E380" s="228" t="s">
        <v>592</v>
      </c>
      <c r="F380" s="229" t="s">
        <v>593</v>
      </c>
      <c r="G380" s="230" t="s">
        <v>308</v>
      </c>
      <c r="H380" s="231">
        <v>728.5</v>
      </c>
      <c r="I380" s="232"/>
      <c r="J380" s="233">
        <f>ROUND(I380*H380,2)</f>
        <v>0</v>
      </c>
      <c r="K380" s="234"/>
      <c r="L380" s="44"/>
      <c r="M380" s="235" t="s">
        <v>1</v>
      </c>
      <c r="N380" s="236" t="s">
        <v>44</v>
      </c>
      <c r="O380" s="91"/>
      <c r="P380" s="237">
        <f>O380*H380</f>
        <v>0</v>
      </c>
      <c r="Q380" s="237">
        <v>0</v>
      </c>
      <c r="R380" s="237">
        <f>Q380*H380</f>
        <v>0</v>
      </c>
      <c r="S380" s="237">
        <v>0</v>
      </c>
      <c r="T380" s="238">
        <f>S380*H380</f>
        <v>0</v>
      </c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R380" s="239" t="s">
        <v>214</v>
      </c>
      <c r="AT380" s="239" t="s">
        <v>210</v>
      </c>
      <c r="AU380" s="239" t="s">
        <v>91</v>
      </c>
      <c r="AY380" s="17" t="s">
        <v>208</v>
      </c>
      <c r="BE380" s="240">
        <f>IF(N380="základní",J380,0)</f>
        <v>0</v>
      </c>
      <c r="BF380" s="240">
        <f>IF(N380="snížená",J380,0)</f>
        <v>0</v>
      </c>
      <c r="BG380" s="240">
        <f>IF(N380="zákl. přenesená",J380,0)</f>
        <v>0</v>
      </c>
      <c r="BH380" s="240">
        <f>IF(N380="sníž. přenesená",J380,0)</f>
        <v>0</v>
      </c>
      <c r="BI380" s="240">
        <f>IF(N380="nulová",J380,0)</f>
        <v>0</v>
      </c>
      <c r="BJ380" s="17" t="s">
        <v>91</v>
      </c>
      <c r="BK380" s="240">
        <f>ROUND(I380*H380,2)</f>
        <v>0</v>
      </c>
      <c r="BL380" s="17" t="s">
        <v>214</v>
      </c>
      <c r="BM380" s="239" t="s">
        <v>594</v>
      </c>
    </row>
    <row r="381" s="13" customFormat="1">
      <c r="A381" s="13"/>
      <c r="B381" s="241"/>
      <c r="C381" s="242"/>
      <c r="D381" s="243" t="s">
        <v>215</v>
      </c>
      <c r="E381" s="244" t="s">
        <v>1</v>
      </c>
      <c r="F381" s="245" t="s">
        <v>595</v>
      </c>
      <c r="G381" s="242"/>
      <c r="H381" s="244" t="s">
        <v>1</v>
      </c>
      <c r="I381" s="246"/>
      <c r="J381" s="242"/>
      <c r="K381" s="242"/>
      <c r="L381" s="247"/>
      <c r="M381" s="248"/>
      <c r="N381" s="249"/>
      <c r="O381" s="249"/>
      <c r="P381" s="249"/>
      <c r="Q381" s="249"/>
      <c r="R381" s="249"/>
      <c r="S381" s="249"/>
      <c r="T381" s="250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T381" s="251" t="s">
        <v>215</v>
      </c>
      <c r="AU381" s="251" t="s">
        <v>91</v>
      </c>
      <c r="AV381" s="13" t="s">
        <v>85</v>
      </c>
      <c r="AW381" s="13" t="s">
        <v>35</v>
      </c>
      <c r="AX381" s="13" t="s">
        <v>78</v>
      </c>
      <c r="AY381" s="251" t="s">
        <v>208</v>
      </c>
    </row>
    <row r="382" s="13" customFormat="1">
      <c r="A382" s="13"/>
      <c r="B382" s="241"/>
      <c r="C382" s="242"/>
      <c r="D382" s="243" t="s">
        <v>215</v>
      </c>
      <c r="E382" s="244" t="s">
        <v>1</v>
      </c>
      <c r="F382" s="245" t="s">
        <v>596</v>
      </c>
      <c r="G382" s="242"/>
      <c r="H382" s="244" t="s">
        <v>1</v>
      </c>
      <c r="I382" s="246"/>
      <c r="J382" s="242"/>
      <c r="K382" s="242"/>
      <c r="L382" s="247"/>
      <c r="M382" s="248"/>
      <c r="N382" s="249"/>
      <c r="O382" s="249"/>
      <c r="P382" s="249"/>
      <c r="Q382" s="249"/>
      <c r="R382" s="249"/>
      <c r="S382" s="249"/>
      <c r="T382" s="250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T382" s="251" t="s">
        <v>215</v>
      </c>
      <c r="AU382" s="251" t="s">
        <v>91</v>
      </c>
      <c r="AV382" s="13" t="s">
        <v>85</v>
      </c>
      <c r="AW382" s="13" t="s">
        <v>35</v>
      </c>
      <c r="AX382" s="13" t="s">
        <v>78</v>
      </c>
      <c r="AY382" s="251" t="s">
        <v>208</v>
      </c>
    </row>
    <row r="383" s="13" customFormat="1">
      <c r="A383" s="13"/>
      <c r="B383" s="241"/>
      <c r="C383" s="242"/>
      <c r="D383" s="243" t="s">
        <v>215</v>
      </c>
      <c r="E383" s="244" t="s">
        <v>1</v>
      </c>
      <c r="F383" s="245" t="s">
        <v>597</v>
      </c>
      <c r="G383" s="242"/>
      <c r="H383" s="244" t="s">
        <v>1</v>
      </c>
      <c r="I383" s="246"/>
      <c r="J383" s="242"/>
      <c r="K383" s="242"/>
      <c r="L383" s="247"/>
      <c r="M383" s="248"/>
      <c r="N383" s="249"/>
      <c r="O383" s="249"/>
      <c r="P383" s="249"/>
      <c r="Q383" s="249"/>
      <c r="R383" s="249"/>
      <c r="S383" s="249"/>
      <c r="T383" s="250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T383" s="251" t="s">
        <v>215</v>
      </c>
      <c r="AU383" s="251" t="s">
        <v>91</v>
      </c>
      <c r="AV383" s="13" t="s">
        <v>85</v>
      </c>
      <c r="AW383" s="13" t="s">
        <v>35</v>
      </c>
      <c r="AX383" s="13" t="s">
        <v>78</v>
      </c>
      <c r="AY383" s="251" t="s">
        <v>208</v>
      </c>
    </row>
    <row r="384" s="13" customFormat="1">
      <c r="A384" s="13"/>
      <c r="B384" s="241"/>
      <c r="C384" s="242"/>
      <c r="D384" s="243" t="s">
        <v>215</v>
      </c>
      <c r="E384" s="244" t="s">
        <v>1</v>
      </c>
      <c r="F384" s="245" t="s">
        <v>598</v>
      </c>
      <c r="G384" s="242"/>
      <c r="H384" s="244" t="s">
        <v>1</v>
      </c>
      <c r="I384" s="246"/>
      <c r="J384" s="242"/>
      <c r="K384" s="242"/>
      <c r="L384" s="247"/>
      <c r="M384" s="248"/>
      <c r="N384" s="249"/>
      <c r="O384" s="249"/>
      <c r="P384" s="249"/>
      <c r="Q384" s="249"/>
      <c r="R384" s="249"/>
      <c r="S384" s="249"/>
      <c r="T384" s="250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T384" s="251" t="s">
        <v>215</v>
      </c>
      <c r="AU384" s="251" t="s">
        <v>91</v>
      </c>
      <c r="AV384" s="13" t="s">
        <v>85</v>
      </c>
      <c r="AW384" s="13" t="s">
        <v>35</v>
      </c>
      <c r="AX384" s="13" t="s">
        <v>78</v>
      </c>
      <c r="AY384" s="251" t="s">
        <v>208</v>
      </c>
    </row>
    <row r="385" s="14" customFormat="1">
      <c r="A385" s="14"/>
      <c r="B385" s="252"/>
      <c r="C385" s="253"/>
      <c r="D385" s="243" t="s">
        <v>215</v>
      </c>
      <c r="E385" s="254" t="s">
        <v>1</v>
      </c>
      <c r="F385" s="255" t="s">
        <v>599</v>
      </c>
      <c r="G385" s="253"/>
      <c r="H385" s="256">
        <v>365.19999999999999</v>
      </c>
      <c r="I385" s="257"/>
      <c r="J385" s="253"/>
      <c r="K385" s="253"/>
      <c r="L385" s="258"/>
      <c r="M385" s="259"/>
      <c r="N385" s="260"/>
      <c r="O385" s="260"/>
      <c r="P385" s="260"/>
      <c r="Q385" s="260"/>
      <c r="R385" s="260"/>
      <c r="S385" s="260"/>
      <c r="T385" s="261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T385" s="262" t="s">
        <v>215</v>
      </c>
      <c r="AU385" s="262" t="s">
        <v>91</v>
      </c>
      <c r="AV385" s="14" t="s">
        <v>91</v>
      </c>
      <c r="AW385" s="14" t="s">
        <v>35</v>
      </c>
      <c r="AX385" s="14" t="s">
        <v>78</v>
      </c>
      <c r="AY385" s="262" t="s">
        <v>208</v>
      </c>
    </row>
    <row r="386" s="13" customFormat="1">
      <c r="A386" s="13"/>
      <c r="B386" s="241"/>
      <c r="C386" s="242"/>
      <c r="D386" s="243" t="s">
        <v>215</v>
      </c>
      <c r="E386" s="244" t="s">
        <v>1</v>
      </c>
      <c r="F386" s="245" t="s">
        <v>600</v>
      </c>
      <c r="G386" s="242"/>
      <c r="H386" s="244" t="s">
        <v>1</v>
      </c>
      <c r="I386" s="246"/>
      <c r="J386" s="242"/>
      <c r="K386" s="242"/>
      <c r="L386" s="247"/>
      <c r="M386" s="248"/>
      <c r="N386" s="249"/>
      <c r="O386" s="249"/>
      <c r="P386" s="249"/>
      <c r="Q386" s="249"/>
      <c r="R386" s="249"/>
      <c r="S386" s="249"/>
      <c r="T386" s="250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T386" s="251" t="s">
        <v>215</v>
      </c>
      <c r="AU386" s="251" t="s">
        <v>91</v>
      </c>
      <c r="AV386" s="13" t="s">
        <v>85</v>
      </c>
      <c r="AW386" s="13" t="s">
        <v>35</v>
      </c>
      <c r="AX386" s="13" t="s">
        <v>78</v>
      </c>
      <c r="AY386" s="251" t="s">
        <v>208</v>
      </c>
    </row>
    <row r="387" s="13" customFormat="1">
      <c r="A387" s="13"/>
      <c r="B387" s="241"/>
      <c r="C387" s="242"/>
      <c r="D387" s="243" t="s">
        <v>215</v>
      </c>
      <c r="E387" s="244" t="s">
        <v>1</v>
      </c>
      <c r="F387" s="245" t="s">
        <v>601</v>
      </c>
      <c r="G387" s="242"/>
      <c r="H387" s="244" t="s">
        <v>1</v>
      </c>
      <c r="I387" s="246"/>
      <c r="J387" s="242"/>
      <c r="K387" s="242"/>
      <c r="L387" s="247"/>
      <c r="M387" s="248"/>
      <c r="N387" s="249"/>
      <c r="O387" s="249"/>
      <c r="P387" s="249"/>
      <c r="Q387" s="249"/>
      <c r="R387" s="249"/>
      <c r="S387" s="249"/>
      <c r="T387" s="250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T387" s="251" t="s">
        <v>215</v>
      </c>
      <c r="AU387" s="251" t="s">
        <v>91</v>
      </c>
      <c r="AV387" s="13" t="s">
        <v>85</v>
      </c>
      <c r="AW387" s="13" t="s">
        <v>35</v>
      </c>
      <c r="AX387" s="13" t="s">
        <v>78</v>
      </c>
      <c r="AY387" s="251" t="s">
        <v>208</v>
      </c>
    </row>
    <row r="388" s="13" customFormat="1">
      <c r="A388" s="13"/>
      <c r="B388" s="241"/>
      <c r="C388" s="242"/>
      <c r="D388" s="243" t="s">
        <v>215</v>
      </c>
      <c r="E388" s="244" t="s">
        <v>1</v>
      </c>
      <c r="F388" s="245" t="s">
        <v>602</v>
      </c>
      <c r="G388" s="242"/>
      <c r="H388" s="244" t="s">
        <v>1</v>
      </c>
      <c r="I388" s="246"/>
      <c r="J388" s="242"/>
      <c r="K388" s="242"/>
      <c r="L388" s="247"/>
      <c r="M388" s="248"/>
      <c r="N388" s="249"/>
      <c r="O388" s="249"/>
      <c r="P388" s="249"/>
      <c r="Q388" s="249"/>
      <c r="R388" s="249"/>
      <c r="S388" s="249"/>
      <c r="T388" s="250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T388" s="251" t="s">
        <v>215</v>
      </c>
      <c r="AU388" s="251" t="s">
        <v>91</v>
      </c>
      <c r="AV388" s="13" t="s">
        <v>85</v>
      </c>
      <c r="AW388" s="13" t="s">
        <v>35</v>
      </c>
      <c r="AX388" s="13" t="s">
        <v>78</v>
      </c>
      <c r="AY388" s="251" t="s">
        <v>208</v>
      </c>
    </row>
    <row r="389" s="14" customFormat="1">
      <c r="A389" s="14"/>
      <c r="B389" s="252"/>
      <c r="C389" s="253"/>
      <c r="D389" s="243" t="s">
        <v>215</v>
      </c>
      <c r="E389" s="254" t="s">
        <v>1</v>
      </c>
      <c r="F389" s="255" t="s">
        <v>603</v>
      </c>
      <c r="G389" s="253"/>
      <c r="H389" s="256">
        <v>363.30000000000001</v>
      </c>
      <c r="I389" s="257"/>
      <c r="J389" s="253"/>
      <c r="K389" s="253"/>
      <c r="L389" s="258"/>
      <c r="M389" s="259"/>
      <c r="N389" s="260"/>
      <c r="O389" s="260"/>
      <c r="P389" s="260"/>
      <c r="Q389" s="260"/>
      <c r="R389" s="260"/>
      <c r="S389" s="260"/>
      <c r="T389" s="261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T389" s="262" t="s">
        <v>215</v>
      </c>
      <c r="AU389" s="262" t="s">
        <v>91</v>
      </c>
      <c r="AV389" s="14" t="s">
        <v>91</v>
      </c>
      <c r="AW389" s="14" t="s">
        <v>35</v>
      </c>
      <c r="AX389" s="14" t="s">
        <v>78</v>
      </c>
      <c r="AY389" s="262" t="s">
        <v>208</v>
      </c>
    </row>
    <row r="390" s="15" customFormat="1">
      <c r="A390" s="15"/>
      <c r="B390" s="263"/>
      <c r="C390" s="264"/>
      <c r="D390" s="243" t="s">
        <v>215</v>
      </c>
      <c r="E390" s="265" t="s">
        <v>1</v>
      </c>
      <c r="F390" s="266" t="s">
        <v>218</v>
      </c>
      <c r="G390" s="264"/>
      <c r="H390" s="267">
        <v>728.5</v>
      </c>
      <c r="I390" s="268"/>
      <c r="J390" s="264"/>
      <c r="K390" s="264"/>
      <c r="L390" s="269"/>
      <c r="M390" s="270"/>
      <c r="N390" s="271"/>
      <c r="O390" s="271"/>
      <c r="P390" s="271"/>
      <c r="Q390" s="271"/>
      <c r="R390" s="271"/>
      <c r="S390" s="271"/>
      <c r="T390" s="272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T390" s="273" t="s">
        <v>215</v>
      </c>
      <c r="AU390" s="273" t="s">
        <v>91</v>
      </c>
      <c r="AV390" s="15" t="s">
        <v>214</v>
      </c>
      <c r="AW390" s="15" t="s">
        <v>35</v>
      </c>
      <c r="AX390" s="15" t="s">
        <v>85</v>
      </c>
      <c r="AY390" s="273" t="s">
        <v>208</v>
      </c>
    </row>
    <row r="391" s="2" customFormat="1" ht="49.05" customHeight="1">
      <c r="A391" s="38"/>
      <c r="B391" s="39"/>
      <c r="C391" s="227" t="s">
        <v>405</v>
      </c>
      <c r="D391" s="227" t="s">
        <v>210</v>
      </c>
      <c r="E391" s="228" t="s">
        <v>604</v>
      </c>
      <c r="F391" s="229" t="s">
        <v>605</v>
      </c>
      <c r="G391" s="230" t="s">
        <v>213</v>
      </c>
      <c r="H391" s="231">
        <v>22.699999999999999</v>
      </c>
      <c r="I391" s="232"/>
      <c r="J391" s="233">
        <f>ROUND(I391*H391,2)</f>
        <v>0</v>
      </c>
      <c r="K391" s="234"/>
      <c r="L391" s="44"/>
      <c r="M391" s="235" t="s">
        <v>1</v>
      </c>
      <c r="N391" s="236" t="s">
        <v>44</v>
      </c>
      <c r="O391" s="91"/>
      <c r="P391" s="237">
        <f>O391*H391</f>
        <v>0</v>
      </c>
      <c r="Q391" s="237">
        <v>0</v>
      </c>
      <c r="R391" s="237">
        <f>Q391*H391</f>
        <v>0</v>
      </c>
      <c r="S391" s="237">
        <v>0</v>
      </c>
      <c r="T391" s="238">
        <f>S391*H391</f>
        <v>0</v>
      </c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R391" s="239" t="s">
        <v>214</v>
      </c>
      <c r="AT391" s="239" t="s">
        <v>210</v>
      </c>
      <c r="AU391" s="239" t="s">
        <v>91</v>
      </c>
      <c r="AY391" s="17" t="s">
        <v>208</v>
      </c>
      <c r="BE391" s="240">
        <f>IF(N391="základní",J391,0)</f>
        <v>0</v>
      </c>
      <c r="BF391" s="240">
        <f>IF(N391="snížená",J391,0)</f>
        <v>0</v>
      </c>
      <c r="BG391" s="240">
        <f>IF(N391="zákl. přenesená",J391,0)</f>
        <v>0</v>
      </c>
      <c r="BH391" s="240">
        <f>IF(N391="sníž. přenesená",J391,0)</f>
        <v>0</v>
      </c>
      <c r="BI391" s="240">
        <f>IF(N391="nulová",J391,0)</f>
        <v>0</v>
      </c>
      <c r="BJ391" s="17" t="s">
        <v>91</v>
      </c>
      <c r="BK391" s="240">
        <f>ROUND(I391*H391,2)</f>
        <v>0</v>
      </c>
      <c r="BL391" s="17" t="s">
        <v>214</v>
      </c>
      <c r="BM391" s="239" t="s">
        <v>606</v>
      </c>
    </row>
    <row r="392" s="13" customFormat="1">
      <c r="A392" s="13"/>
      <c r="B392" s="241"/>
      <c r="C392" s="242"/>
      <c r="D392" s="243" t="s">
        <v>215</v>
      </c>
      <c r="E392" s="244" t="s">
        <v>1</v>
      </c>
      <c r="F392" s="245" t="s">
        <v>607</v>
      </c>
      <c r="G392" s="242"/>
      <c r="H392" s="244" t="s">
        <v>1</v>
      </c>
      <c r="I392" s="246"/>
      <c r="J392" s="242"/>
      <c r="K392" s="242"/>
      <c r="L392" s="247"/>
      <c r="M392" s="248"/>
      <c r="N392" s="249"/>
      <c r="O392" s="249"/>
      <c r="P392" s="249"/>
      <c r="Q392" s="249"/>
      <c r="R392" s="249"/>
      <c r="S392" s="249"/>
      <c r="T392" s="250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T392" s="251" t="s">
        <v>215</v>
      </c>
      <c r="AU392" s="251" t="s">
        <v>91</v>
      </c>
      <c r="AV392" s="13" t="s">
        <v>85</v>
      </c>
      <c r="AW392" s="13" t="s">
        <v>35</v>
      </c>
      <c r="AX392" s="13" t="s">
        <v>78</v>
      </c>
      <c r="AY392" s="251" t="s">
        <v>208</v>
      </c>
    </row>
    <row r="393" s="13" customFormat="1">
      <c r="A393" s="13"/>
      <c r="B393" s="241"/>
      <c r="C393" s="242"/>
      <c r="D393" s="243" t="s">
        <v>215</v>
      </c>
      <c r="E393" s="244" t="s">
        <v>1</v>
      </c>
      <c r="F393" s="245" t="s">
        <v>608</v>
      </c>
      <c r="G393" s="242"/>
      <c r="H393" s="244" t="s">
        <v>1</v>
      </c>
      <c r="I393" s="246"/>
      <c r="J393" s="242"/>
      <c r="K393" s="242"/>
      <c r="L393" s="247"/>
      <c r="M393" s="248"/>
      <c r="N393" s="249"/>
      <c r="O393" s="249"/>
      <c r="P393" s="249"/>
      <c r="Q393" s="249"/>
      <c r="R393" s="249"/>
      <c r="S393" s="249"/>
      <c r="T393" s="250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T393" s="251" t="s">
        <v>215</v>
      </c>
      <c r="AU393" s="251" t="s">
        <v>91</v>
      </c>
      <c r="AV393" s="13" t="s">
        <v>85</v>
      </c>
      <c r="AW393" s="13" t="s">
        <v>35</v>
      </c>
      <c r="AX393" s="13" t="s">
        <v>78</v>
      </c>
      <c r="AY393" s="251" t="s">
        <v>208</v>
      </c>
    </row>
    <row r="394" s="14" customFormat="1">
      <c r="A394" s="14"/>
      <c r="B394" s="252"/>
      <c r="C394" s="253"/>
      <c r="D394" s="243" t="s">
        <v>215</v>
      </c>
      <c r="E394" s="254" t="s">
        <v>1</v>
      </c>
      <c r="F394" s="255" t="s">
        <v>609</v>
      </c>
      <c r="G394" s="253"/>
      <c r="H394" s="256">
        <v>18.699999999999999</v>
      </c>
      <c r="I394" s="257"/>
      <c r="J394" s="253"/>
      <c r="K394" s="253"/>
      <c r="L394" s="258"/>
      <c r="M394" s="259"/>
      <c r="N394" s="260"/>
      <c r="O394" s="260"/>
      <c r="P394" s="260"/>
      <c r="Q394" s="260"/>
      <c r="R394" s="260"/>
      <c r="S394" s="260"/>
      <c r="T394" s="261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T394" s="262" t="s">
        <v>215</v>
      </c>
      <c r="AU394" s="262" t="s">
        <v>91</v>
      </c>
      <c r="AV394" s="14" t="s">
        <v>91</v>
      </c>
      <c r="AW394" s="14" t="s">
        <v>35</v>
      </c>
      <c r="AX394" s="14" t="s">
        <v>78</v>
      </c>
      <c r="AY394" s="262" t="s">
        <v>208</v>
      </c>
    </row>
    <row r="395" s="14" customFormat="1">
      <c r="A395" s="14"/>
      <c r="B395" s="252"/>
      <c r="C395" s="253"/>
      <c r="D395" s="243" t="s">
        <v>215</v>
      </c>
      <c r="E395" s="254" t="s">
        <v>1</v>
      </c>
      <c r="F395" s="255" t="s">
        <v>610</v>
      </c>
      <c r="G395" s="253"/>
      <c r="H395" s="256">
        <v>4</v>
      </c>
      <c r="I395" s="257"/>
      <c r="J395" s="253"/>
      <c r="K395" s="253"/>
      <c r="L395" s="258"/>
      <c r="M395" s="259"/>
      <c r="N395" s="260"/>
      <c r="O395" s="260"/>
      <c r="P395" s="260"/>
      <c r="Q395" s="260"/>
      <c r="R395" s="260"/>
      <c r="S395" s="260"/>
      <c r="T395" s="261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T395" s="262" t="s">
        <v>215</v>
      </c>
      <c r="AU395" s="262" t="s">
        <v>91</v>
      </c>
      <c r="AV395" s="14" t="s">
        <v>91</v>
      </c>
      <c r="AW395" s="14" t="s">
        <v>35</v>
      </c>
      <c r="AX395" s="14" t="s">
        <v>78</v>
      </c>
      <c r="AY395" s="262" t="s">
        <v>208</v>
      </c>
    </row>
    <row r="396" s="15" customFormat="1">
      <c r="A396" s="15"/>
      <c r="B396" s="263"/>
      <c r="C396" s="264"/>
      <c r="D396" s="243" t="s">
        <v>215</v>
      </c>
      <c r="E396" s="265" t="s">
        <v>1</v>
      </c>
      <c r="F396" s="266" t="s">
        <v>218</v>
      </c>
      <c r="G396" s="264"/>
      <c r="H396" s="267">
        <v>22.699999999999999</v>
      </c>
      <c r="I396" s="268"/>
      <c r="J396" s="264"/>
      <c r="K396" s="264"/>
      <c r="L396" s="269"/>
      <c r="M396" s="270"/>
      <c r="N396" s="271"/>
      <c r="O396" s="271"/>
      <c r="P396" s="271"/>
      <c r="Q396" s="271"/>
      <c r="R396" s="271"/>
      <c r="S396" s="271"/>
      <c r="T396" s="272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T396" s="273" t="s">
        <v>215</v>
      </c>
      <c r="AU396" s="273" t="s">
        <v>91</v>
      </c>
      <c r="AV396" s="15" t="s">
        <v>214</v>
      </c>
      <c r="AW396" s="15" t="s">
        <v>35</v>
      </c>
      <c r="AX396" s="15" t="s">
        <v>85</v>
      </c>
      <c r="AY396" s="273" t="s">
        <v>208</v>
      </c>
    </row>
    <row r="397" s="2" customFormat="1" ht="24.15" customHeight="1">
      <c r="A397" s="38"/>
      <c r="B397" s="39"/>
      <c r="C397" s="227" t="s">
        <v>611</v>
      </c>
      <c r="D397" s="227" t="s">
        <v>210</v>
      </c>
      <c r="E397" s="228" t="s">
        <v>612</v>
      </c>
      <c r="F397" s="229" t="s">
        <v>613</v>
      </c>
      <c r="G397" s="230" t="s">
        <v>213</v>
      </c>
      <c r="H397" s="231">
        <v>17.5</v>
      </c>
      <c r="I397" s="232"/>
      <c r="J397" s="233">
        <f>ROUND(I397*H397,2)</f>
        <v>0</v>
      </c>
      <c r="K397" s="234"/>
      <c r="L397" s="44"/>
      <c r="M397" s="235" t="s">
        <v>1</v>
      </c>
      <c r="N397" s="236" t="s">
        <v>44</v>
      </c>
      <c r="O397" s="91"/>
      <c r="P397" s="237">
        <f>O397*H397</f>
        <v>0</v>
      </c>
      <c r="Q397" s="237">
        <v>0</v>
      </c>
      <c r="R397" s="237">
        <f>Q397*H397</f>
        <v>0</v>
      </c>
      <c r="S397" s="237">
        <v>0</v>
      </c>
      <c r="T397" s="238">
        <f>S397*H397</f>
        <v>0</v>
      </c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R397" s="239" t="s">
        <v>214</v>
      </c>
      <c r="AT397" s="239" t="s">
        <v>210</v>
      </c>
      <c r="AU397" s="239" t="s">
        <v>91</v>
      </c>
      <c r="AY397" s="17" t="s">
        <v>208</v>
      </c>
      <c r="BE397" s="240">
        <f>IF(N397="základní",J397,0)</f>
        <v>0</v>
      </c>
      <c r="BF397" s="240">
        <f>IF(N397="snížená",J397,0)</f>
        <v>0</v>
      </c>
      <c r="BG397" s="240">
        <f>IF(N397="zákl. přenesená",J397,0)</f>
        <v>0</v>
      </c>
      <c r="BH397" s="240">
        <f>IF(N397="sníž. přenesená",J397,0)</f>
        <v>0</v>
      </c>
      <c r="BI397" s="240">
        <f>IF(N397="nulová",J397,0)</f>
        <v>0</v>
      </c>
      <c r="BJ397" s="17" t="s">
        <v>91</v>
      </c>
      <c r="BK397" s="240">
        <f>ROUND(I397*H397,2)</f>
        <v>0</v>
      </c>
      <c r="BL397" s="17" t="s">
        <v>214</v>
      </c>
      <c r="BM397" s="239" t="s">
        <v>614</v>
      </c>
    </row>
    <row r="398" s="13" customFormat="1">
      <c r="A398" s="13"/>
      <c r="B398" s="241"/>
      <c r="C398" s="242"/>
      <c r="D398" s="243" t="s">
        <v>215</v>
      </c>
      <c r="E398" s="244" t="s">
        <v>1</v>
      </c>
      <c r="F398" s="245" t="s">
        <v>615</v>
      </c>
      <c r="G398" s="242"/>
      <c r="H398" s="244" t="s">
        <v>1</v>
      </c>
      <c r="I398" s="246"/>
      <c r="J398" s="242"/>
      <c r="K398" s="242"/>
      <c r="L398" s="247"/>
      <c r="M398" s="248"/>
      <c r="N398" s="249"/>
      <c r="O398" s="249"/>
      <c r="P398" s="249"/>
      <c r="Q398" s="249"/>
      <c r="R398" s="249"/>
      <c r="S398" s="249"/>
      <c r="T398" s="250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T398" s="251" t="s">
        <v>215</v>
      </c>
      <c r="AU398" s="251" t="s">
        <v>91</v>
      </c>
      <c r="AV398" s="13" t="s">
        <v>85</v>
      </c>
      <c r="AW398" s="13" t="s">
        <v>35</v>
      </c>
      <c r="AX398" s="13" t="s">
        <v>78</v>
      </c>
      <c r="AY398" s="251" t="s">
        <v>208</v>
      </c>
    </row>
    <row r="399" s="14" customFormat="1">
      <c r="A399" s="14"/>
      <c r="B399" s="252"/>
      <c r="C399" s="253"/>
      <c r="D399" s="243" t="s">
        <v>215</v>
      </c>
      <c r="E399" s="254" t="s">
        <v>1</v>
      </c>
      <c r="F399" s="255" t="s">
        <v>616</v>
      </c>
      <c r="G399" s="253"/>
      <c r="H399" s="256">
        <v>17.5</v>
      </c>
      <c r="I399" s="257"/>
      <c r="J399" s="253"/>
      <c r="K399" s="253"/>
      <c r="L399" s="258"/>
      <c r="M399" s="259"/>
      <c r="N399" s="260"/>
      <c r="O399" s="260"/>
      <c r="P399" s="260"/>
      <c r="Q399" s="260"/>
      <c r="R399" s="260"/>
      <c r="S399" s="260"/>
      <c r="T399" s="261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T399" s="262" t="s">
        <v>215</v>
      </c>
      <c r="AU399" s="262" t="s">
        <v>91</v>
      </c>
      <c r="AV399" s="14" t="s">
        <v>91</v>
      </c>
      <c r="AW399" s="14" t="s">
        <v>35</v>
      </c>
      <c r="AX399" s="14" t="s">
        <v>78</v>
      </c>
      <c r="AY399" s="262" t="s">
        <v>208</v>
      </c>
    </row>
    <row r="400" s="15" customFormat="1">
      <c r="A400" s="15"/>
      <c r="B400" s="263"/>
      <c r="C400" s="264"/>
      <c r="D400" s="243" t="s">
        <v>215</v>
      </c>
      <c r="E400" s="265" t="s">
        <v>1</v>
      </c>
      <c r="F400" s="266" t="s">
        <v>218</v>
      </c>
      <c r="G400" s="264"/>
      <c r="H400" s="267">
        <v>17.5</v>
      </c>
      <c r="I400" s="268"/>
      <c r="J400" s="264"/>
      <c r="K400" s="264"/>
      <c r="L400" s="269"/>
      <c r="M400" s="270"/>
      <c r="N400" s="271"/>
      <c r="O400" s="271"/>
      <c r="P400" s="271"/>
      <c r="Q400" s="271"/>
      <c r="R400" s="271"/>
      <c r="S400" s="271"/>
      <c r="T400" s="272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T400" s="273" t="s">
        <v>215</v>
      </c>
      <c r="AU400" s="273" t="s">
        <v>91</v>
      </c>
      <c r="AV400" s="15" t="s">
        <v>214</v>
      </c>
      <c r="AW400" s="15" t="s">
        <v>35</v>
      </c>
      <c r="AX400" s="15" t="s">
        <v>85</v>
      </c>
      <c r="AY400" s="273" t="s">
        <v>208</v>
      </c>
    </row>
    <row r="401" s="2" customFormat="1" ht="24.15" customHeight="1">
      <c r="A401" s="38"/>
      <c r="B401" s="39"/>
      <c r="C401" s="227" t="s">
        <v>410</v>
      </c>
      <c r="D401" s="227" t="s">
        <v>210</v>
      </c>
      <c r="E401" s="228" t="s">
        <v>617</v>
      </c>
      <c r="F401" s="229" t="s">
        <v>618</v>
      </c>
      <c r="G401" s="230" t="s">
        <v>213</v>
      </c>
      <c r="H401" s="231">
        <v>124</v>
      </c>
      <c r="I401" s="232"/>
      <c r="J401" s="233">
        <f>ROUND(I401*H401,2)</f>
        <v>0</v>
      </c>
      <c r="K401" s="234"/>
      <c r="L401" s="44"/>
      <c r="M401" s="235" t="s">
        <v>1</v>
      </c>
      <c r="N401" s="236" t="s">
        <v>44</v>
      </c>
      <c r="O401" s="91"/>
      <c r="P401" s="237">
        <f>O401*H401</f>
        <v>0</v>
      </c>
      <c r="Q401" s="237">
        <v>0</v>
      </c>
      <c r="R401" s="237">
        <f>Q401*H401</f>
        <v>0</v>
      </c>
      <c r="S401" s="237">
        <v>0</v>
      </c>
      <c r="T401" s="238">
        <f>S401*H401</f>
        <v>0</v>
      </c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R401" s="239" t="s">
        <v>214</v>
      </c>
      <c r="AT401" s="239" t="s">
        <v>210</v>
      </c>
      <c r="AU401" s="239" t="s">
        <v>91</v>
      </c>
      <c r="AY401" s="17" t="s">
        <v>208</v>
      </c>
      <c r="BE401" s="240">
        <f>IF(N401="základní",J401,0)</f>
        <v>0</v>
      </c>
      <c r="BF401" s="240">
        <f>IF(N401="snížená",J401,0)</f>
        <v>0</v>
      </c>
      <c r="BG401" s="240">
        <f>IF(N401="zákl. přenesená",J401,0)</f>
        <v>0</v>
      </c>
      <c r="BH401" s="240">
        <f>IF(N401="sníž. přenesená",J401,0)</f>
        <v>0</v>
      </c>
      <c r="BI401" s="240">
        <f>IF(N401="nulová",J401,0)</f>
        <v>0</v>
      </c>
      <c r="BJ401" s="17" t="s">
        <v>91</v>
      </c>
      <c r="BK401" s="240">
        <f>ROUND(I401*H401,2)</f>
        <v>0</v>
      </c>
      <c r="BL401" s="17" t="s">
        <v>214</v>
      </c>
      <c r="BM401" s="239" t="s">
        <v>619</v>
      </c>
    </row>
    <row r="402" s="14" customFormat="1">
      <c r="A402" s="14"/>
      <c r="B402" s="252"/>
      <c r="C402" s="253"/>
      <c r="D402" s="243" t="s">
        <v>215</v>
      </c>
      <c r="E402" s="254" t="s">
        <v>1</v>
      </c>
      <c r="F402" s="255" t="s">
        <v>620</v>
      </c>
      <c r="G402" s="253"/>
      <c r="H402" s="256">
        <v>124</v>
      </c>
      <c r="I402" s="257"/>
      <c r="J402" s="253"/>
      <c r="K402" s="253"/>
      <c r="L402" s="258"/>
      <c r="M402" s="259"/>
      <c r="N402" s="260"/>
      <c r="O402" s="260"/>
      <c r="P402" s="260"/>
      <c r="Q402" s="260"/>
      <c r="R402" s="260"/>
      <c r="S402" s="260"/>
      <c r="T402" s="261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T402" s="262" t="s">
        <v>215</v>
      </c>
      <c r="AU402" s="262" t="s">
        <v>91</v>
      </c>
      <c r="AV402" s="14" t="s">
        <v>91</v>
      </c>
      <c r="AW402" s="14" t="s">
        <v>35</v>
      </c>
      <c r="AX402" s="14" t="s">
        <v>78</v>
      </c>
      <c r="AY402" s="262" t="s">
        <v>208</v>
      </c>
    </row>
    <row r="403" s="15" customFormat="1">
      <c r="A403" s="15"/>
      <c r="B403" s="263"/>
      <c r="C403" s="264"/>
      <c r="D403" s="243" t="s">
        <v>215</v>
      </c>
      <c r="E403" s="265" t="s">
        <v>1</v>
      </c>
      <c r="F403" s="266" t="s">
        <v>218</v>
      </c>
      <c r="G403" s="264"/>
      <c r="H403" s="267">
        <v>124</v>
      </c>
      <c r="I403" s="268"/>
      <c r="J403" s="264"/>
      <c r="K403" s="264"/>
      <c r="L403" s="269"/>
      <c r="M403" s="270"/>
      <c r="N403" s="271"/>
      <c r="O403" s="271"/>
      <c r="P403" s="271"/>
      <c r="Q403" s="271"/>
      <c r="R403" s="271"/>
      <c r="S403" s="271"/>
      <c r="T403" s="272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T403" s="273" t="s">
        <v>215</v>
      </c>
      <c r="AU403" s="273" t="s">
        <v>91</v>
      </c>
      <c r="AV403" s="15" t="s">
        <v>214</v>
      </c>
      <c r="AW403" s="15" t="s">
        <v>35</v>
      </c>
      <c r="AX403" s="15" t="s">
        <v>85</v>
      </c>
      <c r="AY403" s="273" t="s">
        <v>208</v>
      </c>
    </row>
    <row r="404" s="2" customFormat="1" ht="33" customHeight="1">
      <c r="A404" s="38"/>
      <c r="B404" s="39"/>
      <c r="C404" s="227" t="s">
        <v>621</v>
      </c>
      <c r="D404" s="227" t="s">
        <v>210</v>
      </c>
      <c r="E404" s="228" t="s">
        <v>622</v>
      </c>
      <c r="F404" s="229" t="s">
        <v>623</v>
      </c>
      <c r="G404" s="230" t="s">
        <v>213</v>
      </c>
      <c r="H404" s="231">
        <v>124</v>
      </c>
      <c r="I404" s="232"/>
      <c r="J404" s="233">
        <f>ROUND(I404*H404,2)</f>
        <v>0</v>
      </c>
      <c r="K404" s="234"/>
      <c r="L404" s="44"/>
      <c r="M404" s="235" t="s">
        <v>1</v>
      </c>
      <c r="N404" s="236" t="s">
        <v>44</v>
      </c>
      <c r="O404" s="91"/>
      <c r="P404" s="237">
        <f>O404*H404</f>
        <v>0</v>
      </c>
      <c r="Q404" s="237">
        <v>0</v>
      </c>
      <c r="R404" s="237">
        <f>Q404*H404</f>
        <v>0</v>
      </c>
      <c r="S404" s="237">
        <v>0</v>
      </c>
      <c r="T404" s="238">
        <f>S404*H404</f>
        <v>0</v>
      </c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R404" s="239" t="s">
        <v>214</v>
      </c>
      <c r="AT404" s="239" t="s">
        <v>210</v>
      </c>
      <c r="AU404" s="239" t="s">
        <v>91</v>
      </c>
      <c r="AY404" s="17" t="s">
        <v>208</v>
      </c>
      <c r="BE404" s="240">
        <f>IF(N404="základní",J404,0)</f>
        <v>0</v>
      </c>
      <c r="BF404" s="240">
        <f>IF(N404="snížená",J404,0)</f>
        <v>0</v>
      </c>
      <c r="BG404" s="240">
        <f>IF(N404="zákl. přenesená",J404,0)</f>
        <v>0</v>
      </c>
      <c r="BH404" s="240">
        <f>IF(N404="sníž. přenesená",J404,0)</f>
        <v>0</v>
      </c>
      <c r="BI404" s="240">
        <f>IF(N404="nulová",J404,0)</f>
        <v>0</v>
      </c>
      <c r="BJ404" s="17" t="s">
        <v>91</v>
      </c>
      <c r="BK404" s="240">
        <f>ROUND(I404*H404,2)</f>
        <v>0</v>
      </c>
      <c r="BL404" s="17" t="s">
        <v>214</v>
      </c>
      <c r="BM404" s="239" t="s">
        <v>624</v>
      </c>
    </row>
    <row r="405" s="14" customFormat="1">
      <c r="A405" s="14"/>
      <c r="B405" s="252"/>
      <c r="C405" s="253"/>
      <c r="D405" s="243" t="s">
        <v>215</v>
      </c>
      <c r="E405" s="254" t="s">
        <v>1</v>
      </c>
      <c r="F405" s="255" t="s">
        <v>620</v>
      </c>
      <c r="G405" s="253"/>
      <c r="H405" s="256">
        <v>124</v>
      </c>
      <c r="I405" s="257"/>
      <c r="J405" s="253"/>
      <c r="K405" s="253"/>
      <c r="L405" s="258"/>
      <c r="M405" s="259"/>
      <c r="N405" s="260"/>
      <c r="O405" s="260"/>
      <c r="P405" s="260"/>
      <c r="Q405" s="260"/>
      <c r="R405" s="260"/>
      <c r="S405" s="260"/>
      <c r="T405" s="261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T405" s="262" t="s">
        <v>215</v>
      </c>
      <c r="AU405" s="262" t="s">
        <v>91</v>
      </c>
      <c r="AV405" s="14" t="s">
        <v>91</v>
      </c>
      <c r="AW405" s="14" t="s">
        <v>35</v>
      </c>
      <c r="AX405" s="14" t="s">
        <v>78</v>
      </c>
      <c r="AY405" s="262" t="s">
        <v>208</v>
      </c>
    </row>
    <row r="406" s="15" customFormat="1">
      <c r="A406" s="15"/>
      <c r="B406" s="263"/>
      <c r="C406" s="264"/>
      <c r="D406" s="243" t="s">
        <v>215</v>
      </c>
      <c r="E406" s="265" t="s">
        <v>1</v>
      </c>
      <c r="F406" s="266" t="s">
        <v>218</v>
      </c>
      <c r="G406" s="264"/>
      <c r="H406" s="267">
        <v>124</v>
      </c>
      <c r="I406" s="268"/>
      <c r="J406" s="264"/>
      <c r="K406" s="264"/>
      <c r="L406" s="269"/>
      <c r="M406" s="270"/>
      <c r="N406" s="271"/>
      <c r="O406" s="271"/>
      <c r="P406" s="271"/>
      <c r="Q406" s="271"/>
      <c r="R406" s="271"/>
      <c r="S406" s="271"/>
      <c r="T406" s="272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T406" s="273" t="s">
        <v>215</v>
      </c>
      <c r="AU406" s="273" t="s">
        <v>91</v>
      </c>
      <c r="AV406" s="15" t="s">
        <v>214</v>
      </c>
      <c r="AW406" s="15" t="s">
        <v>35</v>
      </c>
      <c r="AX406" s="15" t="s">
        <v>85</v>
      </c>
      <c r="AY406" s="273" t="s">
        <v>208</v>
      </c>
    </row>
    <row r="407" s="2" customFormat="1" ht="33" customHeight="1">
      <c r="A407" s="38"/>
      <c r="B407" s="39"/>
      <c r="C407" s="227" t="s">
        <v>413</v>
      </c>
      <c r="D407" s="227" t="s">
        <v>210</v>
      </c>
      <c r="E407" s="228" t="s">
        <v>625</v>
      </c>
      <c r="F407" s="229" t="s">
        <v>626</v>
      </c>
      <c r="G407" s="230" t="s">
        <v>308</v>
      </c>
      <c r="H407" s="231">
        <v>1240</v>
      </c>
      <c r="I407" s="232"/>
      <c r="J407" s="233">
        <f>ROUND(I407*H407,2)</f>
        <v>0</v>
      </c>
      <c r="K407" s="234"/>
      <c r="L407" s="44"/>
      <c r="M407" s="235" t="s">
        <v>1</v>
      </c>
      <c r="N407" s="236" t="s">
        <v>44</v>
      </c>
      <c r="O407" s="91"/>
      <c r="P407" s="237">
        <f>O407*H407</f>
        <v>0</v>
      </c>
      <c r="Q407" s="237">
        <v>0</v>
      </c>
      <c r="R407" s="237">
        <f>Q407*H407</f>
        <v>0</v>
      </c>
      <c r="S407" s="237">
        <v>0</v>
      </c>
      <c r="T407" s="238">
        <f>S407*H407</f>
        <v>0</v>
      </c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R407" s="239" t="s">
        <v>214</v>
      </c>
      <c r="AT407" s="239" t="s">
        <v>210</v>
      </c>
      <c r="AU407" s="239" t="s">
        <v>91</v>
      </c>
      <c r="AY407" s="17" t="s">
        <v>208</v>
      </c>
      <c r="BE407" s="240">
        <f>IF(N407="základní",J407,0)</f>
        <v>0</v>
      </c>
      <c r="BF407" s="240">
        <f>IF(N407="snížená",J407,0)</f>
        <v>0</v>
      </c>
      <c r="BG407" s="240">
        <f>IF(N407="zákl. přenesená",J407,0)</f>
        <v>0</v>
      </c>
      <c r="BH407" s="240">
        <f>IF(N407="sníž. přenesená",J407,0)</f>
        <v>0</v>
      </c>
      <c r="BI407" s="240">
        <f>IF(N407="nulová",J407,0)</f>
        <v>0</v>
      </c>
      <c r="BJ407" s="17" t="s">
        <v>91</v>
      </c>
      <c r="BK407" s="240">
        <f>ROUND(I407*H407,2)</f>
        <v>0</v>
      </c>
      <c r="BL407" s="17" t="s">
        <v>214</v>
      </c>
      <c r="BM407" s="239" t="s">
        <v>627</v>
      </c>
    </row>
    <row r="408" s="14" customFormat="1">
      <c r="A408" s="14"/>
      <c r="B408" s="252"/>
      <c r="C408" s="253"/>
      <c r="D408" s="243" t="s">
        <v>215</v>
      </c>
      <c r="E408" s="254" t="s">
        <v>1</v>
      </c>
      <c r="F408" s="255" t="s">
        <v>628</v>
      </c>
      <c r="G408" s="253"/>
      <c r="H408" s="256">
        <v>1240</v>
      </c>
      <c r="I408" s="257"/>
      <c r="J408" s="253"/>
      <c r="K408" s="253"/>
      <c r="L408" s="258"/>
      <c r="M408" s="259"/>
      <c r="N408" s="260"/>
      <c r="O408" s="260"/>
      <c r="P408" s="260"/>
      <c r="Q408" s="260"/>
      <c r="R408" s="260"/>
      <c r="S408" s="260"/>
      <c r="T408" s="261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T408" s="262" t="s">
        <v>215</v>
      </c>
      <c r="AU408" s="262" t="s">
        <v>91</v>
      </c>
      <c r="AV408" s="14" t="s">
        <v>91</v>
      </c>
      <c r="AW408" s="14" t="s">
        <v>35</v>
      </c>
      <c r="AX408" s="14" t="s">
        <v>78</v>
      </c>
      <c r="AY408" s="262" t="s">
        <v>208</v>
      </c>
    </row>
    <row r="409" s="15" customFormat="1">
      <c r="A409" s="15"/>
      <c r="B409" s="263"/>
      <c r="C409" s="264"/>
      <c r="D409" s="243" t="s">
        <v>215</v>
      </c>
      <c r="E409" s="265" t="s">
        <v>1</v>
      </c>
      <c r="F409" s="266" t="s">
        <v>218</v>
      </c>
      <c r="G409" s="264"/>
      <c r="H409" s="267">
        <v>1240</v>
      </c>
      <c r="I409" s="268"/>
      <c r="J409" s="264"/>
      <c r="K409" s="264"/>
      <c r="L409" s="269"/>
      <c r="M409" s="270"/>
      <c r="N409" s="271"/>
      <c r="O409" s="271"/>
      <c r="P409" s="271"/>
      <c r="Q409" s="271"/>
      <c r="R409" s="271"/>
      <c r="S409" s="271"/>
      <c r="T409" s="272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T409" s="273" t="s">
        <v>215</v>
      </c>
      <c r="AU409" s="273" t="s">
        <v>91</v>
      </c>
      <c r="AV409" s="15" t="s">
        <v>214</v>
      </c>
      <c r="AW409" s="15" t="s">
        <v>35</v>
      </c>
      <c r="AX409" s="15" t="s">
        <v>85</v>
      </c>
      <c r="AY409" s="273" t="s">
        <v>208</v>
      </c>
    </row>
    <row r="410" s="2" customFormat="1" ht="24.15" customHeight="1">
      <c r="A410" s="38"/>
      <c r="B410" s="39"/>
      <c r="C410" s="227" t="s">
        <v>629</v>
      </c>
      <c r="D410" s="227" t="s">
        <v>210</v>
      </c>
      <c r="E410" s="228" t="s">
        <v>630</v>
      </c>
      <c r="F410" s="229" t="s">
        <v>631</v>
      </c>
      <c r="G410" s="230" t="s">
        <v>351</v>
      </c>
      <c r="H410" s="231">
        <v>1</v>
      </c>
      <c r="I410" s="232"/>
      <c r="J410" s="233">
        <f>ROUND(I410*H410,2)</f>
        <v>0</v>
      </c>
      <c r="K410" s="234"/>
      <c r="L410" s="44"/>
      <c r="M410" s="235" t="s">
        <v>1</v>
      </c>
      <c r="N410" s="236" t="s">
        <v>44</v>
      </c>
      <c r="O410" s="91"/>
      <c r="P410" s="237">
        <f>O410*H410</f>
        <v>0</v>
      </c>
      <c r="Q410" s="237">
        <v>0</v>
      </c>
      <c r="R410" s="237">
        <f>Q410*H410</f>
        <v>0</v>
      </c>
      <c r="S410" s="237">
        <v>0</v>
      </c>
      <c r="T410" s="238">
        <f>S410*H410</f>
        <v>0</v>
      </c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R410" s="239" t="s">
        <v>214</v>
      </c>
      <c r="AT410" s="239" t="s">
        <v>210</v>
      </c>
      <c r="AU410" s="239" t="s">
        <v>91</v>
      </c>
      <c r="AY410" s="17" t="s">
        <v>208</v>
      </c>
      <c r="BE410" s="240">
        <f>IF(N410="základní",J410,0)</f>
        <v>0</v>
      </c>
      <c r="BF410" s="240">
        <f>IF(N410="snížená",J410,0)</f>
        <v>0</v>
      </c>
      <c r="BG410" s="240">
        <f>IF(N410="zákl. přenesená",J410,0)</f>
        <v>0</v>
      </c>
      <c r="BH410" s="240">
        <f>IF(N410="sníž. přenesená",J410,0)</f>
        <v>0</v>
      </c>
      <c r="BI410" s="240">
        <f>IF(N410="nulová",J410,0)</f>
        <v>0</v>
      </c>
      <c r="BJ410" s="17" t="s">
        <v>91</v>
      </c>
      <c r="BK410" s="240">
        <f>ROUND(I410*H410,2)</f>
        <v>0</v>
      </c>
      <c r="BL410" s="17" t="s">
        <v>214</v>
      </c>
      <c r="BM410" s="239" t="s">
        <v>632</v>
      </c>
    </row>
    <row r="411" s="2" customFormat="1" ht="37.8" customHeight="1">
      <c r="A411" s="38"/>
      <c r="B411" s="39"/>
      <c r="C411" s="227" t="s">
        <v>417</v>
      </c>
      <c r="D411" s="227" t="s">
        <v>210</v>
      </c>
      <c r="E411" s="228" t="s">
        <v>633</v>
      </c>
      <c r="F411" s="229" t="s">
        <v>634</v>
      </c>
      <c r="G411" s="230" t="s">
        <v>308</v>
      </c>
      <c r="H411" s="231">
        <v>186.756</v>
      </c>
      <c r="I411" s="232"/>
      <c r="J411" s="233">
        <f>ROUND(I411*H411,2)</f>
        <v>0</v>
      </c>
      <c r="K411" s="234"/>
      <c r="L411" s="44"/>
      <c r="M411" s="235" t="s">
        <v>1</v>
      </c>
      <c r="N411" s="236" t="s">
        <v>44</v>
      </c>
      <c r="O411" s="91"/>
      <c r="P411" s="237">
        <f>O411*H411</f>
        <v>0</v>
      </c>
      <c r="Q411" s="237">
        <v>0</v>
      </c>
      <c r="R411" s="237">
        <f>Q411*H411</f>
        <v>0</v>
      </c>
      <c r="S411" s="237">
        <v>0</v>
      </c>
      <c r="T411" s="238">
        <f>S411*H411</f>
        <v>0</v>
      </c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R411" s="239" t="s">
        <v>214</v>
      </c>
      <c r="AT411" s="239" t="s">
        <v>210</v>
      </c>
      <c r="AU411" s="239" t="s">
        <v>91</v>
      </c>
      <c r="AY411" s="17" t="s">
        <v>208</v>
      </c>
      <c r="BE411" s="240">
        <f>IF(N411="základní",J411,0)</f>
        <v>0</v>
      </c>
      <c r="BF411" s="240">
        <f>IF(N411="snížená",J411,0)</f>
        <v>0</v>
      </c>
      <c r="BG411" s="240">
        <f>IF(N411="zákl. přenesená",J411,0)</f>
        <v>0</v>
      </c>
      <c r="BH411" s="240">
        <f>IF(N411="sníž. přenesená",J411,0)</f>
        <v>0</v>
      </c>
      <c r="BI411" s="240">
        <f>IF(N411="nulová",J411,0)</f>
        <v>0</v>
      </c>
      <c r="BJ411" s="17" t="s">
        <v>91</v>
      </c>
      <c r="BK411" s="240">
        <f>ROUND(I411*H411,2)</f>
        <v>0</v>
      </c>
      <c r="BL411" s="17" t="s">
        <v>214</v>
      </c>
      <c r="BM411" s="239" t="s">
        <v>635</v>
      </c>
    </row>
    <row r="412" s="13" customFormat="1">
      <c r="A412" s="13"/>
      <c r="B412" s="241"/>
      <c r="C412" s="242"/>
      <c r="D412" s="243" t="s">
        <v>215</v>
      </c>
      <c r="E412" s="244" t="s">
        <v>1</v>
      </c>
      <c r="F412" s="245" t="s">
        <v>636</v>
      </c>
      <c r="G412" s="242"/>
      <c r="H412" s="244" t="s">
        <v>1</v>
      </c>
      <c r="I412" s="246"/>
      <c r="J412" s="242"/>
      <c r="K412" s="242"/>
      <c r="L412" s="247"/>
      <c r="M412" s="248"/>
      <c r="N412" s="249"/>
      <c r="O412" s="249"/>
      <c r="P412" s="249"/>
      <c r="Q412" s="249"/>
      <c r="R412" s="249"/>
      <c r="S412" s="249"/>
      <c r="T412" s="250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T412" s="251" t="s">
        <v>215</v>
      </c>
      <c r="AU412" s="251" t="s">
        <v>91</v>
      </c>
      <c r="AV412" s="13" t="s">
        <v>85</v>
      </c>
      <c r="AW412" s="13" t="s">
        <v>35</v>
      </c>
      <c r="AX412" s="13" t="s">
        <v>78</v>
      </c>
      <c r="AY412" s="251" t="s">
        <v>208</v>
      </c>
    </row>
    <row r="413" s="14" customFormat="1">
      <c r="A413" s="14"/>
      <c r="B413" s="252"/>
      <c r="C413" s="253"/>
      <c r="D413" s="243" t="s">
        <v>215</v>
      </c>
      <c r="E413" s="254" t="s">
        <v>1</v>
      </c>
      <c r="F413" s="255" t="s">
        <v>637</v>
      </c>
      <c r="G413" s="253"/>
      <c r="H413" s="256">
        <v>2.3639999999999999</v>
      </c>
      <c r="I413" s="257"/>
      <c r="J413" s="253"/>
      <c r="K413" s="253"/>
      <c r="L413" s="258"/>
      <c r="M413" s="259"/>
      <c r="N413" s="260"/>
      <c r="O413" s="260"/>
      <c r="P413" s="260"/>
      <c r="Q413" s="260"/>
      <c r="R413" s="260"/>
      <c r="S413" s="260"/>
      <c r="T413" s="261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T413" s="262" t="s">
        <v>215</v>
      </c>
      <c r="AU413" s="262" t="s">
        <v>91</v>
      </c>
      <c r="AV413" s="14" t="s">
        <v>91</v>
      </c>
      <c r="AW413" s="14" t="s">
        <v>35</v>
      </c>
      <c r="AX413" s="14" t="s">
        <v>78</v>
      </c>
      <c r="AY413" s="262" t="s">
        <v>208</v>
      </c>
    </row>
    <row r="414" s="13" customFormat="1">
      <c r="A414" s="13"/>
      <c r="B414" s="241"/>
      <c r="C414" s="242"/>
      <c r="D414" s="243" t="s">
        <v>215</v>
      </c>
      <c r="E414" s="244" t="s">
        <v>1</v>
      </c>
      <c r="F414" s="245" t="s">
        <v>638</v>
      </c>
      <c r="G414" s="242"/>
      <c r="H414" s="244" t="s">
        <v>1</v>
      </c>
      <c r="I414" s="246"/>
      <c r="J414" s="242"/>
      <c r="K414" s="242"/>
      <c r="L414" s="247"/>
      <c r="M414" s="248"/>
      <c r="N414" s="249"/>
      <c r="O414" s="249"/>
      <c r="P414" s="249"/>
      <c r="Q414" s="249"/>
      <c r="R414" s="249"/>
      <c r="S414" s="249"/>
      <c r="T414" s="250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T414" s="251" t="s">
        <v>215</v>
      </c>
      <c r="AU414" s="251" t="s">
        <v>91</v>
      </c>
      <c r="AV414" s="13" t="s">
        <v>85</v>
      </c>
      <c r="AW414" s="13" t="s">
        <v>35</v>
      </c>
      <c r="AX414" s="13" t="s">
        <v>78</v>
      </c>
      <c r="AY414" s="251" t="s">
        <v>208</v>
      </c>
    </row>
    <row r="415" s="14" customFormat="1">
      <c r="A415" s="14"/>
      <c r="B415" s="252"/>
      <c r="C415" s="253"/>
      <c r="D415" s="243" t="s">
        <v>215</v>
      </c>
      <c r="E415" s="254" t="s">
        <v>1</v>
      </c>
      <c r="F415" s="255" t="s">
        <v>639</v>
      </c>
      <c r="G415" s="253"/>
      <c r="H415" s="256">
        <v>184.392</v>
      </c>
      <c r="I415" s="257"/>
      <c r="J415" s="253"/>
      <c r="K415" s="253"/>
      <c r="L415" s="258"/>
      <c r="M415" s="259"/>
      <c r="N415" s="260"/>
      <c r="O415" s="260"/>
      <c r="P415" s="260"/>
      <c r="Q415" s="260"/>
      <c r="R415" s="260"/>
      <c r="S415" s="260"/>
      <c r="T415" s="261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T415" s="262" t="s">
        <v>215</v>
      </c>
      <c r="AU415" s="262" t="s">
        <v>91</v>
      </c>
      <c r="AV415" s="14" t="s">
        <v>91</v>
      </c>
      <c r="AW415" s="14" t="s">
        <v>35</v>
      </c>
      <c r="AX415" s="14" t="s">
        <v>78</v>
      </c>
      <c r="AY415" s="262" t="s">
        <v>208</v>
      </c>
    </row>
    <row r="416" s="15" customFormat="1">
      <c r="A416" s="15"/>
      <c r="B416" s="263"/>
      <c r="C416" s="264"/>
      <c r="D416" s="243" t="s">
        <v>215</v>
      </c>
      <c r="E416" s="265" t="s">
        <v>1</v>
      </c>
      <c r="F416" s="266" t="s">
        <v>218</v>
      </c>
      <c r="G416" s="264"/>
      <c r="H416" s="267">
        <v>186.756</v>
      </c>
      <c r="I416" s="268"/>
      <c r="J416" s="264"/>
      <c r="K416" s="264"/>
      <c r="L416" s="269"/>
      <c r="M416" s="270"/>
      <c r="N416" s="271"/>
      <c r="O416" s="271"/>
      <c r="P416" s="271"/>
      <c r="Q416" s="271"/>
      <c r="R416" s="271"/>
      <c r="S416" s="271"/>
      <c r="T416" s="272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T416" s="273" t="s">
        <v>215</v>
      </c>
      <c r="AU416" s="273" t="s">
        <v>91</v>
      </c>
      <c r="AV416" s="15" t="s">
        <v>214</v>
      </c>
      <c r="AW416" s="15" t="s">
        <v>35</v>
      </c>
      <c r="AX416" s="15" t="s">
        <v>85</v>
      </c>
      <c r="AY416" s="273" t="s">
        <v>208</v>
      </c>
    </row>
    <row r="417" s="2" customFormat="1" ht="37.8" customHeight="1">
      <c r="A417" s="38"/>
      <c r="B417" s="39"/>
      <c r="C417" s="227" t="s">
        <v>640</v>
      </c>
      <c r="D417" s="227" t="s">
        <v>210</v>
      </c>
      <c r="E417" s="228" t="s">
        <v>641</v>
      </c>
      <c r="F417" s="229" t="s">
        <v>642</v>
      </c>
      <c r="G417" s="230" t="s">
        <v>308</v>
      </c>
      <c r="H417" s="231">
        <v>25.709</v>
      </c>
      <c r="I417" s="232"/>
      <c r="J417" s="233">
        <f>ROUND(I417*H417,2)</f>
        <v>0</v>
      </c>
      <c r="K417" s="234"/>
      <c r="L417" s="44"/>
      <c r="M417" s="235" t="s">
        <v>1</v>
      </c>
      <c r="N417" s="236" t="s">
        <v>44</v>
      </c>
      <c r="O417" s="91"/>
      <c r="P417" s="237">
        <f>O417*H417</f>
        <v>0</v>
      </c>
      <c r="Q417" s="237">
        <v>0</v>
      </c>
      <c r="R417" s="237">
        <f>Q417*H417</f>
        <v>0</v>
      </c>
      <c r="S417" s="237">
        <v>0</v>
      </c>
      <c r="T417" s="238">
        <f>S417*H417</f>
        <v>0</v>
      </c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R417" s="239" t="s">
        <v>214</v>
      </c>
      <c r="AT417" s="239" t="s">
        <v>210</v>
      </c>
      <c r="AU417" s="239" t="s">
        <v>91</v>
      </c>
      <c r="AY417" s="17" t="s">
        <v>208</v>
      </c>
      <c r="BE417" s="240">
        <f>IF(N417="základní",J417,0)</f>
        <v>0</v>
      </c>
      <c r="BF417" s="240">
        <f>IF(N417="snížená",J417,0)</f>
        <v>0</v>
      </c>
      <c r="BG417" s="240">
        <f>IF(N417="zákl. přenesená",J417,0)</f>
        <v>0</v>
      </c>
      <c r="BH417" s="240">
        <f>IF(N417="sníž. přenesená",J417,0)</f>
        <v>0</v>
      </c>
      <c r="BI417" s="240">
        <f>IF(N417="nulová",J417,0)</f>
        <v>0</v>
      </c>
      <c r="BJ417" s="17" t="s">
        <v>91</v>
      </c>
      <c r="BK417" s="240">
        <f>ROUND(I417*H417,2)</f>
        <v>0</v>
      </c>
      <c r="BL417" s="17" t="s">
        <v>214</v>
      </c>
      <c r="BM417" s="239" t="s">
        <v>643</v>
      </c>
    </row>
    <row r="418" s="14" customFormat="1">
      <c r="A418" s="14"/>
      <c r="B418" s="252"/>
      <c r="C418" s="253"/>
      <c r="D418" s="243" t="s">
        <v>215</v>
      </c>
      <c r="E418" s="254" t="s">
        <v>1</v>
      </c>
      <c r="F418" s="255" t="s">
        <v>644</v>
      </c>
      <c r="G418" s="253"/>
      <c r="H418" s="256">
        <v>25.709</v>
      </c>
      <c r="I418" s="257"/>
      <c r="J418" s="253"/>
      <c r="K418" s="253"/>
      <c r="L418" s="258"/>
      <c r="M418" s="259"/>
      <c r="N418" s="260"/>
      <c r="O418" s="260"/>
      <c r="P418" s="260"/>
      <c r="Q418" s="260"/>
      <c r="R418" s="260"/>
      <c r="S418" s="260"/>
      <c r="T418" s="261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T418" s="262" t="s">
        <v>215</v>
      </c>
      <c r="AU418" s="262" t="s">
        <v>91</v>
      </c>
      <c r="AV418" s="14" t="s">
        <v>91</v>
      </c>
      <c r="AW418" s="14" t="s">
        <v>35</v>
      </c>
      <c r="AX418" s="14" t="s">
        <v>78</v>
      </c>
      <c r="AY418" s="262" t="s">
        <v>208</v>
      </c>
    </row>
    <row r="419" s="15" customFormat="1">
      <c r="A419" s="15"/>
      <c r="B419" s="263"/>
      <c r="C419" s="264"/>
      <c r="D419" s="243" t="s">
        <v>215</v>
      </c>
      <c r="E419" s="265" t="s">
        <v>1</v>
      </c>
      <c r="F419" s="266" t="s">
        <v>218</v>
      </c>
      <c r="G419" s="264"/>
      <c r="H419" s="267">
        <v>25.709</v>
      </c>
      <c r="I419" s="268"/>
      <c r="J419" s="264"/>
      <c r="K419" s="264"/>
      <c r="L419" s="269"/>
      <c r="M419" s="270"/>
      <c r="N419" s="271"/>
      <c r="O419" s="271"/>
      <c r="P419" s="271"/>
      <c r="Q419" s="271"/>
      <c r="R419" s="271"/>
      <c r="S419" s="271"/>
      <c r="T419" s="272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T419" s="273" t="s">
        <v>215</v>
      </c>
      <c r="AU419" s="273" t="s">
        <v>91</v>
      </c>
      <c r="AV419" s="15" t="s">
        <v>214</v>
      </c>
      <c r="AW419" s="15" t="s">
        <v>35</v>
      </c>
      <c r="AX419" s="15" t="s">
        <v>85</v>
      </c>
      <c r="AY419" s="273" t="s">
        <v>208</v>
      </c>
    </row>
    <row r="420" s="2" customFormat="1" ht="37.8" customHeight="1">
      <c r="A420" s="38"/>
      <c r="B420" s="39"/>
      <c r="C420" s="227" t="s">
        <v>426</v>
      </c>
      <c r="D420" s="227" t="s">
        <v>210</v>
      </c>
      <c r="E420" s="228" t="s">
        <v>645</v>
      </c>
      <c r="F420" s="229" t="s">
        <v>646</v>
      </c>
      <c r="G420" s="230" t="s">
        <v>308</v>
      </c>
      <c r="H420" s="231">
        <v>25.353000000000002</v>
      </c>
      <c r="I420" s="232"/>
      <c r="J420" s="233">
        <f>ROUND(I420*H420,2)</f>
        <v>0</v>
      </c>
      <c r="K420" s="234"/>
      <c r="L420" s="44"/>
      <c r="M420" s="235" t="s">
        <v>1</v>
      </c>
      <c r="N420" s="236" t="s">
        <v>44</v>
      </c>
      <c r="O420" s="91"/>
      <c r="P420" s="237">
        <f>O420*H420</f>
        <v>0</v>
      </c>
      <c r="Q420" s="237">
        <v>0</v>
      </c>
      <c r="R420" s="237">
        <f>Q420*H420</f>
        <v>0</v>
      </c>
      <c r="S420" s="237">
        <v>0</v>
      </c>
      <c r="T420" s="238">
        <f>S420*H420</f>
        <v>0</v>
      </c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R420" s="239" t="s">
        <v>214</v>
      </c>
      <c r="AT420" s="239" t="s">
        <v>210</v>
      </c>
      <c r="AU420" s="239" t="s">
        <v>91</v>
      </c>
      <c r="AY420" s="17" t="s">
        <v>208</v>
      </c>
      <c r="BE420" s="240">
        <f>IF(N420="základní",J420,0)</f>
        <v>0</v>
      </c>
      <c r="BF420" s="240">
        <f>IF(N420="snížená",J420,0)</f>
        <v>0</v>
      </c>
      <c r="BG420" s="240">
        <f>IF(N420="zákl. přenesená",J420,0)</f>
        <v>0</v>
      </c>
      <c r="BH420" s="240">
        <f>IF(N420="sníž. přenesená",J420,0)</f>
        <v>0</v>
      </c>
      <c r="BI420" s="240">
        <f>IF(N420="nulová",J420,0)</f>
        <v>0</v>
      </c>
      <c r="BJ420" s="17" t="s">
        <v>91</v>
      </c>
      <c r="BK420" s="240">
        <f>ROUND(I420*H420,2)</f>
        <v>0</v>
      </c>
      <c r="BL420" s="17" t="s">
        <v>214</v>
      </c>
      <c r="BM420" s="239" t="s">
        <v>647</v>
      </c>
    </row>
    <row r="421" s="13" customFormat="1">
      <c r="A421" s="13"/>
      <c r="B421" s="241"/>
      <c r="C421" s="242"/>
      <c r="D421" s="243" t="s">
        <v>215</v>
      </c>
      <c r="E421" s="244" t="s">
        <v>1</v>
      </c>
      <c r="F421" s="245" t="s">
        <v>648</v>
      </c>
      <c r="G421" s="242"/>
      <c r="H421" s="244" t="s">
        <v>1</v>
      </c>
      <c r="I421" s="246"/>
      <c r="J421" s="242"/>
      <c r="K421" s="242"/>
      <c r="L421" s="247"/>
      <c r="M421" s="248"/>
      <c r="N421" s="249"/>
      <c r="O421" s="249"/>
      <c r="P421" s="249"/>
      <c r="Q421" s="249"/>
      <c r="R421" s="249"/>
      <c r="S421" s="249"/>
      <c r="T421" s="250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T421" s="251" t="s">
        <v>215</v>
      </c>
      <c r="AU421" s="251" t="s">
        <v>91</v>
      </c>
      <c r="AV421" s="13" t="s">
        <v>85</v>
      </c>
      <c r="AW421" s="13" t="s">
        <v>35</v>
      </c>
      <c r="AX421" s="13" t="s">
        <v>78</v>
      </c>
      <c r="AY421" s="251" t="s">
        <v>208</v>
      </c>
    </row>
    <row r="422" s="14" customFormat="1">
      <c r="A422" s="14"/>
      <c r="B422" s="252"/>
      <c r="C422" s="253"/>
      <c r="D422" s="243" t="s">
        <v>215</v>
      </c>
      <c r="E422" s="254" t="s">
        <v>1</v>
      </c>
      <c r="F422" s="255" t="s">
        <v>649</v>
      </c>
      <c r="G422" s="253"/>
      <c r="H422" s="256">
        <v>19.440000000000001</v>
      </c>
      <c r="I422" s="257"/>
      <c r="J422" s="253"/>
      <c r="K422" s="253"/>
      <c r="L422" s="258"/>
      <c r="M422" s="259"/>
      <c r="N422" s="260"/>
      <c r="O422" s="260"/>
      <c r="P422" s="260"/>
      <c r="Q422" s="260"/>
      <c r="R422" s="260"/>
      <c r="S422" s="260"/>
      <c r="T422" s="261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T422" s="262" t="s">
        <v>215</v>
      </c>
      <c r="AU422" s="262" t="s">
        <v>91</v>
      </c>
      <c r="AV422" s="14" t="s">
        <v>91</v>
      </c>
      <c r="AW422" s="14" t="s">
        <v>35</v>
      </c>
      <c r="AX422" s="14" t="s">
        <v>78</v>
      </c>
      <c r="AY422" s="262" t="s">
        <v>208</v>
      </c>
    </row>
    <row r="423" s="13" customFormat="1">
      <c r="A423" s="13"/>
      <c r="B423" s="241"/>
      <c r="C423" s="242"/>
      <c r="D423" s="243" t="s">
        <v>215</v>
      </c>
      <c r="E423" s="244" t="s">
        <v>1</v>
      </c>
      <c r="F423" s="245" t="s">
        <v>650</v>
      </c>
      <c r="G423" s="242"/>
      <c r="H423" s="244" t="s">
        <v>1</v>
      </c>
      <c r="I423" s="246"/>
      <c r="J423" s="242"/>
      <c r="K423" s="242"/>
      <c r="L423" s="247"/>
      <c r="M423" s="248"/>
      <c r="N423" s="249"/>
      <c r="O423" s="249"/>
      <c r="P423" s="249"/>
      <c r="Q423" s="249"/>
      <c r="R423" s="249"/>
      <c r="S423" s="249"/>
      <c r="T423" s="250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T423" s="251" t="s">
        <v>215</v>
      </c>
      <c r="AU423" s="251" t="s">
        <v>91</v>
      </c>
      <c r="AV423" s="13" t="s">
        <v>85</v>
      </c>
      <c r="AW423" s="13" t="s">
        <v>35</v>
      </c>
      <c r="AX423" s="13" t="s">
        <v>78</v>
      </c>
      <c r="AY423" s="251" t="s">
        <v>208</v>
      </c>
    </row>
    <row r="424" s="14" customFormat="1">
      <c r="A424" s="14"/>
      <c r="B424" s="252"/>
      <c r="C424" s="253"/>
      <c r="D424" s="243" t="s">
        <v>215</v>
      </c>
      <c r="E424" s="254" t="s">
        <v>1</v>
      </c>
      <c r="F424" s="255" t="s">
        <v>651</v>
      </c>
      <c r="G424" s="253"/>
      <c r="H424" s="256">
        <v>5.9130000000000003</v>
      </c>
      <c r="I424" s="257"/>
      <c r="J424" s="253"/>
      <c r="K424" s="253"/>
      <c r="L424" s="258"/>
      <c r="M424" s="259"/>
      <c r="N424" s="260"/>
      <c r="O424" s="260"/>
      <c r="P424" s="260"/>
      <c r="Q424" s="260"/>
      <c r="R424" s="260"/>
      <c r="S424" s="260"/>
      <c r="T424" s="261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T424" s="262" t="s">
        <v>215</v>
      </c>
      <c r="AU424" s="262" t="s">
        <v>91</v>
      </c>
      <c r="AV424" s="14" t="s">
        <v>91</v>
      </c>
      <c r="AW424" s="14" t="s">
        <v>35</v>
      </c>
      <c r="AX424" s="14" t="s">
        <v>78</v>
      </c>
      <c r="AY424" s="262" t="s">
        <v>208</v>
      </c>
    </row>
    <row r="425" s="15" customFormat="1">
      <c r="A425" s="15"/>
      <c r="B425" s="263"/>
      <c r="C425" s="264"/>
      <c r="D425" s="243" t="s">
        <v>215</v>
      </c>
      <c r="E425" s="265" t="s">
        <v>1</v>
      </c>
      <c r="F425" s="266" t="s">
        <v>218</v>
      </c>
      <c r="G425" s="264"/>
      <c r="H425" s="267">
        <v>25.353000000000002</v>
      </c>
      <c r="I425" s="268"/>
      <c r="J425" s="264"/>
      <c r="K425" s="264"/>
      <c r="L425" s="269"/>
      <c r="M425" s="270"/>
      <c r="N425" s="271"/>
      <c r="O425" s="271"/>
      <c r="P425" s="271"/>
      <c r="Q425" s="271"/>
      <c r="R425" s="271"/>
      <c r="S425" s="271"/>
      <c r="T425" s="272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T425" s="273" t="s">
        <v>215</v>
      </c>
      <c r="AU425" s="273" t="s">
        <v>91</v>
      </c>
      <c r="AV425" s="15" t="s">
        <v>214</v>
      </c>
      <c r="AW425" s="15" t="s">
        <v>35</v>
      </c>
      <c r="AX425" s="15" t="s">
        <v>85</v>
      </c>
      <c r="AY425" s="273" t="s">
        <v>208</v>
      </c>
    </row>
    <row r="426" s="2" customFormat="1" ht="33" customHeight="1">
      <c r="A426" s="38"/>
      <c r="B426" s="39"/>
      <c r="C426" s="227" t="s">
        <v>652</v>
      </c>
      <c r="D426" s="227" t="s">
        <v>210</v>
      </c>
      <c r="E426" s="228" t="s">
        <v>653</v>
      </c>
      <c r="F426" s="229" t="s">
        <v>654</v>
      </c>
      <c r="G426" s="230" t="s">
        <v>308</v>
      </c>
      <c r="H426" s="231">
        <v>2.25</v>
      </c>
      <c r="I426" s="232"/>
      <c r="J426" s="233">
        <f>ROUND(I426*H426,2)</f>
        <v>0</v>
      </c>
      <c r="K426" s="234"/>
      <c r="L426" s="44"/>
      <c r="M426" s="235" t="s">
        <v>1</v>
      </c>
      <c r="N426" s="236" t="s">
        <v>44</v>
      </c>
      <c r="O426" s="91"/>
      <c r="P426" s="237">
        <f>O426*H426</f>
        <v>0</v>
      </c>
      <c r="Q426" s="237">
        <v>0</v>
      </c>
      <c r="R426" s="237">
        <f>Q426*H426</f>
        <v>0</v>
      </c>
      <c r="S426" s="237">
        <v>0</v>
      </c>
      <c r="T426" s="238">
        <f>S426*H426</f>
        <v>0</v>
      </c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R426" s="239" t="s">
        <v>214</v>
      </c>
      <c r="AT426" s="239" t="s">
        <v>210</v>
      </c>
      <c r="AU426" s="239" t="s">
        <v>91</v>
      </c>
      <c r="AY426" s="17" t="s">
        <v>208</v>
      </c>
      <c r="BE426" s="240">
        <f>IF(N426="základní",J426,0)</f>
        <v>0</v>
      </c>
      <c r="BF426" s="240">
        <f>IF(N426="snížená",J426,0)</f>
        <v>0</v>
      </c>
      <c r="BG426" s="240">
        <f>IF(N426="zákl. přenesená",J426,0)</f>
        <v>0</v>
      </c>
      <c r="BH426" s="240">
        <f>IF(N426="sníž. přenesená",J426,0)</f>
        <v>0</v>
      </c>
      <c r="BI426" s="240">
        <f>IF(N426="nulová",J426,0)</f>
        <v>0</v>
      </c>
      <c r="BJ426" s="17" t="s">
        <v>91</v>
      </c>
      <c r="BK426" s="240">
        <f>ROUND(I426*H426,2)</f>
        <v>0</v>
      </c>
      <c r="BL426" s="17" t="s">
        <v>214</v>
      </c>
      <c r="BM426" s="239" t="s">
        <v>655</v>
      </c>
    </row>
    <row r="427" s="14" customFormat="1">
      <c r="A427" s="14"/>
      <c r="B427" s="252"/>
      <c r="C427" s="253"/>
      <c r="D427" s="243" t="s">
        <v>215</v>
      </c>
      <c r="E427" s="254" t="s">
        <v>1</v>
      </c>
      <c r="F427" s="255" t="s">
        <v>656</v>
      </c>
      <c r="G427" s="253"/>
      <c r="H427" s="256">
        <v>2.25</v>
      </c>
      <c r="I427" s="257"/>
      <c r="J427" s="253"/>
      <c r="K427" s="253"/>
      <c r="L427" s="258"/>
      <c r="M427" s="259"/>
      <c r="N427" s="260"/>
      <c r="O427" s="260"/>
      <c r="P427" s="260"/>
      <c r="Q427" s="260"/>
      <c r="R427" s="260"/>
      <c r="S427" s="260"/>
      <c r="T427" s="261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T427" s="262" t="s">
        <v>215</v>
      </c>
      <c r="AU427" s="262" t="s">
        <v>91</v>
      </c>
      <c r="AV427" s="14" t="s">
        <v>91</v>
      </c>
      <c r="AW427" s="14" t="s">
        <v>35</v>
      </c>
      <c r="AX427" s="14" t="s">
        <v>78</v>
      </c>
      <c r="AY427" s="262" t="s">
        <v>208</v>
      </c>
    </row>
    <row r="428" s="15" customFormat="1">
      <c r="A428" s="15"/>
      <c r="B428" s="263"/>
      <c r="C428" s="264"/>
      <c r="D428" s="243" t="s">
        <v>215</v>
      </c>
      <c r="E428" s="265" t="s">
        <v>1</v>
      </c>
      <c r="F428" s="266" t="s">
        <v>218</v>
      </c>
      <c r="G428" s="264"/>
      <c r="H428" s="267">
        <v>2.25</v>
      </c>
      <c r="I428" s="268"/>
      <c r="J428" s="264"/>
      <c r="K428" s="264"/>
      <c r="L428" s="269"/>
      <c r="M428" s="270"/>
      <c r="N428" s="271"/>
      <c r="O428" s="271"/>
      <c r="P428" s="271"/>
      <c r="Q428" s="271"/>
      <c r="R428" s="271"/>
      <c r="S428" s="271"/>
      <c r="T428" s="272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T428" s="273" t="s">
        <v>215</v>
      </c>
      <c r="AU428" s="273" t="s">
        <v>91</v>
      </c>
      <c r="AV428" s="15" t="s">
        <v>214</v>
      </c>
      <c r="AW428" s="15" t="s">
        <v>35</v>
      </c>
      <c r="AX428" s="15" t="s">
        <v>85</v>
      </c>
      <c r="AY428" s="273" t="s">
        <v>208</v>
      </c>
    </row>
    <row r="429" s="2" customFormat="1" ht="33" customHeight="1">
      <c r="A429" s="38"/>
      <c r="B429" s="39"/>
      <c r="C429" s="227" t="s">
        <v>433</v>
      </c>
      <c r="D429" s="227" t="s">
        <v>210</v>
      </c>
      <c r="E429" s="228" t="s">
        <v>657</v>
      </c>
      <c r="F429" s="229" t="s">
        <v>658</v>
      </c>
      <c r="G429" s="230" t="s">
        <v>308</v>
      </c>
      <c r="H429" s="231">
        <v>74.700000000000003</v>
      </c>
      <c r="I429" s="232"/>
      <c r="J429" s="233">
        <f>ROUND(I429*H429,2)</f>
        <v>0</v>
      </c>
      <c r="K429" s="234"/>
      <c r="L429" s="44"/>
      <c r="M429" s="235" t="s">
        <v>1</v>
      </c>
      <c r="N429" s="236" t="s">
        <v>44</v>
      </c>
      <c r="O429" s="91"/>
      <c r="P429" s="237">
        <f>O429*H429</f>
        <v>0</v>
      </c>
      <c r="Q429" s="237">
        <v>0</v>
      </c>
      <c r="R429" s="237">
        <f>Q429*H429</f>
        <v>0</v>
      </c>
      <c r="S429" s="237">
        <v>0</v>
      </c>
      <c r="T429" s="238">
        <f>S429*H429</f>
        <v>0</v>
      </c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R429" s="239" t="s">
        <v>214</v>
      </c>
      <c r="AT429" s="239" t="s">
        <v>210</v>
      </c>
      <c r="AU429" s="239" t="s">
        <v>91</v>
      </c>
      <c r="AY429" s="17" t="s">
        <v>208</v>
      </c>
      <c r="BE429" s="240">
        <f>IF(N429="základní",J429,0)</f>
        <v>0</v>
      </c>
      <c r="BF429" s="240">
        <f>IF(N429="snížená",J429,0)</f>
        <v>0</v>
      </c>
      <c r="BG429" s="240">
        <f>IF(N429="zákl. přenesená",J429,0)</f>
        <v>0</v>
      </c>
      <c r="BH429" s="240">
        <f>IF(N429="sníž. přenesená",J429,0)</f>
        <v>0</v>
      </c>
      <c r="BI429" s="240">
        <f>IF(N429="nulová",J429,0)</f>
        <v>0</v>
      </c>
      <c r="BJ429" s="17" t="s">
        <v>91</v>
      </c>
      <c r="BK429" s="240">
        <f>ROUND(I429*H429,2)</f>
        <v>0</v>
      </c>
      <c r="BL429" s="17" t="s">
        <v>214</v>
      </c>
      <c r="BM429" s="239" t="s">
        <v>659</v>
      </c>
    </row>
    <row r="430" s="13" customFormat="1">
      <c r="A430" s="13"/>
      <c r="B430" s="241"/>
      <c r="C430" s="242"/>
      <c r="D430" s="243" t="s">
        <v>215</v>
      </c>
      <c r="E430" s="244" t="s">
        <v>1</v>
      </c>
      <c r="F430" s="245" t="s">
        <v>660</v>
      </c>
      <c r="G430" s="242"/>
      <c r="H430" s="244" t="s">
        <v>1</v>
      </c>
      <c r="I430" s="246"/>
      <c r="J430" s="242"/>
      <c r="K430" s="242"/>
      <c r="L430" s="247"/>
      <c r="M430" s="248"/>
      <c r="N430" s="249"/>
      <c r="O430" s="249"/>
      <c r="P430" s="249"/>
      <c r="Q430" s="249"/>
      <c r="R430" s="249"/>
      <c r="S430" s="249"/>
      <c r="T430" s="250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T430" s="251" t="s">
        <v>215</v>
      </c>
      <c r="AU430" s="251" t="s">
        <v>91</v>
      </c>
      <c r="AV430" s="13" t="s">
        <v>85</v>
      </c>
      <c r="AW430" s="13" t="s">
        <v>35</v>
      </c>
      <c r="AX430" s="13" t="s">
        <v>78</v>
      </c>
      <c r="AY430" s="251" t="s">
        <v>208</v>
      </c>
    </row>
    <row r="431" s="14" customFormat="1">
      <c r="A431" s="14"/>
      <c r="B431" s="252"/>
      <c r="C431" s="253"/>
      <c r="D431" s="243" t="s">
        <v>215</v>
      </c>
      <c r="E431" s="254" t="s">
        <v>1</v>
      </c>
      <c r="F431" s="255" t="s">
        <v>661</v>
      </c>
      <c r="G431" s="253"/>
      <c r="H431" s="256">
        <v>8.0999999999999996</v>
      </c>
      <c r="I431" s="257"/>
      <c r="J431" s="253"/>
      <c r="K431" s="253"/>
      <c r="L431" s="258"/>
      <c r="M431" s="259"/>
      <c r="N431" s="260"/>
      <c r="O431" s="260"/>
      <c r="P431" s="260"/>
      <c r="Q431" s="260"/>
      <c r="R431" s="260"/>
      <c r="S431" s="260"/>
      <c r="T431" s="261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T431" s="262" t="s">
        <v>215</v>
      </c>
      <c r="AU431" s="262" t="s">
        <v>91</v>
      </c>
      <c r="AV431" s="14" t="s">
        <v>91</v>
      </c>
      <c r="AW431" s="14" t="s">
        <v>35</v>
      </c>
      <c r="AX431" s="14" t="s">
        <v>78</v>
      </c>
      <c r="AY431" s="262" t="s">
        <v>208</v>
      </c>
    </row>
    <row r="432" s="13" customFormat="1">
      <c r="A432" s="13"/>
      <c r="B432" s="241"/>
      <c r="C432" s="242"/>
      <c r="D432" s="243" t="s">
        <v>215</v>
      </c>
      <c r="E432" s="244" t="s">
        <v>1</v>
      </c>
      <c r="F432" s="245" t="s">
        <v>662</v>
      </c>
      <c r="G432" s="242"/>
      <c r="H432" s="244" t="s">
        <v>1</v>
      </c>
      <c r="I432" s="246"/>
      <c r="J432" s="242"/>
      <c r="K432" s="242"/>
      <c r="L432" s="247"/>
      <c r="M432" s="248"/>
      <c r="N432" s="249"/>
      <c r="O432" s="249"/>
      <c r="P432" s="249"/>
      <c r="Q432" s="249"/>
      <c r="R432" s="249"/>
      <c r="S432" s="249"/>
      <c r="T432" s="250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T432" s="251" t="s">
        <v>215</v>
      </c>
      <c r="AU432" s="251" t="s">
        <v>91</v>
      </c>
      <c r="AV432" s="13" t="s">
        <v>85</v>
      </c>
      <c r="AW432" s="13" t="s">
        <v>35</v>
      </c>
      <c r="AX432" s="13" t="s">
        <v>78</v>
      </c>
      <c r="AY432" s="251" t="s">
        <v>208</v>
      </c>
    </row>
    <row r="433" s="14" customFormat="1">
      <c r="A433" s="14"/>
      <c r="B433" s="252"/>
      <c r="C433" s="253"/>
      <c r="D433" s="243" t="s">
        <v>215</v>
      </c>
      <c r="E433" s="254" t="s">
        <v>1</v>
      </c>
      <c r="F433" s="255" t="s">
        <v>663</v>
      </c>
      <c r="G433" s="253"/>
      <c r="H433" s="256">
        <v>66.599999999999994</v>
      </c>
      <c r="I433" s="257"/>
      <c r="J433" s="253"/>
      <c r="K433" s="253"/>
      <c r="L433" s="258"/>
      <c r="M433" s="259"/>
      <c r="N433" s="260"/>
      <c r="O433" s="260"/>
      <c r="P433" s="260"/>
      <c r="Q433" s="260"/>
      <c r="R433" s="260"/>
      <c r="S433" s="260"/>
      <c r="T433" s="261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T433" s="262" t="s">
        <v>215</v>
      </c>
      <c r="AU433" s="262" t="s">
        <v>91</v>
      </c>
      <c r="AV433" s="14" t="s">
        <v>91</v>
      </c>
      <c r="AW433" s="14" t="s">
        <v>35</v>
      </c>
      <c r="AX433" s="14" t="s">
        <v>78</v>
      </c>
      <c r="AY433" s="262" t="s">
        <v>208</v>
      </c>
    </row>
    <row r="434" s="15" customFormat="1">
      <c r="A434" s="15"/>
      <c r="B434" s="263"/>
      <c r="C434" s="264"/>
      <c r="D434" s="243" t="s">
        <v>215</v>
      </c>
      <c r="E434" s="265" t="s">
        <v>1</v>
      </c>
      <c r="F434" s="266" t="s">
        <v>218</v>
      </c>
      <c r="G434" s="264"/>
      <c r="H434" s="267">
        <v>74.699999999999989</v>
      </c>
      <c r="I434" s="268"/>
      <c r="J434" s="264"/>
      <c r="K434" s="264"/>
      <c r="L434" s="269"/>
      <c r="M434" s="270"/>
      <c r="N434" s="271"/>
      <c r="O434" s="271"/>
      <c r="P434" s="271"/>
      <c r="Q434" s="271"/>
      <c r="R434" s="271"/>
      <c r="S434" s="271"/>
      <c r="T434" s="272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T434" s="273" t="s">
        <v>215</v>
      </c>
      <c r="AU434" s="273" t="s">
        <v>91</v>
      </c>
      <c r="AV434" s="15" t="s">
        <v>214</v>
      </c>
      <c r="AW434" s="15" t="s">
        <v>35</v>
      </c>
      <c r="AX434" s="15" t="s">
        <v>85</v>
      </c>
      <c r="AY434" s="273" t="s">
        <v>208</v>
      </c>
    </row>
    <row r="435" s="2" customFormat="1" ht="33" customHeight="1">
      <c r="A435" s="38"/>
      <c r="B435" s="39"/>
      <c r="C435" s="227" t="s">
        <v>664</v>
      </c>
      <c r="D435" s="227" t="s">
        <v>210</v>
      </c>
      <c r="E435" s="228" t="s">
        <v>665</v>
      </c>
      <c r="F435" s="229" t="s">
        <v>666</v>
      </c>
      <c r="G435" s="230" t="s">
        <v>308</v>
      </c>
      <c r="H435" s="231">
        <v>15.225</v>
      </c>
      <c r="I435" s="232"/>
      <c r="J435" s="233">
        <f>ROUND(I435*H435,2)</f>
        <v>0</v>
      </c>
      <c r="K435" s="234"/>
      <c r="L435" s="44"/>
      <c r="M435" s="235" t="s">
        <v>1</v>
      </c>
      <c r="N435" s="236" t="s">
        <v>44</v>
      </c>
      <c r="O435" s="91"/>
      <c r="P435" s="237">
        <f>O435*H435</f>
        <v>0</v>
      </c>
      <c r="Q435" s="237">
        <v>0</v>
      </c>
      <c r="R435" s="237">
        <f>Q435*H435</f>
        <v>0</v>
      </c>
      <c r="S435" s="237">
        <v>0</v>
      </c>
      <c r="T435" s="238">
        <f>S435*H435</f>
        <v>0</v>
      </c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R435" s="239" t="s">
        <v>214</v>
      </c>
      <c r="AT435" s="239" t="s">
        <v>210</v>
      </c>
      <c r="AU435" s="239" t="s">
        <v>91</v>
      </c>
      <c r="AY435" s="17" t="s">
        <v>208</v>
      </c>
      <c r="BE435" s="240">
        <f>IF(N435="základní",J435,0)</f>
        <v>0</v>
      </c>
      <c r="BF435" s="240">
        <f>IF(N435="snížená",J435,0)</f>
        <v>0</v>
      </c>
      <c r="BG435" s="240">
        <f>IF(N435="zákl. přenesená",J435,0)</f>
        <v>0</v>
      </c>
      <c r="BH435" s="240">
        <f>IF(N435="sníž. přenesená",J435,0)</f>
        <v>0</v>
      </c>
      <c r="BI435" s="240">
        <f>IF(N435="nulová",J435,0)</f>
        <v>0</v>
      </c>
      <c r="BJ435" s="17" t="s">
        <v>91</v>
      </c>
      <c r="BK435" s="240">
        <f>ROUND(I435*H435,2)</f>
        <v>0</v>
      </c>
      <c r="BL435" s="17" t="s">
        <v>214</v>
      </c>
      <c r="BM435" s="239" t="s">
        <v>667</v>
      </c>
    </row>
    <row r="436" s="13" customFormat="1">
      <c r="A436" s="13"/>
      <c r="B436" s="241"/>
      <c r="C436" s="242"/>
      <c r="D436" s="243" t="s">
        <v>215</v>
      </c>
      <c r="E436" s="244" t="s">
        <v>1</v>
      </c>
      <c r="F436" s="245" t="s">
        <v>668</v>
      </c>
      <c r="G436" s="242"/>
      <c r="H436" s="244" t="s">
        <v>1</v>
      </c>
      <c r="I436" s="246"/>
      <c r="J436" s="242"/>
      <c r="K436" s="242"/>
      <c r="L436" s="247"/>
      <c r="M436" s="248"/>
      <c r="N436" s="249"/>
      <c r="O436" s="249"/>
      <c r="P436" s="249"/>
      <c r="Q436" s="249"/>
      <c r="R436" s="249"/>
      <c r="S436" s="249"/>
      <c r="T436" s="250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  <c r="AE436" s="13"/>
      <c r="AT436" s="251" t="s">
        <v>215</v>
      </c>
      <c r="AU436" s="251" t="s">
        <v>91</v>
      </c>
      <c r="AV436" s="13" t="s">
        <v>85</v>
      </c>
      <c r="AW436" s="13" t="s">
        <v>35</v>
      </c>
      <c r="AX436" s="13" t="s">
        <v>78</v>
      </c>
      <c r="AY436" s="251" t="s">
        <v>208</v>
      </c>
    </row>
    <row r="437" s="14" customFormat="1">
      <c r="A437" s="14"/>
      <c r="B437" s="252"/>
      <c r="C437" s="253"/>
      <c r="D437" s="243" t="s">
        <v>215</v>
      </c>
      <c r="E437" s="254" t="s">
        <v>1</v>
      </c>
      <c r="F437" s="255" t="s">
        <v>669</v>
      </c>
      <c r="G437" s="253"/>
      <c r="H437" s="256">
        <v>6.4500000000000002</v>
      </c>
      <c r="I437" s="257"/>
      <c r="J437" s="253"/>
      <c r="K437" s="253"/>
      <c r="L437" s="258"/>
      <c r="M437" s="259"/>
      <c r="N437" s="260"/>
      <c r="O437" s="260"/>
      <c r="P437" s="260"/>
      <c r="Q437" s="260"/>
      <c r="R437" s="260"/>
      <c r="S437" s="260"/>
      <c r="T437" s="261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T437" s="262" t="s">
        <v>215</v>
      </c>
      <c r="AU437" s="262" t="s">
        <v>91</v>
      </c>
      <c r="AV437" s="14" t="s">
        <v>91</v>
      </c>
      <c r="AW437" s="14" t="s">
        <v>35</v>
      </c>
      <c r="AX437" s="14" t="s">
        <v>78</v>
      </c>
      <c r="AY437" s="262" t="s">
        <v>208</v>
      </c>
    </row>
    <row r="438" s="13" customFormat="1">
      <c r="A438" s="13"/>
      <c r="B438" s="241"/>
      <c r="C438" s="242"/>
      <c r="D438" s="243" t="s">
        <v>215</v>
      </c>
      <c r="E438" s="244" t="s">
        <v>1</v>
      </c>
      <c r="F438" s="245" t="s">
        <v>670</v>
      </c>
      <c r="G438" s="242"/>
      <c r="H438" s="244" t="s">
        <v>1</v>
      </c>
      <c r="I438" s="246"/>
      <c r="J438" s="242"/>
      <c r="K438" s="242"/>
      <c r="L438" s="247"/>
      <c r="M438" s="248"/>
      <c r="N438" s="249"/>
      <c r="O438" s="249"/>
      <c r="P438" s="249"/>
      <c r="Q438" s="249"/>
      <c r="R438" s="249"/>
      <c r="S438" s="249"/>
      <c r="T438" s="250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  <c r="AE438" s="13"/>
      <c r="AT438" s="251" t="s">
        <v>215</v>
      </c>
      <c r="AU438" s="251" t="s">
        <v>91</v>
      </c>
      <c r="AV438" s="13" t="s">
        <v>85</v>
      </c>
      <c r="AW438" s="13" t="s">
        <v>35</v>
      </c>
      <c r="AX438" s="13" t="s">
        <v>78</v>
      </c>
      <c r="AY438" s="251" t="s">
        <v>208</v>
      </c>
    </row>
    <row r="439" s="14" customFormat="1">
      <c r="A439" s="14"/>
      <c r="B439" s="252"/>
      <c r="C439" s="253"/>
      <c r="D439" s="243" t="s">
        <v>215</v>
      </c>
      <c r="E439" s="254" t="s">
        <v>1</v>
      </c>
      <c r="F439" s="255" t="s">
        <v>671</v>
      </c>
      <c r="G439" s="253"/>
      <c r="H439" s="256">
        <v>4.125</v>
      </c>
      <c r="I439" s="257"/>
      <c r="J439" s="253"/>
      <c r="K439" s="253"/>
      <c r="L439" s="258"/>
      <c r="M439" s="259"/>
      <c r="N439" s="260"/>
      <c r="O439" s="260"/>
      <c r="P439" s="260"/>
      <c r="Q439" s="260"/>
      <c r="R439" s="260"/>
      <c r="S439" s="260"/>
      <c r="T439" s="261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T439" s="262" t="s">
        <v>215</v>
      </c>
      <c r="AU439" s="262" t="s">
        <v>91</v>
      </c>
      <c r="AV439" s="14" t="s">
        <v>91</v>
      </c>
      <c r="AW439" s="14" t="s">
        <v>35</v>
      </c>
      <c r="AX439" s="14" t="s">
        <v>78</v>
      </c>
      <c r="AY439" s="262" t="s">
        <v>208</v>
      </c>
    </row>
    <row r="440" s="13" customFormat="1">
      <c r="A440" s="13"/>
      <c r="B440" s="241"/>
      <c r="C440" s="242"/>
      <c r="D440" s="243" t="s">
        <v>215</v>
      </c>
      <c r="E440" s="244" t="s">
        <v>1</v>
      </c>
      <c r="F440" s="245" t="s">
        <v>672</v>
      </c>
      <c r="G440" s="242"/>
      <c r="H440" s="244" t="s">
        <v>1</v>
      </c>
      <c r="I440" s="246"/>
      <c r="J440" s="242"/>
      <c r="K440" s="242"/>
      <c r="L440" s="247"/>
      <c r="M440" s="248"/>
      <c r="N440" s="249"/>
      <c r="O440" s="249"/>
      <c r="P440" s="249"/>
      <c r="Q440" s="249"/>
      <c r="R440" s="249"/>
      <c r="S440" s="249"/>
      <c r="T440" s="250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T440" s="251" t="s">
        <v>215</v>
      </c>
      <c r="AU440" s="251" t="s">
        <v>91</v>
      </c>
      <c r="AV440" s="13" t="s">
        <v>85</v>
      </c>
      <c r="AW440" s="13" t="s">
        <v>35</v>
      </c>
      <c r="AX440" s="13" t="s">
        <v>78</v>
      </c>
      <c r="AY440" s="251" t="s">
        <v>208</v>
      </c>
    </row>
    <row r="441" s="14" customFormat="1">
      <c r="A441" s="14"/>
      <c r="B441" s="252"/>
      <c r="C441" s="253"/>
      <c r="D441" s="243" t="s">
        <v>215</v>
      </c>
      <c r="E441" s="254" t="s">
        <v>1</v>
      </c>
      <c r="F441" s="255" t="s">
        <v>673</v>
      </c>
      <c r="G441" s="253"/>
      <c r="H441" s="256">
        <v>4.6500000000000004</v>
      </c>
      <c r="I441" s="257"/>
      <c r="J441" s="253"/>
      <c r="K441" s="253"/>
      <c r="L441" s="258"/>
      <c r="M441" s="259"/>
      <c r="N441" s="260"/>
      <c r="O441" s="260"/>
      <c r="P441" s="260"/>
      <c r="Q441" s="260"/>
      <c r="R441" s="260"/>
      <c r="S441" s="260"/>
      <c r="T441" s="261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T441" s="262" t="s">
        <v>215</v>
      </c>
      <c r="AU441" s="262" t="s">
        <v>91</v>
      </c>
      <c r="AV441" s="14" t="s">
        <v>91</v>
      </c>
      <c r="AW441" s="14" t="s">
        <v>35</v>
      </c>
      <c r="AX441" s="14" t="s">
        <v>78</v>
      </c>
      <c r="AY441" s="262" t="s">
        <v>208</v>
      </c>
    </row>
    <row r="442" s="15" customFormat="1">
      <c r="A442" s="15"/>
      <c r="B442" s="263"/>
      <c r="C442" s="264"/>
      <c r="D442" s="243" t="s">
        <v>215</v>
      </c>
      <c r="E442" s="265" t="s">
        <v>1</v>
      </c>
      <c r="F442" s="266" t="s">
        <v>218</v>
      </c>
      <c r="G442" s="264"/>
      <c r="H442" s="267">
        <v>15.225</v>
      </c>
      <c r="I442" s="268"/>
      <c r="J442" s="264"/>
      <c r="K442" s="264"/>
      <c r="L442" s="269"/>
      <c r="M442" s="270"/>
      <c r="N442" s="271"/>
      <c r="O442" s="271"/>
      <c r="P442" s="271"/>
      <c r="Q442" s="271"/>
      <c r="R442" s="271"/>
      <c r="S442" s="271"/>
      <c r="T442" s="272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T442" s="273" t="s">
        <v>215</v>
      </c>
      <c r="AU442" s="273" t="s">
        <v>91</v>
      </c>
      <c r="AV442" s="15" t="s">
        <v>214</v>
      </c>
      <c r="AW442" s="15" t="s">
        <v>35</v>
      </c>
      <c r="AX442" s="15" t="s">
        <v>85</v>
      </c>
      <c r="AY442" s="273" t="s">
        <v>208</v>
      </c>
    </row>
    <row r="443" s="2" customFormat="1" ht="24.15" customHeight="1">
      <c r="A443" s="38"/>
      <c r="B443" s="39"/>
      <c r="C443" s="227" t="s">
        <v>440</v>
      </c>
      <c r="D443" s="227" t="s">
        <v>210</v>
      </c>
      <c r="E443" s="228" t="s">
        <v>674</v>
      </c>
      <c r="F443" s="229" t="s">
        <v>675</v>
      </c>
      <c r="G443" s="230" t="s">
        <v>267</v>
      </c>
      <c r="H443" s="231">
        <v>36</v>
      </c>
      <c r="I443" s="232"/>
      <c r="J443" s="233">
        <f>ROUND(I443*H443,2)</f>
        <v>0</v>
      </c>
      <c r="K443" s="234"/>
      <c r="L443" s="44"/>
      <c r="M443" s="235" t="s">
        <v>1</v>
      </c>
      <c r="N443" s="236" t="s">
        <v>44</v>
      </c>
      <c r="O443" s="91"/>
      <c r="P443" s="237">
        <f>O443*H443</f>
        <v>0</v>
      </c>
      <c r="Q443" s="237">
        <v>0</v>
      </c>
      <c r="R443" s="237">
        <f>Q443*H443</f>
        <v>0</v>
      </c>
      <c r="S443" s="237">
        <v>0</v>
      </c>
      <c r="T443" s="238">
        <f>S443*H443</f>
        <v>0</v>
      </c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R443" s="239" t="s">
        <v>214</v>
      </c>
      <c r="AT443" s="239" t="s">
        <v>210</v>
      </c>
      <c r="AU443" s="239" t="s">
        <v>91</v>
      </c>
      <c r="AY443" s="17" t="s">
        <v>208</v>
      </c>
      <c r="BE443" s="240">
        <f>IF(N443="základní",J443,0)</f>
        <v>0</v>
      </c>
      <c r="BF443" s="240">
        <f>IF(N443="snížená",J443,0)</f>
        <v>0</v>
      </c>
      <c r="BG443" s="240">
        <f>IF(N443="zákl. přenesená",J443,0)</f>
        <v>0</v>
      </c>
      <c r="BH443" s="240">
        <f>IF(N443="sníž. přenesená",J443,0)</f>
        <v>0</v>
      </c>
      <c r="BI443" s="240">
        <f>IF(N443="nulová",J443,0)</f>
        <v>0</v>
      </c>
      <c r="BJ443" s="17" t="s">
        <v>91</v>
      </c>
      <c r="BK443" s="240">
        <f>ROUND(I443*H443,2)</f>
        <v>0</v>
      </c>
      <c r="BL443" s="17" t="s">
        <v>214</v>
      </c>
      <c r="BM443" s="239" t="s">
        <v>676</v>
      </c>
    </row>
    <row r="444" s="13" customFormat="1">
      <c r="A444" s="13"/>
      <c r="B444" s="241"/>
      <c r="C444" s="242"/>
      <c r="D444" s="243" t="s">
        <v>215</v>
      </c>
      <c r="E444" s="244" t="s">
        <v>1</v>
      </c>
      <c r="F444" s="245" t="s">
        <v>677</v>
      </c>
      <c r="G444" s="242"/>
      <c r="H444" s="244" t="s">
        <v>1</v>
      </c>
      <c r="I444" s="246"/>
      <c r="J444" s="242"/>
      <c r="K444" s="242"/>
      <c r="L444" s="247"/>
      <c r="M444" s="248"/>
      <c r="N444" s="249"/>
      <c r="O444" s="249"/>
      <c r="P444" s="249"/>
      <c r="Q444" s="249"/>
      <c r="R444" s="249"/>
      <c r="S444" s="249"/>
      <c r="T444" s="250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  <c r="AE444" s="13"/>
      <c r="AT444" s="251" t="s">
        <v>215</v>
      </c>
      <c r="AU444" s="251" t="s">
        <v>91</v>
      </c>
      <c r="AV444" s="13" t="s">
        <v>85</v>
      </c>
      <c r="AW444" s="13" t="s">
        <v>35</v>
      </c>
      <c r="AX444" s="13" t="s">
        <v>78</v>
      </c>
      <c r="AY444" s="251" t="s">
        <v>208</v>
      </c>
    </row>
    <row r="445" s="14" customFormat="1">
      <c r="A445" s="14"/>
      <c r="B445" s="252"/>
      <c r="C445" s="253"/>
      <c r="D445" s="243" t="s">
        <v>215</v>
      </c>
      <c r="E445" s="254" t="s">
        <v>1</v>
      </c>
      <c r="F445" s="255" t="s">
        <v>298</v>
      </c>
      <c r="G445" s="253"/>
      <c r="H445" s="256">
        <v>36</v>
      </c>
      <c r="I445" s="257"/>
      <c r="J445" s="253"/>
      <c r="K445" s="253"/>
      <c r="L445" s="258"/>
      <c r="M445" s="259"/>
      <c r="N445" s="260"/>
      <c r="O445" s="260"/>
      <c r="P445" s="260"/>
      <c r="Q445" s="260"/>
      <c r="R445" s="260"/>
      <c r="S445" s="260"/>
      <c r="T445" s="261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T445" s="262" t="s">
        <v>215</v>
      </c>
      <c r="AU445" s="262" t="s">
        <v>91</v>
      </c>
      <c r="AV445" s="14" t="s">
        <v>91</v>
      </c>
      <c r="AW445" s="14" t="s">
        <v>35</v>
      </c>
      <c r="AX445" s="14" t="s">
        <v>78</v>
      </c>
      <c r="AY445" s="262" t="s">
        <v>208</v>
      </c>
    </row>
    <row r="446" s="15" customFormat="1">
      <c r="A446" s="15"/>
      <c r="B446" s="263"/>
      <c r="C446" s="264"/>
      <c r="D446" s="243" t="s">
        <v>215</v>
      </c>
      <c r="E446" s="265" t="s">
        <v>1</v>
      </c>
      <c r="F446" s="266" t="s">
        <v>218</v>
      </c>
      <c r="G446" s="264"/>
      <c r="H446" s="267">
        <v>36</v>
      </c>
      <c r="I446" s="268"/>
      <c r="J446" s="264"/>
      <c r="K446" s="264"/>
      <c r="L446" s="269"/>
      <c r="M446" s="270"/>
      <c r="N446" s="271"/>
      <c r="O446" s="271"/>
      <c r="P446" s="271"/>
      <c r="Q446" s="271"/>
      <c r="R446" s="271"/>
      <c r="S446" s="271"/>
      <c r="T446" s="272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T446" s="273" t="s">
        <v>215</v>
      </c>
      <c r="AU446" s="273" t="s">
        <v>91</v>
      </c>
      <c r="AV446" s="15" t="s">
        <v>214</v>
      </c>
      <c r="AW446" s="15" t="s">
        <v>35</v>
      </c>
      <c r="AX446" s="15" t="s">
        <v>85</v>
      </c>
      <c r="AY446" s="273" t="s">
        <v>208</v>
      </c>
    </row>
    <row r="447" s="2" customFormat="1" ht="16.5" customHeight="1">
      <c r="A447" s="38"/>
      <c r="B447" s="39"/>
      <c r="C447" s="227" t="s">
        <v>678</v>
      </c>
      <c r="D447" s="227" t="s">
        <v>210</v>
      </c>
      <c r="E447" s="228" t="s">
        <v>679</v>
      </c>
      <c r="F447" s="229" t="s">
        <v>680</v>
      </c>
      <c r="G447" s="230" t="s">
        <v>351</v>
      </c>
      <c r="H447" s="231">
        <v>2</v>
      </c>
      <c r="I447" s="232"/>
      <c r="J447" s="233">
        <f>ROUND(I447*H447,2)</f>
        <v>0</v>
      </c>
      <c r="K447" s="234"/>
      <c r="L447" s="44"/>
      <c r="M447" s="235" t="s">
        <v>1</v>
      </c>
      <c r="N447" s="236" t="s">
        <v>44</v>
      </c>
      <c r="O447" s="91"/>
      <c r="P447" s="237">
        <f>O447*H447</f>
        <v>0</v>
      </c>
      <c r="Q447" s="237">
        <v>0</v>
      </c>
      <c r="R447" s="237">
        <f>Q447*H447</f>
        <v>0</v>
      </c>
      <c r="S447" s="237">
        <v>0</v>
      </c>
      <c r="T447" s="238">
        <f>S447*H447</f>
        <v>0</v>
      </c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R447" s="239" t="s">
        <v>214</v>
      </c>
      <c r="AT447" s="239" t="s">
        <v>210</v>
      </c>
      <c r="AU447" s="239" t="s">
        <v>91</v>
      </c>
      <c r="AY447" s="17" t="s">
        <v>208</v>
      </c>
      <c r="BE447" s="240">
        <f>IF(N447="základní",J447,0)</f>
        <v>0</v>
      </c>
      <c r="BF447" s="240">
        <f>IF(N447="snížená",J447,0)</f>
        <v>0</v>
      </c>
      <c r="BG447" s="240">
        <f>IF(N447="zákl. přenesená",J447,0)</f>
        <v>0</v>
      </c>
      <c r="BH447" s="240">
        <f>IF(N447="sníž. přenesená",J447,0)</f>
        <v>0</v>
      </c>
      <c r="BI447" s="240">
        <f>IF(N447="nulová",J447,0)</f>
        <v>0</v>
      </c>
      <c r="BJ447" s="17" t="s">
        <v>91</v>
      </c>
      <c r="BK447" s="240">
        <f>ROUND(I447*H447,2)</f>
        <v>0</v>
      </c>
      <c r="BL447" s="17" t="s">
        <v>214</v>
      </c>
      <c r="BM447" s="239" t="s">
        <v>681</v>
      </c>
    </row>
    <row r="448" s="2" customFormat="1" ht="33" customHeight="1">
      <c r="A448" s="38"/>
      <c r="B448" s="39"/>
      <c r="C448" s="227" t="s">
        <v>451</v>
      </c>
      <c r="D448" s="227" t="s">
        <v>210</v>
      </c>
      <c r="E448" s="228" t="s">
        <v>682</v>
      </c>
      <c r="F448" s="229" t="s">
        <v>683</v>
      </c>
      <c r="G448" s="230" t="s">
        <v>308</v>
      </c>
      <c r="H448" s="231">
        <v>1655</v>
      </c>
      <c r="I448" s="232"/>
      <c r="J448" s="233">
        <f>ROUND(I448*H448,2)</f>
        <v>0</v>
      </c>
      <c r="K448" s="234"/>
      <c r="L448" s="44"/>
      <c r="M448" s="235" t="s">
        <v>1</v>
      </c>
      <c r="N448" s="236" t="s">
        <v>44</v>
      </c>
      <c r="O448" s="91"/>
      <c r="P448" s="237">
        <f>O448*H448</f>
        <v>0</v>
      </c>
      <c r="Q448" s="237">
        <v>0</v>
      </c>
      <c r="R448" s="237">
        <f>Q448*H448</f>
        <v>0</v>
      </c>
      <c r="S448" s="237">
        <v>0</v>
      </c>
      <c r="T448" s="238">
        <f>S448*H448</f>
        <v>0</v>
      </c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R448" s="239" t="s">
        <v>214</v>
      </c>
      <c r="AT448" s="239" t="s">
        <v>210</v>
      </c>
      <c r="AU448" s="239" t="s">
        <v>91</v>
      </c>
      <c r="AY448" s="17" t="s">
        <v>208</v>
      </c>
      <c r="BE448" s="240">
        <f>IF(N448="základní",J448,0)</f>
        <v>0</v>
      </c>
      <c r="BF448" s="240">
        <f>IF(N448="snížená",J448,0)</f>
        <v>0</v>
      </c>
      <c r="BG448" s="240">
        <f>IF(N448="zákl. přenesená",J448,0)</f>
        <v>0</v>
      </c>
      <c r="BH448" s="240">
        <f>IF(N448="sníž. přenesená",J448,0)</f>
        <v>0</v>
      </c>
      <c r="BI448" s="240">
        <f>IF(N448="nulová",J448,0)</f>
        <v>0</v>
      </c>
      <c r="BJ448" s="17" t="s">
        <v>91</v>
      </c>
      <c r="BK448" s="240">
        <f>ROUND(I448*H448,2)</f>
        <v>0</v>
      </c>
      <c r="BL448" s="17" t="s">
        <v>214</v>
      </c>
      <c r="BM448" s="239" t="s">
        <v>684</v>
      </c>
    </row>
    <row r="449" s="14" customFormat="1">
      <c r="A449" s="14"/>
      <c r="B449" s="252"/>
      <c r="C449" s="253"/>
      <c r="D449" s="243" t="s">
        <v>215</v>
      </c>
      <c r="E449" s="254" t="s">
        <v>1</v>
      </c>
      <c r="F449" s="255" t="s">
        <v>685</v>
      </c>
      <c r="G449" s="253"/>
      <c r="H449" s="256">
        <v>1655</v>
      </c>
      <c r="I449" s="257"/>
      <c r="J449" s="253"/>
      <c r="K449" s="253"/>
      <c r="L449" s="258"/>
      <c r="M449" s="259"/>
      <c r="N449" s="260"/>
      <c r="O449" s="260"/>
      <c r="P449" s="260"/>
      <c r="Q449" s="260"/>
      <c r="R449" s="260"/>
      <c r="S449" s="260"/>
      <c r="T449" s="261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T449" s="262" t="s">
        <v>215</v>
      </c>
      <c r="AU449" s="262" t="s">
        <v>91</v>
      </c>
      <c r="AV449" s="14" t="s">
        <v>91</v>
      </c>
      <c r="AW449" s="14" t="s">
        <v>35</v>
      </c>
      <c r="AX449" s="14" t="s">
        <v>78</v>
      </c>
      <c r="AY449" s="262" t="s">
        <v>208</v>
      </c>
    </row>
    <row r="450" s="15" customFormat="1">
      <c r="A450" s="15"/>
      <c r="B450" s="263"/>
      <c r="C450" s="264"/>
      <c r="D450" s="243" t="s">
        <v>215</v>
      </c>
      <c r="E450" s="265" t="s">
        <v>1</v>
      </c>
      <c r="F450" s="266" t="s">
        <v>218</v>
      </c>
      <c r="G450" s="264"/>
      <c r="H450" s="267">
        <v>1655</v>
      </c>
      <c r="I450" s="268"/>
      <c r="J450" s="264"/>
      <c r="K450" s="264"/>
      <c r="L450" s="269"/>
      <c r="M450" s="270"/>
      <c r="N450" s="271"/>
      <c r="O450" s="271"/>
      <c r="P450" s="271"/>
      <c r="Q450" s="271"/>
      <c r="R450" s="271"/>
      <c r="S450" s="271"/>
      <c r="T450" s="272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T450" s="273" t="s">
        <v>215</v>
      </c>
      <c r="AU450" s="273" t="s">
        <v>91</v>
      </c>
      <c r="AV450" s="15" t="s">
        <v>214</v>
      </c>
      <c r="AW450" s="15" t="s">
        <v>35</v>
      </c>
      <c r="AX450" s="15" t="s">
        <v>85</v>
      </c>
      <c r="AY450" s="273" t="s">
        <v>208</v>
      </c>
    </row>
    <row r="451" s="2" customFormat="1" ht="24.15" customHeight="1">
      <c r="A451" s="38"/>
      <c r="B451" s="39"/>
      <c r="C451" s="227" t="s">
        <v>686</v>
      </c>
      <c r="D451" s="227" t="s">
        <v>210</v>
      </c>
      <c r="E451" s="228" t="s">
        <v>687</v>
      </c>
      <c r="F451" s="229" t="s">
        <v>688</v>
      </c>
      <c r="G451" s="230" t="s">
        <v>689</v>
      </c>
      <c r="H451" s="231">
        <v>28</v>
      </c>
      <c r="I451" s="232"/>
      <c r="J451" s="233">
        <f>ROUND(I451*H451,2)</f>
        <v>0</v>
      </c>
      <c r="K451" s="234"/>
      <c r="L451" s="44"/>
      <c r="M451" s="235" t="s">
        <v>1</v>
      </c>
      <c r="N451" s="236" t="s">
        <v>44</v>
      </c>
      <c r="O451" s="91"/>
      <c r="P451" s="237">
        <f>O451*H451</f>
        <v>0</v>
      </c>
      <c r="Q451" s="237">
        <v>0</v>
      </c>
      <c r="R451" s="237">
        <f>Q451*H451</f>
        <v>0</v>
      </c>
      <c r="S451" s="237">
        <v>0</v>
      </c>
      <c r="T451" s="238">
        <f>S451*H451</f>
        <v>0</v>
      </c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R451" s="239" t="s">
        <v>214</v>
      </c>
      <c r="AT451" s="239" t="s">
        <v>210</v>
      </c>
      <c r="AU451" s="239" t="s">
        <v>91</v>
      </c>
      <c r="AY451" s="17" t="s">
        <v>208</v>
      </c>
      <c r="BE451" s="240">
        <f>IF(N451="základní",J451,0)</f>
        <v>0</v>
      </c>
      <c r="BF451" s="240">
        <f>IF(N451="snížená",J451,0)</f>
        <v>0</v>
      </c>
      <c r="BG451" s="240">
        <f>IF(N451="zákl. přenesená",J451,0)</f>
        <v>0</v>
      </c>
      <c r="BH451" s="240">
        <f>IF(N451="sníž. přenesená",J451,0)</f>
        <v>0</v>
      </c>
      <c r="BI451" s="240">
        <f>IF(N451="nulová",J451,0)</f>
        <v>0</v>
      </c>
      <c r="BJ451" s="17" t="s">
        <v>91</v>
      </c>
      <c r="BK451" s="240">
        <f>ROUND(I451*H451,2)</f>
        <v>0</v>
      </c>
      <c r="BL451" s="17" t="s">
        <v>214</v>
      </c>
      <c r="BM451" s="239" t="s">
        <v>690</v>
      </c>
    </row>
    <row r="452" s="2" customFormat="1" ht="16.5" customHeight="1">
      <c r="A452" s="38"/>
      <c r="B452" s="39"/>
      <c r="C452" s="227" t="s">
        <v>455</v>
      </c>
      <c r="D452" s="227" t="s">
        <v>210</v>
      </c>
      <c r="E452" s="228" t="s">
        <v>691</v>
      </c>
      <c r="F452" s="229" t="s">
        <v>692</v>
      </c>
      <c r="G452" s="230" t="s">
        <v>689</v>
      </c>
      <c r="H452" s="231">
        <v>4</v>
      </c>
      <c r="I452" s="232"/>
      <c r="J452" s="233">
        <f>ROUND(I452*H452,2)</f>
        <v>0</v>
      </c>
      <c r="K452" s="234"/>
      <c r="L452" s="44"/>
      <c r="M452" s="235" t="s">
        <v>1</v>
      </c>
      <c r="N452" s="236" t="s">
        <v>44</v>
      </c>
      <c r="O452" s="91"/>
      <c r="P452" s="237">
        <f>O452*H452</f>
        <v>0</v>
      </c>
      <c r="Q452" s="237">
        <v>0</v>
      </c>
      <c r="R452" s="237">
        <f>Q452*H452</f>
        <v>0</v>
      </c>
      <c r="S452" s="237">
        <v>0</v>
      </c>
      <c r="T452" s="238">
        <f>S452*H452</f>
        <v>0</v>
      </c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R452" s="239" t="s">
        <v>214</v>
      </c>
      <c r="AT452" s="239" t="s">
        <v>210</v>
      </c>
      <c r="AU452" s="239" t="s">
        <v>91</v>
      </c>
      <c r="AY452" s="17" t="s">
        <v>208</v>
      </c>
      <c r="BE452" s="240">
        <f>IF(N452="základní",J452,0)</f>
        <v>0</v>
      </c>
      <c r="BF452" s="240">
        <f>IF(N452="snížená",J452,0)</f>
        <v>0</v>
      </c>
      <c r="BG452" s="240">
        <f>IF(N452="zákl. přenesená",J452,0)</f>
        <v>0</v>
      </c>
      <c r="BH452" s="240">
        <f>IF(N452="sníž. přenesená",J452,0)</f>
        <v>0</v>
      </c>
      <c r="BI452" s="240">
        <f>IF(N452="nulová",J452,0)</f>
        <v>0</v>
      </c>
      <c r="BJ452" s="17" t="s">
        <v>91</v>
      </c>
      <c r="BK452" s="240">
        <f>ROUND(I452*H452,2)</f>
        <v>0</v>
      </c>
      <c r="BL452" s="17" t="s">
        <v>214</v>
      </c>
      <c r="BM452" s="239" t="s">
        <v>693</v>
      </c>
    </row>
    <row r="453" s="13" customFormat="1">
      <c r="A453" s="13"/>
      <c r="B453" s="241"/>
      <c r="C453" s="242"/>
      <c r="D453" s="243" t="s">
        <v>215</v>
      </c>
      <c r="E453" s="244" t="s">
        <v>1</v>
      </c>
      <c r="F453" s="245" t="s">
        <v>694</v>
      </c>
      <c r="G453" s="242"/>
      <c r="H453" s="244" t="s">
        <v>1</v>
      </c>
      <c r="I453" s="246"/>
      <c r="J453" s="242"/>
      <c r="K453" s="242"/>
      <c r="L453" s="247"/>
      <c r="M453" s="248"/>
      <c r="N453" s="249"/>
      <c r="O453" s="249"/>
      <c r="P453" s="249"/>
      <c r="Q453" s="249"/>
      <c r="R453" s="249"/>
      <c r="S453" s="249"/>
      <c r="T453" s="250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T453" s="251" t="s">
        <v>215</v>
      </c>
      <c r="AU453" s="251" t="s">
        <v>91</v>
      </c>
      <c r="AV453" s="13" t="s">
        <v>85</v>
      </c>
      <c r="AW453" s="13" t="s">
        <v>35</v>
      </c>
      <c r="AX453" s="13" t="s">
        <v>78</v>
      </c>
      <c r="AY453" s="251" t="s">
        <v>208</v>
      </c>
    </row>
    <row r="454" s="14" customFormat="1">
      <c r="A454" s="14"/>
      <c r="B454" s="252"/>
      <c r="C454" s="253"/>
      <c r="D454" s="243" t="s">
        <v>215</v>
      </c>
      <c r="E454" s="254" t="s">
        <v>1</v>
      </c>
      <c r="F454" s="255" t="s">
        <v>214</v>
      </c>
      <c r="G454" s="253"/>
      <c r="H454" s="256">
        <v>4</v>
      </c>
      <c r="I454" s="257"/>
      <c r="J454" s="253"/>
      <c r="K454" s="253"/>
      <c r="L454" s="258"/>
      <c r="M454" s="259"/>
      <c r="N454" s="260"/>
      <c r="O454" s="260"/>
      <c r="P454" s="260"/>
      <c r="Q454" s="260"/>
      <c r="R454" s="260"/>
      <c r="S454" s="260"/>
      <c r="T454" s="261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T454" s="262" t="s">
        <v>215</v>
      </c>
      <c r="AU454" s="262" t="s">
        <v>91</v>
      </c>
      <c r="AV454" s="14" t="s">
        <v>91</v>
      </c>
      <c r="AW454" s="14" t="s">
        <v>35</v>
      </c>
      <c r="AX454" s="14" t="s">
        <v>78</v>
      </c>
      <c r="AY454" s="262" t="s">
        <v>208</v>
      </c>
    </row>
    <row r="455" s="15" customFormat="1">
      <c r="A455" s="15"/>
      <c r="B455" s="263"/>
      <c r="C455" s="264"/>
      <c r="D455" s="243" t="s">
        <v>215</v>
      </c>
      <c r="E455" s="265" t="s">
        <v>1</v>
      </c>
      <c r="F455" s="266" t="s">
        <v>218</v>
      </c>
      <c r="G455" s="264"/>
      <c r="H455" s="267">
        <v>4</v>
      </c>
      <c r="I455" s="268"/>
      <c r="J455" s="264"/>
      <c r="K455" s="264"/>
      <c r="L455" s="269"/>
      <c r="M455" s="270"/>
      <c r="N455" s="271"/>
      <c r="O455" s="271"/>
      <c r="P455" s="271"/>
      <c r="Q455" s="271"/>
      <c r="R455" s="271"/>
      <c r="S455" s="271"/>
      <c r="T455" s="272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T455" s="273" t="s">
        <v>215</v>
      </c>
      <c r="AU455" s="273" t="s">
        <v>91</v>
      </c>
      <c r="AV455" s="15" t="s">
        <v>214</v>
      </c>
      <c r="AW455" s="15" t="s">
        <v>35</v>
      </c>
      <c r="AX455" s="15" t="s">
        <v>85</v>
      </c>
      <c r="AY455" s="273" t="s">
        <v>208</v>
      </c>
    </row>
    <row r="456" s="2" customFormat="1" ht="16.5" customHeight="1">
      <c r="A456" s="38"/>
      <c r="B456" s="39"/>
      <c r="C456" s="227" t="s">
        <v>695</v>
      </c>
      <c r="D456" s="227" t="s">
        <v>210</v>
      </c>
      <c r="E456" s="228" t="s">
        <v>696</v>
      </c>
      <c r="F456" s="229" t="s">
        <v>697</v>
      </c>
      <c r="G456" s="230" t="s">
        <v>689</v>
      </c>
      <c r="H456" s="231">
        <v>32</v>
      </c>
      <c r="I456" s="232"/>
      <c r="J456" s="233">
        <f>ROUND(I456*H456,2)</f>
        <v>0</v>
      </c>
      <c r="K456" s="234"/>
      <c r="L456" s="44"/>
      <c r="M456" s="235" t="s">
        <v>1</v>
      </c>
      <c r="N456" s="236" t="s">
        <v>44</v>
      </c>
      <c r="O456" s="91"/>
      <c r="P456" s="237">
        <f>O456*H456</f>
        <v>0</v>
      </c>
      <c r="Q456" s="237">
        <v>0</v>
      </c>
      <c r="R456" s="237">
        <f>Q456*H456</f>
        <v>0</v>
      </c>
      <c r="S456" s="237">
        <v>0</v>
      </c>
      <c r="T456" s="238">
        <f>S456*H456</f>
        <v>0</v>
      </c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R456" s="239" t="s">
        <v>214</v>
      </c>
      <c r="AT456" s="239" t="s">
        <v>210</v>
      </c>
      <c r="AU456" s="239" t="s">
        <v>91</v>
      </c>
      <c r="AY456" s="17" t="s">
        <v>208</v>
      </c>
      <c r="BE456" s="240">
        <f>IF(N456="základní",J456,0)</f>
        <v>0</v>
      </c>
      <c r="BF456" s="240">
        <f>IF(N456="snížená",J456,0)</f>
        <v>0</v>
      </c>
      <c r="BG456" s="240">
        <f>IF(N456="zákl. přenesená",J456,0)</f>
        <v>0</v>
      </c>
      <c r="BH456" s="240">
        <f>IF(N456="sníž. přenesená",J456,0)</f>
        <v>0</v>
      </c>
      <c r="BI456" s="240">
        <f>IF(N456="nulová",J456,0)</f>
        <v>0</v>
      </c>
      <c r="BJ456" s="17" t="s">
        <v>91</v>
      </c>
      <c r="BK456" s="240">
        <f>ROUND(I456*H456,2)</f>
        <v>0</v>
      </c>
      <c r="BL456" s="17" t="s">
        <v>214</v>
      </c>
      <c r="BM456" s="239" t="s">
        <v>698</v>
      </c>
    </row>
    <row r="457" s="2" customFormat="1" ht="16.5" customHeight="1">
      <c r="A457" s="38"/>
      <c r="B457" s="39"/>
      <c r="C457" s="227" t="s">
        <v>460</v>
      </c>
      <c r="D457" s="227" t="s">
        <v>210</v>
      </c>
      <c r="E457" s="228" t="s">
        <v>699</v>
      </c>
      <c r="F457" s="229" t="s">
        <v>700</v>
      </c>
      <c r="G457" s="230" t="s">
        <v>267</v>
      </c>
      <c r="H457" s="231">
        <v>140</v>
      </c>
      <c r="I457" s="232"/>
      <c r="J457" s="233">
        <f>ROUND(I457*H457,2)</f>
        <v>0</v>
      </c>
      <c r="K457" s="234"/>
      <c r="L457" s="44"/>
      <c r="M457" s="235" t="s">
        <v>1</v>
      </c>
      <c r="N457" s="236" t="s">
        <v>44</v>
      </c>
      <c r="O457" s="91"/>
      <c r="P457" s="237">
        <f>O457*H457</f>
        <v>0</v>
      </c>
      <c r="Q457" s="237">
        <v>0</v>
      </c>
      <c r="R457" s="237">
        <f>Q457*H457</f>
        <v>0</v>
      </c>
      <c r="S457" s="237">
        <v>0</v>
      </c>
      <c r="T457" s="238">
        <f>S457*H457</f>
        <v>0</v>
      </c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R457" s="239" t="s">
        <v>214</v>
      </c>
      <c r="AT457" s="239" t="s">
        <v>210</v>
      </c>
      <c r="AU457" s="239" t="s">
        <v>91</v>
      </c>
      <c r="AY457" s="17" t="s">
        <v>208</v>
      </c>
      <c r="BE457" s="240">
        <f>IF(N457="základní",J457,0)</f>
        <v>0</v>
      </c>
      <c r="BF457" s="240">
        <f>IF(N457="snížená",J457,0)</f>
        <v>0</v>
      </c>
      <c r="BG457" s="240">
        <f>IF(N457="zákl. přenesená",J457,0)</f>
        <v>0</v>
      </c>
      <c r="BH457" s="240">
        <f>IF(N457="sníž. přenesená",J457,0)</f>
        <v>0</v>
      </c>
      <c r="BI457" s="240">
        <f>IF(N457="nulová",J457,0)</f>
        <v>0</v>
      </c>
      <c r="BJ457" s="17" t="s">
        <v>91</v>
      </c>
      <c r="BK457" s="240">
        <f>ROUND(I457*H457,2)</f>
        <v>0</v>
      </c>
      <c r="BL457" s="17" t="s">
        <v>214</v>
      </c>
      <c r="BM457" s="239" t="s">
        <v>701</v>
      </c>
    </row>
    <row r="458" s="2" customFormat="1" ht="16.5" customHeight="1">
      <c r="A458" s="38"/>
      <c r="B458" s="39"/>
      <c r="C458" s="227" t="s">
        <v>702</v>
      </c>
      <c r="D458" s="227" t="s">
        <v>210</v>
      </c>
      <c r="E458" s="228" t="s">
        <v>703</v>
      </c>
      <c r="F458" s="229" t="s">
        <v>704</v>
      </c>
      <c r="G458" s="230" t="s">
        <v>689</v>
      </c>
      <c r="H458" s="231">
        <v>5</v>
      </c>
      <c r="I458" s="232"/>
      <c r="J458" s="233">
        <f>ROUND(I458*H458,2)</f>
        <v>0</v>
      </c>
      <c r="K458" s="234"/>
      <c r="L458" s="44"/>
      <c r="M458" s="235" t="s">
        <v>1</v>
      </c>
      <c r="N458" s="236" t="s">
        <v>44</v>
      </c>
      <c r="O458" s="91"/>
      <c r="P458" s="237">
        <f>O458*H458</f>
        <v>0</v>
      </c>
      <c r="Q458" s="237">
        <v>0</v>
      </c>
      <c r="R458" s="237">
        <f>Q458*H458</f>
        <v>0</v>
      </c>
      <c r="S458" s="237">
        <v>0</v>
      </c>
      <c r="T458" s="238">
        <f>S458*H458</f>
        <v>0</v>
      </c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R458" s="239" t="s">
        <v>214</v>
      </c>
      <c r="AT458" s="239" t="s">
        <v>210</v>
      </c>
      <c r="AU458" s="239" t="s">
        <v>91</v>
      </c>
      <c r="AY458" s="17" t="s">
        <v>208</v>
      </c>
      <c r="BE458" s="240">
        <f>IF(N458="základní",J458,0)</f>
        <v>0</v>
      </c>
      <c r="BF458" s="240">
        <f>IF(N458="snížená",J458,0)</f>
        <v>0</v>
      </c>
      <c r="BG458" s="240">
        <f>IF(N458="zákl. přenesená",J458,0)</f>
        <v>0</v>
      </c>
      <c r="BH458" s="240">
        <f>IF(N458="sníž. přenesená",J458,0)</f>
        <v>0</v>
      </c>
      <c r="BI458" s="240">
        <f>IF(N458="nulová",J458,0)</f>
        <v>0</v>
      </c>
      <c r="BJ458" s="17" t="s">
        <v>91</v>
      </c>
      <c r="BK458" s="240">
        <f>ROUND(I458*H458,2)</f>
        <v>0</v>
      </c>
      <c r="BL458" s="17" t="s">
        <v>214</v>
      </c>
      <c r="BM458" s="239" t="s">
        <v>705</v>
      </c>
    </row>
    <row r="459" s="2" customFormat="1" ht="16.5" customHeight="1">
      <c r="A459" s="38"/>
      <c r="B459" s="39"/>
      <c r="C459" s="227" t="s">
        <v>463</v>
      </c>
      <c r="D459" s="227" t="s">
        <v>210</v>
      </c>
      <c r="E459" s="228" t="s">
        <v>706</v>
      </c>
      <c r="F459" s="229" t="s">
        <v>707</v>
      </c>
      <c r="G459" s="230" t="s">
        <v>689</v>
      </c>
      <c r="H459" s="231">
        <v>9</v>
      </c>
      <c r="I459" s="232"/>
      <c r="J459" s="233">
        <f>ROUND(I459*H459,2)</f>
        <v>0</v>
      </c>
      <c r="K459" s="234"/>
      <c r="L459" s="44"/>
      <c r="M459" s="235" t="s">
        <v>1</v>
      </c>
      <c r="N459" s="236" t="s">
        <v>44</v>
      </c>
      <c r="O459" s="91"/>
      <c r="P459" s="237">
        <f>O459*H459</f>
        <v>0</v>
      </c>
      <c r="Q459" s="237">
        <v>0</v>
      </c>
      <c r="R459" s="237">
        <f>Q459*H459</f>
        <v>0</v>
      </c>
      <c r="S459" s="237">
        <v>0</v>
      </c>
      <c r="T459" s="238">
        <f>S459*H459</f>
        <v>0</v>
      </c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R459" s="239" t="s">
        <v>214</v>
      </c>
      <c r="AT459" s="239" t="s">
        <v>210</v>
      </c>
      <c r="AU459" s="239" t="s">
        <v>91</v>
      </c>
      <c r="AY459" s="17" t="s">
        <v>208</v>
      </c>
      <c r="BE459" s="240">
        <f>IF(N459="základní",J459,0)</f>
        <v>0</v>
      </c>
      <c r="BF459" s="240">
        <f>IF(N459="snížená",J459,0)</f>
        <v>0</v>
      </c>
      <c r="BG459" s="240">
        <f>IF(N459="zákl. přenesená",J459,0)</f>
        <v>0</v>
      </c>
      <c r="BH459" s="240">
        <f>IF(N459="sníž. přenesená",J459,0)</f>
        <v>0</v>
      </c>
      <c r="BI459" s="240">
        <f>IF(N459="nulová",J459,0)</f>
        <v>0</v>
      </c>
      <c r="BJ459" s="17" t="s">
        <v>91</v>
      </c>
      <c r="BK459" s="240">
        <f>ROUND(I459*H459,2)</f>
        <v>0</v>
      </c>
      <c r="BL459" s="17" t="s">
        <v>214</v>
      </c>
      <c r="BM459" s="239" t="s">
        <v>708</v>
      </c>
    </row>
    <row r="460" s="2" customFormat="1" ht="16.5" customHeight="1">
      <c r="A460" s="38"/>
      <c r="B460" s="39"/>
      <c r="C460" s="227" t="s">
        <v>709</v>
      </c>
      <c r="D460" s="227" t="s">
        <v>210</v>
      </c>
      <c r="E460" s="228" t="s">
        <v>710</v>
      </c>
      <c r="F460" s="229" t="s">
        <v>711</v>
      </c>
      <c r="G460" s="230" t="s">
        <v>689</v>
      </c>
      <c r="H460" s="231">
        <v>1</v>
      </c>
      <c r="I460" s="232"/>
      <c r="J460" s="233">
        <f>ROUND(I460*H460,2)</f>
        <v>0</v>
      </c>
      <c r="K460" s="234"/>
      <c r="L460" s="44"/>
      <c r="M460" s="235" t="s">
        <v>1</v>
      </c>
      <c r="N460" s="236" t="s">
        <v>44</v>
      </c>
      <c r="O460" s="91"/>
      <c r="P460" s="237">
        <f>O460*H460</f>
        <v>0</v>
      </c>
      <c r="Q460" s="237">
        <v>0</v>
      </c>
      <c r="R460" s="237">
        <f>Q460*H460</f>
        <v>0</v>
      </c>
      <c r="S460" s="237">
        <v>0</v>
      </c>
      <c r="T460" s="238">
        <f>S460*H460</f>
        <v>0</v>
      </c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R460" s="239" t="s">
        <v>214</v>
      </c>
      <c r="AT460" s="239" t="s">
        <v>210</v>
      </c>
      <c r="AU460" s="239" t="s">
        <v>91</v>
      </c>
      <c r="AY460" s="17" t="s">
        <v>208</v>
      </c>
      <c r="BE460" s="240">
        <f>IF(N460="základní",J460,0)</f>
        <v>0</v>
      </c>
      <c r="BF460" s="240">
        <f>IF(N460="snížená",J460,0)</f>
        <v>0</v>
      </c>
      <c r="BG460" s="240">
        <f>IF(N460="zákl. přenesená",J460,0)</f>
        <v>0</v>
      </c>
      <c r="BH460" s="240">
        <f>IF(N460="sníž. přenesená",J460,0)</f>
        <v>0</v>
      </c>
      <c r="BI460" s="240">
        <f>IF(N460="nulová",J460,0)</f>
        <v>0</v>
      </c>
      <c r="BJ460" s="17" t="s">
        <v>91</v>
      </c>
      <c r="BK460" s="240">
        <f>ROUND(I460*H460,2)</f>
        <v>0</v>
      </c>
      <c r="BL460" s="17" t="s">
        <v>214</v>
      </c>
      <c r="BM460" s="239" t="s">
        <v>712</v>
      </c>
    </row>
    <row r="461" s="2" customFormat="1" ht="16.5" customHeight="1">
      <c r="A461" s="38"/>
      <c r="B461" s="39"/>
      <c r="C461" s="227" t="s">
        <v>467</v>
      </c>
      <c r="D461" s="227" t="s">
        <v>210</v>
      </c>
      <c r="E461" s="228" t="s">
        <v>713</v>
      </c>
      <c r="F461" s="229" t="s">
        <v>714</v>
      </c>
      <c r="G461" s="230" t="s">
        <v>689</v>
      </c>
      <c r="H461" s="231">
        <v>1</v>
      </c>
      <c r="I461" s="232"/>
      <c r="J461" s="233">
        <f>ROUND(I461*H461,2)</f>
        <v>0</v>
      </c>
      <c r="K461" s="234"/>
      <c r="L461" s="44"/>
      <c r="M461" s="235" t="s">
        <v>1</v>
      </c>
      <c r="N461" s="236" t="s">
        <v>44</v>
      </c>
      <c r="O461" s="91"/>
      <c r="P461" s="237">
        <f>O461*H461</f>
        <v>0</v>
      </c>
      <c r="Q461" s="237">
        <v>0</v>
      </c>
      <c r="R461" s="237">
        <f>Q461*H461</f>
        <v>0</v>
      </c>
      <c r="S461" s="237">
        <v>0</v>
      </c>
      <c r="T461" s="238">
        <f>S461*H461</f>
        <v>0</v>
      </c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R461" s="239" t="s">
        <v>214</v>
      </c>
      <c r="AT461" s="239" t="s">
        <v>210</v>
      </c>
      <c r="AU461" s="239" t="s">
        <v>91</v>
      </c>
      <c r="AY461" s="17" t="s">
        <v>208</v>
      </c>
      <c r="BE461" s="240">
        <f>IF(N461="základní",J461,0)</f>
        <v>0</v>
      </c>
      <c r="BF461" s="240">
        <f>IF(N461="snížená",J461,0)</f>
        <v>0</v>
      </c>
      <c r="BG461" s="240">
        <f>IF(N461="zákl. přenesená",J461,0)</f>
        <v>0</v>
      </c>
      <c r="BH461" s="240">
        <f>IF(N461="sníž. přenesená",J461,0)</f>
        <v>0</v>
      </c>
      <c r="BI461" s="240">
        <f>IF(N461="nulová",J461,0)</f>
        <v>0</v>
      </c>
      <c r="BJ461" s="17" t="s">
        <v>91</v>
      </c>
      <c r="BK461" s="240">
        <f>ROUND(I461*H461,2)</f>
        <v>0</v>
      </c>
      <c r="BL461" s="17" t="s">
        <v>214</v>
      </c>
      <c r="BM461" s="239" t="s">
        <v>715</v>
      </c>
    </row>
    <row r="462" s="2" customFormat="1" ht="21.75" customHeight="1">
      <c r="A462" s="38"/>
      <c r="B462" s="39"/>
      <c r="C462" s="227" t="s">
        <v>716</v>
      </c>
      <c r="D462" s="227" t="s">
        <v>210</v>
      </c>
      <c r="E462" s="228" t="s">
        <v>717</v>
      </c>
      <c r="F462" s="229" t="s">
        <v>718</v>
      </c>
      <c r="G462" s="230" t="s">
        <v>689</v>
      </c>
      <c r="H462" s="231">
        <v>3</v>
      </c>
      <c r="I462" s="232"/>
      <c r="J462" s="233">
        <f>ROUND(I462*H462,2)</f>
        <v>0</v>
      </c>
      <c r="K462" s="234"/>
      <c r="L462" s="44"/>
      <c r="M462" s="235" t="s">
        <v>1</v>
      </c>
      <c r="N462" s="236" t="s">
        <v>44</v>
      </c>
      <c r="O462" s="91"/>
      <c r="P462" s="237">
        <f>O462*H462</f>
        <v>0</v>
      </c>
      <c r="Q462" s="237">
        <v>0</v>
      </c>
      <c r="R462" s="237">
        <f>Q462*H462</f>
        <v>0</v>
      </c>
      <c r="S462" s="237">
        <v>0</v>
      </c>
      <c r="T462" s="238">
        <f>S462*H462</f>
        <v>0</v>
      </c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R462" s="239" t="s">
        <v>214</v>
      </c>
      <c r="AT462" s="239" t="s">
        <v>210</v>
      </c>
      <c r="AU462" s="239" t="s">
        <v>91</v>
      </c>
      <c r="AY462" s="17" t="s">
        <v>208</v>
      </c>
      <c r="BE462" s="240">
        <f>IF(N462="základní",J462,0)</f>
        <v>0</v>
      </c>
      <c r="BF462" s="240">
        <f>IF(N462="snížená",J462,0)</f>
        <v>0</v>
      </c>
      <c r="BG462" s="240">
        <f>IF(N462="zákl. přenesená",J462,0)</f>
        <v>0</v>
      </c>
      <c r="BH462" s="240">
        <f>IF(N462="sníž. přenesená",J462,0)</f>
        <v>0</v>
      </c>
      <c r="BI462" s="240">
        <f>IF(N462="nulová",J462,0)</f>
        <v>0</v>
      </c>
      <c r="BJ462" s="17" t="s">
        <v>91</v>
      </c>
      <c r="BK462" s="240">
        <f>ROUND(I462*H462,2)</f>
        <v>0</v>
      </c>
      <c r="BL462" s="17" t="s">
        <v>214</v>
      </c>
      <c r="BM462" s="239" t="s">
        <v>719</v>
      </c>
    </row>
    <row r="463" s="2" customFormat="1" ht="37.8" customHeight="1">
      <c r="A463" s="38"/>
      <c r="B463" s="39"/>
      <c r="C463" s="227" t="s">
        <v>470</v>
      </c>
      <c r="D463" s="227" t="s">
        <v>210</v>
      </c>
      <c r="E463" s="228" t="s">
        <v>720</v>
      </c>
      <c r="F463" s="229" t="s">
        <v>721</v>
      </c>
      <c r="G463" s="230" t="s">
        <v>308</v>
      </c>
      <c r="H463" s="231">
        <v>1956</v>
      </c>
      <c r="I463" s="232"/>
      <c r="J463" s="233">
        <f>ROUND(I463*H463,2)</f>
        <v>0</v>
      </c>
      <c r="K463" s="234"/>
      <c r="L463" s="44"/>
      <c r="M463" s="235" t="s">
        <v>1</v>
      </c>
      <c r="N463" s="236" t="s">
        <v>44</v>
      </c>
      <c r="O463" s="91"/>
      <c r="P463" s="237">
        <f>O463*H463</f>
        <v>0</v>
      </c>
      <c r="Q463" s="237">
        <v>0</v>
      </c>
      <c r="R463" s="237">
        <f>Q463*H463</f>
        <v>0</v>
      </c>
      <c r="S463" s="237">
        <v>0</v>
      </c>
      <c r="T463" s="238">
        <f>S463*H463</f>
        <v>0</v>
      </c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R463" s="239" t="s">
        <v>214</v>
      </c>
      <c r="AT463" s="239" t="s">
        <v>210</v>
      </c>
      <c r="AU463" s="239" t="s">
        <v>91</v>
      </c>
      <c r="AY463" s="17" t="s">
        <v>208</v>
      </c>
      <c r="BE463" s="240">
        <f>IF(N463="základní",J463,0)</f>
        <v>0</v>
      </c>
      <c r="BF463" s="240">
        <f>IF(N463="snížená",J463,0)</f>
        <v>0</v>
      </c>
      <c r="BG463" s="240">
        <f>IF(N463="zákl. přenesená",J463,0)</f>
        <v>0</v>
      </c>
      <c r="BH463" s="240">
        <f>IF(N463="sníž. přenesená",J463,0)</f>
        <v>0</v>
      </c>
      <c r="BI463" s="240">
        <f>IF(N463="nulová",J463,0)</f>
        <v>0</v>
      </c>
      <c r="BJ463" s="17" t="s">
        <v>91</v>
      </c>
      <c r="BK463" s="240">
        <f>ROUND(I463*H463,2)</f>
        <v>0</v>
      </c>
      <c r="BL463" s="17" t="s">
        <v>214</v>
      </c>
      <c r="BM463" s="239" t="s">
        <v>722</v>
      </c>
    </row>
    <row r="464" s="14" customFormat="1">
      <c r="A464" s="14"/>
      <c r="B464" s="252"/>
      <c r="C464" s="253"/>
      <c r="D464" s="243" t="s">
        <v>215</v>
      </c>
      <c r="E464" s="254" t="s">
        <v>1</v>
      </c>
      <c r="F464" s="255" t="s">
        <v>723</v>
      </c>
      <c r="G464" s="253"/>
      <c r="H464" s="256">
        <v>1956</v>
      </c>
      <c r="I464" s="257"/>
      <c r="J464" s="253"/>
      <c r="K464" s="253"/>
      <c r="L464" s="258"/>
      <c r="M464" s="259"/>
      <c r="N464" s="260"/>
      <c r="O464" s="260"/>
      <c r="P464" s="260"/>
      <c r="Q464" s="260"/>
      <c r="R464" s="260"/>
      <c r="S464" s="260"/>
      <c r="T464" s="261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T464" s="262" t="s">
        <v>215</v>
      </c>
      <c r="AU464" s="262" t="s">
        <v>91</v>
      </c>
      <c r="AV464" s="14" t="s">
        <v>91</v>
      </c>
      <c r="AW464" s="14" t="s">
        <v>35</v>
      </c>
      <c r="AX464" s="14" t="s">
        <v>78</v>
      </c>
      <c r="AY464" s="262" t="s">
        <v>208</v>
      </c>
    </row>
    <row r="465" s="15" customFormat="1">
      <c r="A465" s="15"/>
      <c r="B465" s="263"/>
      <c r="C465" s="264"/>
      <c r="D465" s="243" t="s">
        <v>215</v>
      </c>
      <c r="E465" s="265" t="s">
        <v>1</v>
      </c>
      <c r="F465" s="266" t="s">
        <v>218</v>
      </c>
      <c r="G465" s="264"/>
      <c r="H465" s="267">
        <v>1956</v>
      </c>
      <c r="I465" s="268"/>
      <c r="J465" s="264"/>
      <c r="K465" s="264"/>
      <c r="L465" s="269"/>
      <c r="M465" s="270"/>
      <c r="N465" s="271"/>
      <c r="O465" s="271"/>
      <c r="P465" s="271"/>
      <c r="Q465" s="271"/>
      <c r="R465" s="271"/>
      <c r="S465" s="271"/>
      <c r="T465" s="272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T465" s="273" t="s">
        <v>215</v>
      </c>
      <c r="AU465" s="273" t="s">
        <v>91</v>
      </c>
      <c r="AV465" s="15" t="s">
        <v>214</v>
      </c>
      <c r="AW465" s="15" t="s">
        <v>35</v>
      </c>
      <c r="AX465" s="15" t="s">
        <v>85</v>
      </c>
      <c r="AY465" s="273" t="s">
        <v>208</v>
      </c>
    </row>
    <row r="466" s="2" customFormat="1" ht="37.8" customHeight="1">
      <c r="A466" s="38"/>
      <c r="B466" s="39"/>
      <c r="C466" s="227" t="s">
        <v>724</v>
      </c>
      <c r="D466" s="227" t="s">
        <v>210</v>
      </c>
      <c r="E466" s="228" t="s">
        <v>725</v>
      </c>
      <c r="F466" s="229" t="s">
        <v>726</v>
      </c>
      <c r="G466" s="230" t="s">
        <v>308</v>
      </c>
      <c r="H466" s="231">
        <v>720</v>
      </c>
      <c r="I466" s="232"/>
      <c r="J466" s="233">
        <f>ROUND(I466*H466,2)</f>
        <v>0</v>
      </c>
      <c r="K466" s="234"/>
      <c r="L466" s="44"/>
      <c r="M466" s="235" t="s">
        <v>1</v>
      </c>
      <c r="N466" s="236" t="s">
        <v>44</v>
      </c>
      <c r="O466" s="91"/>
      <c r="P466" s="237">
        <f>O466*H466</f>
        <v>0</v>
      </c>
      <c r="Q466" s="237">
        <v>0</v>
      </c>
      <c r="R466" s="237">
        <f>Q466*H466</f>
        <v>0</v>
      </c>
      <c r="S466" s="237">
        <v>0</v>
      </c>
      <c r="T466" s="238">
        <f>S466*H466</f>
        <v>0</v>
      </c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R466" s="239" t="s">
        <v>214</v>
      </c>
      <c r="AT466" s="239" t="s">
        <v>210</v>
      </c>
      <c r="AU466" s="239" t="s">
        <v>91</v>
      </c>
      <c r="AY466" s="17" t="s">
        <v>208</v>
      </c>
      <c r="BE466" s="240">
        <f>IF(N466="základní",J466,0)</f>
        <v>0</v>
      </c>
      <c r="BF466" s="240">
        <f>IF(N466="snížená",J466,0)</f>
        <v>0</v>
      </c>
      <c r="BG466" s="240">
        <f>IF(N466="zákl. přenesená",J466,0)</f>
        <v>0</v>
      </c>
      <c r="BH466" s="240">
        <f>IF(N466="sníž. přenesená",J466,0)</f>
        <v>0</v>
      </c>
      <c r="BI466" s="240">
        <f>IF(N466="nulová",J466,0)</f>
        <v>0</v>
      </c>
      <c r="BJ466" s="17" t="s">
        <v>91</v>
      </c>
      <c r="BK466" s="240">
        <f>ROUND(I466*H466,2)</f>
        <v>0</v>
      </c>
      <c r="BL466" s="17" t="s">
        <v>214</v>
      </c>
      <c r="BM466" s="239" t="s">
        <v>727</v>
      </c>
    </row>
    <row r="467" s="14" customFormat="1">
      <c r="A467" s="14"/>
      <c r="B467" s="252"/>
      <c r="C467" s="253"/>
      <c r="D467" s="243" t="s">
        <v>215</v>
      </c>
      <c r="E467" s="254" t="s">
        <v>1</v>
      </c>
      <c r="F467" s="255" t="s">
        <v>728</v>
      </c>
      <c r="G467" s="253"/>
      <c r="H467" s="256">
        <v>720</v>
      </c>
      <c r="I467" s="257"/>
      <c r="J467" s="253"/>
      <c r="K467" s="253"/>
      <c r="L467" s="258"/>
      <c r="M467" s="259"/>
      <c r="N467" s="260"/>
      <c r="O467" s="260"/>
      <c r="P467" s="260"/>
      <c r="Q467" s="260"/>
      <c r="R467" s="260"/>
      <c r="S467" s="260"/>
      <c r="T467" s="261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T467" s="262" t="s">
        <v>215</v>
      </c>
      <c r="AU467" s="262" t="s">
        <v>91</v>
      </c>
      <c r="AV467" s="14" t="s">
        <v>91</v>
      </c>
      <c r="AW467" s="14" t="s">
        <v>35</v>
      </c>
      <c r="AX467" s="14" t="s">
        <v>78</v>
      </c>
      <c r="AY467" s="262" t="s">
        <v>208</v>
      </c>
    </row>
    <row r="468" s="15" customFormat="1">
      <c r="A468" s="15"/>
      <c r="B468" s="263"/>
      <c r="C468" s="264"/>
      <c r="D468" s="243" t="s">
        <v>215</v>
      </c>
      <c r="E468" s="265" t="s">
        <v>1</v>
      </c>
      <c r="F468" s="266" t="s">
        <v>218</v>
      </c>
      <c r="G468" s="264"/>
      <c r="H468" s="267">
        <v>720</v>
      </c>
      <c r="I468" s="268"/>
      <c r="J468" s="264"/>
      <c r="K468" s="264"/>
      <c r="L468" s="269"/>
      <c r="M468" s="270"/>
      <c r="N468" s="271"/>
      <c r="O468" s="271"/>
      <c r="P468" s="271"/>
      <c r="Q468" s="271"/>
      <c r="R468" s="271"/>
      <c r="S468" s="271"/>
      <c r="T468" s="272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T468" s="273" t="s">
        <v>215</v>
      </c>
      <c r="AU468" s="273" t="s">
        <v>91</v>
      </c>
      <c r="AV468" s="15" t="s">
        <v>214</v>
      </c>
      <c r="AW468" s="15" t="s">
        <v>35</v>
      </c>
      <c r="AX468" s="15" t="s">
        <v>85</v>
      </c>
      <c r="AY468" s="273" t="s">
        <v>208</v>
      </c>
    </row>
    <row r="469" s="12" customFormat="1" ht="22.8" customHeight="1">
      <c r="A469" s="12"/>
      <c r="B469" s="211"/>
      <c r="C469" s="212"/>
      <c r="D469" s="213" t="s">
        <v>77</v>
      </c>
      <c r="E469" s="225" t="s">
        <v>729</v>
      </c>
      <c r="F469" s="225" t="s">
        <v>730</v>
      </c>
      <c r="G469" s="212"/>
      <c r="H469" s="212"/>
      <c r="I469" s="215"/>
      <c r="J469" s="226">
        <f>BK469</f>
        <v>0</v>
      </c>
      <c r="K469" s="212"/>
      <c r="L469" s="217"/>
      <c r="M469" s="218"/>
      <c r="N469" s="219"/>
      <c r="O469" s="219"/>
      <c r="P469" s="220">
        <f>SUM(P470:P475)</f>
        <v>0</v>
      </c>
      <c r="Q469" s="219"/>
      <c r="R469" s="220">
        <f>SUM(R470:R475)</f>
        <v>0</v>
      </c>
      <c r="S469" s="219"/>
      <c r="T469" s="221">
        <f>SUM(T470:T475)</f>
        <v>0</v>
      </c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R469" s="222" t="s">
        <v>85</v>
      </c>
      <c r="AT469" s="223" t="s">
        <v>77</v>
      </c>
      <c r="AU469" s="223" t="s">
        <v>85</v>
      </c>
      <c r="AY469" s="222" t="s">
        <v>208</v>
      </c>
      <c r="BK469" s="224">
        <f>SUM(BK470:BK475)</f>
        <v>0</v>
      </c>
    </row>
    <row r="470" s="2" customFormat="1" ht="24.15" customHeight="1">
      <c r="A470" s="38"/>
      <c r="B470" s="39"/>
      <c r="C470" s="227" t="s">
        <v>474</v>
      </c>
      <c r="D470" s="227" t="s">
        <v>210</v>
      </c>
      <c r="E470" s="228" t="s">
        <v>731</v>
      </c>
      <c r="F470" s="229" t="s">
        <v>732</v>
      </c>
      <c r="G470" s="230" t="s">
        <v>239</v>
      </c>
      <c r="H470" s="231">
        <v>797.46299999999997</v>
      </c>
      <c r="I470" s="232"/>
      <c r="J470" s="233">
        <f>ROUND(I470*H470,2)</f>
        <v>0</v>
      </c>
      <c r="K470" s="234"/>
      <c r="L470" s="44"/>
      <c r="M470" s="235" t="s">
        <v>1</v>
      </c>
      <c r="N470" s="236" t="s">
        <v>44</v>
      </c>
      <c r="O470" s="91"/>
      <c r="P470" s="237">
        <f>O470*H470</f>
        <v>0</v>
      </c>
      <c r="Q470" s="237">
        <v>0</v>
      </c>
      <c r="R470" s="237">
        <f>Q470*H470</f>
        <v>0</v>
      </c>
      <c r="S470" s="237">
        <v>0</v>
      </c>
      <c r="T470" s="238">
        <f>S470*H470</f>
        <v>0</v>
      </c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R470" s="239" t="s">
        <v>214</v>
      </c>
      <c r="AT470" s="239" t="s">
        <v>210</v>
      </c>
      <c r="AU470" s="239" t="s">
        <v>91</v>
      </c>
      <c r="AY470" s="17" t="s">
        <v>208</v>
      </c>
      <c r="BE470" s="240">
        <f>IF(N470="základní",J470,0)</f>
        <v>0</v>
      </c>
      <c r="BF470" s="240">
        <f>IF(N470="snížená",J470,0)</f>
        <v>0</v>
      </c>
      <c r="BG470" s="240">
        <f>IF(N470="zákl. přenesená",J470,0)</f>
        <v>0</v>
      </c>
      <c r="BH470" s="240">
        <f>IF(N470="sníž. přenesená",J470,0)</f>
        <v>0</v>
      </c>
      <c r="BI470" s="240">
        <f>IF(N470="nulová",J470,0)</f>
        <v>0</v>
      </c>
      <c r="BJ470" s="17" t="s">
        <v>91</v>
      </c>
      <c r="BK470" s="240">
        <f>ROUND(I470*H470,2)</f>
        <v>0</v>
      </c>
      <c r="BL470" s="17" t="s">
        <v>214</v>
      </c>
      <c r="BM470" s="239" t="s">
        <v>733</v>
      </c>
    </row>
    <row r="471" s="2" customFormat="1" ht="33" customHeight="1">
      <c r="A471" s="38"/>
      <c r="B471" s="39"/>
      <c r="C471" s="227" t="s">
        <v>734</v>
      </c>
      <c r="D471" s="227" t="s">
        <v>210</v>
      </c>
      <c r="E471" s="228" t="s">
        <v>735</v>
      </c>
      <c r="F471" s="229" t="s">
        <v>736</v>
      </c>
      <c r="G471" s="230" t="s">
        <v>239</v>
      </c>
      <c r="H471" s="231">
        <v>797.46299999999997</v>
      </c>
      <c r="I471" s="232"/>
      <c r="J471" s="233">
        <f>ROUND(I471*H471,2)</f>
        <v>0</v>
      </c>
      <c r="K471" s="234"/>
      <c r="L471" s="44"/>
      <c r="M471" s="235" t="s">
        <v>1</v>
      </c>
      <c r="N471" s="236" t="s">
        <v>44</v>
      </c>
      <c r="O471" s="91"/>
      <c r="P471" s="237">
        <f>O471*H471</f>
        <v>0</v>
      </c>
      <c r="Q471" s="237">
        <v>0</v>
      </c>
      <c r="R471" s="237">
        <f>Q471*H471</f>
        <v>0</v>
      </c>
      <c r="S471" s="237">
        <v>0</v>
      </c>
      <c r="T471" s="238">
        <f>S471*H471</f>
        <v>0</v>
      </c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R471" s="239" t="s">
        <v>214</v>
      </c>
      <c r="AT471" s="239" t="s">
        <v>210</v>
      </c>
      <c r="AU471" s="239" t="s">
        <v>91</v>
      </c>
      <c r="AY471" s="17" t="s">
        <v>208</v>
      </c>
      <c r="BE471" s="240">
        <f>IF(N471="základní",J471,0)</f>
        <v>0</v>
      </c>
      <c r="BF471" s="240">
        <f>IF(N471="snížená",J471,0)</f>
        <v>0</v>
      </c>
      <c r="BG471" s="240">
        <f>IF(N471="zákl. přenesená",J471,0)</f>
        <v>0</v>
      </c>
      <c r="BH471" s="240">
        <f>IF(N471="sníž. přenesená",J471,0)</f>
        <v>0</v>
      </c>
      <c r="BI471" s="240">
        <f>IF(N471="nulová",J471,0)</f>
        <v>0</v>
      </c>
      <c r="BJ471" s="17" t="s">
        <v>91</v>
      </c>
      <c r="BK471" s="240">
        <f>ROUND(I471*H471,2)</f>
        <v>0</v>
      </c>
      <c r="BL471" s="17" t="s">
        <v>214</v>
      </c>
      <c r="BM471" s="239" t="s">
        <v>737</v>
      </c>
    </row>
    <row r="472" s="2" customFormat="1" ht="44.25" customHeight="1">
      <c r="A472" s="38"/>
      <c r="B472" s="39"/>
      <c r="C472" s="227" t="s">
        <v>479</v>
      </c>
      <c r="D472" s="227" t="s">
        <v>210</v>
      </c>
      <c r="E472" s="228" t="s">
        <v>738</v>
      </c>
      <c r="F472" s="229" t="s">
        <v>739</v>
      </c>
      <c r="G472" s="230" t="s">
        <v>239</v>
      </c>
      <c r="H472" s="231">
        <v>15151.797000000001</v>
      </c>
      <c r="I472" s="232"/>
      <c r="J472" s="233">
        <f>ROUND(I472*H472,2)</f>
        <v>0</v>
      </c>
      <c r="K472" s="234"/>
      <c r="L472" s="44"/>
      <c r="M472" s="235" t="s">
        <v>1</v>
      </c>
      <c r="N472" s="236" t="s">
        <v>44</v>
      </c>
      <c r="O472" s="91"/>
      <c r="P472" s="237">
        <f>O472*H472</f>
        <v>0</v>
      </c>
      <c r="Q472" s="237">
        <v>0</v>
      </c>
      <c r="R472" s="237">
        <f>Q472*H472</f>
        <v>0</v>
      </c>
      <c r="S472" s="237">
        <v>0</v>
      </c>
      <c r="T472" s="238">
        <f>S472*H472</f>
        <v>0</v>
      </c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R472" s="239" t="s">
        <v>214</v>
      </c>
      <c r="AT472" s="239" t="s">
        <v>210</v>
      </c>
      <c r="AU472" s="239" t="s">
        <v>91</v>
      </c>
      <c r="AY472" s="17" t="s">
        <v>208</v>
      </c>
      <c r="BE472" s="240">
        <f>IF(N472="základní",J472,0)</f>
        <v>0</v>
      </c>
      <c r="BF472" s="240">
        <f>IF(N472="snížená",J472,0)</f>
        <v>0</v>
      </c>
      <c r="BG472" s="240">
        <f>IF(N472="zákl. přenesená",J472,0)</f>
        <v>0</v>
      </c>
      <c r="BH472" s="240">
        <f>IF(N472="sníž. přenesená",J472,0)</f>
        <v>0</v>
      </c>
      <c r="BI472" s="240">
        <f>IF(N472="nulová",J472,0)</f>
        <v>0</v>
      </c>
      <c r="BJ472" s="17" t="s">
        <v>91</v>
      </c>
      <c r="BK472" s="240">
        <f>ROUND(I472*H472,2)</f>
        <v>0</v>
      </c>
      <c r="BL472" s="17" t="s">
        <v>214</v>
      </c>
      <c r="BM472" s="239" t="s">
        <v>740</v>
      </c>
    </row>
    <row r="473" s="14" customFormat="1">
      <c r="A473" s="14"/>
      <c r="B473" s="252"/>
      <c r="C473" s="253"/>
      <c r="D473" s="243" t="s">
        <v>215</v>
      </c>
      <c r="E473" s="254" t="s">
        <v>1</v>
      </c>
      <c r="F473" s="255" t="s">
        <v>741</v>
      </c>
      <c r="G473" s="253"/>
      <c r="H473" s="256">
        <v>15151.797000000001</v>
      </c>
      <c r="I473" s="257"/>
      <c r="J473" s="253"/>
      <c r="K473" s="253"/>
      <c r="L473" s="258"/>
      <c r="M473" s="259"/>
      <c r="N473" s="260"/>
      <c r="O473" s="260"/>
      <c r="P473" s="260"/>
      <c r="Q473" s="260"/>
      <c r="R473" s="260"/>
      <c r="S473" s="260"/>
      <c r="T473" s="261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T473" s="262" t="s">
        <v>215</v>
      </c>
      <c r="AU473" s="262" t="s">
        <v>91</v>
      </c>
      <c r="AV473" s="14" t="s">
        <v>91</v>
      </c>
      <c r="AW473" s="14" t="s">
        <v>35</v>
      </c>
      <c r="AX473" s="14" t="s">
        <v>78</v>
      </c>
      <c r="AY473" s="262" t="s">
        <v>208</v>
      </c>
    </row>
    <row r="474" s="15" customFormat="1">
      <c r="A474" s="15"/>
      <c r="B474" s="263"/>
      <c r="C474" s="264"/>
      <c r="D474" s="243" t="s">
        <v>215</v>
      </c>
      <c r="E474" s="265" t="s">
        <v>1</v>
      </c>
      <c r="F474" s="266" t="s">
        <v>218</v>
      </c>
      <c r="G474" s="264"/>
      <c r="H474" s="267">
        <v>15151.797000000001</v>
      </c>
      <c r="I474" s="268"/>
      <c r="J474" s="264"/>
      <c r="K474" s="264"/>
      <c r="L474" s="269"/>
      <c r="M474" s="270"/>
      <c r="N474" s="271"/>
      <c r="O474" s="271"/>
      <c r="P474" s="271"/>
      <c r="Q474" s="271"/>
      <c r="R474" s="271"/>
      <c r="S474" s="271"/>
      <c r="T474" s="272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T474" s="273" t="s">
        <v>215</v>
      </c>
      <c r="AU474" s="273" t="s">
        <v>91</v>
      </c>
      <c r="AV474" s="15" t="s">
        <v>214</v>
      </c>
      <c r="AW474" s="15" t="s">
        <v>35</v>
      </c>
      <c r="AX474" s="15" t="s">
        <v>85</v>
      </c>
      <c r="AY474" s="273" t="s">
        <v>208</v>
      </c>
    </row>
    <row r="475" s="2" customFormat="1" ht="44.25" customHeight="1">
      <c r="A475" s="38"/>
      <c r="B475" s="39"/>
      <c r="C475" s="227" t="s">
        <v>742</v>
      </c>
      <c r="D475" s="227" t="s">
        <v>210</v>
      </c>
      <c r="E475" s="228" t="s">
        <v>743</v>
      </c>
      <c r="F475" s="229" t="s">
        <v>744</v>
      </c>
      <c r="G475" s="230" t="s">
        <v>239</v>
      </c>
      <c r="H475" s="231">
        <v>270.19499999999999</v>
      </c>
      <c r="I475" s="232"/>
      <c r="J475" s="233">
        <f>ROUND(I475*H475,2)</f>
        <v>0</v>
      </c>
      <c r="K475" s="234"/>
      <c r="L475" s="44"/>
      <c r="M475" s="235" t="s">
        <v>1</v>
      </c>
      <c r="N475" s="236" t="s">
        <v>44</v>
      </c>
      <c r="O475" s="91"/>
      <c r="P475" s="237">
        <f>O475*H475</f>
        <v>0</v>
      </c>
      <c r="Q475" s="237">
        <v>0</v>
      </c>
      <c r="R475" s="237">
        <f>Q475*H475</f>
        <v>0</v>
      </c>
      <c r="S475" s="237">
        <v>0</v>
      </c>
      <c r="T475" s="238">
        <f>S475*H475</f>
        <v>0</v>
      </c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R475" s="239" t="s">
        <v>214</v>
      </c>
      <c r="AT475" s="239" t="s">
        <v>210</v>
      </c>
      <c r="AU475" s="239" t="s">
        <v>91</v>
      </c>
      <c r="AY475" s="17" t="s">
        <v>208</v>
      </c>
      <c r="BE475" s="240">
        <f>IF(N475="základní",J475,0)</f>
        <v>0</v>
      </c>
      <c r="BF475" s="240">
        <f>IF(N475="snížená",J475,0)</f>
        <v>0</v>
      </c>
      <c r="BG475" s="240">
        <f>IF(N475="zákl. přenesená",J475,0)</f>
        <v>0</v>
      </c>
      <c r="BH475" s="240">
        <f>IF(N475="sníž. přenesená",J475,0)</f>
        <v>0</v>
      </c>
      <c r="BI475" s="240">
        <f>IF(N475="nulová",J475,0)</f>
        <v>0</v>
      </c>
      <c r="BJ475" s="17" t="s">
        <v>91</v>
      </c>
      <c r="BK475" s="240">
        <f>ROUND(I475*H475,2)</f>
        <v>0</v>
      </c>
      <c r="BL475" s="17" t="s">
        <v>214</v>
      </c>
      <c r="BM475" s="239" t="s">
        <v>745</v>
      </c>
    </row>
    <row r="476" s="12" customFormat="1" ht="22.8" customHeight="1">
      <c r="A476" s="12"/>
      <c r="B476" s="211"/>
      <c r="C476" s="212"/>
      <c r="D476" s="213" t="s">
        <v>77</v>
      </c>
      <c r="E476" s="225" t="s">
        <v>746</v>
      </c>
      <c r="F476" s="225" t="s">
        <v>747</v>
      </c>
      <c r="G476" s="212"/>
      <c r="H476" s="212"/>
      <c r="I476" s="215"/>
      <c r="J476" s="226">
        <f>BK476</f>
        <v>0</v>
      </c>
      <c r="K476" s="212"/>
      <c r="L476" s="217"/>
      <c r="M476" s="218"/>
      <c r="N476" s="219"/>
      <c r="O476" s="219"/>
      <c r="P476" s="220">
        <f>P477</f>
        <v>0</v>
      </c>
      <c r="Q476" s="219"/>
      <c r="R476" s="220">
        <f>R477</f>
        <v>0</v>
      </c>
      <c r="S476" s="219"/>
      <c r="T476" s="221">
        <f>T477</f>
        <v>0</v>
      </c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R476" s="222" t="s">
        <v>85</v>
      </c>
      <c r="AT476" s="223" t="s">
        <v>77</v>
      </c>
      <c r="AU476" s="223" t="s">
        <v>85</v>
      </c>
      <c r="AY476" s="222" t="s">
        <v>208</v>
      </c>
      <c r="BK476" s="224">
        <f>BK477</f>
        <v>0</v>
      </c>
    </row>
    <row r="477" s="2" customFormat="1" ht="16.5" customHeight="1">
      <c r="A477" s="38"/>
      <c r="B477" s="39"/>
      <c r="C477" s="227" t="s">
        <v>484</v>
      </c>
      <c r="D477" s="227" t="s">
        <v>210</v>
      </c>
      <c r="E477" s="228" t="s">
        <v>748</v>
      </c>
      <c r="F477" s="229" t="s">
        <v>749</v>
      </c>
      <c r="G477" s="230" t="s">
        <v>239</v>
      </c>
      <c r="H477" s="231">
        <v>1774.5709999999999</v>
      </c>
      <c r="I477" s="232"/>
      <c r="J477" s="233">
        <f>ROUND(I477*H477,2)</f>
        <v>0</v>
      </c>
      <c r="K477" s="234"/>
      <c r="L477" s="44"/>
      <c r="M477" s="235" t="s">
        <v>1</v>
      </c>
      <c r="N477" s="236" t="s">
        <v>44</v>
      </c>
      <c r="O477" s="91"/>
      <c r="P477" s="237">
        <f>O477*H477</f>
        <v>0</v>
      </c>
      <c r="Q477" s="237">
        <v>0</v>
      </c>
      <c r="R477" s="237">
        <f>Q477*H477</f>
        <v>0</v>
      </c>
      <c r="S477" s="237">
        <v>0</v>
      </c>
      <c r="T477" s="238">
        <f>S477*H477</f>
        <v>0</v>
      </c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R477" s="239" t="s">
        <v>214</v>
      </c>
      <c r="AT477" s="239" t="s">
        <v>210</v>
      </c>
      <c r="AU477" s="239" t="s">
        <v>91</v>
      </c>
      <c r="AY477" s="17" t="s">
        <v>208</v>
      </c>
      <c r="BE477" s="240">
        <f>IF(N477="základní",J477,0)</f>
        <v>0</v>
      </c>
      <c r="BF477" s="240">
        <f>IF(N477="snížená",J477,0)</f>
        <v>0</v>
      </c>
      <c r="BG477" s="240">
        <f>IF(N477="zákl. přenesená",J477,0)</f>
        <v>0</v>
      </c>
      <c r="BH477" s="240">
        <f>IF(N477="sníž. přenesená",J477,0)</f>
        <v>0</v>
      </c>
      <c r="BI477" s="240">
        <f>IF(N477="nulová",J477,0)</f>
        <v>0</v>
      </c>
      <c r="BJ477" s="17" t="s">
        <v>91</v>
      </c>
      <c r="BK477" s="240">
        <f>ROUND(I477*H477,2)</f>
        <v>0</v>
      </c>
      <c r="BL477" s="17" t="s">
        <v>214</v>
      </c>
      <c r="BM477" s="239" t="s">
        <v>750</v>
      </c>
    </row>
    <row r="478" s="12" customFormat="1" ht="25.92" customHeight="1">
      <c r="A478" s="12"/>
      <c r="B478" s="211"/>
      <c r="C478" s="212"/>
      <c r="D478" s="213" t="s">
        <v>77</v>
      </c>
      <c r="E478" s="214" t="s">
        <v>751</v>
      </c>
      <c r="F478" s="214" t="s">
        <v>752</v>
      </c>
      <c r="G478" s="212"/>
      <c r="H478" s="212"/>
      <c r="I478" s="215"/>
      <c r="J478" s="216">
        <f>BK478</f>
        <v>0</v>
      </c>
      <c r="K478" s="212"/>
      <c r="L478" s="217"/>
      <c r="M478" s="218"/>
      <c r="N478" s="219"/>
      <c r="O478" s="219"/>
      <c r="P478" s="220">
        <f>P479+P496+P509+P545+P547+P583+P629+P634+P659+P668+P690+P709+P719+P724+P734+P745+P750</f>
        <v>0</v>
      </c>
      <c r="Q478" s="219"/>
      <c r="R478" s="220">
        <f>R479+R496+R509+R545+R547+R583+R629+R634+R659+R668+R690+R709+R719+R724+R734+R745+R750</f>
        <v>0</v>
      </c>
      <c r="S478" s="219"/>
      <c r="T478" s="221">
        <f>T479+T496+T509+T545+T547+T583+T629+T634+T659+T668+T690+T709+T719+T724+T734+T745+T750</f>
        <v>0</v>
      </c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R478" s="222" t="s">
        <v>91</v>
      </c>
      <c r="AT478" s="223" t="s">
        <v>77</v>
      </c>
      <c r="AU478" s="223" t="s">
        <v>78</v>
      </c>
      <c r="AY478" s="222" t="s">
        <v>208</v>
      </c>
      <c r="BK478" s="224">
        <f>BK479+BK496+BK509+BK545+BK547+BK583+BK629+BK634+BK659+BK668+BK690+BK709+BK719+BK724+BK734+BK745+BK750</f>
        <v>0</v>
      </c>
    </row>
    <row r="479" s="12" customFormat="1" ht="22.8" customHeight="1">
      <c r="A479" s="12"/>
      <c r="B479" s="211"/>
      <c r="C479" s="212"/>
      <c r="D479" s="213" t="s">
        <v>77</v>
      </c>
      <c r="E479" s="225" t="s">
        <v>753</v>
      </c>
      <c r="F479" s="225" t="s">
        <v>754</v>
      </c>
      <c r="G479" s="212"/>
      <c r="H479" s="212"/>
      <c r="I479" s="215"/>
      <c r="J479" s="226">
        <f>BK479</f>
        <v>0</v>
      </c>
      <c r="K479" s="212"/>
      <c r="L479" s="217"/>
      <c r="M479" s="218"/>
      <c r="N479" s="219"/>
      <c r="O479" s="219"/>
      <c r="P479" s="220">
        <f>SUM(P480:P495)</f>
        <v>0</v>
      </c>
      <c r="Q479" s="219"/>
      <c r="R479" s="220">
        <f>SUM(R480:R495)</f>
        <v>0</v>
      </c>
      <c r="S479" s="219"/>
      <c r="T479" s="221">
        <f>SUM(T480:T495)</f>
        <v>0</v>
      </c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R479" s="222" t="s">
        <v>91</v>
      </c>
      <c r="AT479" s="223" t="s">
        <v>77</v>
      </c>
      <c r="AU479" s="223" t="s">
        <v>85</v>
      </c>
      <c r="AY479" s="222" t="s">
        <v>208</v>
      </c>
      <c r="BK479" s="224">
        <f>SUM(BK480:BK495)</f>
        <v>0</v>
      </c>
    </row>
    <row r="480" s="2" customFormat="1" ht="33" customHeight="1">
      <c r="A480" s="38"/>
      <c r="B480" s="39"/>
      <c r="C480" s="227" t="s">
        <v>755</v>
      </c>
      <c r="D480" s="227" t="s">
        <v>210</v>
      </c>
      <c r="E480" s="228" t="s">
        <v>756</v>
      </c>
      <c r="F480" s="229" t="s">
        <v>757</v>
      </c>
      <c r="G480" s="230" t="s">
        <v>308</v>
      </c>
      <c r="H480" s="231">
        <v>7.1399999999999997</v>
      </c>
      <c r="I480" s="232"/>
      <c r="J480" s="233">
        <f>ROUND(I480*H480,2)</f>
        <v>0</v>
      </c>
      <c r="K480" s="234"/>
      <c r="L480" s="44"/>
      <c r="M480" s="235" t="s">
        <v>1</v>
      </c>
      <c r="N480" s="236" t="s">
        <v>44</v>
      </c>
      <c r="O480" s="91"/>
      <c r="P480" s="237">
        <f>O480*H480</f>
        <v>0</v>
      </c>
      <c r="Q480" s="237">
        <v>0</v>
      </c>
      <c r="R480" s="237">
        <f>Q480*H480</f>
        <v>0</v>
      </c>
      <c r="S480" s="237">
        <v>0</v>
      </c>
      <c r="T480" s="238">
        <f>S480*H480</f>
        <v>0</v>
      </c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R480" s="239" t="s">
        <v>249</v>
      </c>
      <c r="AT480" s="239" t="s">
        <v>210</v>
      </c>
      <c r="AU480" s="239" t="s">
        <v>91</v>
      </c>
      <c r="AY480" s="17" t="s">
        <v>208</v>
      </c>
      <c r="BE480" s="240">
        <f>IF(N480="základní",J480,0)</f>
        <v>0</v>
      </c>
      <c r="BF480" s="240">
        <f>IF(N480="snížená",J480,0)</f>
        <v>0</v>
      </c>
      <c r="BG480" s="240">
        <f>IF(N480="zákl. přenesená",J480,0)</f>
        <v>0</v>
      </c>
      <c r="BH480" s="240">
        <f>IF(N480="sníž. přenesená",J480,0)</f>
        <v>0</v>
      </c>
      <c r="BI480" s="240">
        <f>IF(N480="nulová",J480,0)</f>
        <v>0</v>
      </c>
      <c r="BJ480" s="17" t="s">
        <v>91</v>
      </c>
      <c r="BK480" s="240">
        <f>ROUND(I480*H480,2)</f>
        <v>0</v>
      </c>
      <c r="BL480" s="17" t="s">
        <v>249</v>
      </c>
      <c r="BM480" s="239" t="s">
        <v>758</v>
      </c>
    </row>
    <row r="481" s="13" customFormat="1">
      <c r="A481" s="13"/>
      <c r="B481" s="241"/>
      <c r="C481" s="242"/>
      <c r="D481" s="243" t="s">
        <v>215</v>
      </c>
      <c r="E481" s="244" t="s">
        <v>1</v>
      </c>
      <c r="F481" s="245" t="s">
        <v>759</v>
      </c>
      <c r="G481" s="242"/>
      <c r="H481" s="244" t="s">
        <v>1</v>
      </c>
      <c r="I481" s="246"/>
      <c r="J481" s="242"/>
      <c r="K481" s="242"/>
      <c r="L481" s="247"/>
      <c r="M481" s="248"/>
      <c r="N481" s="249"/>
      <c r="O481" s="249"/>
      <c r="P481" s="249"/>
      <c r="Q481" s="249"/>
      <c r="R481" s="249"/>
      <c r="S481" s="249"/>
      <c r="T481" s="250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T481" s="251" t="s">
        <v>215</v>
      </c>
      <c r="AU481" s="251" t="s">
        <v>91</v>
      </c>
      <c r="AV481" s="13" t="s">
        <v>85</v>
      </c>
      <c r="AW481" s="13" t="s">
        <v>35</v>
      </c>
      <c r="AX481" s="13" t="s">
        <v>78</v>
      </c>
      <c r="AY481" s="251" t="s">
        <v>208</v>
      </c>
    </row>
    <row r="482" s="14" customFormat="1">
      <c r="A482" s="14"/>
      <c r="B482" s="252"/>
      <c r="C482" s="253"/>
      <c r="D482" s="243" t="s">
        <v>215</v>
      </c>
      <c r="E482" s="254" t="s">
        <v>1</v>
      </c>
      <c r="F482" s="255" t="s">
        <v>310</v>
      </c>
      <c r="G482" s="253"/>
      <c r="H482" s="256">
        <v>7.1399999999999997</v>
      </c>
      <c r="I482" s="257"/>
      <c r="J482" s="253"/>
      <c r="K482" s="253"/>
      <c r="L482" s="258"/>
      <c r="M482" s="259"/>
      <c r="N482" s="260"/>
      <c r="O482" s="260"/>
      <c r="P482" s="260"/>
      <c r="Q482" s="260"/>
      <c r="R482" s="260"/>
      <c r="S482" s="260"/>
      <c r="T482" s="261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T482" s="262" t="s">
        <v>215</v>
      </c>
      <c r="AU482" s="262" t="s">
        <v>91</v>
      </c>
      <c r="AV482" s="14" t="s">
        <v>91</v>
      </c>
      <c r="AW482" s="14" t="s">
        <v>35</v>
      </c>
      <c r="AX482" s="14" t="s">
        <v>78</v>
      </c>
      <c r="AY482" s="262" t="s">
        <v>208</v>
      </c>
    </row>
    <row r="483" s="15" customFormat="1">
      <c r="A483" s="15"/>
      <c r="B483" s="263"/>
      <c r="C483" s="264"/>
      <c r="D483" s="243" t="s">
        <v>215</v>
      </c>
      <c r="E483" s="265" t="s">
        <v>1</v>
      </c>
      <c r="F483" s="266" t="s">
        <v>218</v>
      </c>
      <c r="G483" s="264"/>
      <c r="H483" s="267">
        <v>7.1399999999999997</v>
      </c>
      <c r="I483" s="268"/>
      <c r="J483" s="264"/>
      <c r="K483" s="264"/>
      <c r="L483" s="269"/>
      <c r="M483" s="270"/>
      <c r="N483" s="271"/>
      <c r="O483" s="271"/>
      <c r="P483" s="271"/>
      <c r="Q483" s="271"/>
      <c r="R483" s="271"/>
      <c r="S483" s="271"/>
      <c r="T483" s="272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T483" s="273" t="s">
        <v>215</v>
      </c>
      <c r="AU483" s="273" t="s">
        <v>91</v>
      </c>
      <c r="AV483" s="15" t="s">
        <v>214</v>
      </c>
      <c r="AW483" s="15" t="s">
        <v>35</v>
      </c>
      <c r="AX483" s="15" t="s">
        <v>85</v>
      </c>
      <c r="AY483" s="273" t="s">
        <v>208</v>
      </c>
    </row>
    <row r="484" s="2" customFormat="1" ht="16.5" customHeight="1">
      <c r="A484" s="38"/>
      <c r="B484" s="39"/>
      <c r="C484" s="274" t="s">
        <v>488</v>
      </c>
      <c r="D484" s="274" t="s">
        <v>253</v>
      </c>
      <c r="E484" s="275" t="s">
        <v>760</v>
      </c>
      <c r="F484" s="276" t="s">
        <v>761</v>
      </c>
      <c r="G484" s="277" t="s">
        <v>239</v>
      </c>
      <c r="H484" s="278">
        <v>0.002</v>
      </c>
      <c r="I484" s="279"/>
      <c r="J484" s="280">
        <f>ROUND(I484*H484,2)</f>
        <v>0</v>
      </c>
      <c r="K484" s="281"/>
      <c r="L484" s="282"/>
      <c r="M484" s="283" t="s">
        <v>1</v>
      </c>
      <c r="N484" s="284" t="s">
        <v>44</v>
      </c>
      <c r="O484" s="91"/>
      <c r="P484" s="237">
        <f>O484*H484</f>
        <v>0</v>
      </c>
      <c r="Q484" s="237">
        <v>0</v>
      </c>
      <c r="R484" s="237">
        <f>Q484*H484</f>
        <v>0</v>
      </c>
      <c r="S484" s="237">
        <v>0</v>
      </c>
      <c r="T484" s="238">
        <f>S484*H484</f>
        <v>0</v>
      </c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R484" s="239" t="s">
        <v>287</v>
      </c>
      <c r="AT484" s="239" t="s">
        <v>253</v>
      </c>
      <c r="AU484" s="239" t="s">
        <v>91</v>
      </c>
      <c r="AY484" s="17" t="s">
        <v>208</v>
      </c>
      <c r="BE484" s="240">
        <f>IF(N484="základní",J484,0)</f>
        <v>0</v>
      </c>
      <c r="BF484" s="240">
        <f>IF(N484="snížená",J484,0)</f>
        <v>0</v>
      </c>
      <c r="BG484" s="240">
        <f>IF(N484="zákl. přenesená",J484,0)</f>
        <v>0</v>
      </c>
      <c r="BH484" s="240">
        <f>IF(N484="sníž. přenesená",J484,0)</f>
        <v>0</v>
      </c>
      <c r="BI484" s="240">
        <f>IF(N484="nulová",J484,0)</f>
        <v>0</v>
      </c>
      <c r="BJ484" s="17" t="s">
        <v>91</v>
      </c>
      <c r="BK484" s="240">
        <f>ROUND(I484*H484,2)</f>
        <v>0</v>
      </c>
      <c r="BL484" s="17" t="s">
        <v>249</v>
      </c>
      <c r="BM484" s="239" t="s">
        <v>762</v>
      </c>
    </row>
    <row r="485" s="14" customFormat="1">
      <c r="A485" s="14"/>
      <c r="B485" s="252"/>
      <c r="C485" s="253"/>
      <c r="D485" s="243" t="s">
        <v>215</v>
      </c>
      <c r="E485" s="254" t="s">
        <v>1</v>
      </c>
      <c r="F485" s="255" t="s">
        <v>763</v>
      </c>
      <c r="G485" s="253"/>
      <c r="H485" s="256">
        <v>0.002</v>
      </c>
      <c r="I485" s="257"/>
      <c r="J485" s="253"/>
      <c r="K485" s="253"/>
      <c r="L485" s="258"/>
      <c r="M485" s="259"/>
      <c r="N485" s="260"/>
      <c r="O485" s="260"/>
      <c r="P485" s="260"/>
      <c r="Q485" s="260"/>
      <c r="R485" s="260"/>
      <c r="S485" s="260"/>
      <c r="T485" s="261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T485" s="262" t="s">
        <v>215</v>
      </c>
      <c r="AU485" s="262" t="s">
        <v>91</v>
      </c>
      <c r="AV485" s="14" t="s">
        <v>91</v>
      </c>
      <c r="AW485" s="14" t="s">
        <v>35</v>
      </c>
      <c r="AX485" s="14" t="s">
        <v>78</v>
      </c>
      <c r="AY485" s="262" t="s">
        <v>208</v>
      </c>
    </row>
    <row r="486" s="15" customFormat="1">
      <c r="A486" s="15"/>
      <c r="B486" s="263"/>
      <c r="C486" s="264"/>
      <c r="D486" s="243" t="s">
        <v>215</v>
      </c>
      <c r="E486" s="265" t="s">
        <v>1</v>
      </c>
      <c r="F486" s="266" t="s">
        <v>218</v>
      </c>
      <c r="G486" s="264"/>
      <c r="H486" s="267">
        <v>0.002</v>
      </c>
      <c r="I486" s="268"/>
      <c r="J486" s="264"/>
      <c r="K486" s="264"/>
      <c r="L486" s="269"/>
      <c r="M486" s="270"/>
      <c r="N486" s="271"/>
      <c r="O486" s="271"/>
      <c r="P486" s="271"/>
      <c r="Q486" s="271"/>
      <c r="R486" s="271"/>
      <c r="S486" s="271"/>
      <c r="T486" s="272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T486" s="273" t="s">
        <v>215</v>
      </c>
      <c r="AU486" s="273" t="s">
        <v>91</v>
      </c>
      <c r="AV486" s="15" t="s">
        <v>214</v>
      </c>
      <c r="AW486" s="15" t="s">
        <v>35</v>
      </c>
      <c r="AX486" s="15" t="s">
        <v>85</v>
      </c>
      <c r="AY486" s="273" t="s">
        <v>208</v>
      </c>
    </row>
    <row r="487" s="2" customFormat="1" ht="16.5" customHeight="1">
      <c r="A487" s="38"/>
      <c r="B487" s="39"/>
      <c r="C487" s="227" t="s">
        <v>764</v>
      </c>
      <c r="D487" s="227" t="s">
        <v>210</v>
      </c>
      <c r="E487" s="228" t="s">
        <v>765</v>
      </c>
      <c r="F487" s="229" t="s">
        <v>766</v>
      </c>
      <c r="G487" s="230" t="s">
        <v>308</v>
      </c>
      <c r="H487" s="231">
        <v>810</v>
      </c>
      <c r="I487" s="232"/>
      <c r="J487" s="233">
        <f>ROUND(I487*H487,2)</f>
        <v>0</v>
      </c>
      <c r="K487" s="234"/>
      <c r="L487" s="44"/>
      <c r="M487" s="235" t="s">
        <v>1</v>
      </c>
      <c r="N487" s="236" t="s">
        <v>44</v>
      </c>
      <c r="O487" s="91"/>
      <c r="P487" s="237">
        <f>O487*H487</f>
        <v>0</v>
      </c>
      <c r="Q487" s="237">
        <v>0</v>
      </c>
      <c r="R487" s="237">
        <f>Q487*H487</f>
        <v>0</v>
      </c>
      <c r="S487" s="237">
        <v>0</v>
      </c>
      <c r="T487" s="238">
        <f>S487*H487</f>
        <v>0</v>
      </c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R487" s="239" t="s">
        <v>249</v>
      </c>
      <c r="AT487" s="239" t="s">
        <v>210</v>
      </c>
      <c r="AU487" s="239" t="s">
        <v>91</v>
      </c>
      <c r="AY487" s="17" t="s">
        <v>208</v>
      </c>
      <c r="BE487" s="240">
        <f>IF(N487="základní",J487,0)</f>
        <v>0</v>
      </c>
      <c r="BF487" s="240">
        <f>IF(N487="snížená",J487,0)</f>
        <v>0</v>
      </c>
      <c r="BG487" s="240">
        <f>IF(N487="zákl. přenesená",J487,0)</f>
        <v>0</v>
      </c>
      <c r="BH487" s="240">
        <f>IF(N487="sníž. přenesená",J487,0)</f>
        <v>0</v>
      </c>
      <c r="BI487" s="240">
        <f>IF(N487="nulová",J487,0)</f>
        <v>0</v>
      </c>
      <c r="BJ487" s="17" t="s">
        <v>91</v>
      </c>
      <c r="BK487" s="240">
        <f>ROUND(I487*H487,2)</f>
        <v>0</v>
      </c>
      <c r="BL487" s="17" t="s">
        <v>249</v>
      </c>
      <c r="BM487" s="239" t="s">
        <v>767</v>
      </c>
    </row>
    <row r="488" s="14" customFormat="1">
      <c r="A488" s="14"/>
      <c r="B488" s="252"/>
      <c r="C488" s="253"/>
      <c r="D488" s="243" t="s">
        <v>215</v>
      </c>
      <c r="E488" s="254" t="s">
        <v>1</v>
      </c>
      <c r="F488" s="255" t="s">
        <v>768</v>
      </c>
      <c r="G488" s="253"/>
      <c r="H488" s="256">
        <v>810</v>
      </c>
      <c r="I488" s="257"/>
      <c r="J488" s="253"/>
      <c r="K488" s="253"/>
      <c r="L488" s="258"/>
      <c r="M488" s="259"/>
      <c r="N488" s="260"/>
      <c r="O488" s="260"/>
      <c r="P488" s="260"/>
      <c r="Q488" s="260"/>
      <c r="R488" s="260"/>
      <c r="S488" s="260"/>
      <c r="T488" s="261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T488" s="262" t="s">
        <v>215</v>
      </c>
      <c r="AU488" s="262" t="s">
        <v>91</v>
      </c>
      <c r="AV488" s="14" t="s">
        <v>91</v>
      </c>
      <c r="AW488" s="14" t="s">
        <v>35</v>
      </c>
      <c r="AX488" s="14" t="s">
        <v>78</v>
      </c>
      <c r="AY488" s="262" t="s">
        <v>208</v>
      </c>
    </row>
    <row r="489" s="15" customFormat="1">
      <c r="A489" s="15"/>
      <c r="B489" s="263"/>
      <c r="C489" s="264"/>
      <c r="D489" s="243" t="s">
        <v>215</v>
      </c>
      <c r="E489" s="265" t="s">
        <v>1</v>
      </c>
      <c r="F489" s="266" t="s">
        <v>218</v>
      </c>
      <c r="G489" s="264"/>
      <c r="H489" s="267">
        <v>810</v>
      </c>
      <c r="I489" s="268"/>
      <c r="J489" s="264"/>
      <c r="K489" s="264"/>
      <c r="L489" s="269"/>
      <c r="M489" s="270"/>
      <c r="N489" s="271"/>
      <c r="O489" s="271"/>
      <c r="P489" s="271"/>
      <c r="Q489" s="271"/>
      <c r="R489" s="271"/>
      <c r="S489" s="271"/>
      <c r="T489" s="272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T489" s="273" t="s">
        <v>215</v>
      </c>
      <c r="AU489" s="273" t="s">
        <v>91</v>
      </c>
      <c r="AV489" s="15" t="s">
        <v>214</v>
      </c>
      <c r="AW489" s="15" t="s">
        <v>35</v>
      </c>
      <c r="AX489" s="15" t="s">
        <v>85</v>
      </c>
      <c r="AY489" s="273" t="s">
        <v>208</v>
      </c>
    </row>
    <row r="490" s="2" customFormat="1" ht="24.15" customHeight="1">
      <c r="A490" s="38"/>
      <c r="B490" s="39"/>
      <c r="C490" s="227" t="s">
        <v>492</v>
      </c>
      <c r="D490" s="227" t="s">
        <v>210</v>
      </c>
      <c r="E490" s="228" t="s">
        <v>769</v>
      </c>
      <c r="F490" s="229" t="s">
        <v>770</v>
      </c>
      <c r="G490" s="230" t="s">
        <v>308</v>
      </c>
      <c r="H490" s="231">
        <v>7.1399999999999997</v>
      </c>
      <c r="I490" s="232"/>
      <c r="J490" s="233">
        <f>ROUND(I490*H490,2)</f>
        <v>0</v>
      </c>
      <c r="K490" s="234"/>
      <c r="L490" s="44"/>
      <c r="M490" s="235" t="s">
        <v>1</v>
      </c>
      <c r="N490" s="236" t="s">
        <v>44</v>
      </c>
      <c r="O490" s="91"/>
      <c r="P490" s="237">
        <f>O490*H490</f>
        <v>0</v>
      </c>
      <c r="Q490" s="237">
        <v>0</v>
      </c>
      <c r="R490" s="237">
        <f>Q490*H490</f>
        <v>0</v>
      </c>
      <c r="S490" s="237">
        <v>0</v>
      </c>
      <c r="T490" s="238">
        <f>S490*H490</f>
        <v>0</v>
      </c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R490" s="239" t="s">
        <v>249</v>
      </c>
      <c r="AT490" s="239" t="s">
        <v>210</v>
      </c>
      <c r="AU490" s="239" t="s">
        <v>91</v>
      </c>
      <c r="AY490" s="17" t="s">
        <v>208</v>
      </c>
      <c r="BE490" s="240">
        <f>IF(N490="základní",J490,0)</f>
        <v>0</v>
      </c>
      <c r="BF490" s="240">
        <f>IF(N490="snížená",J490,0)</f>
        <v>0</v>
      </c>
      <c r="BG490" s="240">
        <f>IF(N490="zákl. přenesená",J490,0)</f>
        <v>0</v>
      </c>
      <c r="BH490" s="240">
        <f>IF(N490="sníž. přenesená",J490,0)</f>
        <v>0</v>
      </c>
      <c r="BI490" s="240">
        <f>IF(N490="nulová",J490,0)</f>
        <v>0</v>
      </c>
      <c r="BJ490" s="17" t="s">
        <v>91</v>
      </c>
      <c r="BK490" s="240">
        <f>ROUND(I490*H490,2)</f>
        <v>0</v>
      </c>
      <c r="BL490" s="17" t="s">
        <v>249</v>
      </c>
      <c r="BM490" s="239" t="s">
        <v>771</v>
      </c>
    </row>
    <row r="491" s="14" customFormat="1">
      <c r="A491" s="14"/>
      <c r="B491" s="252"/>
      <c r="C491" s="253"/>
      <c r="D491" s="243" t="s">
        <v>215</v>
      </c>
      <c r="E491" s="254" t="s">
        <v>1</v>
      </c>
      <c r="F491" s="255" t="s">
        <v>310</v>
      </c>
      <c r="G491" s="253"/>
      <c r="H491" s="256">
        <v>7.1399999999999997</v>
      </c>
      <c r="I491" s="257"/>
      <c r="J491" s="253"/>
      <c r="K491" s="253"/>
      <c r="L491" s="258"/>
      <c r="M491" s="259"/>
      <c r="N491" s="260"/>
      <c r="O491" s="260"/>
      <c r="P491" s="260"/>
      <c r="Q491" s="260"/>
      <c r="R491" s="260"/>
      <c r="S491" s="260"/>
      <c r="T491" s="261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T491" s="262" t="s">
        <v>215</v>
      </c>
      <c r="AU491" s="262" t="s">
        <v>91</v>
      </c>
      <c r="AV491" s="14" t="s">
        <v>91</v>
      </c>
      <c r="AW491" s="14" t="s">
        <v>35</v>
      </c>
      <c r="AX491" s="14" t="s">
        <v>78</v>
      </c>
      <c r="AY491" s="262" t="s">
        <v>208</v>
      </c>
    </row>
    <row r="492" s="15" customFormat="1">
      <c r="A492" s="15"/>
      <c r="B492" s="263"/>
      <c r="C492" s="264"/>
      <c r="D492" s="243" t="s">
        <v>215</v>
      </c>
      <c r="E492" s="265" t="s">
        <v>1</v>
      </c>
      <c r="F492" s="266" t="s">
        <v>218</v>
      </c>
      <c r="G492" s="264"/>
      <c r="H492" s="267">
        <v>7.1399999999999997</v>
      </c>
      <c r="I492" s="268"/>
      <c r="J492" s="264"/>
      <c r="K492" s="264"/>
      <c r="L492" s="269"/>
      <c r="M492" s="270"/>
      <c r="N492" s="271"/>
      <c r="O492" s="271"/>
      <c r="P492" s="271"/>
      <c r="Q492" s="271"/>
      <c r="R492" s="271"/>
      <c r="S492" s="271"/>
      <c r="T492" s="272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T492" s="273" t="s">
        <v>215</v>
      </c>
      <c r="AU492" s="273" t="s">
        <v>91</v>
      </c>
      <c r="AV492" s="15" t="s">
        <v>214</v>
      </c>
      <c r="AW492" s="15" t="s">
        <v>35</v>
      </c>
      <c r="AX492" s="15" t="s">
        <v>85</v>
      </c>
      <c r="AY492" s="273" t="s">
        <v>208</v>
      </c>
    </row>
    <row r="493" s="2" customFormat="1" ht="24.15" customHeight="1">
      <c r="A493" s="38"/>
      <c r="B493" s="39"/>
      <c r="C493" s="274" t="s">
        <v>772</v>
      </c>
      <c r="D493" s="274" t="s">
        <v>253</v>
      </c>
      <c r="E493" s="275" t="s">
        <v>773</v>
      </c>
      <c r="F493" s="276" t="s">
        <v>774</v>
      </c>
      <c r="G493" s="277" t="s">
        <v>308</v>
      </c>
      <c r="H493" s="278">
        <v>8.718</v>
      </c>
      <c r="I493" s="279"/>
      <c r="J493" s="280">
        <f>ROUND(I493*H493,2)</f>
        <v>0</v>
      </c>
      <c r="K493" s="281"/>
      <c r="L493" s="282"/>
      <c r="M493" s="283" t="s">
        <v>1</v>
      </c>
      <c r="N493" s="284" t="s">
        <v>44</v>
      </c>
      <c r="O493" s="91"/>
      <c r="P493" s="237">
        <f>O493*H493</f>
        <v>0</v>
      </c>
      <c r="Q493" s="237">
        <v>0</v>
      </c>
      <c r="R493" s="237">
        <f>Q493*H493</f>
        <v>0</v>
      </c>
      <c r="S493" s="237">
        <v>0</v>
      </c>
      <c r="T493" s="238">
        <f>S493*H493</f>
        <v>0</v>
      </c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R493" s="239" t="s">
        <v>287</v>
      </c>
      <c r="AT493" s="239" t="s">
        <v>253</v>
      </c>
      <c r="AU493" s="239" t="s">
        <v>91</v>
      </c>
      <c r="AY493" s="17" t="s">
        <v>208</v>
      </c>
      <c r="BE493" s="240">
        <f>IF(N493="základní",J493,0)</f>
        <v>0</v>
      </c>
      <c r="BF493" s="240">
        <f>IF(N493="snížená",J493,0)</f>
        <v>0</v>
      </c>
      <c r="BG493" s="240">
        <f>IF(N493="zákl. přenesená",J493,0)</f>
        <v>0</v>
      </c>
      <c r="BH493" s="240">
        <f>IF(N493="sníž. přenesená",J493,0)</f>
        <v>0</v>
      </c>
      <c r="BI493" s="240">
        <f>IF(N493="nulová",J493,0)</f>
        <v>0</v>
      </c>
      <c r="BJ493" s="17" t="s">
        <v>91</v>
      </c>
      <c r="BK493" s="240">
        <f>ROUND(I493*H493,2)</f>
        <v>0</v>
      </c>
      <c r="BL493" s="17" t="s">
        <v>249</v>
      </c>
      <c r="BM493" s="239" t="s">
        <v>775</v>
      </c>
    </row>
    <row r="494" s="14" customFormat="1">
      <c r="A494" s="14"/>
      <c r="B494" s="252"/>
      <c r="C494" s="253"/>
      <c r="D494" s="243" t="s">
        <v>215</v>
      </c>
      <c r="E494" s="254" t="s">
        <v>1</v>
      </c>
      <c r="F494" s="255" t="s">
        <v>776</v>
      </c>
      <c r="G494" s="253"/>
      <c r="H494" s="256">
        <v>8.718</v>
      </c>
      <c r="I494" s="257"/>
      <c r="J494" s="253"/>
      <c r="K494" s="253"/>
      <c r="L494" s="258"/>
      <c r="M494" s="259"/>
      <c r="N494" s="260"/>
      <c r="O494" s="260"/>
      <c r="P494" s="260"/>
      <c r="Q494" s="260"/>
      <c r="R494" s="260"/>
      <c r="S494" s="260"/>
      <c r="T494" s="261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T494" s="262" t="s">
        <v>215</v>
      </c>
      <c r="AU494" s="262" t="s">
        <v>91</v>
      </c>
      <c r="AV494" s="14" t="s">
        <v>91</v>
      </c>
      <c r="AW494" s="14" t="s">
        <v>35</v>
      </c>
      <c r="AX494" s="14" t="s">
        <v>78</v>
      </c>
      <c r="AY494" s="262" t="s">
        <v>208</v>
      </c>
    </row>
    <row r="495" s="15" customFormat="1">
      <c r="A495" s="15"/>
      <c r="B495" s="263"/>
      <c r="C495" s="264"/>
      <c r="D495" s="243" t="s">
        <v>215</v>
      </c>
      <c r="E495" s="265" t="s">
        <v>1</v>
      </c>
      <c r="F495" s="266" t="s">
        <v>218</v>
      </c>
      <c r="G495" s="264"/>
      <c r="H495" s="267">
        <v>8.718</v>
      </c>
      <c r="I495" s="268"/>
      <c r="J495" s="264"/>
      <c r="K495" s="264"/>
      <c r="L495" s="269"/>
      <c r="M495" s="270"/>
      <c r="N495" s="271"/>
      <c r="O495" s="271"/>
      <c r="P495" s="271"/>
      <c r="Q495" s="271"/>
      <c r="R495" s="271"/>
      <c r="S495" s="271"/>
      <c r="T495" s="272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T495" s="273" t="s">
        <v>215</v>
      </c>
      <c r="AU495" s="273" t="s">
        <v>91</v>
      </c>
      <c r="AV495" s="15" t="s">
        <v>214</v>
      </c>
      <c r="AW495" s="15" t="s">
        <v>35</v>
      </c>
      <c r="AX495" s="15" t="s">
        <v>85</v>
      </c>
      <c r="AY495" s="273" t="s">
        <v>208</v>
      </c>
    </row>
    <row r="496" s="12" customFormat="1" ht="22.8" customHeight="1">
      <c r="A496" s="12"/>
      <c r="B496" s="211"/>
      <c r="C496" s="212"/>
      <c r="D496" s="213" t="s">
        <v>77</v>
      </c>
      <c r="E496" s="225" t="s">
        <v>777</v>
      </c>
      <c r="F496" s="225" t="s">
        <v>778</v>
      </c>
      <c r="G496" s="212"/>
      <c r="H496" s="212"/>
      <c r="I496" s="215"/>
      <c r="J496" s="226">
        <f>BK496</f>
        <v>0</v>
      </c>
      <c r="K496" s="212"/>
      <c r="L496" s="217"/>
      <c r="M496" s="218"/>
      <c r="N496" s="219"/>
      <c r="O496" s="219"/>
      <c r="P496" s="220">
        <f>SUM(P497:P508)</f>
        <v>0</v>
      </c>
      <c r="Q496" s="219"/>
      <c r="R496" s="220">
        <f>SUM(R497:R508)</f>
        <v>0</v>
      </c>
      <c r="S496" s="219"/>
      <c r="T496" s="221">
        <f>SUM(T497:T508)</f>
        <v>0</v>
      </c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R496" s="222" t="s">
        <v>91</v>
      </c>
      <c r="AT496" s="223" t="s">
        <v>77</v>
      </c>
      <c r="AU496" s="223" t="s">
        <v>85</v>
      </c>
      <c r="AY496" s="222" t="s">
        <v>208</v>
      </c>
      <c r="BK496" s="224">
        <f>SUM(BK497:BK508)</f>
        <v>0</v>
      </c>
    </row>
    <row r="497" s="2" customFormat="1" ht="37.8" customHeight="1">
      <c r="A497" s="38"/>
      <c r="B497" s="39"/>
      <c r="C497" s="227" t="s">
        <v>495</v>
      </c>
      <c r="D497" s="227" t="s">
        <v>210</v>
      </c>
      <c r="E497" s="228" t="s">
        <v>779</v>
      </c>
      <c r="F497" s="229" t="s">
        <v>780</v>
      </c>
      <c r="G497" s="230" t="s">
        <v>308</v>
      </c>
      <c r="H497" s="231">
        <v>60.049999999999997</v>
      </c>
      <c r="I497" s="232"/>
      <c r="J497" s="233">
        <f>ROUND(I497*H497,2)</f>
        <v>0</v>
      </c>
      <c r="K497" s="234"/>
      <c r="L497" s="44"/>
      <c r="M497" s="235" t="s">
        <v>1</v>
      </c>
      <c r="N497" s="236" t="s">
        <v>44</v>
      </c>
      <c r="O497" s="91"/>
      <c r="P497" s="237">
        <f>O497*H497</f>
        <v>0</v>
      </c>
      <c r="Q497" s="237">
        <v>0</v>
      </c>
      <c r="R497" s="237">
        <f>Q497*H497</f>
        <v>0</v>
      </c>
      <c r="S497" s="237">
        <v>0</v>
      </c>
      <c r="T497" s="238">
        <f>S497*H497</f>
        <v>0</v>
      </c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R497" s="239" t="s">
        <v>249</v>
      </c>
      <c r="AT497" s="239" t="s">
        <v>210</v>
      </c>
      <c r="AU497" s="239" t="s">
        <v>91</v>
      </c>
      <c r="AY497" s="17" t="s">
        <v>208</v>
      </c>
      <c r="BE497" s="240">
        <f>IF(N497="základní",J497,0)</f>
        <v>0</v>
      </c>
      <c r="BF497" s="240">
        <f>IF(N497="snížená",J497,0)</f>
        <v>0</v>
      </c>
      <c r="BG497" s="240">
        <f>IF(N497="zákl. přenesená",J497,0)</f>
        <v>0</v>
      </c>
      <c r="BH497" s="240">
        <f>IF(N497="sníž. přenesená",J497,0)</f>
        <v>0</v>
      </c>
      <c r="BI497" s="240">
        <f>IF(N497="nulová",J497,0)</f>
        <v>0</v>
      </c>
      <c r="BJ497" s="17" t="s">
        <v>91</v>
      </c>
      <c r="BK497" s="240">
        <f>ROUND(I497*H497,2)</f>
        <v>0</v>
      </c>
      <c r="BL497" s="17" t="s">
        <v>249</v>
      </c>
      <c r="BM497" s="239" t="s">
        <v>781</v>
      </c>
    </row>
    <row r="498" s="14" customFormat="1">
      <c r="A498" s="14"/>
      <c r="B498" s="252"/>
      <c r="C498" s="253"/>
      <c r="D498" s="243" t="s">
        <v>215</v>
      </c>
      <c r="E498" s="254" t="s">
        <v>1</v>
      </c>
      <c r="F498" s="255" t="s">
        <v>782</v>
      </c>
      <c r="G498" s="253"/>
      <c r="H498" s="256">
        <v>60.049999999999997</v>
      </c>
      <c r="I498" s="257"/>
      <c r="J498" s="253"/>
      <c r="K498" s="253"/>
      <c r="L498" s="258"/>
      <c r="M498" s="259"/>
      <c r="N498" s="260"/>
      <c r="O498" s="260"/>
      <c r="P498" s="260"/>
      <c r="Q498" s="260"/>
      <c r="R498" s="260"/>
      <c r="S498" s="260"/>
      <c r="T498" s="261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T498" s="262" t="s">
        <v>215</v>
      </c>
      <c r="AU498" s="262" t="s">
        <v>91</v>
      </c>
      <c r="AV498" s="14" t="s">
        <v>91</v>
      </c>
      <c r="AW498" s="14" t="s">
        <v>35</v>
      </c>
      <c r="AX498" s="14" t="s">
        <v>78</v>
      </c>
      <c r="AY498" s="262" t="s">
        <v>208</v>
      </c>
    </row>
    <row r="499" s="15" customFormat="1">
      <c r="A499" s="15"/>
      <c r="B499" s="263"/>
      <c r="C499" s="264"/>
      <c r="D499" s="243" t="s">
        <v>215</v>
      </c>
      <c r="E499" s="265" t="s">
        <v>1</v>
      </c>
      <c r="F499" s="266" t="s">
        <v>218</v>
      </c>
      <c r="G499" s="264"/>
      <c r="H499" s="267">
        <v>60.049999999999997</v>
      </c>
      <c r="I499" s="268"/>
      <c r="J499" s="264"/>
      <c r="K499" s="264"/>
      <c r="L499" s="269"/>
      <c r="M499" s="270"/>
      <c r="N499" s="271"/>
      <c r="O499" s="271"/>
      <c r="P499" s="271"/>
      <c r="Q499" s="271"/>
      <c r="R499" s="271"/>
      <c r="S499" s="271"/>
      <c r="T499" s="272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T499" s="273" t="s">
        <v>215</v>
      </c>
      <c r="AU499" s="273" t="s">
        <v>91</v>
      </c>
      <c r="AV499" s="15" t="s">
        <v>214</v>
      </c>
      <c r="AW499" s="15" t="s">
        <v>35</v>
      </c>
      <c r="AX499" s="15" t="s">
        <v>85</v>
      </c>
      <c r="AY499" s="273" t="s">
        <v>208</v>
      </c>
    </row>
    <row r="500" s="2" customFormat="1" ht="16.5" customHeight="1">
      <c r="A500" s="38"/>
      <c r="B500" s="39"/>
      <c r="C500" s="274" t="s">
        <v>783</v>
      </c>
      <c r="D500" s="274" t="s">
        <v>253</v>
      </c>
      <c r="E500" s="275" t="s">
        <v>760</v>
      </c>
      <c r="F500" s="276" t="s">
        <v>761</v>
      </c>
      <c r="G500" s="277" t="s">
        <v>239</v>
      </c>
      <c r="H500" s="278">
        <v>0.019</v>
      </c>
      <c r="I500" s="279"/>
      <c r="J500" s="280">
        <f>ROUND(I500*H500,2)</f>
        <v>0</v>
      </c>
      <c r="K500" s="281"/>
      <c r="L500" s="282"/>
      <c r="M500" s="283" t="s">
        <v>1</v>
      </c>
      <c r="N500" s="284" t="s">
        <v>44</v>
      </c>
      <c r="O500" s="91"/>
      <c r="P500" s="237">
        <f>O500*H500</f>
        <v>0</v>
      </c>
      <c r="Q500" s="237">
        <v>0</v>
      </c>
      <c r="R500" s="237">
        <f>Q500*H500</f>
        <v>0</v>
      </c>
      <c r="S500" s="237">
        <v>0</v>
      </c>
      <c r="T500" s="238">
        <f>S500*H500</f>
        <v>0</v>
      </c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R500" s="239" t="s">
        <v>287</v>
      </c>
      <c r="AT500" s="239" t="s">
        <v>253</v>
      </c>
      <c r="AU500" s="239" t="s">
        <v>91</v>
      </c>
      <c r="AY500" s="17" t="s">
        <v>208</v>
      </c>
      <c r="BE500" s="240">
        <f>IF(N500="základní",J500,0)</f>
        <v>0</v>
      </c>
      <c r="BF500" s="240">
        <f>IF(N500="snížená",J500,0)</f>
        <v>0</v>
      </c>
      <c r="BG500" s="240">
        <f>IF(N500="zákl. přenesená",J500,0)</f>
        <v>0</v>
      </c>
      <c r="BH500" s="240">
        <f>IF(N500="sníž. přenesená",J500,0)</f>
        <v>0</v>
      </c>
      <c r="BI500" s="240">
        <f>IF(N500="nulová",J500,0)</f>
        <v>0</v>
      </c>
      <c r="BJ500" s="17" t="s">
        <v>91</v>
      </c>
      <c r="BK500" s="240">
        <f>ROUND(I500*H500,2)</f>
        <v>0</v>
      </c>
      <c r="BL500" s="17" t="s">
        <v>249</v>
      </c>
      <c r="BM500" s="239" t="s">
        <v>784</v>
      </c>
    </row>
    <row r="501" s="14" customFormat="1">
      <c r="A501" s="14"/>
      <c r="B501" s="252"/>
      <c r="C501" s="253"/>
      <c r="D501" s="243" t="s">
        <v>215</v>
      </c>
      <c r="E501" s="254" t="s">
        <v>1</v>
      </c>
      <c r="F501" s="255" t="s">
        <v>785</v>
      </c>
      <c r="G501" s="253"/>
      <c r="H501" s="256">
        <v>0.019</v>
      </c>
      <c r="I501" s="257"/>
      <c r="J501" s="253"/>
      <c r="K501" s="253"/>
      <c r="L501" s="258"/>
      <c r="M501" s="259"/>
      <c r="N501" s="260"/>
      <c r="O501" s="260"/>
      <c r="P501" s="260"/>
      <c r="Q501" s="260"/>
      <c r="R501" s="260"/>
      <c r="S501" s="260"/>
      <c r="T501" s="261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T501" s="262" t="s">
        <v>215</v>
      </c>
      <c r="AU501" s="262" t="s">
        <v>91</v>
      </c>
      <c r="AV501" s="14" t="s">
        <v>91</v>
      </c>
      <c r="AW501" s="14" t="s">
        <v>35</v>
      </c>
      <c r="AX501" s="14" t="s">
        <v>78</v>
      </c>
      <c r="AY501" s="262" t="s">
        <v>208</v>
      </c>
    </row>
    <row r="502" s="15" customFormat="1">
      <c r="A502" s="15"/>
      <c r="B502" s="263"/>
      <c r="C502" s="264"/>
      <c r="D502" s="243" t="s">
        <v>215</v>
      </c>
      <c r="E502" s="265" t="s">
        <v>1</v>
      </c>
      <c r="F502" s="266" t="s">
        <v>218</v>
      </c>
      <c r="G502" s="264"/>
      <c r="H502" s="267">
        <v>0.019</v>
      </c>
      <c r="I502" s="268"/>
      <c r="J502" s="264"/>
      <c r="K502" s="264"/>
      <c r="L502" s="269"/>
      <c r="M502" s="270"/>
      <c r="N502" s="271"/>
      <c r="O502" s="271"/>
      <c r="P502" s="271"/>
      <c r="Q502" s="271"/>
      <c r="R502" s="271"/>
      <c r="S502" s="271"/>
      <c r="T502" s="272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T502" s="273" t="s">
        <v>215</v>
      </c>
      <c r="AU502" s="273" t="s">
        <v>91</v>
      </c>
      <c r="AV502" s="15" t="s">
        <v>214</v>
      </c>
      <c r="AW502" s="15" t="s">
        <v>35</v>
      </c>
      <c r="AX502" s="15" t="s">
        <v>85</v>
      </c>
      <c r="AY502" s="273" t="s">
        <v>208</v>
      </c>
    </row>
    <row r="503" s="2" customFormat="1" ht="24.15" customHeight="1">
      <c r="A503" s="38"/>
      <c r="B503" s="39"/>
      <c r="C503" s="227" t="s">
        <v>500</v>
      </c>
      <c r="D503" s="227" t="s">
        <v>210</v>
      </c>
      <c r="E503" s="228" t="s">
        <v>786</v>
      </c>
      <c r="F503" s="229" t="s">
        <v>787</v>
      </c>
      <c r="G503" s="230" t="s">
        <v>308</v>
      </c>
      <c r="H503" s="231">
        <v>12.9</v>
      </c>
      <c r="I503" s="232"/>
      <c r="J503" s="233">
        <f>ROUND(I503*H503,2)</f>
        <v>0</v>
      </c>
      <c r="K503" s="234"/>
      <c r="L503" s="44"/>
      <c r="M503" s="235" t="s">
        <v>1</v>
      </c>
      <c r="N503" s="236" t="s">
        <v>44</v>
      </c>
      <c r="O503" s="91"/>
      <c r="P503" s="237">
        <f>O503*H503</f>
        <v>0</v>
      </c>
      <c r="Q503" s="237">
        <v>0</v>
      </c>
      <c r="R503" s="237">
        <f>Q503*H503</f>
        <v>0</v>
      </c>
      <c r="S503" s="237">
        <v>0</v>
      </c>
      <c r="T503" s="238">
        <f>S503*H503</f>
        <v>0</v>
      </c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R503" s="239" t="s">
        <v>249</v>
      </c>
      <c r="AT503" s="239" t="s">
        <v>210</v>
      </c>
      <c r="AU503" s="239" t="s">
        <v>91</v>
      </c>
      <c r="AY503" s="17" t="s">
        <v>208</v>
      </c>
      <c r="BE503" s="240">
        <f>IF(N503="základní",J503,0)</f>
        <v>0</v>
      </c>
      <c r="BF503" s="240">
        <f>IF(N503="snížená",J503,0)</f>
        <v>0</v>
      </c>
      <c r="BG503" s="240">
        <f>IF(N503="zákl. přenesená",J503,0)</f>
        <v>0</v>
      </c>
      <c r="BH503" s="240">
        <f>IF(N503="sníž. přenesená",J503,0)</f>
        <v>0</v>
      </c>
      <c r="BI503" s="240">
        <f>IF(N503="nulová",J503,0)</f>
        <v>0</v>
      </c>
      <c r="BJ503" s="17" t="s">
        <v>91</v>
      </c>
      <c r="BK503" s="240">
        <f>ROUND(I503*H503,2)</f>
        <v>0</v>
      </c>
      <c r="BL503" s="17" t="s">
        <v>249</v>
      </c>
      <c r="BM503" s="239" t="s">
        <v>788</v>
      </c>
    </row>
    <row r="504" s="14" customFormat="1">
      <c r="A504" s="14"/>
      <c r="B504" s="252"/>
      <c r="C504" s="253"/>
      <c r="D504" s="243" t="s">
        <v>215</v>
      </c>
      <c r="E504" s="254" t="s">
        <v>1</v>
      </c>
      <c r="F504" s="255" t="s">
        <v>789</v>
      </c>
      <c r="G504" s="253"/>
      <c r="H504" s="256">
        <v>12.9</v>
      </c>
      <c r="I504" s="257"/>
      <c r="J504" s="253"/>
      <c r="K504" s="253"/>
      <c r="L504" s="258"/>
      <c r="M504" s="259"/>
      <c r="N504" s="260"/>
      <c r="O504" s="260"/>
      <c r="P504" s="260"/>
      <c r="Q504" s="260"/>
      <c r="R504" s="260"/>
      <c r="S504" s="260"/>
      <c r="T504" s="261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T504" s="262" t="s">
        <v>215</v>
      </c>
      <c r="AU504" s="262" t="s">
        <v>91</v>
      </c>
      <c r="AV504" s="14" t="s">
        <v>91</v>
      </c>
      <c r="AW504" s="14" t="s">
        <v>35</v>
      </c>
      <c r="AX504" s="14" t="s">
        <v>78</v>
      </c>
      <c r="AY504" s="262" t="s">
        <v>208</v>
      </c>
    </row>
    <row r="505" s="15" customFormat="1">
      <c r="A505" s="15"/>
      <c r="B505" s="263"/>
      <c r="C505" s="264"/>
      <c r="D505" s="243" t="s">
        <v>215</v>
      </c>
      <c r="E505" s="265" t="s">
        <v>1</v>
      </c>
      <c r="F505" s="266" t="s">
        <v>218</v>
      </c>
      <c r="G505" s="264"/>
      <c r="H505" s="267">
        <v>12.9</v>
      </c>
      <c r="I505" s="268"/>
      <c r="J505" s="264"/>
      <c r="K505" s="264"/>
      <c r="L505" s="269"/>
      <c r="M505" s="270"/>
      <c r="N505" s="271"/>
      <c r="O505" s="271"/>
      <c r="P505" s="271"/>
      <c r="Q505" s="271"/>
      <c r="R505" s="271"/>
      <c r="S505" s="271"/>
      <c r="T505" s="272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T505" s="273" t="s">
        <v>215</v>
      </c>
      <c r="AU505" s="273" t="s">
        <v>91</v>
      </c>
      <c r="AV505" s="15" t="s">
        <v>214</v>
      </c>
      <c r="AW505" s="15" t="s">
        <v>35</v>
      </c>
      <c r="AX505" s="15" t="s">
        <v>85</v>
      </c>
      <c r="AY505" s="273" t="s">
        <v>208</v>
      </c>
    </row>
    <row r="506" s="2" customFormat="1" ht="16.5" customHeight="1">
      <c r="A506" s="38"/>
      <c r="B506" s="39"/>
      <c r="C506" s="274" t="s">
        <v>790</v>
      </c>
      <c r="D506" s="274" t="s">
        <v>253</v>
      </c>
      <c r="E506" s="275" t="s">
        <v>791</v>
      </c>
      <c r="F506" s="276" t="s">
        <v>792</v>
      </c>
      <c r="G506" s="277" t="s">
        <v>239</v>
      </c>
      <c r="H506" s="278">
        <v>4.6440000000000001</v>
      </c>
      <c r="I506" s="279"/>
      <c r="J506" s="280">
        <f>ROUND(I506*H506,2)</f>
        <v>0</v>
      </c>
      <c r="K506" s="281"/>
      <c r="L506" s="282"/>
      <c r="M506" s="283" t="s">
        <v>1</v>
      </c>
      <c r="N506" s="284" t="s">
        <v>44</v>
      </c>
      <c r="O506" s="91"/>
      <c r="P506" s="237">
        <f>O506*H506</f>
        <v>0</v>
      </c>
      <c r="Q506" s="237">
        <v>0</v>
      </c>
      <c r="R506" s="237">
        <f>Q506*H506</f>
        <v>0</v>
      </c>
      <c r="S506" s="237">
        <v>0</v>
      </c>
      <c r="T506" s="238">
        <f>S506*H506</f>
        <v>0</v>
      </c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R506" s="239" t="s">
        <v>287</v>
      </c>
      <c r="AT506" s="239" t="s">
        <v>253</v>
      </c>
      <c r="AU506" s="239" t="s">
        <v>91</v>
      </c>
      <c r="AY506" s="17" t="s">
        <v>208</v>
      </c>
      <c r="BE506" s="240">
        <f>IF(N506="základní",J506,0)</f>
        <v>0</v>
      </c>
      <c r="BF506" s="240">
        <f>IF(N506="snížená",J506,0)</f>
        <v>0</v>
      </c>
      <c r="BG506" s="240">
        <f>IF(N506="zákl. přenesená",J506,0)</f>
        <v>0</v>
      </c>
      <c r="BH506" s="240">
        <f>IF(N506="sníž. přenesená",J506,0)</f>
        <v>0</v>
      </c>
      <c r="BI506" s="240">
        <f>IF(N506="nulová",J506,0)</f>
        <v>0</v>
      </c>
      <c r="BJ506" s="17" t="s">
        <v>91</v>
      </c>
      <c r="BK506" s="240">
        <f>ROUND(I506*H506,2)</f>
        <v>0</v>
      </c>
      <c r="BL506" s="17" t="s">
        <v>249</v>
      </c>
      <c r="BM506" s="239" t="s">
        <v>793</v>
      </c>
    </row>
    <row r="507" s="14" customFormat="1">
      <c r="A507" s="14"/>
      <c r="B507" s="252"/>
      <c r="C507" s="253"/>
      <c r="D507" s="243" t="s">
        <v>215</v>
      </c>
      <c r="E507" s="254" t="s">
        <v>1</v>
      </c>
      <c r="F507" s="255" t="s">
        <v>794</v>
      </c>
      <c r="G507" s="253"/>
      <c r="H507" s="256">
        <v>4.6440000000000001</v>
      </c>
      <c r="I507" s="257"/>
      <c r="J507" s="253"/>
      <c r="K507" s="253"/>
      <c r="L507" s="258"/>
      <c r="M507" s="259"/>
      <c r="N507" s="260"/>
      <c r="O507" s="260"/>
      <c r="P507" s="260"/>
      <c r="Q507" s="260"/>
      <c r="R507" s="260"/>
      <c r="S507" s="260"/>
      <c r="T507" s="261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T507" s="262" t="s">
        <v>215</v>
      </c>
      <c r="AU507" s="262" t="s">
        <v>91</v>
      </c>
      <c r="AV507" s="14" t="s">
        <v>91</v>
      </c>
      <c r="AW507" s="14" t="s">
        <v>35</v>
      </c>
      <c r="AX507" s="14" t="s">
        <v>78</v>
      </c>
      <c r="AY507" s="262" t="s">
        <v>208</v>
      </c>
    </row>
    <row r="508" s="15" customFormat="1">
      <c r="A508" s="15"/>
      <c r="B508" s="263"/>
      <c r="C508" s="264"/>
      <c r="D508" s="243" t="s">
        <v>215</v>
      </c>
      <c r="E508" s="265" t="s">
        <v>1</v>
      </c>
      <c r="F508" s="266" t="s">
        <v>218</v>
      </c>
      <c r="G508" s="264"/>
      <c r="H508" s="267">
        <v>4.6440000000000001</v>
      </c>
      <c r="I508" s="268"/>
      <c r="J508" s="264"/>
      <c r="K508" s="264"/>
      <c r="L508" s="269"/>
      <c r="M508" s="270"/>
      <c r="N508" s="271"/>
      <c r="O508" s="271"/>
      <c r="P508" s="271"/>
      <c r="Q508" s="271"/>
      <c r="R508" s="271"/>
      <c r="S508" s="271"/>
      <c r="T508" s="272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T508" s="273" t="s">
        <v>215</v>
      </c>
      <c r="AU508" s="273" t="s">
        <v>91</v>
      </c>
      <c r="AV508" s="15" t="s">
        <v>214</v>
      </c>
      <c r="AW508" s="15" t="s">
        <v>35</v>
      </c>
      <c r="AX508" s="15" t="s">
        <v>85</v>
      </c>
      <c r="AY508" s="273" t="s">
        <v>208</v>
      </c>
    </row>
    <row r="509" s="12" customFormat="1" ht="22.8" customHeight="1">
      <c r="A509" s="12"/>
      <c r="B509" s="211"/>
      <c r="C509" s="212"/>
      <c r="D509" s="213" t="s">
        <v>77</v>
      </c>
      <c r="E509" s="225" t="s">
        <v>795</v>
      </c>
      <c r="F509" s="225" t="s">
        <v>796</v>
      </c>
      <c r="G509" s="212"/>
      <c r="H509" s="212"/>
      <c r="I509" s="215"/>
      <c r="J509" s="226">
        <f>BK509</f>
        <v>0</v>
      </c>
      <c r="K509" s="212"/>
      <c r="L509" s="217"/>
      <c r="M509" s="218"/>
      <c r="N509" s="219"/>
      <c r="O509" s="219"/>
      <c r="P509" s="220">
        <f>SUM(P510:P544)</f>
        <v>0</v>
      </c>
      <c r="Q509" s="219"/>
      <c r="R509" s="220">
        <f>SUM(R510:R544)</f>
        <v>0</v>
      </c>
      <c r="S509" s="219"/>
      <c r="T509" s="221">
        <f>SUM(T510:T544)</f>
        <v>0</v>
      </c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R509" s="222" t="s">
        <v>91</v>
      </c>
      <c r="AT509" s="223" t="s">
        <v>77</v>
      </c>
      <c r="AU509" s="223" t="s">
        <v>85</v>
      </c>
      <c r="AY509" s="222" t="s">
        <v>208</v>
      </c>
      <c r="BK509" s="224">
        <f>SUM(BK510:BK544)</f>
        <v>0</v>
      </c>
    </row>
    <row r="510" s="2" customFormat="1" ht="44.25" customHeight="1">
      <c r="A510" s="38"/>
      <c r="B510" s="39"/>
      <c r="C510" s="227" t="s">
        <v>503</v>
      </c>
      <c r="D510" s="227" t="s">
        <v>210</v>
      </c>
      <c r="E510" s="228" t="s">
        <v>797</v>
      </c>
      <c r="F510" s="229" t="s">
        <v>798</v>
      </c>
      <c r="G510" s="230" t="s">
        <v>308</v>
      </c>
      <c r="H510" s="231">
        <v>145</v>
      </c>
      <c r="I510" s="232"/>
      <c r="J510" s="233">
        <f>ROUND(I510*H510,2)</f>
        <v>0</v>
      </c>
      <c r="K510" s="234"/>
      <c r="L510" s="44"/>
      <c r="M510" s="235" t="s">
        <v>1</v>
      </c>
      <c r="N510" s="236" t="s">
        <v>44</v>
      </c>
      <c r="O510" s="91"/>
      <c r="P510" s="237">
        <f>O510*H510</f>
        <v>0</v>
      </c>
      <c r="Q510" s="237">
        <v>0</v>
      </c>
      <c r="R510" s="237">
        <f>Q510*H510</f>
        <v>0</v>
      </c>
      <c r="S510" s="237">
        <v>0</v>
      </c>
      <c r="T510" s="238">
        <f>S510*H510</f>
        <v>0</v>
      </c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R510" s="239" t="s">
        <v>249</v>
      </c>
      <c r="AT510" s="239" t="s">
        <v>210</v>
      </c>
      <c r="AU510" s="239" t="s">
        <v>91</v>
      </c>
      <c r="AY510" s="17" t="s">
        <v>208</v>
      </c>
      <c r="BE510" s="240">
        <f>IF(N510="základní",J510,0)</f>
        <v>0</v>
      </c>
      <c r="BF510" s="240">
        <f>IF(N510="snížená",J510,0)</f>
        <v>0</v>
      </c>
      <c r="BG510" s="240">
        <f>IF(N510="zákl. přenesená",J510,0)</f>
        <v>0</v>
      </c>
      <c r="BH510" s="240">
        <f>IF(N510="sníž. přenesená",J510,0)</f>
        <v>0</v>
      </c>
      <c r="BI510" s="240">
        <f>IF(N510="nulová",J510,0)</f>
        <v>0</v>
      </c>
      <c r="BJ510" s="17" t="s">
        <v>91</v>
      </c>
      <c r="BK510" s="240">
        <f>ROUND(I510*H510,2)</f>
        <v>0</v>
      </c>
      <c r="BL510" s="17" t="s">
        <v>249</v>
      </c>
      <c r="BM510" s="239" t="s">
        <v>799</v>
      </c>
    </row>
    <row r="511" s="14" customFormat="1">
      <c r="A511" s="14"/>
      <c r="B511" s="252"/>
      <c r="C511" s="253"/>
      <c r="D511" s="243" t="s">
        <v>215</v>
      </c>
      <c r="E511" s="254" t="s">
        <v>1</v>
      </c>
      <c r="F511" s="255" t="s">
        <v>800</v>
      </c>
      <c r="G511" s="253"/>
      <c r="H511" s="256">
        <v>145</v>
      </c>
      <c r="I511" s="257"/>
      <c r="J511" s="253"/>
      <c r="K511" s="253"/>
      <c r="L511" s="258"/>
      <c r="M511" s="259"/>
      <c r="N511" s="260"/>
      <c r="O511" s="260"/>
      <c r="P511" s="260"/>
      <c r="Q511" s="260"/>
      <c r="R511" s="260"/>
      <c r="S511" s="260"/>
      <c r="T511" s="261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T511" s="262" t="s">
        <v>215</v>
      </c>
      <c r="AU511" s="262" t="s">
        <v>91</v>
      </c>
      <c r="AV511" s="14" t="s">
        <v>91</v>
      </c>
      <c r="AW511" s="14" t="s">
        <v>35</v>
      </c>
      <c r="AX511" s="14" t="s">
        <v>78</v>
      </c>
      <c r="AY511" s="262" t="s">
        <v>208</v>
      </c>
    </row>
    <row r="512" s="15" customFormat="1">
      <c r="A512" s="15"/>
      <c r="B512" s="263"/>
      <c r="C512" s="264"/>
      <c r="D512" s="243" t="s">
        <v>215</v>
      </c>
      <c r="E512" s="265" t="s">
        <v>1</v>
      </c>
      <c r="F512" s="266" t="s">
        <v>218</v>
      </c>
      <c r="G512" s="264"/>
      <c r="H512" s="267">
        <v>145</v>
      </c>
      <c r="I512" s="268"/>
      <c r="J512" s="264"/>
      <c r="K512" s="264"/>
      <c r="L512" s="269"/>
      <c r="M512" s="270"/>
      <c r="N512" s="271"/>
      <c r="O512" s="271"/>
      <c r="P512" s="271"/>
      <c r="Q512" s="271"/>
      <c r="R512" s="271"/>
      <c r="S512" s="271"/>
      <c r="T512" s="272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T512" s="273" t="s">
        <v>215</v>
      </c>
      <c r="AU512" s="273" t="s">
        <v>91</v>
      </c>
      <c r="AV512" s="15" t="s">
        <v>214</v>
      </c>
      <c r="AW512" s="15" t="s">
        <v>35</v>
      </c>
      <c r="AX512" s="15" t="s">
        <v>85</v>
      </c>
      <c r="AY512" s="273" t="s">
        <v>208</v>
      </c>
    </row>
    <row r="513" s="2" customFormat="1" ht="16.5" customHeight="1">
      <c r="A513" s="38"/>
      <c r="B513" s="39"/>
      <c r="C513" s="274" t="s">
        <v>801</v>
      </c>
      <c r="D513" s="274" t="s">
        <v>253</v>
      </c>
      <c r="E513" s="275" t="s">
        <v>802</v>
      </c>
      <c r="F513" s="276" t="s">
        <v>803</v>
      </c>
      <c r="G513" s="277" t="s">
        <v>308</v>
      </c>
      <c r="H513" s="278">
        <v>147.90000000000001</v>
      </c>
      <c r="I513" s="279"/>
      <c r="J513" s="280">
        <f>ROUND(I513*H513,2)</f>
        <v>0</v>
      </c>
      <c r="K513" s="281"/>
      <c r="L513" s="282"/>
      <c r="M513" s="283" t="s">
        <v>1</v>
      </c>
      <c r="N513" s="284" t="s">
        <v>44</v>
      </c>
      <c r="O513" s="91"/>
      <c r="P513" s="237">
        <f>O513*H513</f>
        <v>0</v>
      </c>
      <c r="Q513" s="237">
        <v>0</v>
      </c>
      <c r="R513" s="237">
        <f>Q513*H513</f>
        <v>0</v>
      </c>
      <c r="S513" s="237">
        <v>0</v>
      </c>
      <c r="T513" s="238">
        <f>S513*H513</f>
        <v>0</v>
      </c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R513" s="239" t="s">
        <v>287</v>
      </c>
      <c r="AT513" s="239" t="s">
        <v>253</v>
      </c>
      <c r="AU513" s="239" t="s">
        <v>91</v>
      </c>
      <c r="AY513" s="17" t="s">
        <v>208</v>
      </c>
      <c r="BE513" s="240">
        <f>IF(N513="základní",J513,0)</f>
        <v>0</v>
      </c>
      <c r="BF513" s="240">
        <f>IF(N513="snížená",J513,0)</f>
        <v>0</v>
      </c>
      <c r="BG513" s="240">
        <f>IF(N513="zákl. přenesená",J513,0)</f>
        <v>0</v>
      </c>
      <c r="BH513" s="240">
        <f>IF(N513="sníž. přenesená",J513,0)</f>
        <v>0</v>
      </c>
      <c r="BI513" s="240">
        <f>IF(N513="nulová",J513,0)</f>
        <v>0</v>
      </c>
      <c r="BJ513" s="17" t="s">
        <v>91</v>
      </c>
      <c r="BK513" s="240">
        <f>ROUND(I513*H513,2)</f>
        <v>0</v>
      </c>
      <c r="BL513" s="17" t="s">
        <v>249</v>
      </c>
      <c r="BM513" s="239" t="s">
        <v>804</v>
      </c>
    </row>
    <row r="514" s="14" customFormat="1">
      <c r="A514" s="14"/>
      <c r="B514" s="252"/>
      <c r="C514" s="253"/>
      <c r="D514" s="243" t="s">
        <v>215</v>
      </c>
      <c r="E514" s="254" t="s">
        <v>1</v>
      </c>
      <c r="F514" s="255" t="s">
        <v>805</v>
      </c>
      <c r="G514" s="253"/>
      <c r="H514" s="256">
        <v>147.90000000000001</v>
      </c>
      <c r="I514" s="257"/>
      <c r="J514" s="253"/>
      <c r="K514" s="253"/>
      <c r="L514" s="258"/>
      <c r="M514" s="259"/>
      <c r="N514" s="260"/>
      <c r="O514" s="260"/>
      <c r="P514" s="260"/>
      <c r="Q514" s="260"/>
      <c r="R514" s="260"/>
      <c r="S514" s="260"/>
      <c r="T514" s="261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T514" s="262" t="s">
        <v>215</v>
      </c>
      <c r="AU514" s="262" t="s">
        <v>91</v>
      </c>
      <c r="AV514" s="14" t="s">
        <v>91</v>
      </c>
      <c r="AW514" s="14" t="s">
        <v>35</v>
      </c>
      <c r="AX514" s="14" t="s">
        <v>78</v>
      </c>
      <c r="AY514" s="262" t="s">
        <v>208</v>
      </c>
    </row>
    <row r="515" s="15" customFormat="1">
      <c r="A515" s="15"/>
      <c r="B515" s="263"/>
      <c r="C515" s="264"/>
      <c r="D515" s="243" t="s">
        <v>215</v>
      </c>
      <c r="E515" s="265" t="s">
        <v>1</v>
      </c>
      <c r="F515" s="266" t="s">
        <v>218</v>
      </c>
      <c r="G515" s="264"/>
      <c r="H515" s="267">
        <v>147.90000000000001</v>
      </c>
      <c r="I515" s="268"/>
      <c r="J515" s="264"/>
      <c r="K515" s="264"/>
      <c r="L515" s="269"/>
      <c r="M515" s="270"/>
      <c r="N515" s="271"/>
      <c r="O515" s="271"/>
      <c r="P515" s="271"/>
      <c r="Q515" s="271"/>
      <c r="R515" s="271"/>
      <c r="S515" s="271"/>
      <c r="T515" s="272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T515" s="273" t="s">
        <v>215</v>
      </c>
      <c r="AU515" s="273" t="s">
        <v>91</v>
      </c>
      <c r="AV515" s="15" t="s">
        <v>214</v>
      </c>
      <c r="AW515" s="15" t="s">
        <v>35</v>
      </c>
      <c r="AX515" s="15" t="s">
        <v>85</v>
      </c>
      <c r="AY515" s="273" t="s">
        <v>208</v>
      </c>
    </row>
    <row r="516" s="2" customFormat="1" ht="24.15" customHeight="1">
      <c r="A516" s="38"/>
      <c r="B516" s="39"/>
      <c r="C516" s="227" t="s">
        <v>508</v>
      </c>
      <c r="D516" s="227" t="s">
        <v>210</v>
      </c>
      <c r="E516" s="228" t="s">
        <v>806</v>
      </c>
      <c r="F516" s="229" t="s">
        <v>807</v>
      </c>
      <c r="G516" s="230" t="s">
        <v>308</v>
      </c>
      <c r="H516" s="231">
        <v>1650</v>
      </c>
      <c r="I516" s="232"/>
      <c r="J516" s="233">
        <f>ROUND(I516*H516,2)</f>
        <v>0</v>
      </c>
      <c r="K516" s="234"/>
      <c r="L516" s="44"/>
      <c r="M516" s="235" t="s">
        <v>1</v>
      </c>
      <c r="N516" s="236" t="s">
        <v>44</v>
      </c>
      <c r="O516" s="91"/>
      <c r="P516" s="237">
        <f>O516*H516</f>
        <v>0</v>
      </c>
      <c r="Q516" s="237">
        <v>0</v>
      </c>
      <c r="R516" s="237">
        <f>Q516*H516</f>
        <v>0</v>
      </c>
      <c r="S516" s="237">
        <v>0</v>
      </c>
      <c r="T516" s="238">
        <f>S516*H516</f>
        <v>0</v>
      </c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R516" s="239" t="s">
        <v>249</v>
      </c>
      <c r="AT516" s="239" t="s">
        <v>210</v>
      </c>
      <c r="AU516" s="239" t="s">
        <v>91</v>
      </c>
      <c r="AY516" s="17" t="s">
        <v>208</v>
      </c>
      <c r="BE516" s="240">
        <f>IF(N516="základní",J516,0)</f>
        <v>0</v>
      </c>
      <c r="BF516" s="240">
        <f>IF(N516="snížená",J516,0)</f>
        <v>0</v>
      </c>
      <c r="BG516" s="240">
        <f>IF(N516="zákl. přenesená",J516,0)</f>
        <v>0</v>
      </c>
      <c r="BH516" s="240">
        <f>IF(N516="sníž. přenesená",J516,0)</f>
        <v>0</v>
      </c>
      <c r="BI516" s="240">
        <f>IF(N516="nulová",J516,0)</f>
        <v>0</v>
      </c>
      <c r="BJ516" s="17" t="s">
        <v>91</v>
      </c>
      <c r="BK516" s="240">
        <f>ROUND(I516*H516,2)</f>
        <v>0</v>
      </c>
      <c r="BL516" s="17" t="s">
        <v>249</v>
      </c>
      <c r="BM516" s="239" t="s">
        <v>808</v>
      </c>
    </row>
    <row r="517" s="14" customFormat="1">
      <c r="A517" s="14"/>
      <c r="B517" s="252"/>
      <c r="C517" s="253"/>
      <c r="D517" s="243" t="s">
        <v>215</v>
      </c>
      <c r="E517" s="254" t="s">
        <v>1</v>
      </c>
      <c r="F517" s="255" t="s">
        <v>809</v>
      </c>
      <c r="G517" s="253"/>
      <c r="H517" s="256">
        <v>1650</v>
      </c>
      <c r="I517" s="257"/>
      <c r="J517" s="253"/>
      <c r="K517" s="253"/>
      <c r="L517" s="258"/>
      <c r="M517" s="259"/>
      <c r="N517" s="260"/>
      <c r="O517" s="260"/>
      <c r="P517" s="260"/>
      <c r="Q517" s="260"/>
      <c r="R517" s="260"/>
      <c r="S517" s="260"/>
      <c r="T517" s="261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T517" s="262" t="s">
        <v>215</v>
      </c>
      <c r="AU517" s="262" t="s">
        <v>91</v>
      </c>
      <c r="AV517" s="14" t="s">
        <v>91</v>
      </c>
      <c r="AW517" s="14" t="s">
        <v>35</v>
      </c>
      <c r="AX517" s="14" t="s">
        <v>78</v>
      </c>
      <c r="AY517" s="262" t="s">
        <v>208</v>
      </c>
    </row>
    <row r="518" s="15" customFormat="1">
      <c r="A518" s="15"/>
      <c r="B518" s="263"/>
      <c r="C518" s="264"/>
      <c r="D518" s="243" t="s">
        <v>215</v>
      </c>
      <c r="E518" s="265" t="s">
        <v>1</v>
      </c>
      <c r="F518" s="266" t="s">
        <v>218</v>
      </c>
      <c r="G518" s="264"/>
      <c r="H518" s="267">
        <v>1650</v>
      </c>
      <c r="I518" s="268"/>
      <c r="J518" s="264"/>
      <c r="K518" s="264"/>
      <c r="L518" s="269"/>
      <c r="M518" s="270"/>
      <c r="N518" s="271"/>
      <c r="O518" s="271"/>
      <c r="P518" s="271"/>
      <c r="Q518" s="271"/>
      <c r="R518" s="271"/>
      <c r="S518" s="271"/>
      <c r="T518" s="272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T518" s="273" t="s">
        <v>215</v>
      </c>
      <c r="AU518" s="273" t="s">
        <v>91</v>
      </c>
      <c r="AV518" s="15" t="s">
        <v>214</v>
      </c>
      <c r="AW518" s="15" t="s">
        <v>35</v>
      </c>
      <c r="AX518" s="15" t="s">
        <v>85</v>
      </c>
      <c r="AY518" s="273" t="s">
        <v>208</v>
      </c>
    </row>
    <row r="519" s="2" customFormat="1" ht="37.8" customHeight="1">
      <c r="A519" s="38"/>
      <c r="B519" s="39"/>
      <c r="C519" s="227" t="s">
        <v>810</v>
      </c>
      <c r="D519" s="227" t="s">
        <v>210</v>
      </c>
      <c r="E519" s="228" t="s">
        <v>811</v>
      </c>
      <c r="F519" s="229" t="s">
        <v>812</v>
      </c>
      <c r="G519" s="230" t="s">
        <v>308</v>
      </c>
      <c r="H519" s="231">
        <v>2887.54</v>
      </c>
      <c r="I519" s="232"/>
      <c r="J519" s="233">
        <f>ROUND(I519*H519,2)</f>
        <v>0</v>
      </c>
      <c r="K519" s="234"/>
      <c r="L519" s="44"/>
      <c r="M519" s="235" t="s">
        <v>1</v>
      </c>
      <c r="N519" s="236" t="s">
        <v>44</v>
      </c>
      <c r="O519" s="91"/>
      <c r="P519" s="237">
        <f>O519*H519</f>
        <v>0</v>
      </c>
      <c r="Q519" s="237">
        <v>0</v>
      </c>
      <c r="R519" s="237">
        <f>Q519*H519</f>
        <v>0</v>
      </c>
      <c r="S519" s="237">
        <v>0</v>
      </c>
      <c r="T519" s="238">
        <f>S519*H519</f>
        <v>0</v>
      </c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R519" s="239" t="s">
        <v>249</v>
      </c>
      <c r="AT519" s="239" t="s">
        <v>210</v>
      </c>
      <c r="AU519" s="239" t="s">
        <v>91</v>
      </c>
      <c r="AY519" s="17" t="s">
        <v>208</v>
      </c>
      <c r="BE519" s="240">
        <f>IF(N519="základní",J519,0)</f>
        <v>0</v>
      </c>
      <c r="BF519" s="240">
        <f>IF(N519="snížená",J519,0)</f>
        <v>0</v>
      </c>
      <c r="BG519" s="240">
        <f>IF(N519="zákl. přenesená",J519,0)</f>
        <v>0</v>
      </c>
      <c r="BH519" s="240">
        <f>IF(N519="sníž. přenesená",J519,0)</f>
        <v>0</v>
      </c>
      <c r="BI519" s="240">
        <f>IF(N519="nulová",J519,0)</f>
        <v>0</v>
      </c>
      <c r="BJ519" s="17" t="s">
        <v>91</v>
      </c>
      <c r="BK519" s="240">
        <f>ROUND(I519*H519,2)</f>
        <v>0</v>
      </c>
      <c r="BL519" s="17" t="s">
        <v>249</v>
      </c>
      <c r="BM519" s="239" t="s">
        <v>813</v>
      </c>
    </row>
    <row r="520" s="14" customFormat="1">
      <c r="A520" s="14"/>
      <c r="B520" s="252"/>
      <c r="C520" s="253"/>
      <c r="D520" s="243" t="s">
        <v>215</v>
      </c>
      <c r="E520" s="254" t="s">
        <v>1</v>
      </c>
      <c r="F520" s="255" t="s">
        <v>814</v>
      </c>
      <c r="G520" s="253"/>
      <c r="H520" s="256">
        <v>2887.54</v>
      </c>
      <c r="I520" s="257"/>
      <c r="J520" s="253"/>
      <c r="K520" s="253"/>
      <c r="L520" s="258"/>
      <c r="M520" s="259"/>
      <c r="N520" s="260"/>
      <c r="O520" s="260"/>
      <c r="P520" s="260"/>
      <c r="Q520" s="260"/>
      <c r="R520" s="260"/>
      <c r="S520" s="260"/>
      <c r="T520" s="261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T520" s="262" t="s">
        <v>215</v>
      </c>
      <c r="AU520" s="262" t="s">
        <v>91</v>
      </c>
      <c r="AV520" s="14" t="s">
        <v>91</v>
      </c>
      <c r="AW520" s="14" t="s">
        <v>35</v>
      </c>
      <c r="AX520" s="14" t="s">
        <v>78</v>
      </c>
      <c r="AY520" s="262" t="s">
        <v>208</v>
      </c>
    </row>
    <row r="521" s="15" customFormat="1">
      <c r="A521" s="15"/>
      <c r="B521" s="263"/>
      <c r="C521" s="264"/>
      <c r="D521" s="243" t="s">
        <v>215</v>
      </c>
      <c r="E521" s="265" t="s">
        <v>1</v>
      </c>
      <c r="F521" s="266" t="s">
        <v>218</v>
      </c>
      <c r="G521" s="264"/>
      <c r="H521" s="267">
        <v>2887.54</v>
      </c>
      <c r="I521" s="268"/>
      <c r="J521" s="264"/>
      <c r="K521" s="264"/>
      <c r="L521" s="269"/>
      <c r="M521" s="270"/>
      <c r="N521" s="271"/>
      <c r="O521" s="271"/>
      <c r="P521" s="271"/>
      <c r="Q521" s="271"/>
      <c r="R521" s="271"/>
      <c r="S521" s="271"/>
      <c r="T521" s="272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T521" s="273" t="s">
        <v>215</v>
      </c>
      <c r="AU521" s="273" t="s">
        <v>91</v>
      </c>
      <c r="AV521" s="15" t="s">
        <v>214</v>
      </c>
      <c r="AW521" s="15" t="s">
        <v>35</v>
      </c>
      <c r="AX521" s="15" t="s">
        <v>85</v>
      </c>
      <c r="AY521" s="273" t="s">
        <v>208</v>
      </c>
    </row>
    <row r="522" s="2" customFormat="1" ht="21.75" customHeight="1">
      <c r="A522" s="38"/>
      <c r="B522" s="39"/>
      <c r="C522" s="274" t="s">
        <v>512</v>
      </c>
      <c r="D522" s="274" t="s">
        <v>253</v>
      </c>
      <c r="E522" s="275" t="s">
        <v>815</v>
      </c>
      <c r="F522" s="276" t="s">
        <v>816</v>
      </c>
      <c r="G522" s="277" t="s">
        <v>308</v>
      </c>
      <c r="H522" s="278">
        <v>267.54000000000002</v>
      </c>
      <c r="I522" s="279"/>
      <c r="J522" s="280">
        <f>ROUND(I522*H522,2)</f>
        <v>0</v>
      </c>
      <c r="K522" s="281"/>
      <c r="L522" s="282"/>
      <c r="M522" s="283" t="s">
        <v>1</v>
      </c>
      <c r="N522" s="284" t="s">
        <v>44</v>
      </c>
      <c r="O522" s="91"/>
      <c r="P522" s="237">
        <f>O522*H522</f>
        <v>0</v>
      </c>
      <c r="Q522" s="237">
        <v>0</v>
      </c>
      <c r="R522" s="237">
        <f>Q522*H522</f>
        <v>0</v>
      </c>
      <c r="S522" s="237">
        <v>0</v>
      </c>
      <c r="T522" s="238">
        <f>S522*H522</f>
        <v>0</v>
      </c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R522" s="239" t="s">
        <v>287</v>
      </c>
      <c r="AT522" s="239" t="s">
        <v>253</v>
      </c>
      <c r="AU522" s="239" t="s">
        <v>91</v>
      </c>
      <c r="AY522" s="17" t="s">
        <v>208</v>
      </c>
      <c r="BE522" s="240">
        <f>IF(N522="základní",J522,0)</f>
        <v>0</v>
      </c>
      <c r="BF522" s="240">
        <f>IF(N522="snížená",J522,0)</f>
        <v>0</v>
      </c>
      <c r="BG522" s="240">
        <f>IF(N522="zákl. přenesená",J522,0)</f>
        <v>0</v>
      </c>
      <c r="BH522" s="240">
        <f>IF(N522="sníž. přenesená",J522,0)</f>
        <v>0</v>
      </c>
      <c r="BI522" s="240">
        <f>IF(N522="nulová",J522,0)</f>
        <v>0</v>
      </c>
      <c r="BJ522" s="17" t="s">
        <v>91</v>
      </c>
      <c r="BK522" s="240">
        <f>ROUND(I522*H522,2)</f>
        <v>0</v>
      </c>
      <c r="BL522" s="17" t="s">
        <v>249</v>
      </c>
      <c r="BM522" s="239" t="s">
        <v>817</v>
      </c>
    </row>
    <row r="523" s="13" customFormat="1">
      <c r="A523" s="13"/>
      <c r="B523" s="241"/>
      <c r="C523" s="242"/>
      <c r="D523" s="243" t="s">
        <v>215</v>
      </c>
      <c r="E523" s="244" t="s">
        <v>1</v>
      </c>
      <c r="F523" s="245" t="s">
        <v>818</v>
      </c>
      <c r="G523" s="242"/>
      <c r="H523" s="244" t="s">
        <v>1</v>
      </c>
      <c r="I523" s="246"/>
      <c r="J523" s="242"/>
      <c r="K523" s="242"/>
      <c r="L523" s="247"/>
      <c r="M523" s="248"/>
      <c r="N523" s="249"/>
      <c r="O523" s="249"/>
      <c r="P523" s="249"/>
      <c r="Q523" s="249"/>
      <c r="R523" s="249"/>
      <c r="S523" s="249"/>
      <c r="T523" s="250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T523" s="251" t="s">
        <v>215</v>
      </c>
      <c r="AU523" s="251" t="s">
        <v>91</v>
      </c>
      <c r="AV523" s="13" t="s">
        <v>85</v>
      </c>
      <c r="AW523" s="13" t="s">
        <v>35</v>
      </c>
      <c r="AX523" s="13" t="s">
        <v>78</v>
      </c>
      <c r="AY523" s="251" t="s">
        <v>208</v>
      </c>
    </row>
    <row r="524" s="14" customFormat="1">
      <c r="A524" s="14"/>
      <c r="B524" s="252"/>
      <c r="C524" s="253"/>
      <c r="D524" s="243" t="s">
        <v>215</v>
      </c>
      <c r="E524" s="254" t="s">
        <v>1</v>
      </c>
      <c r="F524" s="255" t="s">
        <v>819</v>
      </c>
      <c r="G524" s="253"/>
      <c r="H524" s="256">
        <v>267.54000000000002</v>
      </c>
      <c r="I524" s="257"/>
      <c r="J524" s="253"/>
      <c r="K524" s="253"/>
      <c r="L524" s="258"/>
      <c r="M524" s="259"/>
      <c r="N524" s="260"/>
      <c r="O524" s="260"/>
      <c r="P524" s="260"/>
      <c r="Q524" s="260"/>
      <c r="R524" s="260"/>
      <c r="S524" s="260"/>
      <c r="T524" s="261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T524" s="262" t="s">
        <v>215</v>
      </c>
      <c r="AU524" s="262" t="s">
        <v>91</v>
      </c>
      <c r="AV524" s="14" t="s">
        <v>91</v>
      </c>
      <c r="AW524" s="14" t="s">
        <v>35</v>
      </c>
      <c r="AX524" s="14" t="s">
        <v>78</v>
      </c>
      <c r="AY524" s="262" t="s">
        <v>208</v>
      </c>
    </row>
    <row r="525" s="15" customFormat="1">
      <c r="A525" s="15"/>
      <c r="B525" s="263"/>
      <c r="C525" s="264"/>
      <c r="D525" s="243" t="s">
        <v>215</v>
      </c>
      <c r="E525" s="265" t="s">
        <v>1</v>
      </c>
      <c r="F525" s="266" t="s">
        <v>218</v>
      </c>
      <c r="G525" s="264"/>
      <c r="H525" s="267">
        <v>267.54000000000002</v>
      </c>
      <c r="I525" s="268"/>
      <c r="J525" s="264"/>
      <c r="K525" s="264"/>
      <c r="L525" s="269"/>
      <c r="M525" s="270"/>
      <c r="N525" s="271"/>
      <c r="O525" s="271"/>
      <c r="P525" s="271"/>
      <c r="Q525" s="271"/>
      <c r="R525" s="271"/>
      <c r="S525" s="271"/>
      <c r="T525" s="272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T525" s="273" t="s">
        <v>215</v>
      </c>
      <c r="AU525" s="273" t="s">
        <v>91</v>
      </c>
      <c r="AV525" s="15" t="s">
        <v>214</v>
      </c>
      <c r="AW525" s="15" t="s">
        <v>35</v>
      </c>
      <c r="AX525" s="15" t="s">
        <v>85</v>
      </c>
      <c r="AY525" s="273" t="s">
        <v>208</v>
      </c>
    </row>
    <row r="526" s="2" customFormat="1" ht="24.15" customHeight="1">
      <c r="A526" s="38"/>
      <c r="B526" s="39"/>
      <c r="C526" s="274" t="s">
        <v>820</v>
      </c>
      <c r="D526" s="274" t="s">
        <v>253</v>
      </c>
      <c r="E526" s="275" t="s">
        <v>821</v>
      </c>
      <c r="F526" s="276" t="s">
        <v>822</v>
      </c>
      <c r="G526" s="277" t="s">
        <v>308</v>
      </c>
      <c r="H526" s="278">
        <v>388.5</v>
      </c>
      <c r="I526" s="279"/>
      <c r="J526" s="280">
        <f>ROUND(I526*H526,2)</f>
        <v>0</v>
      </c>
      <c r="K526" s="281"/>
      <c r="L526" s="282"/>
      <c r="M526" s="283" t="s">
        <v>1</v>
      </c>
      <c r="N526" s="284" t="s">
        <v>44</v>
      </c>
      <c r="O526" s="91"/>
      <c r="P526" s="237">
        <f>O526*H526</f>
        <v>0</v>
      </c>
      <c r="Q526" s="237">
        <v>0</v>
      </c>
      <c r="R526" s="237">
        <f>Q526*H526</f>
        <v>0</v>
      </c>
      <c r="S526" s="237">
        <v>0</v>
      </c>
      <c r="T526" s="238">
        <f>S526*H526</f>
        <v>0</v>
      </c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R526" s="239" t="s">
        <v>287</v>
      </c>
      <c r="AT526" s="239" t="s">
        <v>253</v>
      </c>
      <c r="AU526" s="239" t="s">
        <v>91</v>
      </c>
      <c r="AY526" s="17" t="s">
        <v>208</v>
      </c>
      <c r="BE526" s="240">
        <f>IF(N526="základní",J526,0)</f>
        <v>0</v>
      </c>
      <c r="BF526" s="240">
        <f>IF(N526="snížená",J526,0)</f>
        <v>0</v>
      </c>
      <c r="BG526" s="240">
        <f>IF(N526="zákl. přenesená",J526,0)</f>
        <v>0</v>
      </c>
      <c r="BH526" s="240">
        <f>IF(N526="sníž. přenesená",J526,0)</f>
        <v>0</v>
      </c>
      <c r="BI526" s="240">
        <f>IF(N526="nulová",J526,0)</f>
        <v>0</v>
      </c>
      <c r="BJ526" s="17" t="s">
        <v>91</v>
      </c>
      <c r="BK526" s="240">
        <f>ROUND(I526*H526,2)</f>
        <v>0</v>
      </c>
      <c r="BL526" s="17" t="s">
        <v>249</v>
      </c>
      <c r="BM526" s="239" t="s">
        <v>823</v>
      </c>
    </row>
    <row r="527" s="2" customFormat="1" ht="24.15" customHeight="1">
      <c r="A527" s="38"/>
      <c r="B527" s="39"/>
      <c r="C527" s="274" t="s">
        <v>517</v>
      </c>
      <c r="D527" s="274" t="s">
        <v>253</v>
      </c>
      <c r="E527" s="275" t="s">
        <v>824</v>
      </c>
      <c r="F527" s="276" t="s">
        <v>825</v>
      </c>
      <c r="G527" s="277" t="s">
        <v>213</v>
      </c>
      <c r="H527" s="278">
        <v>189</v>
      </c>
      <c r="I527" s="279"/>
      <c r="J527" s="280">
        <f>ROUND(I527*H527,2)</f>
        <v>0</v>
      </c>
      <c r="K527" s="281"/>
      <c r="L527" s="282"/>
      <c r="M527" s="283" t="s">
        <v>1</v>
      </c>
      <c r="N527" s="284" t="s">
        <v>44</v>
      </c>
      <c r="O527" s="91"/>
      <c r="P527" s="237">
        <f>O527*H527</f>
        <v>0</v>
      </c>
      <c r="Q527" s="237">
        <v>0</v>
      </c>
      <c r="R527" s="237">
        <f>Q527*H527</f>
        <v>0</v>
      </c>
      <c r="S527" s="237">
        <v>0</v>
      </c>
      <c r="T527" s="238">
        <f>S527*H527</f>
        <v>0</v>
      </c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R527" s="239" t="s">
        <v>287</v>
      </c>
      <c r="AT527" s="239" t="s">
        <v>253</v>
      </c>
      <c r="AU527" s="239" t="s">
        <v>91</v>
      </c>
      <c r="AY527" s="17" t="s">
        <v>208</v>
      </c>
      <c r="BE527" s="240">
        <f>IF(N527="základní",J527,0)</f>
        <v>0</v>
      </c>
      <c r="BF527" s="240">
        <f>IF(N527="snížená",J527,0)</f>
        <v>0</v>
      </c>
      <c r="BG527" s="240">
        <f>IF(N527="zákl. přenesená",J527,0)</f>
        <v>0</v>
      </c>
      <c r="BH527" s="240">
        <f>IF(N527="sníž. přenesená",J527,0)</f>
        <v>0</v>
      </c>
      <c r="BI527" s="240">
        <f>IF(N527="nulová",J527,0)</f>
        <v>0</v>
      </c>
      <c r="BJ527" s="17" t="s">
        <v>91</v>
      </c>
      <c r="BK527" s="240">
        <f>ROUND(I527*H527,2)</f>
        <v>0</v>
      </c>
      <c r="BL527" s="17" t="s">
        <v>249</v>
      </c>
      <c r="BM527" s="239" t="s">
        <v>826</v>
      </c>
    </row>
    <row r="528" s="2" customFormat="1" ht="37.8" customHeight="1">
      <c r="A528" s="38"/>
      <c r="B528" s="39"/>
      <c r="C528" s="227" t="s">
        <v>827</v>
      </c>
      <c r="D528" s="227" t="s">
        <v>210</v>
      </c>
      <c r="E528" s="228" t="s">
        <v>828</v>
      </c>
      <c r="F528" s="229" t="s">
        <v>829</v>
      </c>
      <c r="G528" s="230" t="s">
        <v>308</v>
      </c>
      <c r="H528" s="231">
        <v>324</v>
      </c>
      <c r="I528" s="232"/>
      <c r="J528" s="233">
        <f>ROUND(I528*H528,2)</f>
        <v>0</v>
      </c>
      <c r="K528" s="234"/>
      <c r="L528" s="44"/>
      <c r="M528" s="235" t="s">
        <v>1</v>
      </c>
      <c r="N528" s="236" t="s">
        <v>44</v>
      </c>
      <c r="O528" s="91"/>
      <c r="P528" s="237">
        <f>O528*H528</f>
        <v>0</v>
      </c>
      <c r="Q528" s="237">
        <v>0</v>
      </c>
      <c r="R528" s="237">
        <f>Q528*H528</f>
        <v>0</v>
      </c>
      <c r="S528" s="237">
        <v>0</v>
      </c>
      <c r="T528" s="238">
        <f>S528*H528</f>
        <v>0</v>
      </c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R528" s="239" t="s">
        <v>249</v>
      </c>
      <c r="AT528" s="239" t="s">
        <v>210</v>
      </c>
      <c r="AU528" s="239" t="s">
        <v>91</v>
      </c>
      <c r="AY528" s="17" t="s">
        <v>208</v>
      </c>
      <c r="BE528" s="240">
        <f>IF(N528="základní",J528,0)</f>
        <v>0</v>
      </c>
      <c r="BF528" s="240">
        <f>IF(N528="snížená",J528,0)</f>
        <v>0</v>
      </c>
      <c r="BG528" s="240">
        <f>IF(N528="zákl. přenesená",J528,0)</f>
        <v>0</v>
      </c>
      <c r="BH528" s="240">
        <f>IF(N528="sníž. přenesená",J528,0)</f>
        <v>0</v>
      </c>
      <c r="BI528" s="240">
        <f>IF(N528="nulová",J528,0)</f>
        <v>0</v>
      </c>
      <c r="BJ528" s="17" t="s">
        <v>91</v>
      </c>
      <c r="BK528" s="240">
        <f>ROUND(I528*H528,2)</f>
        <v>0</v>
      </c>
      <c r="BL528" s="17" t="s">
        <v>249</v>
      </c>
      <c r="BM528" s="239" t="s">
        <v>830</v>
      </c>
    </row>
    <row r="529" s="14" customFormat="1">
      <c r="A529" s="14"/>
      <c r="B529" s="252"/>
      <c r="C529" s="253"/>
      <c r="D529" s="243" t="s">
        <v>215</v>
      </c>
      <c r="E529" s="254" t="s">
        <v>1</v>
      </c>
      <c r="F529" s="255" t="s">
        <v>831</v>
      </c>
      <c r="G529" s="253"/>
      <c r="H529" s="256">
        <v>324</v>
      </c>
      <c r="I529" s="257"/>
      <c r="J529" s="253"/>
      <c r="K529" s="253"/>
      <c r="L529" s="258"/>
      <c r="M529" s="259"/>
      <c r="N529" s="260"/>
      <c r="O529" s="260"/>
      <c r="P529" s="260"/>
      <c r="Q529" s="260"/>
      <c r="R529" s="260"/>
      <c r="S529" s="260"/>
      <c r="T529" s="261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T529" s="262" t="s">
        <v>215</v>
      </c>
      <c r="AU529" s="262" t="s">
        <v>91</v>
      </c>
      <c r="AV529" s="14" t="s">
        <v>91</v>
      </c>
      <c r="AW529" s="14" t="s">
        <v>35</v>
      </c>
      <c r="AX529" s="14" t="s">
        <v>78</v>
      </c>
      <c r="AY529" s="262" t="s">
        <v>208</v>
      </c>
    </row>
    <row r="530" s="15" customFormat="1">
      <c r="A530" s="15"/>
      <c r="B530" s="263"/>
      <c r="C530" s="264"/>
      <c r="D530" s="243" t="s">
        <v>215</v>
      </c>
      <c r="E530" s="265" t="s">
        <v>1</v>
      </c>
      <c r="F530" s="266" t="s">
        <v>218</v>
      </c>
      <c r="G530" s="264"/>
      <c r="H530" s="267">
        <v>324</v>
      </c>
      <c r="I530" s="268"/>
      <c r="J530" s="264"/>
      <c r="K530" s="264"/>
      <c r="L530" s="269"/>
      <c r="M530" s="270"/>
      <c r="N530" s="271"/>
      <c r="O530" s="271"/>
      <c r="P530" s="271"/>
      <c r="Q530" s="271"/>
      <c r="R530" s="271"/>
      <c r="S530" s="271"/>
      <c r="T530" s="272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T530" s="273" t="s">
        <v>215</v>
      </c>
      <c r="AU530" s="273" t="s">
        <v>91</v>
      </c>
      <c r="AV530" s="15" t="s">
        <v>214</v>
      </c>
      <c r="AW530" s="15" t="s">
        <v>35</v>
      </c>
      <c r="AX530" s="15" t="s">
        <v>85</v>
      </c>
      <c r="AY530" s="273" t="s">
        <v>208</v>
      </c>
    </row>
    <row r="531" s="2" customFormat="1" ht="21.75" customHeight="1">
      <c r="A531" s="38"/>
      <c r="B531" s="39"/>
      <c r="C531" s="274" t="s">
        <v>521</v>
      </c>
      <c r="D531" s="274" t="s">
        <v>253</v>
      </c>
      <c r="E531" s="275" t="s">
        <v>832</v>
      </c>
      <c r="F531" s="276" t="s">
        <v>833</v>
      </c>
      <c r="G531" s="277" t="s">
        <v>308</v>
      </c>
      <c r="H531" s="278">
        <v>330.48000000000002</v>
      </c>
      <c r="I531" s="279"/>
      <c r="J531" s="280">
        <f>ROUND(I531*H531,2)</f>
        <v>0</v>
      </c>
      <c r="K531" s="281"/>
      <c r="L531" s="282"/>
      <c r="M531" s="283" t="s">
        <v>1</v>
      </c>
      <c r="N531" s="284" t="s">
        <v>44</v>
      </c>
      <c r="O531" s="91"/>
      <c r="P531" s="237">
        <f>O531*H531</f>
        <v>0</v>
      </c>
      <c r="Q531" s="237">
        <v>0</v>
      </c>
      <c r="R531" s="237">
        <f>Q531*H531</f>
        <v>0</v>
      </c>
      <c r="S531" s="237">
        <v>0</v>
      </c>
      <c r="T531" s="238">
        <f>S531*H531</f>
        <v>0</v>
      </c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R531" s="239" t="s">
        <v>287</v>
      </c>
      <c r="AT531" s="239" t="s">
        <v>253</v>
      </c>
      <c r="AU531" s="239" t="s">
        <v>91</v>
      </c>
      <c r="AY531" s="17" t="s">
        <v>208</v>
      </c>
      <c r="BE531" s="240">
        <f>IF(N531="základní",J531,0)</f>
        <v>0</v>
      </c>
      <c r="BF531" s="240">
        <f>IF(N531="snížená",J531,0)</f>
        <v>0</v>
      </c>
      <c r="BG531" s="240">
        <f>IF(N531="zákl. přenesená",J531,0)</f>
        <v>0</v>
      </c>
      <c r="BH531" s="240">
        <f>IF(N531="sníž. přenesená",J531,0)</f>
        <v>0</v>
      </c>
      <c r="BI531" s="240">
        <f>IF(N531="nulová",J531,0)</f>
        <v>0</v>
      </c>
      <c r="BJ531" s="17" t="s">
        <v>91</v>
      </c>
      <c r="BK531" s="240">
        <f>ROUND(I531*H531,2)</f>
        <v>0</v>
      </c>
      <c r="BL531" s="17" t="s">
        <v>249</v>
      </c>
      <c r="BM531" s="239" t="s">
        <v>834</v>
      </c>
    </row>
    <row r="532" s="14" customFormat="1">
      <c r="A532" s="14"/>
      <c r="B532" s="252"/>
      <c r="C532" s="253"/>
      <c r="D532" s="243" t="s">
        <v>215</v>
      </c>
      <c r="E532" s="254" t="s">
        <v>1</v>
      </c>
      <c r="F532" s="255" t="s">
        <v>835</v>
      </c>
      <c r="G532" s="253"/>
      <c r="H532" s="256">
        <v>330.48000000000002</v>
      </c>
      <c r="I532" s="257"/>
      <c r="J532" s="253"/>
      <c r="K532" s="253"/>
      <c r="L532" s="258"/>
      <c r="M532" s="259"/>
      <c r="N532" s="260"/>
      <c r="O532" s="260"/>
      <c r="P532" s="260"/>
      <c r="Q532" s="260"/>
      <c r="R532" s="260"/>
      <c r="S532" s="260"/>
      <c r="T532" s="261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T532" s="262" t="s">
        <v>215</v>
      </c>
      <c r="AU532" s="262" t="s">
        <v>91</v>
      </c>
      <c r="AV532" s="14" t="s">
        <v>91</v>
      </c>
      <c r="AW532" s="14" t="s">
        <v>35</v>
      </c>
      <c r="AX532" s="14" t="s">
        <v>78</v>
      </c>
      <c r="AY532" s="262" t="s">
        <v>208</v>
      </c>
    </row>
    <row r="533" s="15" customFormat="1">
      <c r="A533" s="15"/>
      <c r="B533" s="263"/>
      <c r="C533" s="264"/>
      <c r="D533" s="243" t="s">
        <v>215</v>
      </c>
      <c r="E533" s="265" t="s">
        <v>1</v>
      </c>
      <c r="F533" s="266" t="s">
        <v>218</v>
      </c>
      <c r="G533" s="264"/>
      <c r="H533" s="267">
        <v>330.48000000000002</v>
      </c>
      <c r="I533" s="268"/>
      <c r="J533" s="264"/>
      <c r="K533" s="264"/>
      <c r="L533" s="269"/>
      <c r="M533" s="270"/>
      <c r="N533" s="271"/>
      <c r="O533" s="271"/>
      <c r="P533" s="271"/>
      <c r="Q533" s="271"/>
      <c r="R533" s="271"/>
      <c r="S533" s="271"/>
      <c r="T533" s="272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T533" s="273" t="s">
        <v>215</v>
      </c>
      <c r="AU533" s="273" t="s">
        <v>91</v>
      </c>
      <c r="AV533" s="15" t="s">
        <v>214</v>
      </c>
      <c r="AW533" s="15" t="s">
        <v>35</v>
      </c>
      <c r="AX533" s="15" t="s">
        <v>85</v>
      </c>
      <c r="AY533" s="273" t="s">
        <v>208</v>
      </c>
    </row>
    <row r="534" s="2" customFormat="1" ht="62.7" customHeight="1">
      <c r="A534" s="38"/>
      <c r="B534" s="39"/>
      <c r="C534" s="227" t="s">
        <v>836</v>
      </c>
      <c r="D534" s="227" t="s">
        <v>210</v>
      </c>
      <c r="E534" s="228" t="s">
        <v>837</v>
      </c>
      <c r="F534" s="229" t="s">
        <v>838</v>
      </c>
      <c r="G534" s="230" t="s">
        <v>308</v>
      </c>
      <c r="H534" s="231">
        <v>145</v>
      </c>
      <c r="I534" s="232"/>
      <c r="J534" s="233">
        <f>ROUND(I534*H534,2)</f>
        <v>0</v>
      </c>
      <c r="K534" s="234"/>
      <c r="L534" s="44"/>
      <c r="M534" s="235" t="s">
        <v>1</v>
      </c>
      <c r="N534" s="236" t="s">
        <v>44</v>
      </c>
      <c r="O534" s="91"/>
      <c r="P534" s="237">
        <f>O534*H534</f>
        <v>0</v>
      </c>
      <c r="Q534" s="237">
        <v>0</v>
      </c>
      <c r="R534" s="237">
        <f>Q534*H534</f>
        <v>0</v>
      </c>
      <c r="S534" s="237">
        <v>0</v>
      </c>
      <c r="T534" s="238">
        <f>S534*H534</f>
        <v>0</v>
      </c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R534" s="239" t="s">
        <v>249</v>
      </c>
      <c r="AT534" s="239" t="s">
        <v>210</v>
      </c>
      <c r="AU534" s="239" t="s">
        <v>91</v>
      </c>
      <c r="AY534" s="17" t="s">
        <v>208</v>
      </c>
      <c r="BE534" s="240">
        <f>IF(N534="základní",J534,0)</f>
        <v>0</v>
      </c>
      <c r="BF534" s="240">
        <f>IF(N534="snížená",J534,0)</f>
        <v>0</v>
      </c>
      <c r="BG534" s="240">
        <f>IF(N534="zákl. přenesená",J534,0)</f>
        <v>0</v>
      </c>
      <c r="BH534" s="240">
        <f>IF(N534="sníž. přenesená",J534,0)</f>
        <v>0</v>
      </c>
      <c r="BI534" s="240">
        <f>IF(N534="nulová",J534,0)</f>
        <v>0</v>
      </c>
      <c r="BJ534" s="17" t="s">
        <v>91</v>
      </c>
      <c r="BK534" s="240">
        <f>ROUND(I534*H534,2)</f>
        <v>0</v>
      </c>
      <c r="BL534" s="17" t="s">
        <v>249</v>
      </c>
      <c r="BM534" s="239" t="s">
        <v>839</v>
      </c>
    </row>
    <row r="535" s="2" customFormat="1" ht="37.8" customHeight="1">
      <c r="A535" s="38"/>
      <c r="B535" s="39"/>
      <c r="C535" s="227" t="s">
        <v>526</v>
      </c>
      <c r="D535" s="227" t="s">
        <v>210</v>
      </c>
      <c r="E535" s="228" t="s">
        <v>840</v>
      </c>
      <c r="F535" s="229" t="s">
        <v>841</v>
      </c>
      <c r="G535" s="230" t="s">
        <v>308</v>
      </c>
      <c r="H535" s="231">
        <v>1650</v>
      </c>
      <c r="I535" s="232"/>
      <c r="J535" s="233">
        <f>ROUND(I535*H535,2)</f>
        <v>0</v>
      </c>
      <c r="K535" s="234"/>
      <c r="L535" s="44"/>
      <c r="M535" s="235" t="s">
        <v>1</v>
      </c>
      <c r="N535" s="236" t="s">
        <v>44</v>
      </c>
      <c r="O535" s="91"/>
      <c r="P535" s="237">
        <f>O535*H535</f>
        <v>0</v>
      </c>
      <c r="Q535" s="237">
        <v>0</v>
      </c>
      <c r="R535" s="237">
        <f>Q535*H535</f>
        <v>0</v>
      </c>
      <c r="S535" s="237">
        <v>0</v>
      </c>
      <c r="T535" s="238">
        <f>S535*H535</f>
        <v>0</v>
      </c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R535" s="239" t="s">
        <v>249</v>
      </c>
      <c r="AT535" s="239" t="s">
        <v>210</v>
      </c>
      <c r="AU535" s="239" t="s">
        <v>91</v>
      </c>
      <c r="AY535" s="17" t="s">
        <v>208</v>
      </c>
      <c r="BE535" s="240">
        <f>IF(N535="základní",J535,0)</f>
        <v>0</v>
      </c>
      <c r="BF535" s="240">
        <f>IF(N535="snížená",J535,0)</f>
        <v>0</v>
      </c>
      <c r="BG535" s="240">
        <f>IF(N535="zákl. přenesená",J535,0)</f>
        <v>0</v>
      </c>
      <c r="BH535" s="240">
        <f>IF(N535="sníž. přenesená",J535,0)</f>
        <v>0</v>
      </c>
      <c r="BI535" s="240">
        <f>IF(N535="nulová",J535,0)</f>
        <v>0</v>
      </c>
      <c r="BJ535" s="17" t="s">
        <v>91</v>
      </c>
      <c r="BK535" s="240">
        <f>ROUND(I535*H535,2)</f>
        <v>0</v>
      </c>
      <c r="BL535" s="17" t="s">
        <v>249</v>
      </c>
      <c r="BM535" s="239" t="s">
        <v>842</v>
      </c>
    </row>
    <row r="536" s="13" customFormat="1">
      <c r="A536" s="13"/>
      <c r="B536" s="241"/>
      <c r="C536" s="242"/>
      <c r="D536" s="243" t="s">
        <v>215</v>
      </c>
      <c r="E536" s="244" t="s">
        <v>1</v>
      </c>
      <c r="F536" s="245" t="s">
        <v>843</v>
      </c>
      <c r="G536" s="242"/>
      <c r="H536" s="244" t="s">
        <v>1</v>
      </c>
      <c r="I536" s="246"/>
      <c r="J536" s="242"/>
      <c r="K536" s="242"/>
      <c r="L536" s="247"/>
      <c r="M536" s="248"/>
      <c r="N536" s="249"/>
      <c r="O536" s="249"/>
      <c r="P536" s="249"/>
      <c r="Q536" s="249"/>
      <c r="R536" s="249"/>
      <c r="S536" s="249"/>
      <c r="T536" s="250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  <c r="AE536" s="13"/>
      <c r="AT536" s="251" t="s">
        <v>215</v>
      </c>
      <c r="AU536" s="251" t="s">
        <v>91</v>
      </c>
      <c r="AV536" s="13" t="s">
        <v>85</v>
      </c>
      <c r="AW536" s="13" t="s">
        <v>35</v>
      </c>
      <c r="AX536" s="13" t="s">
        <v>78</v>
      </c>
      <c r="AY536" s="251" t="s">
        <v>208</v>
      </c>
    </row>
    <row r="537" s="14" customFormat="1">
      <c r="A537" s="14"/>
      <c r="B537" s="252"/>
      <c r="C537" s="253"/>
      <c r="D537" s="243" t="s">
        <v>215</v>
      </c>
      <c r="E537" s="254" t="s">
        <v>1</v>
      </c>
      <c r="F537" s="255" t="s">
        <v>809</v>
      </c>
      <c r="G537" s="253"/>
      <c r="H537" s="256">
        <v>1650</v>
      </c>
      <c r="I537" s="257"/>
      <c r="J537" s="253"/>
      <c r="K537" s="253"/>
      <c r="L537" s="258"/>
      <c r="M537" s="259"/>
      <c r="N537" s="260"/>
      <c r="O537" s="260"/>
      <c r="P537" s="260"/>
      <c r="Q537" s="260"/>
      <c r="R537" s="260"/>
      <c r="S537" s="260"/>
      <c r="T537" s="261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T537" s="262" t="s">
        <v>215</v>
      </c>
      <c r="AU537" s="262" t="s">
        <v>91</v>
      </c>
      <c r="AV537" s="14" t="s">
        <v>91</v>
      </c>
      <c r="AW537" s="14" t="s">
        <v>35</v>
      </c>
      <c r="AX537" s="14" t="s">
        <v>78</v>
      </c>
      <c r="AY537" s="262" t="s">
        <v>208</v>
      </c>
    </row>
    <row r="538" s="15" customFormat="1">
      <c r="A538" s="15"/>
      <c r="B538" s="263"/>
      <c r="C538" s="264"/>
      <c r="D538" s="243" t="s">
        <v>215</v>
      </c>
      <c r="E538" s="265" t="s">
        <v>1</v>
      </c>
      <c r="F538" s="266" t="s">
        <v>218</v>
      </c>
      <c r="G538" s="264"/>
      <c r="H538" s="267">
        <v>1650</v>
      </c>
      <c r="I538" s="268"/>
      <c r="J538" s="264"/>
      <c r="K538" s="264"/>
      <c r="L538" s="269"/>
      <c r="M538" s="270"/>
      <c r="N538" s="271"/>
      <c r="O538" s="271"/>
      <c r="P538" s="271"/>
      <c r="Q538" s="271"/>
      <c r="R538" s="271"/>
      <c r="S538" s="271"/>
      <c r="T538" s="272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T538" s="273" t="s">
        <v>215</v>
      </c>
      <c r="AU538" s="273" t="s">
        <v>91</v>
      </c>
      <c r="AV538" s="15" t="s">
        <v>214</v>
      </c>
      <c r="AW538" s="15" t="s">
        <v>35</v>
      </c>
      <c r="AX538" s="15" t="s">
        <v>85</v>
      </c>
      <c r="AY538" s="273" t="s">
        <v>208</v>
      </c>
    </row>
    <row r="539" s="2" customFormat="1" ht="44.25" customHeight="1">
      <c r="A539" s="38"/>
      <c r="B539" s="39"/>
      <c r="C539" s="227" t="s">
        <v>844</v>
      </c>
      <c r="D539" s="227" t="s">
        <v>210</v>
      </c>
      <c r="E539" s="228" t="s">
        <v>845</v>
      </c>
      <c r="F539" s="229" t="s">
        <v>846</v>
      </c>
      <c r="G539" s="230" t="s">
        <v>308</v>
      </c>
      <c r="H539" s="231">
        <v>2470</v>
      </c>
      <c r="I539" s="232"/>
      <c r="J539" s="233">
        <f>ROUND(I539*H539,2)</f>
        <v>0</v>
      </c>
      <c r="K539" s="234"/>
      <c r="L539" s="44"/>
      <c r="M539" s="235" t="s">
        <v>1</v>
      </c>
      <c r="N539" s="236" t="s">
        <v>44</v>
      </c>
      <c r="O539" s="91"/>
      <c r="P539" s="237">
        <f>O539*H539</f>
        <v>0</v>
      </c>
      <c r="Q539" s="237">
        <v>0</v>
      </c>
      <c r="R539" s="237">
        <f>Q539*H539</f>
        <v>0</v>
      </c>
      <c r="S539" s="237">
        <v>0</v>
      </c>
      <c r="T539" s="238">
        <f>S539*H539</f>
        <v>0</v>
      </c>
      <c r="U539" s="38"/>
      <c r="V539" s="38"/>
      <c r="W539" s="38"/>
      <c r="X539" s="38"/>
      <c r="Y539" s="38"/>
      <c r="Z539" s="38"/>
      <c r="AA539" s="38"/>
      <c r="AB539" s="38"/>
      <c r="AC539" s="38"/>
      <c r="AD539" s="38"/>
      <c r="AE539" s="38"/>
      <c r="AR539" s="239" t="s">
        <v>249</v>
      </c>
      <c r="AT539" s="239" t="s">
        <v>210</v>
      </c>
      <c r="AU539" s="239" t="s">
        <v>91</v>
      </c>
      <c r="AY539" s="17" t="s">
        <v>208</v>
      </c>
      <c r="BE539" s="240">
        <f>IF(N539="základní",J539,0)</f>
        <v>0</v>
      </c>
      <c r="BF539" s="240">
        <f>IF(N539="snížená",J539,0)</f>
        <v>0</v>
      </c>
      <c r="BG539" s="240">
        <f>IF(N539="zákl. přenesená",J539,0)</f>
        <v>0</v>
      </c>
      <c r="BH539" s="240">
        <f>IF(N539="sníž. přenesená",J539,0)</f>
        <v>0</v>
      </c>
      <c r="BI539" s="240">
        <f>IF(N539="nulová",J539,0)</f>
        <v>0</v>
      </c>
      <c r="BJ539" s="17" t="s">
        <v>91</v>
      </c>
      <c r="BK539" s="240">
        <f>ROUND(I539*H539,2)</f>
        <v>0</v>
      </c>
      <c r="BL539" s="17" t="s">
        <v>249</v>
      </c>
      <c r="BM539" s="239" t="s">
        <v>847</v>
      </c>
    </row>
    <row r="540" s="14" customFormat="1">
      <c r="A540" s="14"/>
      <c r="B540" s="252"/>
      <c r="C540" s="253"/>
      <c r="D540" s="243" t="s">
        <v>215</v>
      </c>
      <c r="E540" s="254" t="s">
        <v>1</v>
      </c>
      <c r="F540" s="255" t="s">
        <v>848</v>
      </c>
      <c r="G540" s="253"/>
      <c r="H540" s="256">
        <v>2470</v>
      </c>
      <c r="I540" s="257"/>
      <c r="J540" s="253"/>
      <c r="K540" s="253"/>
      <c r="L540" s="258"/>
      <c r="M540" s="259"/>
      <c r="N540" s="260"/>
      <c r="O540" s="260"/>
      <c r="P540" s="260"/>
      <c r="Q540" s="260"/>
      <c r="R540" s="260"/>
      <c r="S540" s="260"/>
      <c r="T540" s="261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T540" s="262" t="s">
        <v>215</v>
      </c>
      <c r="AU540" s="262" t="s">
        <v>91</v>
      </c>
      <c r="AV540" s="14" t="s">
        <v>91</v>
      </c>
      <c r="AW540" s="14" t="s">
        <v>35</v>
      </c>
      <c r="AX540" s="14" t="s">
        <v>78</v>
      </c>
      <c r="AY540" s="262" t="s">
        <v>208</v>
      </c>
    </row>
    <row r="541" s="15" customFormat="1">
      <c r="A541" s="15"/>
      <c r="B541" s="263"/>
      <c r="C541" s="264"/>
      <c r="D541" s="243" t="s">
        <v>215</v>
      </c>
      <c r="E541" s="265" t="s">
        <v>1</v>
      </c>
      <c r="F541" s="266" t="s">
        <v>218</v>
      </c>
      <c r="G541" s="264"/>
      <c r="H541" s="267">
        <v>2470</v>
      </c>
      <c r="I541" s="268"/>
      <c r="J541" s="264"/>
      <c r="K541" s="264"/>
      <c r="L541" s="269"/>
      <c r="M541" s="270"/>
      <c r="N541" s="271"/>
      <c r="O541" s="271"/>
      <c r="P541" s="271"/>
      <c r="Q541" s="271"/>
      <c r="R541" s="271"/>
      <c r="S541" s="271"/>
      <c r="T541" s="272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T541" s="273" t="s">
        <v>215</v>
      </c>
      <c r="AU541" s="273" t="s">
        <v>91</v>
      </c>
      <c r="AV541" s="15" t="s">
        <v>214</v>
      </c>
      <c r="AW541" s="15" t="s">
        <v>35</v>
      </c>
      <c r="AX541" s="15" t="s">
        <v>85</v>
      </c>
      <c r="AY541" s="273" t="s">
        <v>208</v>
      </c>
    </row>
    <row r="542" s="2" customFormat="1" ht="24.15" customHeight="1">
      <c r="A542" s="38"/>
      <c r="B542" s="39"/>
      <c r="C542" s="274" t="s">
        <v>530</v>
      </c>
      <c r="D542" s="274" t="s">
        <v>253</v>
      </c>
      <c r="E542" s="275" t="s">
        <v>849</v>
      </c>
      <c r="F542" s="276" t="s">
        <v>850</v>
      </c>
      <c r="G542" s="277" t="s">
        <v>308</v>
      </c>
      <c r="H542" s="278">
        <v>1631.7000000000001</v>
      </c>
      <c r="I542" s="279"/>
      <c r="J542" s="280">
        <f>ROUND(I542*H542,2)</f>
        <v>0</v>
      </c>
      <c r="K542" s="281"/>
      <c r="L542" s="282"/>
      <c r="M542" s="283" t="s">
        <v>1</v>
      </c>
      <c r="N542" s="284" t="s">
        <v>44</v>
      </c>
      <c r="O542" s="91"/>
      <c r="P542" s="237">
        <f>O542*H542</f>
        <v>0</v>
      </c>
      <c r="Q542" s="237">
        <v>0</v>
      </c>
      <c r="R542" s="237">
        <f>Q542*H542</f>
        <v>0</v>
      </c>
      <c r="S542" s="237">
        <v>0</v>
      </c>
      <c r="T542" s="238">
        <f>S542*H542</f>
        <v>0</v>
      </c>
      <c r="U542" s="38"/>
      <c r="V542" s="38"/>
      <c r="W542" s="38"/>
      <c r="X542" s="38"/>
      <c r="Y542" s="38"/>
      <c r="Z542" s="38"/>
      <c r="AA542" s="38"/>
      <c r="AB542" s="38"/>
      <c r="AC542" s="38"/>
      <c r="AD542" s="38"/>
      <c r="AE542" s="38"/>
      <c r="AR542" s="239" t="s">
        <v>287</v>
      </c>
      <c r="AT542" s="239" t="s">
        <v>253</v>
      </c>
      <c r="AU542" s="239" t="s">
        <v>91</v>
      </c>
      <c r="AY542" s="17" t="s">
        <v>208</v>
      </c>
      <c r="BE542" s="240">
        <f>IF(N542="základní",J542,0)</f>
        <v>0</v>
      </c>
      <c r="BF542" s="240">
        <f>IF(N542="snížená",J542,0)</f>
        <v>0</v>
      </c>
      <c r="BG542" s="240">
        <f>IF(N542="zákl. přenesená",J542,0)</f>
        <v>0</v>
      </c>
      <c r="BH542" s="240">
        <f>IF(N542="sníž. přenesená",J542,0)</f>
        <v>0</v>
      </c>
      <c r="BI542" s="240">
        <f>IF(N542="nulová",J542,0)</f>
        <v>0</v>
      </c>
      <c r="BJ542" s="17" t="s">
        <v>91</v>
      </c>
      <c r="BK542" s="240">
        <f>ROUND(I542*H542,2)</f>
        <v>0</v>
      </c>
      <c r="BL542" s="17" t="s">
        <v>249</v>
      </c>
      <c r="BM542" s="239" t="s">
        <v>851</v>
      </c>
    </row>
    <row r="543" s="14" customFormat="1">
      <c r="A543" s="14"/>
      <c r="B543" s="252"/>
      <c r="C543" s="253"/>
      <c r="D543" s="243" t="s">
        <v>215</v>
      </c>
      <c r="E543" s="254" t="s">
        <v>1</v>
      </c>
      <c r="F543" s="255" t="s">
        <v>852</v>
      </c>
      <c r="G543" s="253"/>
      <c r="H543" s="256">
        <v>1631.7000000000001</v>
      </c>
      <c r="I543" s="257"/>
      <c r="J543" s="253"/>
      <c r="K543" s="253"/>
      <c r="L543" s="258"/>
      <c r="M543" s="259"/>
      <c r="N543" s="260"/>
      <c r="O543" s="260"/>
      <c r="P543" s="260"/>
      <c r="Q543" s="260"/>
      <c r="R543" s="260"/>
      <c r="S543" s="260"/>
      <c r="T543" s="261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T543" s="262" t="s">
        <v>215</v>
      </c>
      <c r="AU543" s="262" t="s">
        <v>91</v>
      </c>
      <c r="AV543" s="14" t="s">
        <v>91</v>
      </c>
      <c r="AW543" s="14" t="s">
        <v>35</v>
      </c>
      <c r="AX543" s="14" t="s">
        <v>78</v>
      </c>
      <c r="AY543" s="262" t="s">
        <v>208</v>
      </c>
    </row>
    <row r="544" s="15" customFormat="1">
      <c r="A544" s="15"/>
      <c r="B544" s="263"/>
      <c r="C544" s="264"/>
      <c r="D544" s="243" t="s">
        <v>215</v>
      </c>
      <c r="E544" s="265" t="s">
        <v>1</v>
      </c>
      <c r="F544" s="266" t="s">
        <v>218</v>
      </c>
      <c r="G544" s="264"/>
      <c r="H544" s="267">
        <v>1631.7000000000001</v>
      </c>
      <c r="I544" s="268"/>
      <c r="J544" s="264"/>
      <c r="K544" s="264"/>
      <c r="L544" s="269"/>
      <c r="M544" s="270"/>
      <c r="N544" s="271"/>
      <c r="O544" s="271"/>
      <c r="P544" s="271"/>
      <c r="Q544" s="271"/>
      <c r="R544" s="271"/>
      <c r="S544" s="271"/>
      <c r="T544" s="272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T544" s="273" t="s">
        <v>215</v>
      </c>
      <c r="AU544" s="273" t="s">
        <v>91</v>
      </c>
      <c r="AV544" s="15" t="s">
        <v>214</v>
      </c>
      <c r="AW544" s="15" t="s">
        <v>35</v>
      </c>
      <c r="AX544" s="15" t="s">
        <v>85</v>
      </c>
      <c r="AY544" s="273" t="s">
        <v>208</v>
      </c>
    </row>
    <row r="545" s="12" customFormat="1" ht="22.8" customHeight="1">
      <c r="A545" s="12"/>
      <c r="B545" s="211"/>
      <c r="C545" s="212"/>
      <c r="D545" s="213" t="s">
        <v>77</v>
      </c>
      <c r="E545" s="225" t="s">
        <v>853</v>
      </c>
      <c r="F545" s="225" t="s">
        <v>854</v>
      </c>
      <c r="G545" s="212"/>
      <c r="H545" s="212"/>
      <c r="I545" s="215"/>
      <c r="J545" s="226">
        <f>BK545</f>
        <v>0</v>
      </c>
      <c r="K545" s="212"/>
      <c r="L545" s="217"/>
      <c r="M545" s="218"/>
      <c r="N545" s="219"/>
      <c r="O545" s="219"/>
      <c r="P545" s="220">
        <f>P546</f>
        <v>0</v>
      </c>
      <c r="Q545" s="219"/>
      <c r="R545" s="220">
        <f>R546</f>
        <v>0</v>
      </c>
      <c r="S545" s="219"/>
      <c r="T545" s="221">
        <f>T546</f>
        <v>0</v>
      </c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R545" s="222" t="s">
        <v>91</v>
      </c>
      <c r="AT545" s="223" t="s">
        <v>77</v>
      </c>
      <c r="AU545" s="223" t="s">
        <v>85</v>
      </c>
      <c r="AY545" s="222" t="s">
        <v>208</v>
      </c>
      <c r="BK545" s="224">
        <f>BK546</f>
        <v>0</v>
      </c>
    </row>
    <row r="546" s="2" customFormat="1" ht="16.5" customHeight="1">
      <c r="A546" s="38"/>
      <c r="B546" s="39"/>
      <c r="C546" s="227" t="s">
        <v>855</v>
      </c>
      <c r="D546" s="227" t="s">
        <v>210</v>
      </c>
      <c r="E546" s="228" t="s">
        <v>856</v>
      </c>
      <c r="F546" s="229" t="s">
        <v>857</v>
      </c>
      <c r="G546" s="230" t="s">
        <v>351</v>
      </c>
      <c r="H546" s="231">
        <v>6</v>
      </c>
      <c r="I546" s="232"/>
      <c r="J546" s="233">
        <f>ROUND(I546*H546,2)</f>
        <v>0</v>
      </c>
      <c r="K546" s="234"/>
      <c r="L546" s="44"/>
      <c r="M546" s="235" t="s">
        <v>1</v>
      </c>
      <c r="N546" s="236" t="s">
        <v>44</v>
      </c>
      <c r="O546" s="91"/>
      <c r="P546" s="237">
        <f>O546*H546</f>
        <v>0</v>
      </c>
      <c r="Q546" s="237">
        <v>0</v>
      </c>
      <c r="R546" s="237">
        <f>Q546*H546</f>
        <v>0</v>
      </c>
      <c r="S546" s="237">
        <v>0</v>
      </c>
      <c r="T546" s="238">
        <f>S546*H546</f>
        <v>0</v>
      </c>
      <c r="U546" s="38"/>
      <c r="V546" s="38"/>
      <c r="W546" s="38"/>
      <c r="X546" s="38"/>
      <c r="Y546" s="38"/>
      <c r="Z546" s="38"/>
      <c r="AA546" s="38"/>
      <c r="AB546" s="38"/>
      <c r="AC546" s="38"/>
      <c r="AD546" s="38"/>
      <c r="AE546" s="38"/>
      <c r="AR546" s="239" t="s">
        <v>249</v>
      </c>
      <c r="AT546" s="239" t="s">
        <v>210</v>
      </c>
      <c r="AU546" s="239" t="s">
        <v>91</v>
      </c>
      <c r="AY546" s="17" t="s">
        <v>208</v>
      </c>
      <c r="BE546" s="240">
        <f>IF(N546="základní",J546,0)</f>
        <v>0</v>
      </c>
      <c r="BF546" s="240">
        <f>IF(N546="snížená",J546,0)</f>
        <v>0</v>
      </c>
      <c r="BG546" s="240">
        <f>IF(N546="zákl. přenesená",J546,0)</f>
        <v>0</v>
      </c>
      <c r="BH546" s="240">
        <f>IF(N546="sníž. přenesená",J546,0)</f>
        <v>0</v>
      </c>
      <c r="BI546" s="240">
        <f>IF(N546="nulová",J546,0)</f>
        <v>0</v>
      </c>
      <c r="BJ546" s="17" t="s">
        <v>91</v>
      </c>
      <c r="BK546" s="240">
        <f>ROUND(I546*H546,2)</f>
        <v>0</v>
      </c>
      <c r="BL546" s="17" t="s">
        <v>249</v>
      </c>
      <c r="BM546" s="239" t="s">
        <v>858</v>
      </c>
    </row>
    <row r="547" s="12" customFormat="1" ht="22.8" customHeight="1">
      <c r="A547" s="12"/>
      <c r="B547" s="211"/>
      <c r="C547" s="212"/>
      <c r="D547" s="213" t="s">
        <v>77</v>
      </c>
      <c r="E547" s="225" t="s">
        <v>859</v>
      </c>
      <c r="F547" s="225" t="s">
        <v>860</v>
      </c>
      <c r="G547" s="212"/>
      <c r="H547" s="212"/>
      <c r="I547" s="215"/>
      <c r="J547" s="226">
        <f>BK547</f>
        <v>0</v>
      </c>
      <c r="K547" s="212"/>
      <c r="L547" s="217"/>
      <c r="M547" s="218"/>
      <c r="N547" s="219"/>
      <c r="O547" s="219"/>
      <c r="P547" s="220">
        <f>SUM(P548:P582)</f>
        <v>0</v>
      </c>
      <c r="Q547" s="219"/>
      <c r="R547" s="220">
        <f>SUM(R548:R582)</f>
        <v>0</v>
      </c>
      <c r="S547" s="219"/>
      <c r="T547" s="221">
        <f>SUM(T548:T582)</f>
        <v>0</v>
      </c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R547" s="222" t="s">
        <v>85</v>
      </c>
      <c r="AT547" s="223" t="s">
        <v>77</v>
      </c>
      <c r="AU547" s="223" t="s">
        <v>85</v>
      </c>
      <c r="AY547" s="222" t="s">
        <v>208</v>
      </c>
      <c r="BK547" s="224">
        <f>SUM(BK548:BK582)</f>
        <v>0</v>
      </c>
    </row>
    <row r="548" s="2" customFormat="1" ht="37.8" customHeight="1">
      <c r="A548" s="38"/>
      <c r="B548" s="39"/>
      <c r="C548" s="227" t="s">
        <v>535</v>
      </c>
      <c r="D548" s="227" t="s">
        <v>210</v>
      </c>
      <c r="E548" s="228" t="s">
        <v>861</v>
      </c>
      <c r="F548" s="229" t="s">
        <v>862</v>
      </c>
      <c r="G548" s="230" t="s">
        <v>351</v>
      </c>
      <c r="H548" s="231">
        <v>3</v>
      </c>
      <c r="I548" s="232"/>
      <c r="J548" s="233">
        <f>ROUND(I548*H548,2)</f>
        <v>0</v>
      </c>
      <c r="K548" s="234"/>
      <c r="L548" s="44"/>
      <c r="M548" s="235" t="s">
        <v>1</v>
      </c>
      <c r="N548" s="236" t="s">
        <v>44</v>
      </c>
      <c r="O548" s="91"/>
      <c r="P548" s="237">
        <f>O548*H548</f>
        <v>0</v>
      </c>
      <c r="Q548" s="237">
        <v>0</v>
      </c>
      <c r="R548" s="237">
        <f>Q548*H548</f>
        <v>0</v>
      </c>
      <c r="S548" s="237">
        <v>0</v>
      </c>
      <c r="T548" s="238">
        <f>S548*H548</f>
        <v>0</v>
      </c>
      <c r="U548" s="38"/>
      <c r="V548" s="38"/>
      <c r="W548" s="38"/>
      <c r="X548" s="38"/>
      <c r="Y548" s="38"/>
      <c r="Z548" s="38"/>
      <c r="AA548" s="38"/>
      <c r="AB548" s="38"/>
      <c r="AC548" s="38"/>
      <c r="AD548" s="38"/>
      <c r="AE548" s="38"/>
      <c r="AR548" s="239" t="s">
        <v>214</v>
      </c>
      <c r="AT548" s="239" t="s">
        <v>210</v>
      </c>
      <c r="AU548" s="239" t="s">
        <v>91</v>
      </c>
      <c r="AY548" s="17" t="s">
        <v>208</v>
      </c>
      <c r="BE548" s="240">
        <f>IF(N548="základní",J548,0)</f>
        <v>0</v>
      </c>
      <c r="BF548" s="240">
        <f>IF(N548="snížená",J548,0)</f>
        <v>0</v>
      </c>
      <c r="BG548" s="240">
        <f>IF(N548="zákl. přenesená",J548,0)</f>
        <v>0</v>
      </c>
      <c r="BH548" s="240">
        <f>IF(N548="sníž. přenesená",J548,0)</f>
        <v>0</v>
      </c>
      <c r="BI548" s="240">
        <f>IF(N548="nulová",J548,0)</f>
        <v>0</v>
      </c>
      <c r="BJ548" s="17" t="s">
        <v>91</v>
      </c>
      <c r="BK548" s="240">
        <f>ROUND(I548*H548,2)</f>
        <v>0</v>
      </c>
      <c r="BL548" s="17" t="s">
        <v>214</v>
      </c>
      <c r="BM548" s="239" t="s">
        <v>863</v>
      </c>
    </row>
    <row r="549" s="2" customFormat="1" ht="24.15" customHeight="1">
      <c r="A549" s="38"/>
      <c r="B549" s="39"/>
      <c r="C549" s="227" t="s">
        <v>864</v>
      </c>
      <c r="D549" s="227" t="s">
        <v>210</v>
      </c>
      <c r="E549" s="228" t="s">
        <v>865</v>
      </c>
      <c r="F549" s="229" t="s">
        <v>866</v>
      </c>
      <c r="G549" s="230" t="s">
        <v>351</v>
      </c>
      <c r="H549" s="231">
        <v>1</v>
      </c>
      <c r="I549" s="232"/>
      <c r="J549" s="233">
        <f>ROUND(I549*H549,2)</f>
        <v>0</v>
      </c>
      <c r="K549" s="234"/>
      <c r="L549" s="44"/>
      <c r="M549" s="235" t="s">
        <v>1</v>
      </c>
      <c r="N549" s="236" t="s">
        <v>44</v>
      </c>
      <c r="O549" s="91"/>
      <c r="P549" s="237">
        <f>O549*H549</f>
        <v>0</v>
      </c>
      <c r="Q549" s="237">
        <v>0</v>
      </c>
      <c r="R549" s="237">
        <f>Q549*H549</f>
        <v>0</v>
      </c>
      <c r="S549" s="237">
        <v>0</v>
      </c>
      <c r="T549" s="238">
        <f>S549*H549</f>
        <v>0</v>
      </c>
      <c r="U549" s="38"/>
      <c r="V549" s="38"/>
      <c r="W549" s="38"/>
      <c r="X549" s="38"/>
      <c r="Y549" s="38"/>
      <c r="Z549" s="38"/>
      <c r="AA549" s="38"/>
      <c r="AB549" s="38"/>
      <c r="AC549" s="38"/>
      <c r="AD549" s="38"/>
      <c r="AE549" s="38"/>
      <c r="AR549" s="239" t="s">
        <v>214</v>
      </c>
      <c r="AT549" s="239" t="s">
        <v>210</v>
      </c>
      <c r="AU549" s="239" t="s">
        <v>91</v>
      </c>
      <c r="AY549" s="17" t="s">
        <v>208</v>
      </c>
      <c r="BE549" s="240">
        <f>IF(N549="základní",J549,0)</f>
        <v>0</v>
      </c>
      <c r="BF549" s="240">
        <f>IF(N549="snížená",J549,0)</f>
        <v>0</v>
      </c>
      <c r="BG549" s="240">
        <f>IF(N549="zákl. přenesená",J549,0)</f>
        <v>0</v>
      </c>
      <c r="BH549" s="240">
        <f>IF(N549="sníž. přenesená",J549,0)</f>
        <v>0</v>
      </c>
      <c r="BI549" s="240">
        <f>IF(N549="nulová",J549,0)</f>
        <v>0</v>
      </c>
      <c r="BJ549" s="17" t="s">
        <v>91</v>
      </c>
      <c r="BK549" s="240">
        <f>ROUND(I549*H549,2)</f>
        <v>0</v>
      </c>
      <c r="BL549" s="17" t="s">
        <v>214</v>
      </c>
      <c r="BM549" s="239" t="s">
        <v>867</v>
      </c>
    </row>
    <row r="550" s="2" customFormat="1" ht="24.15" customHeight="1">
      <c r="A550" s="38"/>
      <c r="B550" s="39"/>
      <c r="C550" s="227" t="s">
        <v>539</v>
      </c>
      <c r="D550" s="227" t="s">
        <v>210</v>
      </c>
      <c r="E550" s="228" t="s">
        <v>868</v>
      </c>
      <c r="F550" s="229" t="s">
        <v>869</v>
      </c>
      <c r="G550" s="230" t="s">
        <v>351</v>
      </c>
      <c r="H550" s="231">
        <v>1</v>
      </c>
      <c r="I550" s="232"/>
      <c r="J550" s="233">
        <f>ROUND(I550*H550,2)</f>
        <v>0</v>
      </c>
      <c r="K550" s="234"/>
      <c r="L550" s="44"/>
      <c r="M550" s="235" t="s">
        <v>1</v>
      </c>
      <c r="N550" s="236" t="s">
        <v>44</v>
      </c>
      <c r="O550" s="91"/>
      <c r="P550" s="237">
        <f>O550*H550</f>
        <v>0</v>
      </c>
      <c r="Q550" s="237">
        <v>0</v>
      </c>
      <c r="R550" s="237">
        <f>Q550*H550</f>
        <v>0</v>
      </c>
      <c r="S550" s="237">
        <v>0</v>
      </c>
      <c r="T550" s="238">
        <f>S550*H550</f>
        <v>0</v>
      </c>
      <c r="U550" s="38"/>
      <c r="V550" s="38"/>
      <c r="W550" s="38"/>
      <c r="X550" s="38"/>
      <c r="Y550" s="38"/>
      <c r="Z550" s="38"/>
      <c r="AA550" s="38"/>
      <c r="AB550" s="38"/>
      <c r="AC550" s="38"/>
      <c r="AD550" s="38"/>
      <c r="AE550" s="38"/>
      <c r="AR550" s="239" t="s">
        <v>214</v>
      </c>
      <c r="AT550" s="239" t="s">
        <v>210</v>
      </c>
      <c r="AU550" s="239" t="s">
        <v>91</v>
      </c>
      <c r="AY550" s="17" t="s">
        <v>208</v>
      </c>
      <c r="BE550" s="240">
        <f>IF(N550="základní",J550,0)</f>
        <v>0</v>
      </c>
      <c r="BF550" s="240">
        <f>IF(N550="snížená",J550,0)</f>
        <v>0</v>
      </c>
      <c r="BG550" s="240">
        <f>IF(N550="zákl. přenesená",J550,0)</f>
        <v>0</v>
      </c>
      <c r="BH550" s="240">
        <f>IF(N550="sníž. přenesená",J550,0)</f>
        <v>0</v>
      </c>
      <c r="BI550" s="240">
        <f>IF(N550="nulová",J550,0)</f>
        <v>0</v>
      </c>
      <c r="BJ550" s="17" t="s">
        <v>91</v>
      </c>
      <c r="BK550" s="240">
        <f>ROUND(I550*H550,2)</f>
        <v>0</v>
      </c>
      <c r="BL550" s="17" t="s">
        <v>214</v>
      </c>
      <c r="BM550" s="239" t="s">
        <v>870</v>
      </c>
    </row>
    <row r="551" s="2" customFormat="1" ht="37.8" customHeight="1">
      <c r="A551" s="38"/>
      <c r="B551" s="39"/>
      <c r="C551" s="227" t="s">
        <v>871</v>
      </c>
      <c r="D551" s="227" t="s">
        <v>210</v>
      </c>
      <c r="E551" s="228" t="s">
        <v>872</v>
      </c>
      <c r="F551" s="229" t="s">
        <v>873</v>
      </c>
      <c r="G551" s="230" t="s">
        <v>351</v>
      </c>
      <c r="H551" s="231">
        <v>2</v>
      </c>
      <c r="I551" s="232"/>
      <c r="J551" s="233">
        <f>ROUND(I551*H551,2)</f>
        <v>0</v>
      </c>
      <c r="K551" s="234"/>
      <c r="L551" s="44"/>
      <c r="M551" s="235" t="s">
        <v>1</v>
      </c>
      <c r="N551" s="236" t="s">
        <v>44</v>
      </c>
      <c r="O551" s="91"/>
      <c r="P551" s="237">
        <f>O551*H551</f>
        <v>0</v>
      </c>
      <c r="Q551" s="237">
        <v>0</v>
      </c>
      <c r="R551" s="237">
        <f>Q551*H551</f>
        <v>0</v>
      </c>
      <c r="S551" s="237">
        <v>0</v>
      </c>
      <c r="T551" s="238">
        <f>S551*H551</f>
        <v>0</v>
      </c>
      <c r="U551" s="38"/>
      <c r="V551" s="38"/>
      <c r="W551" s="38"/>
      <c r="X551" s="38"/>
      <c r="Y551" s="38"/>
      <c r="Z551" s="38"/>
      <c r="AA551" s="38"/>
      <c r="AB551" s="38"/>
      <c r="AC551" s="38"/>
      <c r="AD551" s="38"/>
      <c r="AE551" s="38"/>
      <c r="AR551" s="239" t="s">
        <v>214</v>
      </c>
      <c r="AT551" s="239" t="s">
        <v>210</v>
      </c>
      <c r="AU551" s="239" t="s">
        <v>91</v>
      </c>
      <c r="AY551" s="17" t="s">
        <v>208</v>
      </c>
      <c r="BE551" s="240">
        <f>IF(N551="základní",J551,0)</f>
        <v>0</v>
      </c>
      <c r="BF551" s="240">
        <f>IF(N551="snížená",J551,0)</f>
        <v>0</v>
      </c>
      <c r="BG551" s="240">
        <f>IF(N551="zákl. přenesená",J551,0)</f>
        <v>0</v>
      </c>
      <c r="BH551" s="240">
        <f>IF(N551="sníž. přenesená",J551,0)</f>
        <v>0</v>
      </c>
      <c r="BI551" s="240">
        <f>IF(N551="nulová",J551,0)</f>
        <v>0</v>
      </c>
      <c r="BJ551" s="17" t="s">
        <v>91</v>
      </c>
      <c r="BK551" s="240">
        <f>ROUND(I551*H551,2)</f>
        <v>0</v>
      </c>
      <c r="BL551" s="17" t="s">
        <v>214</v>
      </c>
      <c r="BM551" s="239" t="s">
        <v>874</v>
      </c>
    </row>
    <row r="552" s="2" customFormat="1" ht="37.8" customHeight="1">
      <c r="A552" s="38"/>
      <c r="B552" s="39"/>
      <c r="C552" s="227" t="s">
        <v>544</v>
      </c>
      <c r="D552" s="227" t="s">
        <v>210</v>
      </c>
      <c r="E552" s="228" t="s">
        <v>875</v>
      </c>
      <c r="F552" s="229" t="s">
        <v>876</v>
      </c>
      <c r="G552" s="230" t="s">
        <v>351</v>
      </c>
      <c r="H552" s="231">
        <v>2</v>
      </c>
      <c r="I552" s="232"/>
      <c r="J552" s="233">
        <f>ROUND(I552*H552,2)</f>
        <v>0</v>
      </c>
      <c r="K552" s="234"/>
      <c r="L552" s="44"/>
      <c r="M552" s="235" t="s">
        <v>1</v>
      </c>
      <c r="N552" s="236" t="s">
        <v>44</v>
      </c>
      <c r="O552" s="91"/>
      <c r="P552" s="237">
        <f>O552*H552</f>
        <v>0</v>
      </c>
      <c r="Q552" s="237">
        <v>0</v>
      </c>
      <c r="R552" s="237">
        <f>Q552*H552</f>
        <v>0</v>
      </c>
      <c r="S552" s="237">
        <v>0</v>
      </c>
      <c r="T552" s="238">
        <f>S552*H552</f>
        <v>0</v>
      </c>
      <c r="U552" s="38"/>
      <c r="V552" s="38"/>
      <c r="W552" s="38"/>
      <c r="X552" s="38"/>
      <c r="Y552" s="38"/>
      <c r="Z552" s="38"/>
      <c r="AA552" s="38"/>
      <c r="AB552" s="38"/>
      <c r="AC552" s="38"/>
      <c r="AD552" s="38"/>
      <c r="AE552" s="38"/>
      <c r="AR552" s="239" t="s">
        <v>214</v>
      </c>
      <c r="AT552" s="239" t="s">
        <v>210</v>
      </c>
      <c r="AU552" s="239" t="s">
        <v>91</v>
      </c>
      <c r="AY552" s="17" t="s">
        <v>208</v>
      </c>
      <c r="BE552" s="240">
        <f>IF(N552="základní",J552,0)</f>
        <v>0</v>
      </c>
      <c r="BF552" s="240">
        <f>IF(N552="snížená",J552,0)</f>
        <v>0</v>
      </c>
      <c r="BG552" s="240">
        <f>IF(N552="zákl. přenesená",J552,0)</f>
        <v>0</v>
      </c>
      <c r="BH552" s="240">
        <f>IF(N552="sníž. přenesená",J552,0)</f>
        <v>0</v>
      </c>
      <c r="BI552" s="240">
        <f>IF(N552="nulová",J552,0)</f>
        <v>0</v>
      </c>
      <c r="BJ552" s="17" t="s">
        <v>91</v>
      </c>
      <c r="BK552" s="240">
        <f>ROUND(I552*H552,2)</f>
        <v>0</v>
      </c>
      <c r="BL552" s="17" t="s">
        <v>214</v>
      </c>
      <c r="BM552" s="239" t="s">
        <v>877</v>
      </c>
    </row>
    <row r="553" s="2" customFormat="1" ht="33" customHeight="1">
      <c r="A553" s="38"/>
      <c r="B553" s="39"/>
      <c r="C553" s="227" t="s">
        <v>878</v>
      </c>
      <c r="D553" s="227" t="s">
        <v>210</v>
      </c>
      <c r="E553" s="228" t="s">
        <v>879</v>
      </c>
      <c r="F553" s="229" t="s">
        <v>880</v>
      </c>
      <c r="G553" s="230" t="s">
        <v>351</v>
      </c>
      <c r="H553" s="231">
        <v>1</v>
      </c>
      <c r="I553" s="232"/>
      <c r="J553" s="233">
        <f>ROUND(I553*H553,2)</f>
        <v>0</v>
      </c>
      <c r="K553" s="234"/>
      <c r="L553" s="44"/>
      <c r="M553" s="235" t="s">
        <v>1</v>
      </c>
      <c r="N553" s="236" t="s">
        <v>44</v>
      </c>
      <c r="O553" s="91"/>
      <c r="P553" s="237">
        <f>O553*H553</f>
        <v>0</v>
      </c>
      <c r="Q553" s="237">
        <v>0</v>
      </c>
      <c r="R553" s="237">
        <f>Q553*H553</f>
        <v>0</v>
      </c>
      <c r="S553" s="237">
        <v>0</v>
      </c>
      <c r="T553" s="238">
        <f>S553*H553</f>
        <v>0</v>
      </c>
      <c r="U553" s="38"/>
      <c r="V553" s="38"/>
      <c r="W553" s="38"/>
      <c r="X553" s="38"/>
      <c r="Y553" s="38"/>
      <c r="Z553" s="38"/>
      <c r="AA553" s="38"/>
      <c r="AB553" s="38"/>
      <c r="AC553" s="38"/>
      <c r="AD553" s="38"/>
      <c r="AE553" s="38"/>
      <c r="AR553" s="239" t="s">
        <v>214</v>
      </c>
      <c r="AT553" s="239" t="s">
        <v>210</v>
      </c>
      <c r="AU553" s="239" t="s">
        <v>91</v>
      </c>
      <c r="AY553" s="17" t="s">
        <v>208</v>
      </c>
      <c r="BE553" s="240">
        <f>IF(N553="základní",J553,0)</f>
        <v>0</v>
      </c>
      <c r="BF553" s="240">
        <f>IF(N553="snížená",J553,0)</f>
        <v>0</v>
      </c>
      <c r="BG553" s="240">
        <f>IF(N553="zákl. přenesená",J553,0)</f>
        <v>0</v>
      </c>
      <c r="BH553" s="240">
        <f>IF(N553="sníž. přenesená",J553,0)</f>
        <v>0</v>
      </c>
      <c r="BI553" s="240">
        <f>IF(N553="nulová",J553,0)</f>
        <v>0</v>
      </c>
      <c r="BJ553" s="17" t="s">
        <v>91</v>
      </c>
      <c r="BK553" s="240">
        <f>ROUND(I553*H553,2)</f>
        <v>0</v>
      </c>
      <c r="BL553" s="17" t="s">
        <v>214</v>
      </c>
      <c r="BM553" s="239" t="s">
        <v>881</v>
      </c>
    </row>
    <row r="554" s="2" customFormat="1" ht="24.15" customHeight="1">
      <c r="A554" s="38"/>
      <c r="B554" s="39"/>
      <c r="C554" s="227" t="s">
        <v>549</v>
      </c>
      <c r="D554" s="227" t="s">
        <v>210</v>
      </c>
      <c r="E554" s="228" t="s">
        <v>882</v>
      </c>
      <c r="F554" s="229" t="s">
        <v>883</v>
      </c>
      <c r="G554" s="230" t="s">
        <v>351</v>
      </c>
      <c r="H554" s="231">
        <v>1</v>
      </c>
      <c r="I554" s="232"/>
      <c r="J554" s="233">
        <f>ROUND(I554*H554,2)</f>
        <v>0</v>
      </c>
      <c r="K554" s="234"/>
      <c r="L554" s="44"/>
      <c r="M554" s="235" t="s">
        <v>1</v>
      </c>
      <c r="N554" s="236" t="s">
        <v>44</v>
      </c>
      <c r="O554" s="91"/>
      <c r="P554" s="237">
        <f>O554*H554</f>
        <v>0</v>
      </c>
      <c r="Q554" s="237">
        <v>0</v>
      </c>
      <c r="R554" s="237">
        <f>Q554*H554</f>
        <v>0</v>
      </c>
      <c r="S554" s="237">
        <v>0</v>
      </c>
      <c r="T554" s="238">
        <f>S554*H554</f>
        <v>0</v>
      </c>
      <c r="U554" s="38"/>
      <c r="V554" s="38"/>
      <c r="W554" s="38"/>
      <c r="X554" s="38"/>
      <c r="Y554" s="38"/>
      <c r="Z554" s="38"/>
      <c r="AA554" s="38"/>
      <c r="AB554" s="38"/>
      <c r="AC554" s="38"/>
      <c r="AD554" s="38"/>
      <c r="AE554" s="38"/>
      <c r="AR554" s="239" t="s">
        <v>214</v>
      </c>
      <c r="AT554" s="239" t="s">
        <v>210</v>
      </c>
      <c r="AU554" s="239" t="s">
        <v>91</v>
      </c>
      <c r="AY554" s="17" t="s">
        <v>208</v>
      </c>
      <c r="BE554" s="240">
        <f>IF(N554="základní",J554,0)</f>
        <v>0</v>
      </c>
      <c r="BF554" s="240">
        <f>IF(N554="snížená",J554,0)</f>
        <v>0</v>
      </c>
      <c r="BG554" s="240">
        <f>IF(N554="zákl. přenesená",J554,0)</f>
        <v>0</v>
      </c>
      <c r="BH554" s="240">
        <f>IF(N554="sníž. přenesená",J554,0)</f>
        <v>0</v>
      </c>
      <c r="BI554" s="240">
        <f>IF(N554="nulová",J554,0)</f>
        <v>0</v>
      </c>
      <c r="BJ554" s="17" t="s">
        <v>91</v>
      </c>
      <c r="BK554" s="240">
        <f>ROUND(I554*H554,2)</f>
        <v>0</v>
      </c>
      <c r="BL554" s="17" t="s">
        <v>214</v>
      </c>
      <c r="BM554" s="239" t="s">
        <v>884</v>
      </c>
    </row>
    <row r="555" s="2" customFormat="1" ht="24.15" customHeight="1">
      <c r="A555" s="38"/>
      <c r="B555" s="39"/>
      <c r="C555" s="227" t="s">
        <v>885</v>
      </c>
      <c r="D555" s="227" t="s">
        <v>210</v>
      </c>
      <c r="E555" s="228" t="s">
        <v>886</v>
      </c>
      <c r="F555" s="229" t="s">
        <v>887</v>
      </c>
      <c r="G555" s="230" t="s">
        <v>351</v>
      </c>
      <c r="H555" s="231">
        <v>1</v>
      </c>
      <c r="I555" s="232"/>
      <c r="J555" s="233">
        <f>ROUND(I555*H555,2)</f>
        <v>0</v>
      </c>
      <c r="K555" s="234"/>
      <c r="L555" s="44"/>
      <c r="M555" s="235" t="s">
        <v>1</v>
      </c>
      <c r="N555" s="236" t="s">
        <v>44</v>
      </c>
      <c r="O555" s="91"/>
      <c r="P555" s="237">
        <f>O555*H555</f>
        <v>0</v>
      </c>
      <c r="Q555" s="237">
        <v>0</v>
      </c>
      <c r="R555" s="237">
        <f>Q555*H555</f>
        <v>0</v>
      </c>
      <c r="S555" s="237">
        <v>0</v>
      </c>
      <c r="T555" s="238">
        <f>S555*H555</f>
        <v>0</v>
      </c>
      <c r="U555" s="38"/>
      <c r="V555" s="38"/>
      <c r="W555" s="38"/>
      <c r="X555" s="38"/>
      <c r="Y555" s="38"/>
      <c r="Z555" s="38"/>
      <c r="AA555" s="38"/>
      <c r="AB555" s="38"/>
      <c r="AC555" s="38"/>
      <c r="AD555" s="38"/>
      <c r="AE555" s="38"/>
      <c r="AR555" s="239" t="s">
        <v>214</v>
      </c>
      <c r="AT555" s="239" t="s">
        <v>210</v>
      </c>
      <c r="AU555" s="239" t="s">
        <v>91</v>
      </c>
      <c r="AY555" s="17" t="s">
        <v>208</v>
      </c>
      <c r="BE555" s="240">
        <f>IF(N555="základní",J555,0)</f>
        <v>0</v>
      </c>
      <c r="BF555" s="240">
        <f>IF(N555="snížená",J555,0)</f>
        <v>0</v>
      </c>
      <c r="BG555" s="240">
        <f>IF(N555="zákl. přenesená",J555,0)</f>
        <v>0</v>
      </c>
      <c r="BH555" s="240">
        <f>IF(N555="sníž. přenesená",J555,0)</f>
        <v>0</v>
      </c>
      <c r="BI555" s="240">
        <f>IF(N555="nulová",J555,0)</f>
        <v>0</v>
      </c>
      <c r="BJ555" s="17" t="s">
        <v>91</v>
      </c>
      <c r="BK555" s="240">
        <f>ROUND(I555*H555,2)</f>
        <v>0</v>
      </c>
      <c r="BL555" s="17" t="s">
        <v>214</v>
      </c>
      <c r="BM555" s="239" t="s">
        <v>888</v>
      </c>
    </row>
    <row r="556" s="2" customFormat="1" ht="24.15" customHeight="1">
      <c r="A556" s="38"/>
      <c r="B556" s="39"/>
      <c r="C556" s="227" t="s">
        <v>554</v>
      </c>
      <c r="D556" s="227" t="s">
        <v>210</v>
      </c>
      <c r="E556" s="228" t="s">
        <v>889</v>
      </c>
      <c r="F556" s="229" t="s">
        <v>890</v>
      </c>
      <c r="G556" s="230" t="s">
        <v>351</v>
      </c>
      <c r="H556" s="231">
        <v>48</v>
      </c>
      <c r="I556" s="232"/>
      <c r="J556" s="233">
        <f>ROUND(I556*H556,2)</f>
        <v>0</v>
      </c>
      <c r="K556" s="234"/>
      <c r="L556" s="44"/>
      <c r="M556" s="235" t="s">
        <v>1</v>
      </c>
      <c r="N556" s="236" t="s">
        <v>44</v>
      </c>
      <c r="O556" s="91"/>
      <c r="P556" s="237">
        <f>O556*H556</f>
        <v>0</v>
      </c>
      <c r="Q556" s="237">
        <v>0</v>
      </c>
      <c r="R556" s="237">
        <f>Q556*H556</f>
        <v>0</v>
      </c>
      <c r="S556" s="237">
        <v>0</v>
      </c>
      <c r="T556" s="238">
        <f>S556*H556</f>
        <v>0</v>
      </c>
      <c r="U556" s="38"/>
      <c r="V556" s="38"/>
      <c r="W556" s="38"/>
      <c r="X556" s="38"/>
      <c r="Y556" s="38"/>
      <c r="Z556" s="38"/>
      <c r="AA556" s="38"/>
      <c r="AB556" s="38"/>
      <c r="AC556" s="38"/>
      <c r="AD556" s="38"/>
      <c r="AE556" s="38"/>
      <c r="AR556" s="239" t="s">
        <v>214</v>
      </c>
      <c r="AT556" s="239" t="s">
        <v>210</v>
      </c>
      <c r="AU556" s="239" t="s">
        <v>91</v>
      </c>
      <c r="AY556" s="17" t="s">
        <v>208</v>
      </c>
      <c r="BE556" s="240">
        <f>IF(N556="základní",J556,0)</f>
        <v>0</v>
      </c>
      <c r="BF556" s="240">
        <f>IF(N556="snížená",J556,0)</f>
        <v>0</v>
      </c>
      <c r="BG556" s="240">
        <f>IF(N556="zákl. přenesená",J556,0)</f>
        <v>0</v>
      </c>
      <c r="BH556" s="240">
        <f>IF(N556="sníž. přenesená",J556,0)</f>
        <v>0</v>
      </c>
      <c r="BI556" s="240">
        <f>IF(N556="nulová",J556,0)</f>
        <v>0</v>
      </c>
      <c r="BJ556" s="17" t="s">
        <v>91</v>
      </c>
      <c r="BK556" s="240">
        <f>ROUND(I556*H556,2)</f>
        <v>0</v>
      </c>
      <c r="BL556" s="17" t="s">
        <v>214</v>
      </c>
      <c r="BM556" s="239" t="s">
        <v>891</v>
      </c>
    </row>
    <row r="557" s="2" customFormat="1" ht="24.15" customHeight="1">
      <c r="A557" s="38"/>
      <c r="B557" s="39"/>
      <c r="C557" s="227" t="s">
        <v>892</v>
      </c>
      <c r="D557" s="227" t="s">
        <v>210</v>
      </c>
      <c r="E557" s="228" t="s">
        <v>893</v>
      </c>
      <c r="F557" s="229" t="s">
        <v>894</v>
      </c>
      <c r="G557" s="230" t="s">
        <v>351</v>
      </c>
      <c r="H557" s="231">
        <v>1</v>
      </c>
      <c r="I557" s="232"/>
      <c r="J557" s="233">
        <f>ROUND(I557*H557,2)</f>
        <v>0</v>
      </c>
      <c r="K557" s="234"/>
      <c r="L557" s="44"/>
      <c r="M557" s="235" t="s">
        <v>1</v>
      </c>
      <c r="N557" s="236" t="s">
        <v>44</v>
      </c>
      <c r="O557" s="91"/>
      <c r="P557" s="237">
        <f>O557*H557</f>
        <v>0</v>
      </c>
      <c r="Q557" s="237">
        <v>0</v>
      </c>
      <c r="R557" s="237">
        <f>Q557*H557</f>
        <v>0</v>
      </c>
      <c r="S557" s="237">
        <v>0</v>
      </c>
      <c r="T557" s="238">
        <f>S557*H557</f>
        <v>0</v>
      </c>
      <c r="U557" s="38"/>
      <c r="V557" s="38"/>
      <c r="W557" s="38"/>
      <c r="X557" s="38"/>
      <c r="Y557" s="38"/>
      <c r="Z557" s="38"/>
      <c r="AA557" s="38"/>
      <c r="AB557" s="38"/>
      <c r="AC557" s="38"/>
      <c r="AD557" s="38"/>
      <c r="AE557" s="38"/>
      <c r="AR557" s="239" t="s">
        <v>214</v>
      </c>
      <c r="AT557" s="239" t="s">
        <v>210</v>
      </c>
      <c r="AU557" s="239" t="s">
        <v>91</v>
      </c>
      <c r="AY557" s="17" t="s">
        <v>208</v>
      </c>
      <c r="BE557" s="240">
        <f>IF(N557="základní",J557,0)</f>
        <v>0</v>
      </c>
      <c r="BF557" s="240">
        <f>IF(N557="snížená",J557,0)</f>
        <v>0</v>
      </c>
      <c r="BG557" s="240">
        <f>IF(N557="zákl. přenesená",J557,0)</f>
        <v>0</v>
      </c>
      <c r="BH557" s="240">
        <f>IF(N557="sníž. přenesená",J557,0)</f>
        <v>0</v>
      </c>
      <c r="BI557" s="240">
        <f>IF(N557="nulová",J557,0)</f>
        <v>0</v>
      </c>
      <c r="BJ557" s="17" t="s">
        <v>91</v>
      </c>
      <c r="BK557" s="240">
        <f>ROUND(I557*H557,2)</f>
        <v>0</v>
      </c>
      <c r="BL557" s="17" t="s">
        <v>214</v>
      </c>
      <c r="BM557" s="239" t="s">
        <v>895</v>
      </c>
    </row>
    <row r="558" s="2" customFormat="1" ht="24.15" customHeight="1">
      <c r="A558" s="38"/>
      <c r="B558" s="39"/>
      <c r="C558" s="227" t="s">
        <v>557</v>
      </c>
      <c r="D558" s="227" t="s">
        <v>210</v>
      </c>
      <c r="E558" s="228" t="s">
        <v>896</v>
      </c>
      <c r="F558" s="229" t="s">
        <v>897</v>
      </c>
      <c r="G558" s="230" t="s">
        <v>351</v>
      </c>
      <c r="H558" s="231">
        <v>1</v>
      </c>
      <c r="I558" s="232"/>
      <c r="J558" s="233">
        <f>ROUND(I558*H558,2)</f>
        <v>0</v>
      </c>
      <c r="K558" s="234"/>
      <c r="L558" s="44"/>
      <c r="M558" s="235" t="s">
        <v>1</v>
      </c>
      <c r="N558" s="236" t="s">
        <v>44</v>
      </c>
      <c r="O558" s="91"/>
      <c r="P558" s="237">
        <f>O558*H558</f>
        <v>0</v>
      </c>
      <c r="Q558" s="237">
        <v>0</v>
      </c>
      <c r="R558" s="237">
        <f>Q558*H558</f>
        <v>0</v>
      </c>
      <c r="S558" s="237">
        <v>0</v>
      </c>
      <c r="T558" s="238">
        <f>S558*H558</f>
        <v>0</v>
      </c>
      <c r="U558" s="38"/>
      <c r="V558" s="38"/>
      <c r="W558" s="38"/>
      <c r="X558" s="38"/>
      <c r="Y558" s="38"/>
      <c r="Z558" s="38"/>
      <c r="AA558" s="38"/>
      <c r="AB558" s="38"/>
      <c r="AC558" s="38"/>
      <c r="AD558" s="38"/>
      <c r="AE558" s="38"/>
      <c r="AR558" s="239" t="s">
        <v>214</v>
      </c>
      <c r="AT558" s="239" t="s">
        <v>210</v>
      </c>
      <c r="AU558" s="239" t="s">
        <v>91</v>
      </c>
      <c r="AY558" s="17" t="s">
        <v>208</v>
      </c>
      <c r="BE558" s="240">
        <f>IF(N558="základní",J558,0)</f>
        <v>0</v>
      </c>
      <c r="BF558" s="240">
        <f>IF(N558="snížená",J558,0)</f>
        <v>0</v>
      </c>
      <c r="BG558" s="240">
        <f>IF(N558="zákl. přenesená",J558,0)</f>
        <v>0</v>
      </c>
      <c r="BH558" s="240">
        <f>IF(N558="sníž. přenesená",J558,0)</f>
        <v>0</v>
      </c>
      <c r="BI558" s="240">
        <f>IF(N558="nulová",J558,0)</f>
        <v>0</v>
      </c>
      <c r="BJ558" s="17" t="s">
        <v>91</v>
      </c>
      <c r="BK558" s="240">
        <f>ROUND(I558*H558,2)</f>
        <v>0</v>
      </c>
      <c r="BL558" s="17" t="s">
        <v>214</v>
      </c>
      <c r="BM558" s="239" t="s">
        <v>898</v>
      </c>
    </row>
    <row r="559" s="2" customFormat="1" ht="24.15" customHeight="1">
      <c r="A559" s="38"/>
      <c r="B559" s="39"/>
      <c r="C559" s="227" t="s">
        <v>899</v>
      </c>
      <c r="D559" s="227" t="s">
        <v>210</v>
      </c>
      <c r="E559" s="228" t="s">
        <v>900</v>
      </c>
      <c r="F559" s="229" t="s">
        <v>869</v>
      </c>
      <c r="G559" s="230" t="s">
        <v>351</v>
      </c>
      <c r="H559" s="231">
        <v>3</v>
      </c>
      <c r="I559" s="232"/>
      <c r="J559" s="233">
        <f>ROUND(I559*H559,2)</f>
        <v>0</v>
      </c>
      <c r="K559" s="234"/>
      <c r="L559" s="44"/>
      <c r="M559" s="235" t="s">
        <v>1</v>
      </c>
      <c r="N559" s="236" t="s">
        <v>44</v>
      </c>
      <c r="O559" s="91"/>
      <c r="P559" s="237">
        <f>O559*H559</f>
        <v>0</v>
      </c>
      <c r="Q559" s="237">
        <v>0</v>
      </c>
      <c r="R559" s="237">
        <f>Q559*H559</f>
        <v>0</v>
      </c>
      <c r="S559" s="237">
        <v>0</v>
      </c>
      <c r="T559" s="238">
        <f>S559*H559</f>
        <v>0</v>
      </c>
      <c r="U559" s="38"/>
      <c r="V559" s="38"/>
      <c r="W559" s="38"/>
      <c r="X559" s="38"/>
      <c r="Y559" s="38"/>
      <c r="Z559" s="38"/>
      <c r="AA559" s="38"/>
      <c r="AB559" s="38"/>
      <c r="AC559" s="38"/>
      <c r="AD559" s="38"/>
      <c r="AE559" s="38"/>
      <c r="AR559" s="239" t="s">
        <v>214</v>
      </c>
      <c r="AT559" s="239" t="s">
        <v>210</v>
      </c>
      <c r="AU559" s="239" t="s">
        <v>91</v>
      </c>
      <c r="AY559" s="17" t="s">
        <v>208</v>
      </c>
      <c r="BE559" s="240">
        <f>IF(N559="základní",J559,0)</f>
        <v>0</v>
      </c>
      <c r="BF559" s="240">
        <f>IF(N559="snížená",J559,0)</f>
        <v>0</v>
      </c>
      <c r="BG559" s="240">
        <f>IF(N559="zákl. přenesená",J559,0)</f>
        <v>0</v>
      </c>
      <c r="BH559" s="240">
        <f>IF(N559="sníž. přenesená",J559,0)</f>
        <v>0</v>
      </c>
      <c r="BI559" s="240">
        <f>IF(N559="nulová",J559,0)</f>
        <v>0</v>
      </c>
      <c r="BJ559" s="17" t="s">
        <v>91</v>
      </c>
      <c r="BK559" s="240">
        <f>ROUND(I559*H559,2)</f>
        <v>0</v>
      </c>
      <c r="BL559" s="17" t="s">
        <v>214</v>
      </c>
      <c r="BM559" s="239" t="s">
        <v>901</v>
      </c>
    </row>
    <row r="560" s="2" customFormat="1" ht="24.15" customHeight="1">
      <c r="A560" s="38"/>
      <c r="B560" s="39"/>
      <c r="C560" s="227" t="s">
        <v>561</v>
      </c>
      <c r="D560" s="227" t="s">
        <v>210</v>
      </c>
      <c r="E560" s="228" t="s">
        <v>902</v>
      </c>
      <c r="F560" s="229" t="s">
        <v>903</v>
      </c>
      <c r="G560" s="230" t="s">
        <v>351</v>
      </c>
      <c r="H560" s="231">
        <v>2</v>
      </c>
      <c r="I560" s="232"/>
      <c r="J560" s="233">
        <f>ROUND(I560*H560,2)</f>
        <v>0</v>
      </c>
      <c r="K560" s="234"/>
      <c r="L560" s="44"/>
      <c r="M560" s="235" t="s">
        <v>1</v>
      </c>
      <c r="N560" s="236" t="s">
        <v>44</v>
      </c>
      <c r="O560" s="91"/>
      <c r="P560" s="237">
        <f>O560*H560</f>
        <v>0</v>
      </c>
      <c r="Q560" s="237">
        <v>0</v>
      </c>
      <c r="R560" s="237">
        <f>Q560*H560</f>
        <v>0</v>
      </c>
      <c r="S560" s="237">
        <v>0</v>
      </c>
      <c r="T560" s="238">
        <f>S560*H560</f>
        <v>0</v>
      </c>
      <c r="U560" s="38"/>
      <c r="V560" s="38"/>
      <c r="W560" s="38"/>
      <c r="X560" s="38"/>
      <c r="Y560" s="38"/>
      <c r="Z560" s="38"/>
      <c r="AA560" s="38"/>
      <c r="AB560" s="38"/>
      <c r="AC560" s="38"/>
      <c r="AD560" s="38"/>
      <c r="AE560" s="38"/>
      <c r="AR560" s="239" t="s">
        <v>214</v>
      </c>
      <c r="AT560" s="239" t="s">
        <v>210</v>
      </c>
      <c r="AU560" s="239" t="s">
        <v>91</v>
      </c>
      <c r="AY560" s="17" t="s">
        <v>208</v>
      </c>
      <c r="BE560" s="240">
        <f>IF(N560="základní",J560,0)</f>
        <v>0</v>
      </c>
      <c r="BF560" s="240">
        <f>IF(N560="snížená",J560,0)</f>
        <v>0</v>
      </c>
      <c r="BG560" s="240">
        <f>IF(N560="zákl. přenesená",J560,0)</f>
        <v>0</v>
      </c>
      <c r="BH560" s="240">
        <f>IF(N560="sníž. přenesená",J560,0)</f>
        <v>0</v>
      </c>
      <c r="BI560" s="240">
        <f>IF(N560="nulová",J560,0)</f>
        <v>0</v>
      </c>
      <c r="BJ560" s="17" t="s">
        <v>91</v>
      </c>
      <c r="BK560" s="240">
        <f>ROUND(I560*H560,2)</f>
        <v>0</v>
      </c>
      <c r="BL560" s="17" t="s">
        <v>214</v>
      </c>
      <c r="BM560" s="239" t="s">
        <v>904</v>
      </c>
    </row>
    <row r="561" s="2" customFormat="1" ht="24.15" customHeight="1">
      <c r="A561" s="38"/>
      <c r="B561" s="39"/>
      <c r="C561" s="227" t="s">
        <v>905</v>
      </c>
      <c r="D561" s="227" t="s">
        <v>210</v>
      </c>
      <c r="E561" s="228" t="s">
        <v>906</v>
      </c>
      <c r="F561" s="229" t="s">
        <v>907</v>
      </c>
      <c r="G561" s="230" t="s">
        <v>351</v>
      </c>
      <c r="H561" s="231">
        <v>2</v>
      </c>
      <c r="I561" s="232"/>
      <c r="J561" s="233">
        <f>ROUND(I561*H561,2)</f>
        <v>0</v>
      </c>
      <c r="K561" s="234"/>
      <c r="L561" s="44"/>
      <c r="M561" s="235" t="s">
        <v>1</v>
      </c>
      <c r="N561" s="236" t="s">
        <v>44</v>
      </c>
      <c r="O561" s="91"/>
      <c r="P561" s="237">
        <f>O561*H561</f>
        <v>0</v>
      </c>
      <c r="Q561" s="237">
        <v>0</v>
      </c>
      <c r="R561" s="237">
        <f>Q561*H561</f>
        <v>0</v>
      </c>
      <c r="S561" s="237">
        <v>0</v>
      </c>
      <c r="T561" s="238">
        <f>S561*H561</f>
        <v>0</v>
      </c>
      <c r="U561" s="38"/>
      <c r="V561" s="38"/>
      <c r="W561" s="38"/>
      <c r="X561" s="38"/>
      <c r="Y561" s="38"/>
      <c r="Z561" s="38"/>
      <c r="AA561" s="38"/>
      <c r="AB561" s="38"/>
      <c r="AC561" s="38"/>
      <c r="AD561" s="38"/>
      <c r="AE561" s="38"/>
      <c r="AR561" s="239" t="s">
        <v>214</v>
      </c>
      <c r="AT561" s="239" t="s">
        <v>210</v>
      </c>
      <c r="AU561" s="239" t="s">
        <v>91</v>
      </c>
      <c r="AY561" s="17" t="s">
        <v>208</v>
      </c>
      <c r="BE561" s="240">
        <f>IF(N561="základní",J561,0)</f>
        <v>0</v>
      </c>
      <c r="BF561" s="240">
        <f>IF(N561="snížená",J561,0)</f>
        <v>0</v>
      </c>
      <c r="BG561" s="240">
        <f>IF(N561="zákl. přenesená",J561,0)</f>
        <v>0</v>
      </c>
      <c r="BH561" s="240">
        <f>IF(N561="sníž. přenesená",J561,0)</f>
        <v>0</v>
      </c>
      <c r="BI561" s="240">
        <f>IF(N561="nulová",J561,0)</f>
        <v>0</v>
      </c>
      <c r="BJ561" s="17" t="s">
        <v>91</v>
      </c>
      <c r="BK561" s="240">
        <f>ROUND(I561*H561,2)</f>
        <v>0</v>
      </c>
      <c r="BL561" s="17" t="s">
        <v>214</v>
      </c>
      <c r="BM561" s="239" t="s">
        <v>908</v>
      </c>
    </row>
    <row r="562" s="2" customFormat="1" ht="24.15" customHeight="1">
      <c r="A562" s="38"/>
      <c r="B562" s="39"/>
      <c r="C562" s="227" t="s">
        <v>564</v>
      </c>
      <c r="D562" s="227" t="s">
        <v>210</v>
      </c>
      <c r="E562" s="228" t="s">
        <v>909</v>
      </c>
      <c r="F562" s="229" t="s">
        <v>910</v>
      </c>
      <c r="G562" s="230" t="s">
        <v>351</v>
      </c>
      <c r="H562" s="231">
        <v>2</v>
      </c>
      <c r="I562" s="232"/>
      <c r="J562" s="233">
        <f>ROUND(I562*H562,2)</f>
        <v>0</v>
      </c>
      <c r="K562" s="234"/>
      <c r="L562" s="44"/>
      <c r="M562" s="235" t="s">
        <v>1</v>
      </c>
      <c r="N562" s="236" t="s">
        <v>44</v>
      </c>
      <c r="O562" s="91"/>
      <c r="P562" s="237">
        <f>O562*H562</f>
        <v>0</v>
      </c>
      <c r="Q562" s="237">
        <v>0</v>
      </c>
      <c r="R562" s="237">
        <f>Q562*H562</f>
        <v>0</v>
      </c>
      <c r="S562" s="237">
        <v>0</v>
      </c>
      <c r="T562" s="238">
        <f>S562*H562</f>
        <v>0</v>
      </c>
      <c r="U562" s="38"/>
      <c r="V562" s="38"/>
      <c r="W562" s="38"/>
      <c r="X562" s="38"/>
      <c r="Y562" s="38"/>
      <c r="Z562" s="38"/>
      <c r="AA562" s="38"/>
      <c r="AB562" s="38"/>
      <c r="AC562" s="38"/>
      <c r="AD562" s="38"/>
      <c r="AE562" s="38"/>
      <c r="AR562" s="239" t="s">
        <v>214</v>
      </c>
      <c r="AT562" s="239" t="s">
        <v>210</v>
      </c>
      <c r="AU562" s="239" t="s">
        <v>91</v>
      </c>
      <c r="AY562" s="17" t="s">
        <v>208</v>
      </c>
      <c r="BE562" s="240">
        <f>IF(N562="základní",J562,0)</f>
        <v>0</v>
      </c>
      <c r="BF562" s="240">
        <f>IF(N562="snížená",J562,0)</f>
        <v>0</v>
      </c>
      <c r="BG562" s="240">
        <f>IF(N562="zákl. přenesená",J562,0)</f>
        <v>0</v>
      </c>
      <c r="BH562" s="240">
        <f>IF(N562="sníž. přenesená",J562,0)</f>
        <v>0</v>
      </c>
      <c r="BI562" s="240">
        <f>IF(N562="nulová",J562,0)</f>
        <v>0</v>
      </c>
      <c r="BJ562" s="17" t="s">
        <v>91</v>
      </c>
      <c r="BK562" s="240">
        <f>ROUND(I562*H562,2)</f>
        <v>0</v>
      </c>
      <c r="BL562" s="17" t="s">
        <v>214</v>
      </c>
      <c r="BM562" s="239" t="s">
        <v>911</v>
      </c>
    </row>
    <row r="563" s="2" customFormat="1" ht="24.15" customHeight="1">
      <c r="A563" s="38"/>
      <c r="B563" s="39"/>
      <c r="C563" s="227" t="s">
        <v>912</v>
      </c>
      <c r="D563" s="227" t="s">
        <v>210</v>
      </c>
      <c r="E563" s="228" t="s">
        <v>913</v>
      </c>
      <c r="F563" s="229" t="s">
        <v>914</v>
      </c>
      <c r="G563" s="230" t="s">
        <v>351</v>
      </c>
      <c r="H563" s="231">
        <v>3</v>
      </c>
      <c r="I563" s="232"/>
      <c r="J563" s="233">
        <f>ROUND(I563*H563,2)</f>
        <v>0</v>
      </c>
      <c r="K563" s="234"/>
      <c r="L563" s="44"/>
      <c r="M563" s="235" t="s">
        <v>1</v>
      </c>
      <c r="N563" s="236" t="s">
        <v>44</v>
      </c>
      <c r="O563" s="91"/>
      <c r="P563" s="237">
        <f>O563*H563</f>
        <v>0</v>
      </c>
      <c r="Q563" s="237">
        <v>0</v>
      </c>
      <c r="R563" s="237">
        <f>Q563*H563</f>
        <v>0</v>
      </c>
      <c r="S563" s="237">
        <v>0</v>
      </c>
      <c r="T563" s="238">
        <f>S563*H563</f>
        <v>0</v>
      </c>
      <c r="U563" s="38"/>
      <c r="V563" s="38"/>
      <c r="W563" s="38"/>
      <c r="X563" s="38"/>
      <c r="Y563" s="38"/>
      <c r="Z563" s="38"/>
      <c r="AA563" s="38"/>
      <c r="AB563" s="38"/>
      <c r="AC563" s="38"/>
      <c r="AD563" s="38"/>
      <c r="AE563" s="38"/>
      <c r="AR563" s="239" t="s">
        <v>214</v>
      </c>
      <c r="AT563" s="239" t="s">
        <v>210</v>
      </c>
      <c r="AU563" s="239" t="s">
        <v>91</v>
      </c>
      <c r="AY563" s="17" t="s">
        <v>208</v>
      </c>
      <c r="BE563" s="240">
        <f>IF(N563="základní",J563,0)</f>
        <v>0</v>
      </c>
      <c r="BF563" s="240">
        <f>IF(N563="snížená",J563,0)</f>
        <v>0</v>
      </c>
      <c r="BG563" s="240">
        <f>IF(N563="zákl. přenesená",J563,0)</f>
        <v>0</v>
      </c>
      <c r="BH563" s="240">
        <f>IF(N563="sníž. přenesená",J563,0)</f>
        <v>0</v>
      </c>
      <c r="BI563" s="240">
        <f>IF(N563="nulová",J563,0)</f>
        <v>0</v>
      </c>
      <c r="BJ563" s="17" t="s">
        <v>91</v>
      </c>
      <c r="BK563" s="240">
        <f>ROUND(I563*H563,2)</f>
        <v>0</v>
      </c>
      <c r="BL563" s="17" t="s">
        <v>214</v>
      </c>
      <c r="BM563" s="239" t="s">
        <v>915</v>
      </c>
    </row>
    <row r="564" s="2" customFormat="1" ht="16.5" customHeight="1">
      <c r="A564" s="38"/>
      <c r="B564" s="39"/>
      <c r="C564" s="227" t="s">
        <v>568</v>
      </c>
      <c r="D564" s="227" t="s">
        <v>210</v>
      </c>
      <c r="E564" s="228" t="s">
        <v>916</v>
      </c>
      <c r="F564" s="229" t="s">
        <v>917</v>
      </c>
      <c r="G564" s="230" t="s">
        <v>351</v>
      </c>
      <c r="H564" s="231">
        <v>1</v>
      </c>
      <c r="I564" s="232"/>
      <c r="J564" s="233">
        <f>ROUND(I564*H564,2)</f>
        <v>0</v>
      </c>
      <c r="K564" s="234"/>
      <c r="L564" s="44"/>
      <c r="M564" s="235" t="s">
        <v>1</v>
      </c>
      <c r="N564" s="236" t="s">
        <v>44</v>
      </c>
      <c r="O564" s="91"/>
      <c r="P564" s="237">
        <f>O564*H564</f>
        <v>0</v>
      </c>
      <c r="Q564" s="237">
        <v>0</v>
      </c>
      <c r="R564" s="237">
        <f>Q564*H564</f>
        <v>0</v>
      </c>
      <c r="S564" s="237">
        <v>0</v>
      </c>
      <c r="T564" s="238">
        <f>S564*H564</f>
        <v>0</v>
      </c>
      <c r="U564" s="38"/>
      <c r="V564" s="38"/>
      <c r="W564" s="38"/>
      <c r="X564" s="38"/>
      <c r="Y564" s="38"/>
      <c r="Z564" s="38"/>
      <c r="AA564" s="38"/>
      <c r="AB564" s="38"/>
      <c r="AC564" s="38"/>
      <c r="AD564" s="38"/>
      <c r="AE564" s="38"/>
      <c r="AR564" s="239" t="s">
        <v>214</v>
      </c>
      <c r="AT564" s="239" t="s">
        <v>210</v>
      </c>
      <c r="AU564" s="239" t="s">
        <v>91</v>
      </c>
      <c r="AY564" s="17" t="s">
        <v>208</v>
      </c>
      <c r="BE564" s="240">
        <f>IF(N564="základní",J564,0)</f>
        <v>0</v>
      </c>
      <c r="BF564" s="240">
        <f>IF(N564="snížená",J564,0)</f>
        <v>0</v>
      </c>
      <c r="BG564" s="240">
        <f>IF(N564="zákl. přenesená",J564,0)</f>
        <v>0</v>
      </c>
      <c r="BH564" s="240">
        <f>IF(N564="sníž. přenesená",J564,0)</f>
        <v>0</v>
      </c>
      <c r="BI564" s="240">
        <f>IF(N564="nulová",J564,0)</f>
        <v>0</v>
      </c>
      <c r="BJ564" s="17" t="s">
        <v>91</v>
      </c>
      <c r="BK564" s="240">
        <f>ROUND(I564*H564,2)</f>
        <v>0</v>
      </c>
      <c r="BL564" s="17" t="s">
        <v>214</v>
      </c>
      <c r="BM564" s="239" t="s">
        <v>918</v>
      </c>
    </row>
    <row r="565" s="2" customFormat="1" ht="37.8" customHeight="1">
      <c r="A565" s="38"/>
      <c r="B565" s="39"/>
      <c r="C565" s="227" t="s">
        <v>919</v>
      </c>
      <c r="D565" s="227" t="s">
        <v>210</v>
      </c>
      <c r="E565" s="228" t="s">
        <v>920</v>
      </c>
      <c r="F565" s="229" t="s">
        <v>921</v>
      </c>
      <c r="G565" s="230" t="s">
        <v>351</v>
      </c>
      <c r="H565" s="231">
        <v>13</v>
      </c>
      <c r="I565" s="232"/>
      <c r="J565" s="233">
        <f>ROUND(I565*H565,2)</f>
        <v>0</v>
      </c>
      <c r="K565" s="234"/>
      <c r="L565" s="44"/>
      <c r="M565" s="235" t="s">
        <v>1</v>
      </c>
      <c r="N565" s="236" t="s">
        <v>44</v>
      </c>
      <c r="O565" s="91"/>
      <c r="P565" s="237">
        <f>O565*H565</f>
        <v>0</v>
      </c>
      <c r="Q565" s="237">
        <v>0</v>
      </c>
      <c r="R565" s="237">
        <f>Q565*H565</f>
        <v>0</v>
      </c>
      <c r="S565" s="237">
        <v>0</v>
      </c>
      <c r="T565" s="238">
        <f>S565*H565</f>
        <v>0</v>
      </c>
      <c r="U565" s="38"/>
      <c r="V565" s="38"/>
      <c r="W565" s="38"/>
      <c r="X565" s="38"/>
      <c r="Y565" s="38"/>
      <c r="Z565" s="38"/>
      <c r="AA565" s="38"/>
      <c r="AB565" s="38"/>
      <c r="AC565" s="38"/>
      <c r="AD565" s="38"/>
      <c r="AE565" s="38"/>
      <c r="AR565" s="239" t="s">
        <v>214</v>
      </c>
      <c r="AT565" s="239" t="s">
        <v>210</v>
      </c>
      <c r="AU565" s="239" t="s">
        <v>91</v>
      </c>
      <c r="AY565" s="17" t="s">
        <v>208</v>
      </c>
      <c r="BE565" s="240">
        <f>IF(N565="základní",J565,0)</f>
        <v>0</v>
      </c>
      <c r="BF565" s="240">
        <f>IF(N565="snížená",J565,0)</f>
        <v>0</v>
      </c>
      <c r="BG565" s="240">
        <f>IF(N565="zákl. přenesená",J565,0)</f>
        <v>0</v>
      </c>
      <c r="BH565" s="240">
        <f>IF(N565="sníž. přenesená",J565,0)</f>
        <v>0</v>
      </c>
      <c r="BI565" s="240">
        <f>IF(N565="nulová",J565,0)</f>
        <v>0</v>
      </c>
      <c r="BJ565" s="17" t="s">
        <v>91</v>
      </c>
      <c r="BK565" s="240">
        <f>ROUND(I565*H565,2)</f>
        <v>0</v>
      </c>
      <c r="BL565" s="17" t="s">
        <v>214</v>
      </c>
      <c r="BM565" s="239" t="s">
        <v>922</v>
      </c>
    </row>
    <row r="566" s="2" customFormat="1" ht="37.8" customHeight="1">
      <c r="A566" s="38"/>
      <c r="B566" s="39"/>
      <c r="C566" s="227" t="s">
        <v>573</v>
      </c>
      <c r="D566" s="227" t="s">
        <v>210</v>
      </c>
      <c r="E566" s="228" t="s">
        <v>923</v>
      </c>
      <c r="F566" s="229" t="s">
        <v>924</v>
      </c>
      <c r="G566" s="230" t="s">
        <v>351</v>
      </c>
      <c r="H566" s="231">
        <v>7</v>
      </c>
      <c r="I566" s="232"/>
      <c r="J566" s="233">
        <f>ROUND(I566*H566,2)</f>
        <v>0</v>
      </c>
      <c r="K566" s="234"/>
      <c r="L566" s="44"/>
      <c r="M566" s="235" t="s">
        <v>1</v>
      </c>
      <c r="N566" s="236" t="s">
        <v>44</v>
      </c>
      <c r="O566" s="91"/>
      <c r="P566" s="237">
        <f>O566*H566</f>
        <v>0</v>
      </c>
      <c r="Q566" s="237">
        <v>0</v>
      </c>
      <c r="R566" s="237">
        <f>Q566*H566</f>
        <v>0</v>
      </c>
      <c r="S566" s="237">
        <v>0</v>
      </c>
      <c r="T566" s="238">
        <f>S566*H566</f>
        <v>0</v>
      </c>
      <c r="U566" s="38"/>
      <c r="V566" s="38"/>
      <c r="W566" s="38"/>
      <c r="X566" s="38"/>
      <c r="Y566" s="38"/>
      <c r="Z566" s="38"/>
      <c r="AA566" s="38"/>
      <c r="AB566" s="38"/>
      <c r="AC566" s="38"/>
      <c r="AD566" s="38"/>
      <c r="AE566" s="38"/>
      <c r="AR566" s="239" t="s">
        <v>214</v>
      </c>
      <c r="AT566" s="239" t="s">
        <v>210</v>
      </c>
      <c r="AU566" s="239" t="s">
        <v>91</v>
      </c>
      <c r="AY566" s="17" t="s">
        <v>208</v>
      </c>
      <c r="BE566" s="240">
        <f>IF(N566="základní",J566,0)</f>
        <v>0</v>
      </c>
      <c r="BF566" s="240">
        <f>IF(N566="snížená",J566,0)</f>
        <v>0</v>
      </c>
      <c r="BG566" s="240">
        <f>IF(N566="zákl. přenesená",J566,0)</f>
        <v>0</v>
      </c>
      <c r="BH566" s="240">
        <f>IF(N566="sníž. přenesená",J566,0)</f>
        <v>0</v>
      </c>
      <c r="BI566" s="240">
        <f>IF(N566="nulová",J566,0)</f>
        <v>0</v>
      </c>
      <c r="BJ566" s="17" t="s">
        <v>91</v>
      </c>
      <c r="BK566" s="240">
        <f>ROUND(I566*H566,2)</f>
        <v>0</v>
      </c>
      <c r="BL566" s="17" t="s">
        <v>214</v>
      </c>
      <c r="BM566" s="239" t="s">
        <v>925</v>
      </c>
    </row>
    <row r="567" s="2" customFormat="1" ht="37.8" customHeight="1">
      <c r="A567" s="38"/>
      <c r="B567" s="39"/>
      <c r="C567" s="227" t="s">
        <v>926</v>
      </c>
      <c r="D567" s="227" t="s">
        <v>210</v>
      </c>
      <c r="E567" s="228" t="s">
        <v>927</v>
      </c>
      <c r="F567" s="229" t="s">
        <v>928</v>
      </c>
      <c r="G567" s="230" t="s">
        <v>351</v>
      </c>
      <c r="H567" s="231">
        <v>2</v>
      </c>
      <c r="I567" s="232"/>
      <c r="J567" s="233">
        <f>ROUND(I567*H567,2)</f>
        <v>0</v>
      </c>
      <c r="K567" s="234"/>
      <c r="L567" s="44"/>
      <c r="M567" s="235" t="s">
        <v>1</v>
      </c>
      <c r="N567" s="236" t="s">
        <v>44</v>
      </c>
      <c r="O567" s="91"/>
      <c r="P567" s="237">
        <f>O567*H567</f>
        <v>0</v>
      </c>
      <c r="Q567" s="237">
        <v>0</v>
      </c>
      <c r="R567" s="237">
        <f>Q567*H567</f>
        <v>0</v>
      </c>
      <c r="S567" s="237">
        <v>0</v>
      </c>
      <c r="T567" s="238">
        <f>S567*H567</f>
        <v>0</v>
      </c>
      <c r="U567" s="38"/>
      <c r="V567" s="38"/>
      <c r="W567" s="38"/>
      <c r="X567" s="38"/>
      <c r="Y567" s="38"/>
      <c r="Z567" s="38"/>
      <c r="AA567" s="38"/>
      <c r="AB567" s="38"/>
      <c r="AC567" s="38"/>
      <c r="AD567" s="38"/>
      <c r="AE567" s="38"/>
      <c r="AR567" s="239" t="s">
        <v>214</v>
      </c>
      <c r="AT567" s="239" t="s">
        <v>210</v>
      </c>
      <c r="AU567" s="239" t="s">
        <v>91</v>
      </c>
      <c r="AY567" s="17" t="s">
        <v>208</v>
      </c>
      <c r="BE567" s="240">
        <f>IF(N567="základní",J567,0)</f>
        <v>0</v>
      </c>
      <c r="BF567" s="240">
        <f>IF(N567="snížená",J567,0)</f>
        <v>0</v>
      </c>
      <c r="BG567" s="240">
        <f>IF(N567="zákl. přenesená",J567,0)</f>
        <v>0</v>
      </c>
      <c r="BH567" s="240">
        <f>IF(N567="sníž. přenesená",J567,0)</f>
        <v>0</v>
      </c>
      <c r="BI567" s="240">
        <f>IF(N567="nulová",J567,0)</f>
        <v>0</v>
      </c>
      <c r="BJ567" s="17" t="s">
        <v>91</v>
      </c>
      <c r="BK567" s="240">
        <f>ROUND(I567*H567,2)</f>
        <v>0</v>
      </c>
      <c r="BL567" s="17" t="s">
        <v>214</v>
      </c>
      <c r="BM567" s="239" t="s">
        <v>929</v>
      </c>
    </row>
    <row r="568" s="2" customFormat="1" ht="37.8" customHeight="1">
      <c r="A568" s="38"/>
      <c r="B568" s="39"/>
      <c r="C568" s="227" t="s">
        <v>577</v>
      </c>
      <c r="D568" s="227" t="s">
        <v>210</v>
      </c>
      <c r="E568" s="228" t="s">
        <v>930</v>
      </c>
      <c r="F568" s="229" t="s">
        <v>931</v>
      </c>
      <c r="G568" s="230" t="s">
        <v>351</v>
      </c>
      <c r="H568" s="231">
        <v>1</v>
      </c>
      <c r="I568" s="232"/>
      <c r="J568" s="233">
        <f>ROUND(I568*H568,2)</f>
        <v>0</v>
      </c>
      <c r="K568" s="234"/>
      <c r="L568" s="44"/>
      <c r="M568" s="235" t="s">
        <v>1</v>
      </c>
      <c r="N568" s="236" t="s">
        <v>44</v>
      </c>
      <c r="O568" s="91"/>
      <c r="P568" s="237">
        <f>O568*H568</f>
        <v>0</v>
      </c>
      <c r="Q568" s="237">
        <v>0</v>
      </c>
      <c r="R568" s="237">
        <f>Q568*H568</f>
        <v>0</v>
      </c>
      <c r="S568" s="237">
        <v>0</v>
      </c>
      <c r="T568" s="238">
        <f>S568*H568</f>
        <v>0</v>
      </c>
      <c r="U568" s="38"/>
      <c r="V568" s="38"/>
      <c r="W568" s="38"/>
      <c r="X568" s="38"/>
      <c r="Y568" s="38"/>
      <c r="Z568" s="38"/>
      <c r="AA568" s="38"/>
      <c r="AB568" s="38"/>
      <c r="AC568" s="38"/>
      <c r="AD568" s="38"/>
      <c r="AE568" s="38"/>
      <c r="AR568" s="239" t="s">
        <v>214</v>
      </c>
      <c r="AT568" s="239" t="s">
        <v>210</v>
      </c>
      <c r="AU568" s="239" t="s">
        <v>91</v>
      </c>
      <c r="AY568" s="17" t="s">
        <v>208</v>
      </c>
      <c r="BE568" s="240">
        <f>IF(N568="základní",J568,0)</f>
        <v>0</v>
      </c>
      <c r="BF568" s="240">
        <f>IF(N568="snížená",J568,0)</f>
        <v>0</v>
      </c>
      <c r="BG568" s="240">
        <f>IF(N568="zákl. přenesená",J568,0)</f>
        <v>0</v>
      </c>
      <c r="BH568" s="240">
        <f>IF(N568="sníž. přenesená",J568,0)</f>
        <v>0</v>
      </c>
      <c r="BI568" s="240">
        <f>IF(N568="nulová",J568,0)</f>
        <v>0</v>
      </c>
      <c r="BJ568" s="17" t="s">
        <v>91</v>
      </c>
      <c r="BK568" s="240">
        <f>ROUND(I568*H568,2)</f>
        <v>0</v>
      </c>
      <c r="BL568" s="17" t="s">
        <v>214</v>
      </c>
      <c r="BM568" s="239" t="s">
        <v>932</v>
      </c>
    </row>
    <row r="569" s="2" customFormat="1" ht="44.25" customHeight="1">
      <c r="A569" s="38"/>
      <c r="B569" s="39"/>
      <c r="C569" s="227" t="s">
        <v>933</v>
      </c>
      <c r="D569" s="227" t="s">
        <v>210</v>
      </c>
      <c r="E569" s="228" t="s">
        <v>934</v>
      </c>
      <c r="F569" s="229" t="s">
        <v>935</v>
      </c>
      <c r="G569" s="230" t="s">
        <v>351</v>
      </c>
      <c r="H569" s="231">
        <v>1</v>
      </c>
      <c r="I569" s="232"/>
      <c r="J569" s="233">
        <f>ROUND(I569*H569,2)</f>
        <v>0</v>
      </c>
      <c r="K569" s="234"/>
      <c r="L569" s="44"/>
      <c r="M569" s="235" t="s">
        <v>1</v>
      </c>
      <c r="N569" s="236" t="s">
        <v>44</v>
      </c>
      <c r="O569" s="91"/>
      <c r="P569" s="237">
        <f>O569*H569</f>
        <v>0</v>
      </c>
      <c r="Q569" s="237">
        <v>0</v>
      </c>
      <c r="R569" s="237">
        <f>Q569*H569</f>
        <v>0</v>
      </c>
      <c r="S569" s="237">
        <v>0</v>
      </c>
      <c r="T569" s="238">
        <f>S569*H569</f>
        <v>0</v>
      </c>
      <c r="U569" s="38"/>
      <c r="V569" s="38"/>
      <c r="W569" s="38"/>
      <c r="X569" s="38"/>
      <c r="Y569" s="38"/>
      <c r="Z569" s="38"/>
      <c r="AA569" s="38"/>
      <c r="AB569" s="38"/>
      <c r="AC569" s="38"/>
      <c r="AD569" s="38"/>
      <c r="AE569" s="38"/>
      <c r="AR569" s="239" t="s">
        <v>214</v>
      </c>
      <c r="AT569" s="239" t="s">
        <v>210</v>
      </c>
      <c r="AU569" s="239" t="s">
        <v>91</v>
      </c>
      <c r="AY569" s="17" t="s">
        <v>208</v>
      </c>
      <c r="BE569" s="240">
        <f>IF(N569="základní",J569,0)</f>
        <v>0</v>
      </c>
      <c r="BF569" s="240">
        <f>IF(N569="snížená",J569,0)</f>
        <v>0</v>
      </c>
      <c r="BG569" s="240">
        <f>IF(N569="zákl. přenesená",J569,0)</f>
        <v>0</v>
      </c>
      <c r="BH569" s="240">
        <f>IF(N569="sníž. přenesená",J569,0)</f>
        <v>0</v>
      </c>
      <c r="BI569" s="240">
        <f>IF(N569="nulová",J569,0)</f>
        <v>0</v>
      </c>
      <c r="BJ569" s="17" t="s">
        <v>91</v>
      </c>
      <c r="BK569" s="240">
        <f>ROUND(I569*H569,2)</f>
        <v>0</v>
      </c>
      <c r="BL569" s="17" t="s">
        <v>214</v>
      </c>
      <c r="BM569" s="239" t="s">
        <v>936</v>
      </c>
    </row>
    <row r="570" s="2" customFormat="1" ht="44.25" customHeight="1">
      <c r="A570" s="38"/>
      <c r="B570" s="39"/>
      <c r="C570" s="227" t="s">
        <v>581</v>
      </c>
      <c r="D570" s="227" t="s">
        <v>210</v>
      </c>
      <c r="E570" s="228" t="s">
        <v>937</v>
      </c>
      <c r="F570" s="229" t="s">
        <v>938</v>
      </c>
      <c r="G570" s="230" t="s">
        <v>351</v>
      </c>
      <c r="H570" s="231">
        <v>11</v>
      </c>
      <c r="I570" s="232"/>
      <c r="J570" s="233">
        <f>ROUND(I570*H570,2)</f>
        <v>0</v>
      </c>
      <c r="K570" s="234"/>
      <c r="L570" s="44"/>
      <c r="M570" s="235" t="s">
        <v>1</v>
      </c>
      <c r="N570" s="236" t="s">
        <v>44</v>
      </c>
      <c r="O570" s="91"/>
      <c r="P570" s="237">
        <f>O570*H570</f>
        <v>0</v>
      </c>
      <c r="Q570" s="237">
        <v>0</v>
      </c>
      <c r="R570" s="237">
        <f>Q570*H570</f>
        <v>0</v>
      </c>
      <c r="S570" s="237">
        <v>0</v>
      </c>
      <c r="T570" s="238">
        <f>S570*H570</f>
        <v>0</v>
      </c>
      <c r="U570" s="38"/>
      <c r="V570" s="38"/>
      <c r="W570" s="38"/>
      <c r="X570" s="38"/>
      <c r="Y570" s="38"/>
      <c r="Z570" s="38"/>
      <c r="AA570" s="38"/>
      <c r="AB570" s="38"/>
      <c r="AC570" s="38"/>
      <c r="AD570" s="38"/>
      <c r="AE570" s="38"/>
      <c r="AR570" s="239" t="s">
        <v>214</v>
      </c>
      <c r="AT570" s="239" t="s">
        <v>210</v>
      </c>
      <c r="AU570" s="239" t="s">
        <v>91</v>
      </c>
      <c r="AY570" s="17" t="s">
        <v>208</v>
      </c>
      <c r="BE570" s="240">
        <f>IF(N570="základní",J570,0)</f>
        <v>0</v>
      </c>
      <c r="BF570" s="240">
        <f>IF(N570="snížená",J570,0)</f>
        <v>0</v>
      </c>
      <c r="BG570" s="240">
        <f>IF(N570="zákl. přenesená",J570,0)</f>
        <v>0</v>
      </c>
      <c r="BH570" s="240">
        <f>IF(N570="sníž. přenesená",J570,0)</f>
        <v>0</v>
      </c>
      <c r="BI570" s="240">
        <f>IF(N570="nulová",J570,0)</f>
        <v>0</v>
      </c>
      <c r="BJ570" s="17" t="s">
        <v>91</v>
      </c>
      <c r="BK570" s="240">
        <f>ROUND(I570*H570,2)</f>
        <v>0</v>
      </c>
      <c r="BL570" s="17" t="s">
        <v>214</v>
      </c>
      <c r="BM570" s="239" t="s">
        <v>939</v>
      </c>
    </row>
    <row r="571" s="2" customFormat="1" ht="44.25" customHeight="1">
      <c r="A571" s="38"/>
      <c r="B571" s="39"/>
      <c r="C571" s="227" t="s">
        <v>940</v>
      </c>
      <c r="D571" s="227" t="s">
        <v>210</v>
      </c>
      <c r="E571" s="228" t="s">
        <v>941</v>
      </c>
      <c r="F571" s="229" t="s">
        <v>942</v>
      </c>
      <c r="G571" s="230" t="s">
        <v>351</v>
      </c>
      <c r="H571" s="231">
        <v>11</v>
      </c>
      <c r="I571" s="232"/>
      <c r="J571" s="233">
        <f>ROUND(I571*H571,2)</f>
        <v>0</v>
      </c>
      <c r="K571" s="234"/>
      <c r="L571" s="44"/>
      <c r="M571" s="235" t="s">
        <v>1</v>
      </c>
      <c r="N571" s="236" t="s">
        <v>44</v>
      </c>
      <c r="O571" s="91"/>
      <c r="P571" s="237">
        <f>O571*H571</f>
        <v>0</v>
      </c>
      <c r="Q571" s="237">
        <v>0</v>
      </c>
      <c r="R571" s="237">
        <f>Q571*H571</f>
        <v>0</v>
      </c>
      <c r="S571" s="237">
        <v>0</v>
      </c>
      <c r="T571" s="238">
        <f>S571*H571</f>
        <v>0</v>
      </c>
      <c r="U571" s="38"/>
      <c r="V571" s="38"/>
      <c r="W571" s="38"/>
      <c r="X571" s="38"/>
      <c r="Y571" s="38"/>
      <c r="Z571" s="38"/>
      <c r="AA571" s="38"/>
      <c r="AB571" s="38"/>
      <c r="AC571" s="38"/>
      <c r="AD571" s="38"/>
      <c r="AE571" s="38"/>
      <c r="AR571" s="239" t="s">
        <v>214</v>
      </c>
      <c r="AT571" s="239" t="s">
        <v>210</v>
      </c>
      <c r="AU571" s="239" t="s">
        <v>91</v>
      </c>
      <c r="AY571" s="17" t="s">
        <v>208</v>
      </c>
      <c r="BE571" s="240">
        <f>IF(N571="základní",J571,0)</f>
        <v>0</v>
      </c>
      <c r="BF571" s="240">
        <f>IF(N571="snížená",J571,0)</f>
        <v>0</v>
      </c>
      <c r="BG571" s="240">
        <f>IF(N571="zákl. přenesená",J571,0)</f>
        <v>0</v>
      </c>
      <c r="BH571" s="240">
        <f>IF(N571="sníž. přenesená",J571,0)</f>
        <v>0</v>
      </c>
      <c r="BI571" s="240">
        <f>IF(N571="nulová",J571,0)</f>
        <v>0</v>
      </c>
      <c r="BJ571" s="17" t="s">
        <v>91</v>
      </c>
      <c r="BK571" s="240">
        <f>ROUND(I571*H571,2)</f>
        <v>0</v>
      </c>
      <c r="BL571" s="17" t="s">
        <v>214</v>
      </c>
      <c r="BM571" s="239" t="s">
        <v>943</v>
      </c>
    </row>
    <row r="572" s="2" customFormat="1" ht="44.25" customHeight="1">
      <c r="A572" s="38"/>
      <c r="B572" s="39"/>
      <c r="C572" s="227" t="s">
        <v>586</v>
      </c>
      <c r="D572" s="227" t="s">
        <v>210</v>
      </c>
      <c r="E572" s="228" t="s">
        <v>944</v>
      </c>
      <c r="F572" s="229" t="s">
        <v>945</v>
      </c>
      <c r="G572" s="230" t="s">
        <v>351</v>
      </c>
      <c r="H572" s="231">
        <v>3</v>
      </c>
      <c r="I572" s="232"/>
      <c r="J572" s="233">
        <f>ROUND(I572*H572,2)</f>
        <v>0</v>
      </c>
      <c r="K572" s="234"/>
      <c r="L572" s="44"/>
      <c r="M572" s="235" t="s">
        <v>1</v>
      </c>
      <c r="N572" s="236" t="s">
        <v>44</v>
      </c>
      <c r="O572" s="91"/>
      <c r="P572" s="237">
        <f>O572*H572</f>
        <v>0</v>
      </c>
      <c r="Q572" s="237">
        <v>0</v>
      </c>
      <c r="R572" s="237">
        <f>Q572*H572</f>
        <v>0</v>
      </c>
      <c r="S572" s="237">
        <v>0</v>
      </c>
      <c r="T572" s="238">
        <f>S572*H572</f>
        <v>0</v>
      </c>
      <c r="U572" s="38"/>
      <c r="V572" s="38"/>
      <c r="W572" s="38"/>
      <c r="X572" s="38"/>
      <c r="Y572" s="38"/>
      <c r="Z572" s="38"/>
      <c r="AA572" s="38"/>
      <c r="AB572" s="38"/>
      <c r="AC572" s="38"/>
      <c r="AD572" s="38"/>
      <c r="AE572" s="38"/>
      <c r="AR572" s="239" t="s">
        <v>214</v>
      </c>
      <c r="AT572" s="239" t="s">
        <v>210</v>
      </c>
      <c r="AU572" s="239" t="s">
        <v>91</v>
      </c>
      <c r="AY572" s="17" t="s">
        <v>208</v>
      </c>
      <c r="BE572" s="240">
        <f>IF(N572="základní",J572,0)</f>
        <v>0</v>
      </c>
      <c r="BF572" s="240">
        <f>IF(N572="snížená",J572,0)</f>
        <v>0</v>
      </c>
      <c r="BG572" s="240">
        <f>IF(N572="zákl. přenesená",J572,0)</f>
        <v>0</v>
      </c>
      <c r="BH572" s="240">
        <f>IF(N572="sníž. přenesená",J572,0)</f>
        <v>0</v>
      </c>
      <c r="BI572" s="240">
        <f>IF(N572="nulová",J572,0)</f>
        <v>0</v>
      </c>
      <c r="BJ572" s="17" t="s">
        <v>91</v>
      </c>
      <c r="BK572" s="240">
        <f>ROUND(I572*H572,2)</f>
        <v>0</v>
      </c>
      <c r="BL572" s="17" t="s">
        <v>214</v>
      </c>
      <c r="BM572" s="239" t="s">
        <v>946</v>
      </c>
    </row>
    <row r="573" s="2" customFormat="1" ht="44.25" customHeight="1">
      <c r="A573" s="38"/>
      <c r="B573" s="39"/>
      <c r="C573" s="227" t="s">
        <v>947</v>
      </c>
      <c r="D573" s="227" t="s">
        <v>210</v>
      </c>
      <c r="E573" s="228" t="s">
        <v>948</v>
      </c>
      <c r="F573" s="229" t="s">
        <v>949</v>
      </c>
      <c r="G573" s="230" t="s">
        <v>351</v>
      </c>
      <c r="H573" s="231">
        <v>5</v>
      </c>
      <c r="I573" s="232"/>
      <c r="J573" s="233">
        <f>ROUND(I573*H573,2)</f>
        <v>0</v>
      </c>
      <c r="K573" s="234"/>
      <c r="L573" s="44"/>
      <c r="M573" s="235" t="s">
        <v>1</v>
      </c>
      <c r="N573" s="236" t="s">
        <v>44</v>
      </c>
      <c r="O573" s="91"/>
      <c r="P573" s="237">
        <f>O573*H573</f>
        <v>0</v>
      </c>
      <c r="Q573" s="237">
        <v>0</v>
      </c>
      <c r="R573" s="237">
        <f>Q573*H573</f>
        <v>0</v>
      </c>
      <c r="S573" s="237">
        <v>0</v>
      </c>
      <c r="T573" s="238">
        <f>S573*H573</f>
        <v>0</v>
      </c>
      <c r="U573" s="38"/>
      <c r="V573" s="38"/>
      <c r="W573" s="38"/>
      <c r="X573" s="38"/>
      <c r="Y573" s="38"/>
      <c r="Z573" s="38"/>
      <c r="AA573" s="38"/>
      <c r="AB573" s="38"/>
      <c r="AC573" s="38"/>
      <c r="AD573" s="38"/>
      <c r="AE573" s="38"/>
      <c r="AR573" s="239" t="s">
        <v>214</v>
      </c>
      <c r="AT573" s="239" t="s">
        <v>210</v>
      </c>
      <c r="AU573" s="239" t="s">
        <v>91</v>
      </c>
      <c r="AY573" s="17" t="s">
        <v>208</v>
      </c>
      <c r="BE573" s="240">
        <f>IF(N573="základní",J573,0)</f>
        <v>0</v>
      </c>
      <c r="BF573" s="240">
        <f>IF(N573="snížená",J573,0)</f>
        <v>0</v>
      </c>
      <c r="BG573" s="240">
        <f>IF(N573="zákl. přenesená",J573,0)</f>
        <v>0</v>
      </c>
      <c r="BH573" s="240">
        <f>IF(N573="sníž. přenesená",J573,0)</f>
        <v>0</v>
      </c>
      <c r="BI573" s="240">
        <f>IF(N573="nulová",J573,0)</f>
        <v>0</v>
      </c>
      <c r="BJ573" s="17" t="s">
        <v>91</v>
      </c>
      <c r="BK573" s="240">
        <f>ROUND(I573*H573,2)</f>
        <v>0</v>
      </c>
      <c r="BL573" s="17" t="s">
        <v>214</v>
      </c>
      <c r="BM573" s="239" t="s">
        <v>950</v>
      </c>
    </row>
    <row r="574" s="2" customFormat="1" ht="44.25" customHeight="1">
      <c r="A574" s="38"/>
      <c r="B574" s="39"/>
      <c r="C574" s="227" t="s">
        <v>589</v>
      </c>
      <c r="D574" s="227" t="s">
        <v>210</v>
      </c>
      <c r="E574" s="228" t="s">
        <v>951</v>
      </c>
      <c r="F574" s="229" t="s">
        <v>952</v>
      </c>
      <c r="G574" s="230" t="s">
        <v>351</v>
      </c>
      <c r="H574" s="231">
        <v>20</v>
      </c>
      <c r="I574" s="232"/>
      <c r="J574" s="233">
        <f>ROUND(I574*H574,2)</f>
        <v>0</v>
      </c>
      <c r="K574" s="234"/>
      <c r="L574" s="44"/>
      <c r="M574" s="235" t="s">
        <v>1</v>
      </c>
      <c r="N574" s="236" t="s">
        <v>44</v>
      </c>
      <c r="O574" s="91"/>
      <c r="P574" s="237">
        <f>O574*H574</f>
        <v>0</v>
      </c>
      <c r="Q574" s="237">
        <v>0</v>
      </c>
      <c r="R574" s="237">
        <f>Q574*H574</f>
        <v>0</v>
      </c>
      <c r="S574" s="237">
        <v>0</v>
      </c>
      <c r="T574" s="238">
        <f>S574*H574</f>
        <v>0</v>
      </c>
      <c r="U574" s="38"/>
      <c r="V574" s="38"/>
      <c r="W574" s="38"/>
      <c r="X574" s="38"/>
      <c r="Y574" s="38"/>
      <c r="Z574" s="38"/>
      <c r="AA574" s="38"/>
      <c r="AB574" s="38"/>
      <c r="AC574" s="38"/>
      <c r="AD574" s="38"/>
      <c r="AE574" s="38"/>
      <c r="AR574" s="239" t="s">
        <v>214</v>
      </c>
      <c r="AT574" s="239" t="s">
        <v>210</v>
      </c>
      <c r="AU574" s="239" t="s">
        <v>91</v>
      </c>
      <c r="AY574" s="17" t="s">
        <v>208</v>
      </c>
      <c r="BE574" s="240">
        <f>IF(N574="základní",J574,0)</f>
        <v>0</v>
      </c>
      <c r="BF574" s="240">
        <f>IF(N574="snížená",J574,0)</f>
        <v>0</v>
      </c>
      <c r="BG574" s="240">
        <f>IF(N574="zákl. přenesená",J574,0)</f>
        <v>0</v>
      </c>
      <c r="BH574" s="240">
        <f>IF(N574="sníž. přenesená",J574,0)</f>
        <v>0</v>
      </c>
      <c r="BI574" s="240">
        <f>IF(N574="nulová",J574,0)</f>
        <v>0</v>
      </c>
      <c r="BJ574" s="17" t="s">
        <v>91</v>
      </c>
      <c r="BK574" s="240">
        <f>ROUND(I574*H574,2)</f>
        <v>0</v>
      </c>
      <c r="BL574" s="17" t="s">
        <v>214</v>
      </c>
      <c r="BM574" s="239" t="s">
        <v>953</v>
      </c>
    </row>
    <row r="575" s="2" customFormat="1" ht="37.8" customHeight="1">
      <c r="A575" s="38"/>
      <c r="B575" s="39"/>
      <c r="C575" s="227" t="s">
        <v>954</v>
      </c>
      <c r="D575" s="227" t="s">
        <v>210</v>
      </c>
      <c r="E575" s="228" t="s">
        <v>955</v>
      </c>
      <c r="F575" s="229" t="s">
        <v>956</v>
      </c>
      <c r="G575" s="230" t="s">
        <v>351</v>
      </c>
      <c r="H575" s="231">
        <v>34</v>
      </c>
      <c r="I575" s="232"/>
      <c r="J575" s="233">
        <f>ROUND(I575*H575,2)</f>
        <v>0</v>
      </c>
      <c r="K575" s="234"/>
      <c r="L575" s="44"/>
      <c r="M575" s="235" t="s">
        <v>1</v>
      </c>
      <c r="N575" s="236" t="s">
        <v>44</v>
      </c>
      <c r="O575" s="91"/>
      <c r="P575" s="237">
        <f>O575*H575</f>
        <v>0</v>
      </c>
      <c r="Q575" s="237">
        <v>0</v>
      </c>
      <c r="R575" s="237">
        <f>Q575*H575</f>
        <v>0</v>
      </c>
      <c r="S575" s="237">
        <v>0</v>
      </c>
      <c r="T575" s="238">
        <f>S575*H575</f>
        <v>0</v>
      </c>
      <c r="U575" s="38"/>
      <c r="V575" s="38"/>
      <c r="W575" s="38"/>
      <c r="X575" s="38"/>
      <c r="Y575" s="38"/>
      <c r="Z575" s="38"/>
      <c r="AA575" s="38"/>
      <c r="AB575" s="38"/>
      <c r="AC575" s="38"/>
      <c r="AD575" s="38"/>
      <c r="AE575" s="38"/>
      <c r="AR575" s="239" t="s">
        <v>214</v>
      </c>
      <c r="AT575" s="239" t="s">
        <v>210</v>
      </c>
      <c r="AU575" s="239" t="s">
        <v>91</v>
      </c>
      <c r="AY575" s="17" t="s">
        <v>208</v>
      </c>
      <c r="BE575" s="240">
        <f>IF(N575="základní",J575,0)</f>
        <v>0</v>
      </c>
      <c r="BF575" s="240">
        <f>IF(N575="snížená",J575,0)</f>
        <v>0</v>
      </c>
      <c r="BG575" s="240">
        <f>IF(N575="zákl. přenesená",J575,0)</f>
        <v>0</v>
      </c>
      <c r="BH575" s="240">
        <f>IF(N575="sníž. přenesená",J575,0)</f>
        <v>0</v>
      </c>
      <c r="BI575" s="240">
        <f>IF(N575="nulová",J575,0)</f>
        <v>0</v>
      </c>
      <c r="BJ575" s="17" t="s">
        <v>91</v>
      </c>
      <c r="BK575" s="240">
        <f>ROUND(I575*H575,2)</f>
        <v>0</v>
      </c>
      <c r="BL575" s="17" t="s">
        <v>214</v>
      </c>
      <c r="BM575" s="239" t="s">
        <v>957</v>
      </c>
    </row>
    <row r="576" s="2" customFormat="1" ht="44.25" customHeight="1">
      <c r="A576" s="38"/>
      <c r="B576" s="39"/>
      <c r="C576" s="227" t="s">
        <v>594</v>
      </c>
      <c r="D576" s="227" t="s">
        <v>210</v>
      </c>
      <c r="E576" s="228" t="s">
        <v>958</v>
      </c>
      <c r="F576" s="229" t="s">
        <v>959</v>
      </c>
      <c r="G576" s="230" t="s">
        <v>351</v>
      </c>
      <c r="H576" s="231">
        <v>3</v>
      </c>
      <c r="I576" s="232"/>
      <c r="J576" s="233">
        <f>ROUND(I576*H576,2)</f>
        <v>0</v>
      </c>
      <c r="K576" s="234"/>
      <c r="L576" s="44"/>
      <c r="M576" s="235" t="s">
        <v>1</v>
      </c>
      <c r="N576" s="236" t="s">
        <v>44</v>
      </c>
      <c r="O576" s="91"/>
      <c r="P576" s="237">
        <f>O576*H576</f>
        <v>0</v>
      </c>
      <c r="Q576" s="237">
        <v>0</v>
      </c>
      <c r="R576" s="237">
        <f>Q576*H576</f>
        <v>0</v>
      </c>
      <c r="S576" s="237">
        <v>0</v>
      </c>
      <c r="T576" s="238">
        <f>S576*H576</f>
        <v>0</v>
      </c>
      <c r="U576" s="38"/>
      <c r="V576" s="38"/>
      <c r="W576" s="38"/>
      <c r="X576" s="38"/>
      <c r="Y576" s="38"/>
      <c r="Z576" s="38"/>
      <c r="AA576" s="38"/>
      <c r="AB576" s="38"/>
      <c r="AC576" s="38"/>
      <c r="AD576" s="38"/>
      <c r="AE576" s="38"/>
      <c r="AR576" s="239" t="s">
        <v>214</v>
      </c>
      <c r="AT576" s="239" t="s">
        <v>210</v>
      </c>
      <c r="AU576" s="239" t="s">
        <v>91</v>
      </c>
      <c r="AY576" s="17" t="s">
        <v>208</v>
      </c>
      <c r="BE576" s="240">
        <f>IF(N576="základní",J576,0)</f>
        <v>0</v>
      </c>
      <c r="BF576" s="240">
        <f>IF(N576="snížená",J576,0)</f>
        <v>0</v>
      </c>
      <c r="BG576" s="240">
        <f>IF(N576="zákl. přenesená",J576,0)</f>
        <v>0</v>
      </c>
      <c r="BH576" s="240">
        <f>IF(N576="sníž. přenesená",J576,0)</f>
        <v>0</v>
      </c>
      <c r="BI576" s="240">
        <f>IF(N576="nulová",J576,0)</f>
        <v>0</v>
      </c>
      <c r="BJ576" s="17" t="s">
        <v>91</v>
      </c>
      <c r="BK576" s="240">
        <f>ROUND(I576*H576,2)</f>
        <v>0</v>
      </c>
      <c r="BL576" s="17" t="s">
        <v>214</v>
      </c>
      <c r="BM576" s="239" t="s">
        <v>960</v>
      </c>
    </row>
    <row r="577" s="2" customFormat="1" ht="24.15" customHeight="1">
      <c r="A577" s="38"/>
      <c r="B577" s="39"/>
      <c r="C577" s="227" t="s">
        <v>961</v>
      </c>
      <c r="D577" s="227" t="s">
        <v>210</v>
      </c>
      <c r="E577" s="228" t="s">
        <v>962</v>
      </c>
      <c r="F577" s="229" t="s">
        <v>963</v>
      </c>
      <c r="G577" s="230" t="s">
        <v>351</v>
      </c>
      <c r="H577" s="231">
        <v>3</v>
      </c>
      <c r="I577" s="232"/>
      <c r="J577" s="233">
        <f>ROUND(I577*H577,2)</f>
        <v>0</v>
      </c>
      <c r="K577" s="234"/>
      <c r="L577" s="44"/>
      <c r="M577" s="235" t="s">
        <v>1</v>
      </c>
      <c r="N577" s="236" t="s">
        <v>44</v>
      </c>
      <c r="O577" s="91"/>
      <c r="P577" s="237">
        <f>O577*H577</f>
        <v>0</v>
      </c>
      <c r="Q577" s="237">
        <v>0</v>
      </c>
      <c r="R577" s="237">
        <f>Q577*H577</f>
        <v>0</v>
      </c>
      <c r="S577" s="237">
        <v>0</v>
      </c>
      <c r="T577" s="238">
        <f>S577*H577</f>
        <v>0</v>
      </c>
      <c r="U577" s="38"/>
      <c r="V577" s="38"/>
      <c r="W577" s="38"/>
      <c r="X577" s="38"/>
      <c r="Y577" s="38"/>
      <c r="Z577" s="38"/>
      <c r="AA577" s="38"/>
      <c r="AB577" s="38"/>
      <c r="AC577" s="38"/>
      <c r="AD577" s="38"/>
      <c r="AE577" s="38"/>
      <c r="AR577" s="239" t="s">
        <v>214</v>
      </c>
      <c r="AT577" s="239" t="s">
        <v>210</v>
      </c>
      <c r="AU577" s="239" t="s">
        <v>91</v>
      </c>
      <c r="AY577" s="17" t="s">
        <v>208</v>
      </c>
      <c r="BE577" s="240">
        <f>IF(N577="základní",J577,0)</f>
        <v>0</v>
      </c>
      <c r="BF577" s="240">
        <f>IF(N577="snížená",J577,0)</f>
        <v>0</v>
      </c>
      <c r="BG577" s="240">
        <f>IF(N577="zákl. přenesená",J577,0)</f>
        <v>0</v>
      </c>
      <c r="BH577" s="240">
        <f>IF(N577="sníž. přenesená",J577,0)</f>
        <v>0</v>
      </c>
      <c r="BI577" s="240">
        <f>IF(N577="nulová",J577,0)</f>
        <v>0</v>
      </c>
      <c r="BJ577" s="17" t="s">
        <v>91</v>
      </c>
      <c r="BK577" s="240">
        <f>ROUND(I577*H577,2)</f>
        <v>0</v>
      </c>
      <c r="BL577" s="17" t="s">
        <v>214</v>
      </c>
      <c r="BM577" s="239" t="s">
        <v>964</v>
      </c>
    </row>
    <row r="578" s="2" customFormat="1" ht="24.15" customHeight="1">
      <c r="A578" s="38"/>
      <c r="B578" s="39"/>
      <c r="C578" s="227" t="s">
        <v>606</v>
      </c>
      <c r="D578" s="227" t="s">
        <v>210</v>
      </c>
      <c r="E578" s="228" t="s">
        <v>965</v>
      </c>
      <c r="F578" s="229" t="s">
        <v>966</v>
      </c>
      <c r="G578" s="230" t="s">
        <v>351</v>
      </c>
      <c r="H578" s="231">
        <v>1</v>
      </c>
      <c r="I578" s="232"/>
      <c r="J578" s="233">
        <f>ROUND(I578*H578,2)</f>
        <v>0</v>
      </c>
      <c r="K578" s="234"/>
      <c r="L578" s="44"/>
      <c r="M578" s="235" t="s">
        <v>1</v>
      </c>
      <c r="N578" s="236" t="s">
        <v>44</v>
      </c>
      <c r="O578" s="91"/>
      <c r="P578" s="237">
        <f>O578*H578</f>
        <v>0</v>
      </c>
      <c r="Q578" s="237">
        <v>0</v>
      </c>
      <c r="R578" s="237">
        <f>Q578*H578</f>
        <v>0</v>
      </c>
      <c r="S578" s="237">
        <v>0</v>
      </c>
      <c r="T578" s="238">
        <f>S578*H578</f>
        <v>0</v>
      </c>
      <c r="U578" s="38"/>
      <c r="V578" s="38"/>
      <c r="W578" s="38"/>
      <c r="X578" s="38"/>
      <c r="Y578" s="38"/>
      <c r="Z578" s="38"/>
      <c r="AA578" s="38"/>
      <c r="AB578" s="38"/>
      <c r="AC578" s="38"/>
      <c r="AD578" s="38"/>
      <c r="AE578" s="38"/>
      <c r="AR578" s="239" t="s">
        <v>214</v>
      </c>
      <c r="AT578" s="239" t="s">
        <v>210</v>
      </c>
      <c r="AU578" s="239" t="s">
        <v>91</v>
      </c>
      <c r="AY578" s="17" t="s">
        <v>208</v>
      </c>
      <c r="BE578" s="240">
        <f>IF(N578="základní",J578,0)</f>
        <v>0</v>
      </c>
      <c r="BF578" s="240">
        <f>IF(N578="snížená",J578,0)</f>
        <v>0</v>
      </c>
      <c r="BG578" s="240">
        <f>IF(N578="zákl. přenesená",J578,0)</f>
        <v>0</v>
      </c>
      <c r="BH578" s="240">
        <f>IF(N578="sníž. přenesená",J578,0)</f>
        <v>0</v>
      </c>
      <c r="BI578" s="240">
        <f>IF(N578="nulová",J578,0)</f>
        <v>0</v>
      </c>
      <c r="BJ578" s="17" t="s">
        <v>91</v>
      </c>
      <c r="BK578" s="240">
        <f>ROUND(I578*H578,2)</f>
        <v>0</v>
      </c>
      <c r="BL578" s="17" t="s">
        <v>214</v>
      </c>
      <c r="BM578" s="239" t="s">
        <v>967</v>
      </c>
    </row>
    <row r="579" s="2" customFormat="1" ht="44.25" customHeight="1">
      <c r="A579" s="38"/>
      <c r="B579" s="39"/>
      <c r="C579" s="227" t="s">
        <v>968</v>
      </c>
      <c r="D579" s="227" t="s">
        <v>210</v>
      </c>
      <c r="E579" s="228" t="s">
        <v>969</v>
      </c>
      <c r="F579" s="229" t="s">
        <v>970</v>
      </c>
      <c r="G579" s="230" t="s">
        <v>351</v>
      </c>
      <c r="H579" s="231">
        <v>4</v>
      </c>
      <c r="I579" s="232"/>
      <c r="J579" s="233">
        <f>ROUND(I579*H579,2)</f>
        <v>0</v>
      </c>
      <c r="K579" s="234"/>
      <c r="L579" s="44"/>
      <c r="M579" s="235" t="s">
        <v>1</v>
      </c>
      <c r="N579" s="236" t="s">
        <v>44</v>
      </c>
      <c r="O579" s="91"/>
      <c r="P579" s="237">
        <f>O579*H579</f>
        <v>0</v>
      </c>
      <c r="Q579" s="237">
        <v>0</v>
      </c>
      <c r="R579" s="237">
        <f>Q579*H579</f>
        <v>0</v>
      </c>
      <c r="S579" s="237">
        <v>0</v>
      </c>
      <c r="T579" s="238">
        <f>S579*H579</f>
        <v>0</v>
      </c>
      <c r="U579" s="38"/>
      <c r="V579" s="38"/>
      <c r="W579" s="38"/>
      <c r="X579" s="38"/>
      <c r="Y579" s="38"/>
      <c r="Z579" s="38"/>
      <c r="AA579" s="38"/>
      <c r="AB579" s="38"/>
      <c r="AC579" s="38"/>
      <c r="AD579" s="38"/>
      <c r="AE579" s="38"/>
      <c r="AR579" s="239" t="s">
        <v>214</v>
      </c>
      <c r="AT579" s="239" t="s">
        <v>210</v>
      </c>
      <c r="AU579" s="239" t="s">
        <v>91</v>
      </c>
      <c r="AY579" s="17" t="s">
        <v>208</v>
      </c>
      <c r="BE579" s="240">
        <f>IF(N579="základní",J579,0)</f>
        <v>0</v>
      </c>
      <c r="BF579" s="240">
        <f>IF(N579="snížená",J579,0)</f>
        <v>0</v>
      </c>
      <c r="BG579" s="240">
        <f>IF(N579="zákl. přenesená",J579,0)</f>
        <v>0</v>
      </c>
      <c r="BH579" s="240">
        <f>IF(N579="sníž. přenesená",J579,0)</f>
        <v>0</v>
      </c>
      <c r="BI579" s="240">
        <f>IF(N579="nulová",J579,0)</f>
        <v>0</v>
      </c>
      <c r="BJ579" s="17" t="s">
        <v>91</v>
      </c>
      <c r="BK579" s="240">
        <f>ROUND(I579*H579,2)</f>
        <v>0</v>
      </c>
      <c r="BL579" s="17" t="s">
        <v>214</v>
      </c>
      <c r="BM579" s="239" t="s">
        <v>971</v>
      </c>
    </row>
    <row r="580" s="2" customFormat="1" ht="44.25" customHeight="1">
      <c r="A580" s="38"/>
      <c r="B580" s="39"/>
      <c r="C580" s="227" t="s">
        <v>614</v>
      </c>
      <c r="D580" s="227" t="s">
        <v>210</v>
      </c>
      <c r="E580" s="228" t="s">
        <v>972</v>
      </c>
      <c r="F580" s="229" t="s">
        <v>973</v>
      </c>
      <c r="G580" s="230" t="s">
        <v>351</v>
      </c>
      <c r="H580" s="231">
        <v>6</v>
      </c>
      <c r="I580" s="232"/>
      <c r="J580" s="233">
        <f>ROUND(I580*H580,2)</f>
        <v>0</v>
      </c>
      <c r="K580" s="234"/>
      <c r="L580" s="44"/>
      <c r="M580" s="235" t="s">
        <v>1</v>
      </c>
      <c r="N580" s="236" t="s">
        <v>44</v>
      </c>
      <c r="O580" s="91"/>
      <c r="P580" s="237">
        <f>O580*H580</f>
        <v>0</v>
      </c>
      <c r="Q580" s="237">
        <v>0</v>
      </c>
      <c r="R580" s="237">
        <f>Q580*H580</f>
        <v>0</v>
      </c>
      <c r="S580" s="237">
        <v>0</v>
      </c>
      <c r="T580" s="238">
        <f>S580*H580</f>
        <v>0</v>
      </c>
      <c r="U580" s="38"/>
      <c r="V580" s="38"/>
      <c r="W580" s="38"/>
      <c r="X580" s="38"/>
      <c r="Y580" s="38"/>
      <c r="Z580" s="38"/>
      <c r="AA580" s="38"/>
      <c r="AB580" s="38"/>
      <c r="AC580" s="38"/>
      <c r="AD580" s="38"/>
      <c r="AE580" s="38"/>
      <c r="AR580" s="239" t="s">
        <v>214</v>
      </c>
      <c r="AT580" s="239" t="s">
        <v>210</v>
      </c>
      <c r="AU580" s="239" t="s">
        <v>91</v>
      </c>
      <c r="AY580" s="17" t="s">
        <v>208</v>
      </c>
      <c r="BE580" s="240">
        <f>IF(N580="základní",J580,0)</f>
        <v>0</v>
      </c>
      <c r="BF580" s="240">
        <f>IF(N580="snížená",J580,0)</f>
        <v>0</v>
      </c>
      <c r="BG580" s="240">
        <f>IF(N580="zákl. přenesená",J580,0)</f>
        <v>0</v>
      </c>
      <c r="BH580" s="240">
        <f>IF(N580="sníž. přenesená",J580,0)</f>
        <v>0</v>
      </c>
      <c r="BI580" s="240">
        <f>IF(N580="nulová",J580,0)</f>
        <v>0</v>
      </c>
      <c r="BJ580" s="17" t="s">
        <v>91</v>
      </c>
      <c r="BK580" s="240">
        <f>ROUND(I580*H580,2)</f>
        <v>0</v>
      </c>
      <c r="BL580" s="17" t="s">
        <v>214</v>
      </c>
      <c r="BM580" s="239" t="s">
        <v>974</v>
      </c>
    </row>
    <row r="581" s="2" customFormat="1" ht="24.15" customHeight="1">
      <c r="A581" s="38"/>
      <c r="B581" s="39"/>
      <c r="C581" s="227" t="s">
        <v>975</v>
      </c>
      <c r="D581" s="227" t="s">
        <v>210</v>
      </c>
      <c r="E581" s="228" t="s">
        <v>976</v>
      </c>
      <c r="F581" s="229" t="s">
        <v>977</v>
      </c>
      <c r="G581" s="230" t="s">
        <v>351</v>
      </c>
      <c r="H581" s="231">
        <v>2</v>
      </c>
      <c r="I581" s="232"/>
      <c r="J581" s="233">
        <f>ROUND(I581*H581,2)</f>
        <v>0</v>
      </c>
      <c r="K581" s="234"/>
      <c r="L581" s="44"/>
      <c r="M581" s="235" t="s">
        <v>1</v>
      </c>
      <c r="N581" s="236" t="s">
        <v>44</v>
      </c>
      <c r="O581" s="91"/>
      <c r="P581" s="237">
        <f>O581*H581</f>
        <v>0</v>
      </c>
      <c r="Q581" s="237">
        <v>0</v>
      </c>
      <c r="R581" s="237">
        <f>Q581*H581</f>
        <v>0</v>
      </c>
      <c r="S581" s="237">
        <v>0</v>
      </c>
      <c r="T581" s="238">
        <f>S581*H581</f>
        <v>0</v>
      </c>
      <c r="U581" s="38"/>
      <c r="V581" s="38"/>
      <c r="W581" s="38"/>
      <c r="X581" s="38"/>
      <c r="Y581" s="38"/>
      <c r="Z581" s="38"/>
      <c r="AA581" s="38"/>
      <c r="AB581" s="38"/>
      <c r="AC581" s="38"/>
      <c r="AD581" s="38"/>
      <c r="AE581" s="38"/>
      <c r="AR581" s="239" t="s">
        <v>214</v>
      </c>
      <c r="AT581" s="239" t="s">
        <v>210</v>
      </c>
      <c r="AU581" s="239" t="s">
        <v>91</v>
      </c>
      <c r="AY581" s="17" t="s">
        <v>208</v>
      </c>
      <c r="BE581" s="240">
        <f>IF(N581="základní",J581,0)</f>
        <v>0</v>
      </c>
      <c r="BF581" s="240">
        <f>IF(N581="snížená",J581,0)</f>
        <v>0</v>
      </c>
      <c r="BG581" s="240">
        <f>IF(N581="zákl. přenesená",J581,0)</f>
        <v>0</v>
      </c>
      <c r="BH581" s="240">
        <f>IF(N581="sníž. přenesená",J581,0)</f>
        <v>0</v>
      </c>
      <c r="BI581" s="240">
        <f>IF(N581="nulová",J581,0)</f>
        <v>0</v>
      </c>
      <c r="BJ581" s="17" t="s">
        <v>91</v>
      </c>
      <c r="BK581" s="240">
        <f>ROUND(I581*H581,2)</f>
        <v>0</v>
      </c>
      <c r="BL581" s="17" t="s">
        <v>214</v>
      </c>
      <c r="BM581" s="239" t="s">
        <v>978</v>
      </c>
    </row>
    <row r="582" s="2" customFormat="1" ht="24.15" customHeight="1">
      <c r="A582" s="38"/>
      <c r="B582" s="39"/>
      <c r="C582" s="227" t="s">
        <v>619</v>
      </c>
      <c r="D582" s="227" t="s">
        <v>210</v>
      </c>
      <c r="E582" s="228" t="s">
        <v>979</v>
      </c>
      <c r="F582" s="229" t="s">
        <v>980</v>
      </c>
      <c r="G582" s="230" t="s">
        <v>351</v>
      </c>
      <c r="H582" s="231">
        <v>1</v>
      </c>
      <c r="I582" s="232"/>
      <c r="J582" s="233">
        <f>ROUND(I582*H582,2)</f>
        <v>0</v>
      </c>
      <c r="K582" s="234"/>
      <c r="L582" s="44"/>
      <c r="M582" s="235" t="s">
        <v>1</v>
      </c>
      <c r="N582" s="236" t="s">
        <v>44</v>
      </c>
      <c r="O582" s="91"/>
      <c r="P582" s="237">
        <f>O582*H582</f>
        <v>0</v>
      </c>
      <c r="Q582" s="237">
        <v>0</v>
      </c>
      <c r="R582" s="237">
        <f>Q582*H582</f>
        <v>0</v>
      </c>
      <c r="S582" s="237">
        <v>0</v>
      </c>
      <c r="T582" s="238">
        <f>S582*H582</f>
        <v>0</v>
      </c>
      <c r="U582" s="38"/>
      <c r="V582" s="38"/>
      <c r="W582" s="38"/>
      <c r="X582" s="38"/>
      <c r="Y582" s="38"/>
      <c r="Z582" s="38"/>
      <c r="AA582" s="38"/>
      <c r="AB582" s="38"/>
      <c r="AC582" s="38"/>
      <c r="AD582" s="38"/>
      <c r="AE582" s="38"/>
      <c r="AR582" s="239" t="s">
        <v>214</v>
      </c>
      <c r="AT582" s="239" t="s">
        <v>210</v>
      </c>
      <c r="AU582" s="239" t="s">
        <v>91</v>
      </c>
      <c r="AY582" s="17" t="s">
        <v>208</v>
      </c>
      <c r="BE582" s="240">
        <f>IF(N582="základní",J582,0)</f>
        <v>0</v>
      </c>
      <c r="BF582" s="240">
        <f>IF(N582="snížená",J582,0)</f>
        <v>0</v>
      </c>
      <c r="BG582" s="240">
        <f>IF(N582="zákl. přenesená",J582,0)</f>
        <v>0</v>
      </c>
      <c r="BH582" s="240">
        <f>IF(N582="sníž. přenesená",J582,0)</f>
        <v>0</v>
      </c>
      <c r="BI582" s="240">
        <f>IF(N582="nulová",J582,0)</f>
        <v>0</v>
      </c>
      <c r="BJ582" s="17" t="s">
        <v>91</v>
      </c>
      <c r="BK582" s="240">
        <f>ROUND(I582*H582,2)</f>
        <v>0</v>
      </c>
      <c r="BL582" s="17" t="s">
        <v>214</v>
      </c>
      <c r="BM582" s="239" t="s">
        <v>981</v>
      </c>
    </row>
    <row r="583" s="12" customFormat="1" ht="22.8" customHeight="1">
      <c r="A583" s="12"/>
      <c r="B583" s="211"/>
      <c r="C583" s="212"/>
      <c r="D583" s="213" t="s">
        <v>77</v>
      </c>
      <c r="E583" s="225" t="s">
        <v>982</v>
      </c>
      <c r="F583" s="225" t="s">
        <v>983</v>
      </c>
      <c r="G583" s="212"/>
      <c r="H583" s="212"/>
      <c r="I583" s="215"/>
      <c r="J583" s="226">
        <f>BK583</f>
        <v>0</v>
      </c>
      <c r="K583" s="212"/>
      <c r="L583" s="217"/>
      <c r="M583" s="218"/>
      <c r="N583" s="219"/>
      <c r="O583" s="219"/>
      <c r="P583" s="220">
        <f>SUM(P584:P628)</f>
        <v>0</v>
      </c>
      <c r="Q583" s="219"/>
      <c r="R583" s="220">
        <f>SUM(R584:R628)</f>
        <v>0</v>
      </c>
      <c r="S583" s="219"/>
      <c r="T583" s="221">
        <f>SUM(T584:T628)</f>
        <v>0</v>
      </c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R583" s="222" t="s">
        <v>91</v>
      </c>
      <c r="AT583" s="223" t="s">
        <v>77</v>
      </c>
      <c r="AU583" s="223" t="s">
        <v>85</v>
      </c>
      <c r="AY583" s="222" t="s">
        <v>208</v>
      </c>
      <c r="BK583" s="224">
        <f>SUM(BK584:BK628)</f>
        <v>0</v>
      </c>
    </row>
    <row r="584" s="2" customFormat="1" ht="24.15" customHeight="1">
      <c r="A584" s="38"/>
      <c r="B584" s="39"/>
      <c r="C584" s="227" t="s">
        <v>984</v>
      </c>
      <c r="D584" s="227" t="s">
        <v>210</v>
      </c>
      <c r="E584" s="228" t="s">
        <v>985</v>
      </c>
      <c r="F584" s="229" t="s">
        <v>986</v>
      </c>
      <c r="G584" s="230" t="s">
        <v>267</v>
      </c>
      <c r="H584" s="231">
        <v>20</v>
      </c>
      <c r="I584" s="232"/>
      <c r="J584" s="233">
        <f>ROUND(I584*H584,2)</f>
        <v>0</v>
      </c>
      <c r="K584" s="234"/>
      <c r="L584" s="44"/>
      <c r="M584" s="235" t="s">
        <v>1</v>
      </c>
      <c r="N584" s="236" t="s">
        <v>44</v>
      </c>
      <c r="O584" s="91"/>
      <c r="P584" s="237">
        <f>O584*H584</f>
        <v>0</v>
      </c>
      <c r="Q584" s="237">
        <v>0</v>
      </c>
      <c r="R584" s="237">
        <f>Q584*H584</f>
        <v>0</v>
      </c>
      <c r="S584" s="237">
        <v>0</v>
      </c>
      <c r="T584" s="238">
        <f>S584*H584</f>
        <v>0</v>
      </c>
      <c r="U584" s="38"/>
      <c r="V584" s="38"/>
      <c r="W584" s="38"/>
      <c r="X584" s="38"/>
      <c r="Y584" s="38"/>
      <c r="Z584" s="38"/>
      <c r="AA584" s="38"/>
      <c r="AB584" s="38"/>
      <c r="AC584" s="38"/>
      <c r="AD584" s="38"/>
      <c r="AE584" s="38"/>
      <c r="AR584" s="239" t="s">
        <v>249</v>
      </c>
      <c r="AT584" s="239" t="s">
        <v>210</v>
      </c>
      <c r="AU584" s="239" t="s">
        <v>91</v>
      </c>
      <c r="AY584" s="17" t="s">
        <v>208</v>
      </c>
      <c r="BE584" s="240">
        <f>IF(N584="základní",J584,0)</f>
        <v>0</v>
      </c>
      <c r="BF584" s="240">
        <f>IF(N584="snížená",J584,0)</f>
        <v>0</v>
      </c>
      <c r="BG584" s="240">
        <f>IF(N584="zákl. přenesená",J584,0)</f>
        <v>0</v>
      </c>
      <c r="BH584" s="240">
        <f>IF(N584="sníž. přenesená",J584,0)</f>
        <v>0</v>
      </c>
      <c r="BI584" s="240">
        <f>IF(N584="nulová",J584,0)</f>
        <v>0</v>
      </c>
      <c r="BJ584" s="17" t="s">
        <v>91</v>
      </c>
      <c r="BK584" s="240">
        <f>ROUND(I584*H584,2)</f>
        <v>0</v>
      </c>
      <c r="BL584" s="17" t="s">
        <v>249</v>
      </c>
      <c r="BM584" s="239" t="s">
        <v>987</v>
      </c>
    </row>
    <row r="585" s="14" customFormat="1">
      <c r="A585" s="14"/>
      <c r="B585" s="252"/>
      <c r="C585" s="253"/>
      <c r="D585" s="243" t="s">
        <v>215</v>
      </c>
      <c r="E585" s="254" t="s">
        <v>1</v>
      </c>
      <c r="F585" s="255" t="s">
        <v>988</v>
      </c>
      <c r="G585" s="253"/>
      <c r="H585" s="256">
        <v>20</v>
      </c>
      <c r="I585" s="257"/>
      <c r="J585" s="253"/>
      <c r="K585" s="253"/>
      <c r="L585" s="258"/>
      <c r="M585" s="259"/>
      <c r="N585" s="260"/>
      <c r="O585" s="260"/>
      <c r="P585" s="260"/>
      <c r="Q585" s="260"/>
      <c r="R585" s="260"/>
      <c r="S585" s="260"/>
      <c r="T585" s="261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T585" s="262" t="s">
        <v>215</v>
      </c>
      <c r="AU585" s="262" t="s">
        <v>91</v>
      </c>
      <c r="AV585" s="14" t="s">
        <v>91</v>
      </c>
      <c r="AW585" s="14" t="s">
        <v>35</v>
      </c>
      <c r="AX585" s="14" t="s">
        <v>78</v>
      </c>
      <c r="AY585" s="262" t="s">
        <v>208</v>
      </c>
    </row>
    <row r="586" s="15" customFormat="1">
      <c r="A586" s="15"/>
      <c r="B586" s="263"/>
      <c r="C586" s="264"/>
      <c r="D586" s="243" t="s">
        <v>215</v>
      </c>
      <c r="E586" s="265" t="s">
        <v>1</v>
      </c>
      <c r="F586" s="266" t="s">
        <v>218</v>
      </c>
      <c r="G586" s="264"/>
      <c r="H586" s="267">
        <v>20</v>
      </c>
      <c r="I586" s="268"/>
      <c r="J586" s="264"/>
      <c r="K586" s="264"/>
      <c r="L586" s="269"/>
      <c r="M586" s="270"/>
      <c r="N586" s="271"/>
      <c r="O586" s="271"/>
      <c r="P586" s="271"/>
      <c r="Q586" s="271"/>
      <c r="R586" s="271"/>
      <c r="S586" s="271"/>
      <c r="T586" s="272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T586" s="273" t="s">
        <v>215</v>
      </c>
      <c r="AU586" s="273" t="s">
        <v>91</v>
      </c>
      <c r="AV586" s="15" t="s">
        <v>214</v>
      </c>
      <c r="AW586" s="15" t="s">
        <v>35</v>
      </c>
      <c r="AX586" s="15" t="s">
        <v>85</v>
      </c>
      <c r="AY586" s="273" t="s">
        <v>208</v>
      </c>
    </row>
    <row r="587" s="2" customFormat="1" ht="24.15" customHeight="1">
      <c r="A587" s="38"/>
      <c r="B587" s="39"/>
      <c r="C587" s="227" t="s">
        <v>624</v>
      </c>
      <c r="D587" s="227" t="s">
        <v>210</v>
      </c>
      <c r="E587" s="228" t="s">
        <v>989</v>
      </c>
      <c r="F587" s="229" t="s">
        <v>990</v>
      </c>
      <c r="G587" s="230" t="s">
        <v>267</v>
      </c>
      <c r="H587" s="231">
        <v>14</v>
      </c>
      <c r="I587" s="232"/>
      <c r="J587" s="233">
        <f>ROUND(I587*H587,2)</f>
        <v>0</v>
      </c>
      <c r="K587" s="234"/>
      <c r="L587" s="44"/>
      <c r="M587" s="235" t="s">
        <v>1</v>
      </c>
      <c r="N587" s="236" t="s">
        <v>44</v>
      </c>
      <c r="O587" s="91"/>
      <c r="P587" s="237">
        <f>O587*H587</f>
        <v>0</v>
      </c>
      <c r="Q587" s="237">
        <v>0</v>
      </c>
      <c r="R587" s="237">
        <f>Q587*H587</f>
        <v>0</v>
      </c>
      <c r="S587" s="237">
        <v>0</v>
      </c>
      <c r="T587" s="238">
        <f>S587*H587</f>
        <v>0</v>
      </c>
      <c r="U587" s="38"/>
      <c r="V587" s="38"/>
      <c r="W587" s="38"/>
      <c r="X587" s="38"/>
      <c r="Y587" s="38"/>
      <c r="Z587" s="38"/>
      <c r="AA587" s="38"/>
      <c r="AB587" s="38"/>
      <c r="AC587" s="38"/>
      <c r="AD587" s="38"/>
      <c r="AE587" s="38"/>
      <c r="AR587" s="239" t="s">
        <v>249</v>
      </c>
      <c r="AT587" s="239" t="s">
        <v>210</v>
      </c>
      <c r="AU587" s="239" t="s">
        <v>91</v>
      </c>
      <c r="AY587" s="17" t="s">
        <v>208</v>
      </c>
      <c r="BE587" s="240">
        <f>IF(N587="základní",J587,0)</f>
        <v>0</v>
      </c>
      <c r="BF587" s="240">
        <f>IF(N587="snížená",J587,0)</f>
        <v>0</v>
      </c>
      <c r="BG587" s="240">
        <f>IF(N587="zákl. přenesená",J587,0)</f>
        <v>0</v>
      </c>
      <c r="BH587" s="240">
        <f>IF(N587="sníž. přenesená",J587,0)</f>
        <v>0</v>
      </c>
      <c r="BI587" s="240">
        <f>IF(N587="nulová",J587,0)</f>
        <v>0</v>
      </c>
      <c r="BJ587" s="17" t="s">
        <v>91</v>
      </c>
      <c r="BK587" s="240">
        <f>ROUND(I587*H587,2)</f>
        <v>0</v>
      </c>
      <c r="BL587" s="17" t="s">
        <v>249</v>
      </c>
      <c r="BM587" s="239" t="s">
        <v>991</v>
      </c>
    </row>
    <row r="588" s="14" customFormat="1">
      <c r="A588" s="14"/>
      <c r="B588" s="252"/>
      <c r="C588" s="253"/>
      <c r="D588" s="243" t="s">
        <v>215</v>
      </c>
      <c r="E588" s="254" t="s">
        <v>1</v>
      </c>
      <c r="F588" s="255" t="s">
        <v>992</v>
      </c>
      <c r="G588" s="253"/>
      <c r="H588" s="256">
        <v>14</v>
      </c>
      <c r="I588" s="257"/>
      <c r="J588" s="253"/>
      <c r="K588" s="253"/>
      <c r="L588" s="258"/>
      <c r="M588" s="259"/>
      <c r="N588" s="260"/>
      <c r="O588" s="260"/>
      <c r="P588" s="260"/>
      <c r="Q588" s="260"/>
      <c r="R588" s="260"/>
      <c r="S588" s="260"/>
      <c r="T588" s="261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T588" s="262" t="s">
        <v>215</v>
      </c>
      <c r="AU588" s="262" t="s">
        <v>91</v>
      </c>
      <c r="AV588" s="14" t="s">
        <v>91</v>
      </c>
      <c r="AW588" s="14" t="s">
        <v>35</v>
      </c>
      <c r="AX588" s="14" t="s">
        <v>78</v>
      </c>
      <c r="AY588" s="262" t="s">
        <v>208</v>
      </c>
    </row>
    <row r="589" s="15" customFormat="1">
      <c r="A589" s="15"/>
      <c r="B589" s="263"/>
      <c r="C589" s="264"/>
      <c r="D589" s="243" t="s">
        <v>215</v>
      </c>
      <c r="E589" s="265" t="s">
        <v>1</v>
      </c>
      <c r="F589" s="266" t="s">
        <v>218</v>
      </c>
      <c r="G589" s="264"/>
      <c r="H589" s="267">
        <v>14</v>
      </c>
      <c r="I589" s="268"/>
      <c r="J589" s="264"/>
      <c r="K589" s="264"/>
      <c r="L589" s="269"/>
      <c r="M589" s="270"/>
      <c r="N589" s="271"/>
      <c r="O589" s="271"/>
      <c r="P589" s="271"/>
      <c r="Q589" s="271"/>
      <c r="R589" s="271"/>
      <c r="S589" s="271"/>
      <c r="T589" s="272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T589" s="273" t="s">
        <v>215</v>
      </c>
      <c r="AU589" s="273" t="s">
        <v>91</v>
      </c>
      <c r="AV589" s="15" t="s">
        <v>214</v>
      </c>
      <c r="AW589" s="15" t="s">
        <v>35</v>
      </c>
      <c r="AX589" s="15" t="s">
        <v>85</v>
      </c>
      <c r="AY589" s="273" t="s">
        <v>208</v>
      </c>
    </row>
    <row r="590" s="2" customFormat="1" ht="44.25" customHeight="1">
      <c r="A590" s="38"/>
      <c r="B590" s="39"/>
      <c r="C590" s="227" t="s">
        <v>993</v>
      </c>
      <c r="D590" s="227" t="s">
        <v>210</v>
      </c>
      <c r="E590" s="228" t="s">
        <v>994</v>
      </c>
      <c r="F590" s="229" t="s">
        <v>995</v>
      </c>
      <c r="G590" s="230" t="s">
        <v>351</v>
      </c>
      <c r="H590" s="231">
        <v>4</v>
      </c>
      <c r="I590" s="232"/>
      <c r="J590" s="233">
        <f>ROUND(I590*H590,2)</f>
        <v>0</v>
      </c>
      <c r="K590" s="234"/>
      <c r="L590" s="44"/>
      <c r="M590" s="235" t="s">
        <v>1</v>
      </c>
      <c r="N590" s="236" t="s">
        <v>44</v>
      </c>
      <c r="O590" s="91"/>
      <c r="P590" s="237">
        <f>O590*H590</f>
        <v>0</v>
      </c>
      <c r="Q590" s="237">
        <v>0</v>
      </c>
      <c r="R590" s="237">
        <f>Q590*H590</f>
        <v>0</v>
      </c>
      <c r="S590" s="237">
        <v>0</v>
      </c>
      <c r="T590" s="238">
        <f>S590*H590</f>
        <v>0</v>
      </c>
      <c r="U590" s="38"/>
      <c r="V590" s="38"/>
      <c r="W590" s="38"/>
      <c r="X590" s="38"/>
      <c r="Y590" s="38"/>
      <c r="Z590" s="38"/>
      <c r="AA590" s="38"/>
      <c r="AB590" s="38"/>
      <c r="AC590" s="38"/>
      <c r="AD590" s="38"/>
      <c r="AE590" s="38"/>
      <c r="AR590" s="239" t="s">
        <v>249</v>
      </c>
      <c r="AT590" s="239" t="s">
        <v>210</v>
      </c>
      <c r="AU590" s="239" t="s">
        <v>91</v>
      </c>
      <c r="AY590" s="17" t="s">
        <v>208</v>
      </c>
      <c r="BE590" s="240">
        <f>IF(N590="základní",J590,0)</f>
        <v>0</v>
      </c>
      <c r="BF590" s="240">
        <f>IF(N590="snížená",J590,0)</f>
        <v>0</v>
      </c>
      <c r="BG590" s="240">
        <f>IF(N590="zákl. přenesená",J590,0)</f>
        <v>0</v>
      </c>
      <c r="BH590" s="240">
        <f>IF(N590="sníž. přenesená",J590,0)</f>
        <v>0</v>
      </c>
      <c r="BI590" s="240">
        <f>IF(N590="nulová",J590,0)</f>
        <v>0</v>
      </c>
      <c r="BJ590" s="17" t="s">
        <v>91</v>
      </c>
      <c r="BK590" s="240">
        <f>ROUND(I590*H590,2)</f>
        <v>0</v>
      </c>
      <c r="BL590" s="17" t="s">
        <v>249</v>
      </c>
      <c r="BM590" s="239" t="s">
        <v>996</v>
      </c>
    </row>
    <row r="591" s="2" customFormat="1" ht="44.25" customHeight="1">
      <c r="A591" s="38"/>
      <c r="B591" s="39"/>
      <c r="C591" s="227" t="s">
        <v>627</v>
      </c>
      <c r="D591" s="227" t="s">
        <v>210</v>
      </c>
      <c r="E591" s="228" t="s">
        <v>997</v>
      </c>
      <c r="F591" s="229" t="s">
        <v>998</v>
      </c>
      <c r="G591" s="230" t="s">
        <v>213</v>
      </c>
      <c r="H591" s="231">
        <v>5.1399999999999997</v>
      </c>
      <c r="I591" s="232"/>
      <c r="J591" s="233">
        <f>ROUND(I591*H591,2)</f>
        <v>0</v>
      </c>
      <c r="K591" s="234"/>
      <c r="L591" s="44"/>
      <c r="M591" s="235" t="s">
        <v>1</v>
      </c>
      <c r="N591" s="236" t="s">
        <v>44</v>
      </c>
      <c r="O591" s="91"/>
      <c r="P591" s="237">
        <f>O591*H591</f>
        <v>0</v>
      </c>
      <c r="Q591" s="237">
        <v>0</v>
      </c>
      <c r="R591" s="237">
        <f>Q591*H591</f>
        <v>0</v>
      </c>
      <c r="S591" s="237">
        <v>0</v>
      </c>
      <c r="T591" s="238">
        <f>S591*H591</f>
        <v>0</v>
      </c>
      <c r="U591" s="38"/>
      <c r="V591" s="38"/>
      <c r="W591" s="38"/>
      <c r="X591" s="38"/>
      <c r="Y591" s="38"/>
      <c r="Z591" s="38"/>
      <c r="AA591" s="38"/>
      <c r="AB591" s="38"/>
      <c r="AC591" s="38"/>
      <c r="AD591" s="38"/>
      <c r="AE591" s="38"/>
      <c r="AR591" s="239" t="s">
        <v>249</v>
      </c>
      <c r="AT591" s="239" t="s">
        <v>210</v>
      </c>
      <c r="AU591" s="239" t="s">
        <v>91</v>
      </c>
      <c r="AY591" s="17" t="s">
        <v>208</v>
      </c>
      <c r="BE591" s="240">
        <f>IF(N591="základní",J591,0)</f>
        <v>0</v>
      </c>
      <c r="BF591" s="240">
        <f>IF(N591="snížená",J591,0)</f>
        <v>0</v>
      </c>
      <c r="BG591" s="240">
        <f>IF(N591="zákl. přenesená",J591,0)</f>
        <v>0</v>
      </c>
      <c r="BH591" s="240">
        <f>IF(N591="sníž. přenesená",J591,0)</f>
        <v>0</v>
      </c>
      <c r="BI591" s="240">
        <f>IF(N591="nulová",J591,0)</f>
        <v>0</v>
      </c>
      <c r="BJ591" s="17" t="s">
        <v>91</v>
      </c>
      <c r="BK591" s="240">
        <f>ROUND(I591*H591,2)</f>
        <v>0</v>
      </c>
      <c r="BL591" s="17" t="s">
        <v>249</v>
      </c>
      <c r="BM591" s="239" t="s">
        <v>999</v>
      </c>
    </row>
    <row r="592" s="14" customFormat="1">
      <c r="A592" s="14"/>
      <c r="B592" s="252"/>
      <c r="C592" s="253"/>
      <c r="D592" s="243" t="s">
        <v>215</v>
      </c>
      <c r="E592" s="254" t="s">
        <v>1</v>
      </c>
      <c r="F592" s="255" t="s">
        <v>1000</v>
      </c>
      <c r="G592" s="253"/>
      <c r="H592" s="256">
        <v>5.1399999999999997</v>
      </c>
      <c r="I592" s="257"/>
      <c r="J592" s="253"/>
      <c r="K592" s="253"/>
      <c r="L592" s="258"/>
      <c r="M592" s="259"/>
      <c r="N592" s="260"/>
      <c r="O592" s="260"/>
      <c r="P592" s="260"/>
      <c r="Q592" s="260"/>
      <c r="R592" s="260"/>
      <c r="S592" s="260"/>
      <c r="T592" s="261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T592" s="262" t="s">
        <v>215</v>
      </c>
      <c r="AU592" s="262" t="s">
        <v>91</v>
      </c>
      <c r="AV592" s="14" t="s">
        <v>91</v>
      </c>
      <c r="AW592" s="14" t="s">
        <v>35</v>
      </c>
      <c r="AX592" s="14" t="s">
        <v>78</v>
      </c>
      <c r="AY592" s="262" t="s">
        <v>208</v>
      </c>
    </row>
    <row r="593" s="15" customFormat="1">
      <c r="A593" s="15"/>
      <c r="B593" s="263"/>
      <c r="C593" s="264"/>
      <c r="D593" s="243" t="s">
        <v>215</v>
      </c>
      <c r="E593" s="265" t="s">
        <v>1</v>
      </c>
      <c r="F593" s="266" t="s">
        <v>218</v>
      </c>
      <c r="G593" s="264"/>
      <c r="H593" s="267">
        <v>5.1399999999999997</v>
      </c>
      <c r="I593" s="268"/>
      <c r="J593" s="264"/>
      <c r="K593" s="264"/>
      <c r="L593" s="269"/>
      <c r="M593" s="270"/>
      <c r="N593" s="271"/>
      <c r="O593" s="271"/>
      <c r="P593" s="271"/>
      <c r="Q593" s="271"/>
      <c r="R593" s="271"/>
      <c r="S593" s="271"/>
      <c r="T593" s="272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T593" s="273" t="s">
        <v>215</v>
      </c>
      <c r="AU593" s="273" t="s">
        <v>91</v>
      </c>
      <c r="AV593" s="15" t="s">
        <v>214</v>
      </c>
      <c r="AW593" s="15" t="s">
        <v>35</v>
      </c>
      <c r="AX593" s="15" t="s">
        <v>85</v>
      </c>
      <c r="AY593" s="273" t="s">
        <v>208</v>
      </c>
    </row>
    <row r="594" s="2" customFormat="1" ht="33" customHeight="1">
      <c r="A594" s="38"/>
      <c r="B594" s="39"/>
      <c r="C594" s="227" t="s">
        <v>1001</v>
      </c>
      <c r="D594" s="227" t="s">
        <v>210</v>
      </c>
      <c r="E594" s="228" t="s">
        <v>1002</v>
      </c>
      <c r="F594" s="229" t="s">
        <v>1003</v>
      </c>
      <c r="G594" s="230" t="s">
        <v>351</v>
      </c>
      <c r="H594" s="231">
        <v>6</v>
      </c>
      <c r="I594" s="232"/>
      <c r="J594" s="233">
        <f>ROUND(I594*H594,2)</f>
        <v>0</v>
      </c>
      <c r="K594" s="234"/>
      <c r="L594" s="44"/>
      <c r="M594" s="235" t="s">
        <v>1</v>
      </c>
      <c r="N594" s="236" t="s">
        <v>44</v>
      </c>
      <c r="O594" s="91"/>
      <c r="P594" s="237">
        <f>O594*H594</f>
        <v>0</v>
      </c>
      <c r="Q594" s="237">
        <v>0</v>
      </c>
      <c r="R594" s="237">
        <f>Q594*H594</f>
        <v>0</v>
      </c>
      <c r="S594" s="237">
        <v>0</v>
      </c>
      <c r="T594" s="238">
        <f>S594*H594</f>
        <v>0</v>
      </c>
      <c r="U594" s="38"/>
      <c r="V594" s="38"/>
      <c r="W594" s="38"/>
      <c r="X594" s="38"/>
      <c r="Y594" s="38"/>
      <c r="Z594" s="38"/>
      <c r="AA594" s="38"/>
      <c r="AB594" s="38"/>
      <c r="AC594" s="38"/>
      <c r="AD594" s="38"/>
      <c r="AE594" s="38"/>
      <c r="AR594" s="239" t="s">
        <v>249</v>
      </c>
      <c r="AT594" s="239" t="s">
        <v>210</v>
      </c>
      <c r="AU594" s="239" t="s">
        <v>91</v>
      </c>
      <c r="AY594" s="17" t="s">
        <v>208</v>
      </c>
      <c r="BE594" s="240">
        <f>IF(N594="základní",J594,0)</f>
        <v>0</v>
      </c>
      <c r="BF594" s="240">
        <f>IF(N594="snížená",J594,0)</f>
        <v>0</v>
      </c>
      <c r="BG594" s="240">
        <f>IF(N594="zákl. přenesená",J594,0)</f>
        <v>0</v>
      </c>
      <c r="BH594" s="240">
        <f>IF(N594="sníž. přenesená",J594,0)</f>
        <v>0</v>
      </c>
      <c r="BI594" s="240">
        <f>IF(N594="nulová",J594,0)</f>
        <v>0</v>
      </c>
      <c r="BJ594" s="17" t="s">
        <v>91</v>
      </c>
      <c r="BK594" s="240">
        <f>ROUND(I594*H594,2)</f>
        <v>0</v>
      </c>
      <c r="BL594" s="17" t="s">
        <v>249</v>
      </c>
      <c r="BM594" s="239" t="s">
        <v>1004</v>
      </c>
    </row>
    <row r="595" s="2" customFormat="1" ht="49.05" customHeight="1">
      <c r="A595" s="38"/>
      <c r="B595" s="39"/>
      <c r="C595" s="227" t="s">
        <v>632</v>
      </c>
      <c r="D595" s="227" t="s">
        <v>210</v>
      </c>
      <c r="E595" s="228" t="s">
        <v>1005</v>
      </c>
      <c r="F595" s="229" t="s">
        <v>1006</v>
      </c>
      <c r="G595" s="230" t="s">
        <v>267</v>
      </c>
      <c r="H595" s="231">
        <v>20</v>
      </c>
      <c r="I595" s="232"/>
      <c r="J595" s="233">
        <f>ROUND(I595*H595,2)</f>
        <v>0</v>
      </c>
      <c r="K595" s="234"/>
      <c r="L595" s="44"/>
      <c r="M595" s="235" t="s">
        <v>1</v>
      </c>
      <c r="N595" s="236" t="s">
        <v>44</v>
      </c>
      <c r="O595" s="91"/>
      <c r="P595" s="237">
        <f>O595*H595</f>
        <v>0</v>
      </c>
      <c r="Q595" s="237">
        <v>0</v>
      </c>
      <c r="R595" s="237">
        <f>Q595*H595</f>
        <v>0</v>
      </c>
      <c r="S595" s="237">
        <v>0</v>
      </c>
      <c r="T595" s="238">
        <f>S595*H595</f>
        <v>0</v>
      </c>
      <c r="U595" s="38"/>
      <c r="V595" s="38"/>
      <c r="W595" s="38"/>
      <c r="X595" s="38"/>
      <c r="Y595" s="38"/>
      <c r="Z595" s="38"/>
      <c r="AA595" s="38"/>
      <c r="AB595" s="38"/>
      <c r="AC595" s="38"/>
      <c r="AD595" s="38"/>
      <c r="AE595" s="38"/>
      <c r="AR595" s="239" t="s">
        <v>249</v>
      </c>
      <c r="AT595" s="239" t="s">
        <v>210</v>
      </c>
      <c r="AU595" s="239" t="s">
        <v>91</v>
      </c>
      <c r="AY595" s="17" t="s">
        <v>208</v>
      </c>
      <c r="BE595" s="240">
        <f>IF(N595="základní",J595,0)</f>
        <v>0</v>
      </c>
      <c r="BF595" s="240">
        <f>IF(N595="snížená",J595,0)</f>
        <v>0</v>
      </c>
      <c r="BG595" s="240">
        <f>IF(N595="zákl. přenesená",J595,0)</f>
        <v>0</v>
      </c>
      <c r="BH595" s="240">
        <f>IF(N595="sníž. přenesená",J595,0)</f>
        <v>0</v>
      </c>
      <c r="BI595" s="240">
        <f>IF(N595="nulová",J595,0)</f>
        <v>0</v>
      </c>
      <c r="BJ595" s="17" t="s">
        <v>91</v>
      </c>
      <c r="BK595" s="240">
        <f>ROUND(I595*H595,2)</f>
        <v>0</v>
      </c>
      <c r="BL595" s="17" t="s">
        <v>249</v>
      </c>
      <c r="BM595" s="239" t="s">
        <v>1007</v>
      </c>
    </row>
    <row r="596" s="13" customFormat="1">
      <c r="A596" s="13"/>
      <c r="B596" s="241"/>
      <c r="C596" s="242"/>
      <c r="D596" s="243" t="s">
        <v>215</v>
      </c>
      <c r="E596" s="244" t="s">
        <v>1</v>
      </c>
      <c r="F596" s="245" t="s">
        <v>1008</v>
      </c>
      <c r="G596" s="242"/>
      <c r="H596" s="244" t="s">
        <v>1</v>
      </c>
      <c r="I596" s="246"/>
      <c r="J596" s="242"/>
      <c r="K596" s="242"/>
      <c r="L596" s="247"/>
      <c r="M596" s="248"/>
      <c r="N596" s="249"/>
      <c r="O596" s="249"/>
      <c r="P596" s="249"/>
      <c r="Q596" s="249"/>
      <c r="R596" s="249"/>
      <c r="S596" s="249"/>
      <c r="T596" s="250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T596" s="251" t="s">
        <v>215</v>
      </c>
      <c r="AU596" s="251" t="s">
        <v>91</v>
      </c>
      <c r="AV596" s="13" t="s">
        <v>85</v>
      </c>
      <c r="AW596" s="13" t="s">
        <v>35</v>
      </c>
      <c r="AX596" s="13" t="s">
        <v>78</v>
      </c>
      <c r="AY596" s="251" t="s">
        <v>208</v>
      </c>
    </row>
    <row r="597" s="14" customFormat="1">
      <c r="A597" s="14"/>
      <c r="B597" s="252"/>
      <c r="C597" s="253"/>
      <c r="D597" s="243" t="s">
        <v>215</v>
      </c>
      <c r="E597" s="254" t="s">
        <v>1</v>
      </c>
      <c r="F597" s="255" t="s">
        <v>988</v>
      </c>
      <c r="G597" s="253"/>
      <c r="H597" s="256">
        <v>20</v>
      </c>
      <c r="I597" s="257"/>
      <c r="J597" s="253"/>
      <c r="K597" s="253"/>
      <c r="L597" s="258"/>
      <c r="M597" s="259"/>
      <c r="N597" s="260"/>
      <c r="O597" s="260"/>
      <c r="P597" s="260"/>
      <c r="Q597" s="260"/>
      <c r="R597" s="260"/>
      <c r="S597" s="260"/>
      <c r="T597" s="261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T597" s="262" t="s">
        <v>215</v>
      </c>
      <c r="AU597" s="262" t="s">
        <v>91</v>
      </c>
      <c r="AV597" s="14" t="s">
        <v>91</v>
      </c>
      <c r="AW597" s="14" t="s">
        <v>35</v>
      </c>
      <c r="AX597" s="14" t="s">
        <v>78</v>
      </c>
      <c r="AY597" s="262" t="s">
        <v>208</v>
      </c>
    </row>
    <row r="598" s="15" customFormat="1">
      <c r="A598" s="15"/>
      <c r="B598" s="263"/>
      <c r="C598" s="264"/>
      <c r="D598" s="243" t="s">
        <v>215</v>
      </c>
      <c r="E598" s="265" t="s">
        <v>1</v>
      </c>
      <c r="F598" s="266" t="s">
        <v>218</v>
      </c>
      <c r="G598" s="264"/>
      <c r="H598" s="267">
        <v>20</v>
      </c>
      <c r="I598" s="268"/>
      <c r="J598" s="264"/>
      <c r="K598" s="264"/>
      <c r="L598" s="269"/>
      <c r="M598" s="270"/>
      <c r="N598" s="271"/>
      <c r="O598" s="271"/>
      <c r="P598" s="271"/>
      <c r="Q598" s="271"/>
      <c r="R598" s="271"/>
      <c r="S598" s="271"/>
      <c r="T598" s="272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T598" s="273" t="s">
        <v>215</v>
      </c>
      <c r="AU598" s="273" t="s">
        <v>91</v>
      </c>
      <c r="AV598" s="15" t="s">
        <v>214</v>
      </c>
      <c r="AW598" s="15" t="s">
        <v>35</v>
      </c>
      <c r="AX598" s="15" t="s">
        <v>85</v>
      </c>
      <c r="AY598" s="273" t="s">
        <v>208</v>
      </c>
    </row>
    <row r="599" s="2" customFormat="1" ht="16.5" customHeight="1">
      <c r="A599" s="38"/>
      <c r="B599" s="39"/>
      <c r="C599" s="274" t="s">
        <v>1009</v>
      </c>
      <c r="D599" s="274" t="s">
        <v>253</v>
      </c>
      <c r="E599" s="275" t="s">
        <v>1010</v>
      </c>
      <c r="F599" s="276" t="s">
        <v>1011</v>
      </c>
      <c r="G599" s="277" t="s">
        <v>213</v>
      </c>
      <c r="H599" s="278">
        <v>0.17999999999999999</v>
      </c>
      <c r="I599" s="279"/>
      <c r="J599" s="280">
        <f>ROUND(I599*H599,2)</f>
        <v>0</v>
      </c>
      <c r="K599" s="281"/>
      <c r="L599" s="282"/>
      <c r="M599" s="283" t="s">
        <v>1</v>
      </c>
      <c r="N599" s="284" t="s">
        <v>44</v>
      </c>
      <c r="O599" s="91"/>
      <c r="P599" s="237">
        <f>O599*H599</f>
        <v>0</v>
      </c>
      <c r="Q599" s="237">
        <v>0</v>
      </c>
      <c r="R599" s="237">
        <f>Q599*H599</f>
        <v>0</v>
      </c>
      <c r="S599" s="237">
        <v>0</v>
      </c>
      <c r="T599" s="238">
        <f>S599*H599</f>
        <v>0</v>
      </c>
      <c r="U599" s="38"/>
      <c r="V599" s="38"/>
      <c r="W599" s="38"/>
      <c r="X599" s="38"/>
      <c r="Y599" s="38"/>
      <c r="Z599" s="38"/>
      <c r="AA599" s="38"/>
      <c r="AB599" s="38"/>
      <c r="AC599" s="38"/>
      <c r="AD599" s="38"/>
      <c r="AE599" s="38"/>
      <c r="AR599" s="239" t="s">
        <v>287</v>
      </c>
      <c r="AT599" s="239" t="s">
        <v>253</v>
      </c>
      <c r="AU599" s="239" t="s">
        <v>91</v>
      </c>
      <c r="AY599" s="17" t="s">
        <v>208</v>
      </c>
      <c r="BE599" s="240">
        <f>IF(N599="základní",J599,0)</f>
        <v>0</v>
      </c>
      <c r="BF599" s="240">
        <f>IF(N599="snížená",J599,0)</f>
        <v>0</v>
      </c>
      <c r="BG599" s="240">
        <f>IF(N599="zákl. přenesená",J599,0)</f>
        <v>0</v>
      </c>
      <c r="BH599" s="240">
        <f>IF(N599="sníž. přenesená",J599,0)</f>
        <v>0</v>
      </c>
      <c r="BI599" s="240">
        <f>IF(N599="nulová",J599,0)</f>
        <v>0</v>
      </c>
      <c r="BJ599" s="17" t="s">
        <v>91</v>
      </c>
      <c r="BK599" s="240">
        <f>ROUND(I599*H599,2)</f>
        <v>0</v>
      </c>
      <c r="BL599" s="17" t="s">
        <v>249</v>
      </c>
      <c r="BM599" s="239" t="s">
        <v>1012</v>
      </c>
    </row>
    <row r="600" s="14" customFormat="1">
      <c r="A600" s="14"/>
      <c r="B600" s="252"/>
      <c r="C600" s="253"/>
      <c r="D600" s="243" t="s">
        <v>215</v>
      </c>
      <c r="E600" s="254" t="s">
        <v>1</v>
      </c>
      <c r="F600" s="255" t="s">
        <v>1013</v>
      </c>
      <c r="G600" s="253"/>
      <c r="H600" s="256">
        <v>0.17999999999999999</v>
      </c>
      <c r="I600" s="257"/>
      <c r="J600" s="253"/>
      <c r="K600" s="253"/>
      <c r="L600" s="258"/>
      <c r="M600" s="259"/>
      <c r="N600" s="260"/>
      <c r="O600" s="260"/>
      <c r="P600" s="260"/>
      <c r="Q600" s="260"/>
      <c r="R600" s="260"/>
      <c r="S600" s="260"/>
      <c r="T600" s="261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T600" s="262" t="s">
        <v>215</v>
      </c>
      <c r="AU600" s="262" t="s">
        <v>91</v>
      </c>
      <c r="AV600" s="14" t="s">
        <v>91</v>
      </c>
      <c r="AW600" s="14" t="s">
        <v>35</v>
      </c>
      <c r="AX600" s="14" t="s">
        <v>78</v>
      </c>
      <c r="AY600" s="262" t="s">
        <v>208</v>
      </c>
    </row>
    <row r="601" s="15" customFormat="1">
      <c r="A601" s="15"/>
      <c r="B601" s="263"/>
      <c r="C601" s="264"/>
      <c r="D601" s="243" t="s">
        <v>215</v>
      </c>
      <c r="E601" s="265" t="s">
        <v>1</v>
      </c>
      <c r="F601" s="266" t="s">
        <v>218</v>
      </c>
      <c r="G601" s="264"/>
      <c r="H601" s="267">
        <v>0.17999999999999999</v>
      </c>
      <c r="I601" s="268"/>
      <c r="J601" s="264"/>
      <c r="K601" s="264"/>
      <c r="L601" s="269"/>
      <c r="M601" s="270"/>
      <c r="N601" s="271"/>
      <c r="O601" s="271"/>
      <c r="P601" s="271"/>
      <c r="Q601" s="271"/>
      <c r="R601" s="271"/>
      <c r="S601" s="271"/>
      <c r="T601" s="272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T601" s="273" t="s">
        <v>215</v>
      </c>
      <c r="AU601" s="273" t="s">
        <v>91</v>
      </c>
      <c r="AV601" s="15" t="s">
        <v>214</v>
      </c>
      <c r="AW601" s="15" t="s">
        <v>35</v>
      </c>
      <c r="AX601" s="15" t="s">
        <v>85</v>
      </c>
      <c r="AY601" s="273" t="s">
        <v>208</v>
      </c>
    </row>
    <row r="602" s="2" customFormat="1" ht="55.5" customHeight="1">
      <c r="A602" s="38"/>
      <c r="B602" s="39"/>
      <c r="C602" s="227" t="s">
        <v>635</v>
      </c>
      <c r="D602" s="227" t="s">
        <v>210</v>
      </c>
      <c r="E602" s="228" t="s">
        <v>1014</v>
      </c>
      <c r="F602" s="229" t="s">
        <v>1015</v>
      </c>
      <c r="G602" s="230" t="s">
        <v>267</v>
      </c>
      <c r="H602" s="231">
        <v>215</v>
      </c>
      <c r="I602" s="232"/>
      <c r="J602" s="233">
        <f>ROUND(I602*H602,2)</f>
        <v>0</v>
      </c>
      <c r="K602" s="234"/>
      <c r="L602" s="44"/>
      <c r="M602" s="235" t="s">
        <v>1</v>
      </c>
      <c r="N602" s="236" t="s">
        <v>44</v>
      </c>
      <c r="O602" s="91"/>
      <c r="P602" s="237">
        <f>O602*H602</f>
        <v>0</v>
      </c>
      <c r="Q602" s="237">
        <v>0</v>
      </c>
      <c r="R602" s="237">
        <f>Q602*H602</f>
        <v>0</v>
      </c>
      <c r="S602" s="237">
        <v>0</v>
      </c>
      <c r="T602" s="238">
        <f>S602*H602</f>
        <v>0</v>
      </c>
      <c r="U602" s="38"/>
      <c r="V602" s="38"/>
      <c r="W602" s="38"/>
      <c r="X602" s="38"/>
      <c r="Y602" s="38"/>
      <c r="Z602" s="38"/>
      <c r="AA602" s="38"/>
      <c r="AB602" s="38"/>
      <c r="AC602" s="38"/>
      <c r="AD602" s="38"/>
      <c r="AE602" s="38"/>
      <c r="AR602" s="239" t="s">
        <v>249</v>
      </c>
      <c r="AT602" s="239" t="s">
        <v>210</v>
      </c>
      <c r="AU602" s="239" t="s">
        <v>91</v>
      </c>
      <c r="AY602" s="17" t="s">
        <v>208</v>
      </c>
      <c r="BE602" s="240">
        <f>IF(N602="základní",J602,0)</f>
        <v>0</v>
      </c>
      <c r="BF602" s="240">
        <f>IF(N602="snížená",J602,0)</f>
        <v>0</v>
      </c>
      <c r="BG602" s="240">
        <f>IF(N602="zákl. přenesená",J602,0)</f>
        <v>0</v>
      </c>
      <c r="BH602" s="240">
        <f>IF(N602="sníž. přenesená",J602,0)</f>
        <v>0</v>
      </c>
      <c r="BI602" s="240">
        <f>IF(N602="nulová",J602,0)</f>
        <v>0</v>
      </c>
      <c r="BJ602" s="17" t="s">
        <v>91</v>
      </c>
      <c r="BK602" s="240">
        <f>ROUND(I602*H602,2)</f>
        <v>0</v>
      </c>
      <c r="BL602" s="17" t="s">
        <v>249</v>
      </c>
      <c r="BM602" s="239" t="s">
        <v>1016</v>
      </c>
    </row>
    <row r="603" s="13" customFormat="1">
      <c r="A603" s="13"/>
      <c r="B603" s="241"/>
      <c r="C603" s="242"/>
      <c r="D603" s="243" t="s">
        <v>215</v>
      </c>
      <c r="E603" s="244" t="s">
        <v>1</v>
      </c>
      <c r="F603" s="245" t="s">
        <v>1017</v>
      </c>
      <c r="G603" s="242"/>
      <c r="H603" s="244" t="s">
        <v>1</v>
      </c>
      <c r="I603" s="246"/>
      <c r="J603" s="242"/>
      <c r="K603" s="242"/>
      <c r="L603" s="247"/>
      <c r="M603" s="248"/>
      <c r="N603" s="249"/>
      <c r="O603" s="249"/>
      <c r="P603" s="249"/>
      <c r="Q603" s="249"/>
      <c r="R603" s="249"/>
      <c r="S603" s="249"/>
      <c r="T603" s="250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T603" s="251" t="s">
        <v>215</v>
      </c>
      <c r="AU603" s="251" t="s">
        <v>91</v>
      </c>
      <c r="AV603" s="13" t="s">
        <v>85</v>
      </c>
      <c r="AW603" s="13" t="s">
        <v>35</v>
      </c>
      <c r="AX603" s="13" t="s">
        <v>78</v>
      </c>
      <c r="AY603" s="251" t="s">
        <v>208</v>
      </c>
    </row>
    <row r="604" s="14" customFormat="1">
      <c r="A604" s="14"/>
      <c r="B604" s="252"/>
      <c r="C604" s="253"/>
      <c r="D604" s="243" t="s">
        <v>215</v>
      </c>
      <c r="E604" s="254" t="s">
        <v>1</v>
      </c>
      <c r="F604" s="255" t="s">
        <v>1018</v>
      </c>
      <c r="G604" s="253"/>
      <c r="H604" s="256">
        <v>182</v>
      </c>
      <c r="I604" s="257"/>
      <c r="J604" s="253"/>
      <c r="K604" s="253"/>
      <c r="L604" s="258"/>
      <c r="M604" s="259"/>
      <c r="N604" s="260"/>
      <c r="O604" s="260"/>
      <c r="P604" s="260"/>
      <c r="Q604" s="260"/>
      <c r="R604" s="260"/>
      <c r="S604" s="260"/>
      <c r="T604" s="261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T604" s="262" t="s">
        <v>215</v>
      </c>
      <c r="AU604" s="262" t="s">
        <v>91</v>
      </c>
      <c r="AV604" s="14" t="s">
        <v>91</v>
      </c>
      <c r="AW604" s="14" t="s">
        <v>35</v>
      </c>
      <c r="AX604" s="14" t="s">
        <v>78</v>
      </c>
      <c r="AY604" s="262" t="s">
        <v>208</v>
      </c>
    </row>
    <row r="605" s="13" customFormat="1">
      <c r="A605" s="13"/>
      <c r="B605" s="241"/>
      <c r="C605" s="242"/>
      <c r="D605" s="243" t="s">
        <v>215</v>
      </c>
      <c r="E605" s="244" t="s">
        <v>1</v>
      </c>
      <c r="F605" s="245" t="s">
        <v>1019</v>
      </c>
      <c r="G605" s="242"/>
      <c r="H605" s="244" t="s">
        <v>1</v>
      </c>
      <c r="I605" s="246"/>
      <c r="J605" s="242"/>
      <c r="K605" s="242"/>
      <c r="L605" s="247"/>
      <c r="M605" s="248"/>
      <c r="N605" s="249"/>
      <c r="O605" s="249"/>
      <c r="P605" s="249"/>
      <c r="Q605" s="249"/>
      <c r="R605" s="249"/>
      <c r="S605" s="249"/>
      <c r="T605" s="250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T605" s="251" t="s">
        <v>215</v>
      </c>
      <c r="AU605" s="251" t="s">
        <v>91</v>
      </c>
      <c r="AV605" s="13" t="s">
        <v>85</v>
      </c>
      <c r="AW605" s="13" t="s">
        <v>35</v>
      </c>
      <c r="AX605" s="13" t="s">
        <v>78</v>
      </c>
      <c r="AY605" s="251" t="s">
        <v>208</v>
      </c>
    </row>
    <row r="606" s="14" customFormat="1">
      <c r="A606" s="14"/>
      <c r="B606" s="252"/>
      <c r="C606" s="253"/>
      <c r="D606" s="243" t="s">
        <v>215</v>
      </c>
      <c r="E606" s="254" t="s">
        <v>1</v>
      </c>
      <c r="F606" s="255" t="s">
        <v>1020</v>
      </c>
      <c r="G606" s="253"/>
      <c r="H606" s="256">
        <v>33</v>
      </c>
      <c r="I606" s="257"/>
      <c r="J606" s="253"/>
      <c r="K606" s="253"/>
      <c r="L606" s="258"/>
      <c r="M606" s="259"/>
      <c r="N606" s="260"/>
      <c r="O606" s="260"/>
      <c r="P606" s="260"/>
      <c r="Q606" s="260"/>
      <c r="R606" s="260"/>
      <c r="S606" s="260"/>
      <c r="T606" s="261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T606" s="262" t="s">
        <v>215</v>
      </c>
      <c r="AU606" s="262" t="s">
        <v>91</v>
      </c>
      <c r="AV606" s="14" t="s">
        <v>91</v>
      </c>
      <c r="AW606" s="14" t="s">
        <v>35</v>
      </c>
      <c r="AX606" s="14" t="s">
        <v>78</v>
      </c>
      <c r="AY606" s="262" t="s">
        <v>208</v>
      </c>
    </row>
    <row r="607" s="15" customFormat="1">
      <c r="A607" s="15"/>
      <c r="B607" s="263"/>
      <c r="C607" s="264"/>
      <c r="D607" s="243" t="s">
        <v>215</v>
      </c>
      <c r="E607" s="265" t="s">
        <v>1</v>
      </c>
      <c r="F607" s="266" t="s">
        <v>218</v>
      </c>
      <c r="G607" s="264"/>
      <c r="H607" s="267">
        <v>215</v>
      </c>
      <c r="I607" s="268"/>
      <c r="J607" s="264"/>
      <c r="K607" s="264"/>
      <c r="L607" s="269"/>
      <c r="M607" s="270"/>
      <c r="N607" s="271"/>
      <c r="O607" s="271"/>
      <c r="P607" s="271"/>
      <c r="Q607" s="271"/>
      <c r="R607" s="271"/>
      <c r="S607" s="271"/>
      <c r="T607" s="272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T607" s="273" t="s">
        <v>215</v>
      </c>
      <c r="AU607" s="273" t="s">
        <v>91</v>
      </c>
      <c r="AV607" s="15" t="s">
        <v>214</v>
      </c>
      <c r="AW607" s="15" t="s">
        <v>35</v>
      </c>
      <c r="AX607" s="15" t="s">
        <v>85</v>
      </c>
      <c r="AY607" s="273" t="s">
        <v>208</v>
      </c>
    </row>
    <row r="608" s="2" customFormat="1" ht="16.5" customHeight="1">
      <c r="A608" s="38"/>
      <c r="B608" s="39"/>
      <c r="C608" s="274" t="s">
        <v>1021</v>
      </c>
      <c r="D608" s="274" t="s">
        <v>253</v>
      </c>
      <c r="E608" s="275" t="s">
        <v>1022</v>
      </c>
      <c r="F608" s="276" t="s">
        <v>1023</v>
      </c>
      <c r="G608" s="277" t="s">
        <v>213</v>
      </c>
      <c r="H608" s="278">
        <v>4.2999999999999998</v>
      </c>
      <c r="I608" s="279"/>
      <c r="J608" s="280">
        <f>ROUND(I608*H608,2)</f>
        <v>0</v>
      </c>
      <c r="K608" s="281"/>
      <c r="L608" s="282"/>
      <c r="M608" s="283" t="s">
        <v>1</v>
      </c>
      <c r="N608" s="284" t="s">
        <v>44</v>
      </c>
      <c r="O608" s="91"/>
      <c r="P608" s="237">
        <f>O608*H608</f>
        <v>0</v>
      </c>
      <c r="Q608" s="237">
        <v>0</v>
      </c>
      <c r="R608" s="237">
        <f>Q608*H608</f>
        <v>0</v>
      </c>
      <c r="S608" s="237">
        <v>0</v>
      </c>
      <c r="T608" s="238">
        <f>S608*H608</f>
        <v>0</v>
      </c>
      <c r="U608" s="38"/>
      <c r="V608" s="38"/>
      <c r="W608" s="38"/>
      <c r="X608" s="38"/>
      <c r="Y608" s="38"/>
      <c r="Z608" s="38"/>
      <c r="AA608" s="38"/>
      <c r="AB608" s="38"/>
      <c r="AC608" s="38"/>
      <c r="AD608" s="38"/>
      <c r="AE608" s="38"/>
      <c r="AR608" s="239" t="s">
        <v>287</v>
      </c>
      <c r="AT608" s="239" t="s">
        <v>253</v>
      </c>
      <c r="AU608" s="239" t="s">
        <v>91</v>
      </c>
      <c r="AY608" s="17" t="s">
        <v>208</v>
      </c>
      <c r="BE608" s="240">
        <f>IF(N608="základní",J608,0)</f>
        <v>0</v>
      </c>
      <c r="BF608" s="240">
        <f>IF(N608="snížená",J608,0)</f>
        <v>0</v>
      </c>
      <c r="BG608" s="240">
        <f>IF(N608="zákl. přenesená",J608,0)</f>
        <v>0</v>
      </c>
      <c r="BH608" s="240">
        <f>IF(N608="sníž. přenesená",J608,0)</f>
        <v>0</v>
      </c>
      <c r="BI608" s="240">
        <f>IF(N608="nulová",J608,0)</f>
        <v>0</v>
      </c>
      <c r="BJ608" s="17" t="s">
        <v>91</v>
      </c>
      <c r="BK608" s="240">
        <f>ROUND(I608*H608,2)</f>
        <v>0</v>
      </c>
      <c r="BL608" s="17" t="s">
        <v>249</v>
      </c>
      <c r="BM608" s="239" t="s">
        <v>1024</v>
      </c>
    </row>
    <row r="609" s="14" customFormat="1">
      <c r="A609" s="14"/>
      <c r="B609" s="252"/>
      <c r="C609" s="253"/>
      <c r="D609" s="243" t="s">
        <v>215</v>
      </c>
      <c r="E609" s="254" t="s">
        <v>1</v>
      </c>
      <c r="F609" s="255" t="s">
        <v>1025</v>
      </c>
      <c r="G609" s="253"/>
      <c r="H609" s="256">
        <v>4.2999999999999998</v>
      </c>
      <c r="I609" s="257"/>
      <c r="J609" s="253"/>
      <c r="K609" s="253"/>
      <c r="L609" s="258"/>
      <c r="M609" s="259"/>
      <c r="N609" s="260"/>
      <c r="O609" s="260"/>
      <c r="P609" s="260"/>
      <c r="Q609" s="260"/>
      <c r="R609" s="260"/>
      <c r="S609" s="260"/>
      <c r="T609" s="261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T609" s="262" t="s">
        <v>215</v>
      </c>
      <c r="AU609" s="262" t="s">
        <v>91</v>
      </c>
      <c r="AV609" s="14" t="s">
        <v>91</v>
      </c>
      <c r="AW609" s="14" t="s">
        <v>35</v>
      </c>
      <c r="AX609" s="14" t="s">
        <v>78</v>
      </c>
      <c r="AY609" s="262" t="s">
        <v>208</v>
      </c>
    </row>
    <row r="610" s="15" customFormat="1">
      <c r="A610" s="15"/>
      <c r="B610" s="263"/>
      <c r="C610" s="264"/>
      <c r="D610" s="243" t="s">
        <v>215</v>
      </c>
      <c r="E610" s="265" t="s">
        <v>1</v>
      </c>
      <c r="F610" s="266" t="s">
        <v>218</v>
      </c>
      <c r="G610" s="264"/>
      <c r="H610" s="267">
        <v>4.2999999999999998</v>
      </c>
      <c r="I610" s="268"/>
      <c r="J610" s="264"/>
      <c r="K610" s="264"/>
      <c r="L610" s="269"/>
      <c r="M610" s="270"/>
      <c r="N610" s="271"/>
      <c r="O610" s="271"/>
      <c r="P610" s="271"/>
      <c r="Q610" s="271"/>
      <c r="R610" s="271"/>
      <c r="S610" s="271"/>
      <c r="T610" s="272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T610" s="273" t="s">
        <v>215</v>
      </c>
      <c r="AU610" s="273" t="s">
        <v>91</v>
      </c>
      <c r="AV610" s="15" t="s">
        <v>214</v>
      </c>
      <c r="AW610" s="15" t="s">
        <v>35</v>
      </c>
      <c r="AX610" s="15" t="s">
        <v>85</v>
      </c>
      <c r="AY610" s="273" t="s">
        <v>208</v>
      </c>
    </row>
    <row r="611" s="2" customFormat="1" ht="55.5" customHeight="1">
      <c r="A611" s="38"/>
      <c r="B611" s="39"/>
      <c r="C611" s="227" t="s">
        <v>643</v>
      </c>
      <c r="D611" s="227" t="s">
        <v>210</v>
      </c>
      <c r="E611" s="228" t="s">
        <v>1026</v>
      </c>
      <c r="F611" s="229" t="s">
        <v>1027</v>
      </c>
      <c r="G611" s="230" t="s">
        <v>267</v>
      </c>
      <c r="H611" s="231">
        <v>22</v>
      </c>
      <c r="I611" s="232"/>
      <c r="J611" s="233">
        <f>ROUND(I611*H611,2)</f>
        <v>0</v>
      </c>
      <c r="K611" s="234"/>
      <c r="L611" s="44"/>
      <c r="M611" s="235" t="s">
        <v>1</v>
      </c>
      <c r="N611" s="236" t="s">
        <v>44</v>
      </c>
      <c r="O611" s="91"/>
      <c r="P611" s="237">
        <f>O611*H611</f>
        <v>0</v>
      </c>
      <c r="Q611" s="237">
        <v>0</v>
      </c>
      <c r="R611" s="237">
        <f>Q611*H611</f>
        <v>0</v>
      </c>
      <c r="S611" s="237">
        <v>0</v>
      </c>
      <c r="T611" s="238">
        <f>S611*H611</f>
        <v>0</v>
      </c>
      <c r="U611" s="38"/>
      <c r="V611" s="38"/>
      <c r="W611" s="38"/>
      <c r="X611" s="38"/>
      <c r="Y611" s="38"/>
      <c r="Z611" s="38"/>
      <c r="AA611" s="38"/>
      <c r="AB611" s="38"/>
      <c r="AC611" s="38"/>
      <c r="AD611" s="38"/>
      <c r="AE611" s="38"/>
      <c r="AR611" s="239" t="s">
        <v>249</v>
      </c>
      <c r="AT611" s="239" t="s">
        <v>210</v>
      </c>
      <c r="AU611" s="239" t="s">
        <v>91</v>
      </c>
      <c r="AY611" s="17" t="s">
        <v>208</v>
      </c>
      <c r="BE611" s="240">
        <f>IF(N611="základní",J611,0)</f>
        <v>0</v>
      </c>
      <c r="BF611" s="240">
        <f>IF(N611="snížená",J611,0)</f>
        <v>0</v>
      </c>
      <c r="BG611" s="240">
        <f>IF(N611="zákl. přenesená",J611,0)</f>
        <v>0</v>
      </c>
      <c r="BH611" s="240">
        <f>IF(N611="sníž. přenesená",J611,0)</f>
        <v>0</v>
      </c>
      <c r="BI611" s="240">
        <f>IF(N611="nulová",J611,0)</f>
        <v>0</v>
      </c>
      <c r="BJ611" s="17" t="s">
        <v>91</v>
      </c>
      <c r="BK611" s="240">
        <f>ROUND(I611*H611,2)</f>
        <v>0</v>
      </c>
      <c r="BL611" s="17" t="s">
        <v>249</v>
      </c>
      <c r="BM611" s="239" t="s">
        <v>1028</v>
      </c>
    </row>
    <row r="612" s="13" customFormat="1">
      <c r="A612" s="13"/>
      <c r="B612" s="241"/>
      <c r="C612" s="242"/>
      <c r="D612" s="243" t="s">
        <v>215</v>
      </c>
      <c r="E612" s="244" t="s">
        <v>1</v>
      </c>
      <c r="F612" s="245" t="s">
        <v>1029</v>
      </c>
      <c r="G612" s="242"/>
      <c r="H612" s="244" t="s">
        <v>1</v>
      </c>
      <c r="I612" s="246"/>
      <c r="J612" s="242"/>
      <c r="K612" s="242"/>
      <c r="L612" s="247"/>
      <c r="M612" s="248"/>
      <c r="N612" s="249"/>
      <c r="O612" s="249"/>
      <c r="P612" s="249"/>
      <c r="Q612" s="249"/>
      <c r="R612" s="249"/>
      <c r="S612" s="249"/>
      <c r="T612" s="250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T612" s="251" t="s">
        <v>215</v>
      </c>
      <c r="AU612" s="251" t="s">
        <v>91</v>
      </c>
      <c r="AV612" s="13" t="s">
        <v>85</v>
      </c>
      <c r="AW612" s="13" t="s">
        <v>35</v>
      </c>
      <c r="AX612" s="13" t="s">
        <v>78</v>
      </c>
      <c r="AY612" s="251" t="s">
        <v>208</v>
      </c>
    </row>
    <row r="613" s="14" customFormat="1">
      <c r="A613" s="14"/>
      <c r="B613" s="252"/>
      <c r="C613" s="253"/>
      <c r="D613" s="243" t="s">
        <v>215</v>
      </c>
      <c r="E613" s="254" t="s">
        <v>1</v>
      </c>
      <c r="F613" s="255" t="s">
        <v>1030</v>
      </c>
      <c r="G613" s="253"/>
      <c r="H613" s="256">
        <v>22</v>
      </c>
      <c r="I613" s="257"/>
      <c r="J613" s="253"/>
      <c r="K613" s="253"/>
      <c r="L613" s="258"/>
      <c r="M613" s="259"/>
      <c r="N613" s="260"/>
      <c r="O613" s="260"/>
      <c r="P613" s="260"/>
      <c r="Q613" s="260"/>
      <c r="R613" s="260"/>
      <c r="S613" s="260"/>
      <c r="T613" s="261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T613" s="262" t="s">
        <v>215</v>
      </c>
      <c r="AU613" s="262" t="s">
        <v>91</v>
      </c>
      <c r="AV613" s="14" t="s">
        <v>91</v>
      </c>
      <c r="AW613" s="14" t="s">
        <v>35</v>
      </c>
      <c r="AX613" s="14" t="s">
        <v>78</v>
      </c>
      <c r="AY613" s="262" t="s">
        <v>208</v>
      </c>
    </row>
    <row r="614" s="15" customFormat="1">
      <c r="A614" s="15"/>
      <c r="B614" s="263"/>
      <c r="C614" s="264"/>
      <c r="D614" s="243" t="s">
        <v>215</v>
      </c>
      <c r="E614" s="265" t="s">
        <v>1</v>
      </c>
      <c r="F614" s="266" t="s">
        <v>218</v>
      </c>
      <c r="G614" s="264"/>
      <c r="H614" s="267">
        <v>22</v>
      </c>
      <c r="I614" s="268"/>
      <c r="J614" s="264"/>
      <c r="K614" s="264"/>
      <c r="L614" s="269"/>
      <c r="M614" s="270"/>
      <c r="N614" s="271"/>
      <c r="O614" s="271"/>
      <c r="P614" s="271"/>
      <c r="Q614" s="271"/>
      <c r="R614" s="271"/>
      <c r="S614" s="271"/>
      <c r="T614" s="272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T614" s="273" t="s">
        <v>215</v>
      </c>
      <c r="AU614" s="273" t="s">
        <v>91</v>
      </c>
      <c r="AV614" s="15" t="s">
        <v>214</v>
      </c>
      <c r="AW614" s="15" t="s">
        <v>35</v>
      </c>
      <c r="AX614" s="15" t="s">
        <v>85</v>
      </c>
      <c r="AY614" s="273" t="s">
        <v>208</v>
      </c>
    </row>
    <row r="615" s="2" customFormat="1" ht="16.5" customHeight="1">
      <c r="A615" s="38"/>
      <c r="B615" s="39"/>
      <c r="C615" s="274" t="s">
        <v>1031</v>
      </c>
      <c r="D615" s="274" t="s">
        <v>253</v>
      </c>
      <c r="E615" s="275" t="s">
        <v>1032</v>
      </c>
      <c r="F615" s="276" t="s">
        <v>1033</v>
      </c>
      <c r="G615" s="277" t="s">
        <v>213</v>
      </c>
      <c r="H615" s="278">
        <v>0.66000000000000003</v>
      </c>
      <c r="I615" s="279"/>
      <c r="J615" s="280">
        <f>ROUND(I615*H615,2)</f>
        <v>0</v>
      </c>
      <c r="K615" s="281"/>
      <c r="L615" s="282"/>
      <c r="M615" s="283" t="s">
        <v>1</v>
      </c>
      <c r="N615" s="284" t="s">
        <v>44</v>
      </c>
      <c r="O615" s="91"/>
      <c r="P615" s="237">
        <f>O615*H615</f>
        <v>0</v>
      </c>
      <c r="Q615" s="237">
        <v>0</v>
      </c>
      <c r="R615" s="237">
        <f>Q615*H615</f>
        <v>0</v>
      </c>
      <c r="S615" s="237">
        <v>0</v>
      </c>
      <c r="T615" s="238">
        <f>S615*H615</f>
        <v>0</v>
      </c>
      <c r="U615" s="38"/>
      <c r="V615" s="38"/>
      <c r="W615" s="38"/>
      <c r="X615" s="38"/>
      <c r="Y615" s="38"/>
      <c r="Z615" s="38"/>
      <c r="AA615" s="38"/>
      <c r="AB615" s="38"/>
      <c r="AC615" s="38"/>
      <c r="AD615" s="38"/>
      <c r="AE615" s="38"/>
      <c r="AR615" s="239" t="s">
        <v>287</v>
      </c>
      <c r="AT615" s="239" t="s">
        <v>253</v>
      </c>
      <c r="AU615" s="239" t="s">
        <v>91</v>
      </c>
      <c r="AY615" s="17" t="s">
        <v>208</v>
      </c>
      <c r="BE615" s="240">
        <f>IF(N615="základní",J615,0)</f>
        <v>0</v>
      </c>
      <c r="BF615" s="240">
        <f>IF(N615="snížená",J615,0)</f>
        <v>0</v>
      </c>
      <c r="BG615" s="240">
        <f>IF(N615="zákl. přenesená",J615,0)</f>
        <v>0</v>
      </c>
      <c r="BH615" s="240">
        <f>IF(N615="sníž. přenesená",J615,0)</f>
        <v>0</v>
      </c>
      <c r="BI615" s="240">
        <f>IF(N615="nulová",J615,0)</f>
        <v>0</v>
      </c>
      <c r="BJ615" s="17" t="s">
        <v>91</v>
      </c>
      <c r="BK615" s="240">
        <f>ROUND(I615*H615,2)</f>
        <v>0</v>
      </c>
      <c r="BL615" s="17" t="s">
        <v>249</v>
      </c>
      <c r="BM615" s="239" t="s">
        <v>1034</v>
      </c>
    </row>
    <row r="616" s="14" customFormat="1">
      <c r="A616" s="14"/>
      <c r="B616" s="252"/>
      <c r="C616" s="253"/>
      <c r="D616" s="243" t="s">
        <v>215</v>
      </c>
      <c r="E616" s="254" t="s">
        <v>1</v>
      </c>
      <c r="F616" s="255" t="s">
        <v>1035</v>
      </c>
      <c r="G616" s="253"/>
      <c r="H616" s="256">
        <v>0.66000000000000003</v>
      </c>
      <c r="I616" s="257"/>
      <c r="J616" s="253"/>
      <c r="K616" s="253"/>
      <c r="L616" s="258"/>
      <c r="M616" s="259"/>
      <c r="N616" s="260"/>
      <c r="O616" s="260"/>
      <c r="P616" s="260"/>
      <c r="Q616" s="260"/>
      <c r="R616" s="260"/>
      <c r="S616" s="260"/>
      <c r="T616" s="261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T616" s="262" t="s">
        <v>215</v>
      </c>
      <c r="AU616" s="262" t="s">
        <v>91</v>
      </c>
      <c r="AV616" s="14" t="s">
        <v>91</v>
      </c>
      <c r="AW616" s="14" t="s">
        <v>35</v>
      </c>
      <c r="AX616" s="14" t="s">
        <v>78</v>
      </c>
      <c r="AY616" s="262" t="s">
        <v>208</v>
      </c>
    </row>
    <row r="617" s="15" customFormat="1">
      <c r="A617" s="15"/>
      <c r="B617" s="263"/>
      <c r="C617" s="264"/>
      <c r="D617" s="243" t="s">
        <v>215</v>
      </c>
      <c r="E617" s="265" t="s">
        <v>1</v>
      </c>
      <c r="F617" s="266" t="s">
        <v>218</v>
      </c>
      <c r="G617" s="264"/>
      <c r="H617" s="267">
        <v>0.66000000000000003</v>
      </c>
      <c r="I617" s="268"/>
      <c r="J617" s="264"/>
      <c r="K617" s="264"/>
      <c r="L617" s="269"/>
      <c r="M617" s="270"/>
      <c r="N617" s="271"/>
      <c r="O617" s="271"/>
      <c r="P617" s="271"/>
      <c r="Q617" s="271"/>
      <c r="R617" s="271"/>
      <c r="S617" s="271"/>
      <c r="T617" s="272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T617" s="273" t="s">
        <v>215</v>
      </c>
      <c r="AU617" s="273" t="s">
        <v>91</v>
      </c>
      <c r="AV617" s="15" t="s">
        <v>214</v>
      </c>
      <c r="AW617" s="15" t="s">
        <v>35</v>
      </c>
      <c r="AX617" s="15" t="s">
        <v>85</v>
      </c>
      <c r="AY617" s="273" t="s">
        <v>208</v>
      </c>
    </row>
    <row r="618" s="2" customFormat="1" ht="16.5" customHeight="1">
      <c r="A618" s="38"/>
      <c r="B618" s="39"/>
      <c r="C618" s="227" t="s">
        <v>647</v>
      </c>
      <c r="D618" s="227" t="s">
        <v>210</v>
      </c>
      <c r="E618" s="228" t="s">
        <v>1036</v>
      </c>
      <c r="F618" s="229" t="s">
        <v>1037</v>
      </c>
      <c r="G618" s="230" t="s">
        <v>308</v>
      </c>
      <c r="H618" s="231">
        <v>324</v>
      </c>
      <c r="I618" s="232"/>
      <c r="J618" s="233">
        <f>ROUND(I618*H618,2)</f>
        <v>0</v>
      </c>
      <c r="K618" s="234"/>
      <c r="L618" s="44"/>
      <c r="M618" s="235" t="s">
        <v>1</v>
      </c>
      <c r="N618" s="236" t="s">
        <v>44</v>
      </c>
      <c r="O618" s="91"/>
      <c r="P618" s="237">
        <f>O618*H618</f>
        <v>0</v>
      </c>
      <c r="Q618" s="237">
        <v>0</v>
      </c>
      <c r="R618" s="237">
        <f>Q618*H618</f>
        <v>0</v>
      </c>
      <c r="S618" s="237">
        <v>0</v>
      </c>
      <c r="T618" s="238">
        <f>S618*H618</f>
        <v>0</v>
      </c>
      <c r="U618" s="38"/>
      <c r="V618" s="38"/>
      <c r="W618" s="38"/>
      <c r="X618" s="38"/>
      <c r="Y618" s="38"/>
      <c r="Z618" s="38"/>
      <c r="AA618" s="38"/>
      <c r="AB618" s="38"/>
      <c r="AC618" s="38"/>
      <c r="AD618" s="38"/>
      <c r="AE618" s="38"/>
      <c r="AR618" s="239" t="s">
        <v>249</v>
      </c>
      <c r="AT618" s="239" t="s">
        <v>210</v>
      </c>
      <c r="AU618" s="239" t="s">
        <v>91</v>
      </c>
      <c r="AY618" s="17" t="s">
        <v>208</v>
      </c>
      <c r="BE618" s="240">
        <f>IF(N618="základní",J618,0)</f>
        <v>0</v>
      </c>
      <c r="BF618" s="240">
        <f>IF(N618="snížená",J618,0)</f>
        <v>0</v>
      </c>
      <c r="BG618" s="240">
        <f>IF(N618="zákl. přenesená",J618,0)</f>
        <v>0</v>
      </c>
      <c r="BH618" s="240">
        <f>IF(N618="sníž. přenesená",J618,0)</f>
        <v>0</v>
      </c>
      <c r="BI618" s="240">
        <f>IF(N618="nulová",J618,0)</f>
        <v>0</v>
      </c>
      <c r="BJ618" s="17" t="s">
        <v>91</v>
      </c>
      <c r="BK618" s="240">
        <f>ROUND(I618*H618,2)</f>
        <v>0</v>
      </c>
      <c r="BL618" s="17" t="s">
        <v>249</v>
      </c>
      <c r="BM618" s="239" t="s">
        <v>1038</v>
      </c>
    </row>
    <row r="619" s="14" customFormat="1">
      <c r="A619" s="14"/>
      <c r="B619" s="252"/>
      <c r="C619" s="253"/>
      <c r="D619" s="243" t="s">
        <v>215</v>
      </c>
      <c r="E619" s="254" t="s">
        <v>1</v>
      </c>
      <c r="F619" s="255" t="s">
        <v>831</v>
      </c>
      <c r="G619" s="253"/>
      <c r="H619" s="256">
        <v>324</v>
      </c>
      <c r="I619" s="257"/>
      <c r="J619" s="253"/>
      <c r="K619" s="253"/>
      <c r="L619" s="258"/>
      <c r="M619" s="259"/>
      <c r="N619" s="260"/>
      <c r="O619" s="260"/>
      <c r="P619" s="260"/>
      <c r="Q619" s="260"/>
      <c r="R619" s="260"/>
      <c r="S619" s="260"/>
      <c r="T619" s="261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T619" s="262" t="s">
        <v>215</v>
      </c>
      <c r="AU619" s="262" t="s">
        <v>91</v>
      </c>
      <c r="AV619" s="14" t="s">
        <v>91</v>
      </c>
      <c r="AW619" s="14" t="s">
        <v>35</v>
      </c>
      <c r="AX619" s="14" t="s">
        <v>78</v>
      </c>
      <c r="AY619" s="262" t="s">
        <v>208</v>
      </c>
    </row>
    <row r="620" s="15" customFormat="1">
      <c r="A620" s="15"/>
      <c r="B620" s="263"/>
      <c r="C620" s="264"/>
      <c r="D620" s="243" t="s">
        <v>215</v>
      </c>
      <c r="E620" s="265" t="s">
        <v>1</v>
      </c>
      <c r="F620" s="266" t="s">
        <v>218</v>
      </c>
      <c r="G620" s="264"/>
      <c r="H620" s="267">
        <v>324</v>
      </c>
      <c r="I620" s="268"/>
      <c r="J620" s="264"/>
      <c r="K620" s="264"/>
      <c r="L620" s="269"/>
      <c r="M620" s="270"/>
      <c r="N620" s="271"/>
      <c r="O620" s="271"/>
      <c r="P620" s="271"/>
      <c r="Q620" s="271"/>
      <c r="R620" s="271"/>
      <c r="S620" s="271"/>
      <c r="T620" s="272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T620" s="273" t="s">
        <v>215</v>
      </c>
      <c r="AU620" s="273" t="s">
        <v>91</v>
      </c>
      <c r="AV620" s="15" t="s">
        <v>214</v>
      </c>
      <c r="AW620" s="15" t="s">
        <v>35</v>
      </c>
      <c r="AX620" s="15" t="s">
        <v>85</v>
      </c>
      <c r="AY620" s="273" t="s">
        <v>208</v>
      </c>
    </row>
    <row r="621" s="2" customFormat="1" ht="24.15" customHeight="1">
      <c r="A621" s="38"/>
      <c r="B621" s="39"/>
      <c r="C621" s="227" t="s">
        <v>1039</v>
      </c>
      <c r="D621" s="227" t="s">
        <v>210</v>
      </c>
      <c r="E621" s="228" t="s">
        <v>1040</v>
      </c>
      <c r="F621" s="229" t="s">
        <v>1041</v>
      </c>
      <c r="G621" s="230" t="s">
        <v>308</v>
      </c>
      <c r="H621" s="231">
        <v>79.5</v>
      </c>
      <c r="I621" s="232"/>
      <c r="J621" s="233">
        <f>ROUND(I621*H621,2)</f>
        <v>0</v>
      </c>
      <c r="K621" s="234"/>
      <c r="L621" s="44"/>
      <c r="M621" s="235" t="s">
        <v>1</v>
      </c>
      <c r="N621" s="236" t="s">
        <v>44</v>
      </c>
      <c r="O621" s="91"/>
      <c r="P621" s="237">
        <f>O621*H621</f>
        <v>0</v>
      </c>
      <c r="Q621" s="237">
        <v>0</v>
      </c>
      <c r="R621" s="237">
        <f>Q621*H621</f>
        <v>0</v>
      </c>
      <c r="S621" s="237">
        <v>0</v>
      </c>
      <c r="T621" s="238">
        <f>S621*H621</f>
        <v>0</v>
      </c>
      <c r="U621" s="38"/>
      <c r="V621" s="38"/>
      <c r="W621" s="38"/>
      <c r="X621" s="38"/>
      <c r="Y621" s="38"/>
      <c r="Z621" s="38"/>
      <c r="AA621" s="38"/>
      <c r="AB621" s="38"/>
      <c r="AC621" s="38"/>
      <c r="AD621" s="38"/>
      <c r="AE621" s="38"/>
      <c r="AR621" s="239" t="s">
        <v>249</v>
      </c>
      <c r="AT621" s="239" t="s">
        <v>210</v>
      </c>
      <c r="AU621" s="239" t="s">
        <v>91</v>
      </c>
      <c r="AY621" s="17" t="s">
        <v>208</v>
      </c>
      <c r="BE621" s="240">
        <f>IF(N621="základní",J621,0)</f>
        <v>0</v>
      </c>
      <c r="BF621" s="240">
        <f>IF(N621="snížená",J621,0)</f>
        <v>0</v>
      </c>
      <c r="BG621" s="240">
        <f>IF(N621="zákl. přenesená",J621,0)</f>
        <v>0</v>
      </c>
      <c r="BH621" s="240">
        <f>IF(N621="sníž. přenesená",J621,0)</f>
        <v>0</v>
      </c>
      <c r="BI621" s="240">
        <f>IF(N621="nulová",J621,0)</f>
        <v>0</v>
      </c>
      <c r="BJ621" s="17" t="s">
        <v>91</v>
      </c>
      <c r="BK621" s="240">
        <f>ROUND(I621*H621,2)</f>
        <v>0</v>
      </c>
      <c r="BL621" s="17" t="s">
        <v>249</v>
      </c>
      <c r="BM621" s="239" t="s">
        <v>1042</v>
      </c>
    </row>
    <row r="622" s="14" customFormat="1">
      <c r="A622" s="14"/>
      <c r="B622" s="252"/>
      <c r="C622" s="253"/>
      <c r="D622" s="243" t="s">
        <v>215</v>
      </c>
      <c r="E622" s="254" t="s">
        <v>1</v>
      </c>
      <c r="F622" s="255" t="s">
        <v>1043</v>
      </c>
      <c r="G622" s="253"/>
      <c r="H622" s="256">
        <v>79.5</v>
      </c>
      <c r="I622" s="257"/>
      <c r="J622" s="253"/>
      <c r="K622" s="253"/>
      <c r="L622" s="258"/>
      <c r="M622" s="259"/>
      <c r="N622" s="260"/>
      <c r="O622" s="260"/>
      <c r="P622" s="260"/>
      <c r="Q622" s="260"/>
      <c r="R622" s="260"/>
      <c r="S622" s="260"/>
      <c r="T622" s="261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T622" s="262" t="s">
        <v>215</v>
      </c>
      <c r="AU622" s="262" t="s">
        <v>91</v>
      </c>
      <c r="AV622" s="14" t="s">
        <v>91</v>
      </c>
      <c r="AW622" s="14" t="s">
        <v>35</v>
      </c>
      <c r="AX622" s="14" t="s">
        <v>78</v>
      </c>
      <c r="AY622" s="262" t="s">
        <v>208</v>
      </c>
    </row>
    <row r="623" s="15" customFormat="1">
      <c r="A623" s="15"/>
      <c r="B623" s="263"/>
      <c r="C623" s="264"/>
      <c r="D623" s="243" t="s">
        <v>215</v>
      </c>
      <c r="E623" s="265" t="s">
        <v>1</v>
      </c>
      <c r="F623" s="266" t="s">
        <v>218</v>
      </c>
      <c r="G623" s="264"/>
      <c r="H623" s="267">
        <v>79.5</v>
      </c>
      <c r="I623" s="268"/>
      <c r="J623" s="264"/>
      <c r="K623" s="264"/>
      <c r="L623" s="269"/>
      <c r="M623" s="270"/>
      <c r="N623" s="271"/>
      <c r="O623" s="271"/>
      <c r="P623" s="271"/>
      <c r="Q623" s="271"/>
      <c r="R623" s="271"/>
      <c r="S623" s="271"/>
      <c r="T623" s="272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T623" s="273" t="s">
        <v>215</v>
      </c>
      <c r="AU623" s="273" t="s">
        <v>91</v>
      </c>
      <c r="AV623" s="15" t="s">
        <v>214</v>
      </c>
      <c r="AW623" s="15" t="s">
        <v>35</v>
      </c>
      <c r="AX623" s="15" t="s">
        <v>85</v>
      </c>
      <c r="AY623" s="273" t="s">
        <v>208</v>
      </c>
    </row>
    <row r="624" s="2" customFormat="1" ht="49.05" customHeight="1">
      <c r="A624" s="38"/>
      <c r="B624" s="39"/>
      <c r="C624" s="227" t="s">
        <v>655</v>
      </c>
      <c r="D624" s="227" t="s">
        <v>210</v>
      </c>
      <c r="E624" s="228" t="s">
        <v>1044</v>
      </c>
      <c r="F624" s="229" t="s">
        <v>1045</v>
      </c>
      <c r="G624" s="230" t="s">
        <v>308</v>
      </c>
      <c r="H624" s="231">
        <v>145</v>
      </c>
      <c r="I624" s="232"/>
      <c r="J624" s="233">
        <f>ROUND(I624*H624,2)</f>
        <v>0</v>
      </c>
      <c r="K624" s="234"/>
      <c r="L624" s="44"/>
      <c r="M624" s="235" t="s">
        <v>1</v>
      </c>
      <c r="N624" s="236" t="s">
        <v>44</v>
      </c>
      <c r="O624" s="91"/>
      <c r="P624" s="237">
        <f>O624*H624</f>
        <v>0</v>
      </c>
      <c r="Q624" s="237">
        <v>0</v>
      </c>
      <c r="R624" s="237">
        <f>Q624*H624</f>
        <v>0</v>
      </c>
      <c r="S624" s="237">
        <v>0</v>
      </c>
      <c r="T624" s="238">
        <f>S624*H624</f>
        <v>0</v>
      </c>
      <c r="U624" s="38"/>
      <c r="V624" s="38"/>
      <c r="W624" s="38"/>
      <c r="X624" s="38"/>
      <c r="Y624" s="38"/>
      <c r="Z624" s="38"/>
      <c r="AA624" s="38"/>
      <c r="AB624" s="38"/>
      <c r="AC624" s="38"/>
      <c r="AD624" s="38"/>
      <c r="AE624" s="38"/>
      <c r="AR624" s="239" t="s">
        <v>249</v>
      </c>
      <c r="AT624" s="239" t="s">
        <v>210</v>
      </c>
      <c r="AU624" s="239" t="s">
        <v>91</v>
      </c>
      <c r="AY624" s="17" t="s">
        <v>208</v>
      </c>
      <c r="BE624" s="240">
        <f>IF(N624="základní",J624,0)</f>
        <v>0</v>
      </c>
      <c r="BF624" s="240">
        <f>IF(N624="snížená",J624,0)</f>
        <v>0</v>
      </c>
      <c r="BG624" s="240">
        <f>IF(N624="zákl. přenesená",J624,0)</f>
        <v>0</v>
      </c>
      <c r="BH624" s="240">
        <f>IF(N624="sníž. přenesená",J624,0)</f>
        <v>0</v>
      </c>
      <c r="BI624" s="240">
        <f>IF(N624="nulová",J624,0)</f>
        <v>0</v>
      </c>
      <c r="BJ624" s="17" t="s">
        <v>91</v>
      </c>
      <c r="BK624" s="240">
        <f>ROUND(I624*H624,2)</f>
        <v>0</v>
      </c>
      <c r="BL624" s="17" t="s">
        <v>249</v>
      </c>
      <c r="BM624" s="239" t="s">
        <v>1046</v>
      </c>
    </row>
    <row r="625" s="2" customFormat="1" ht="37.8" customHeight="1">
      <c r="A625" s="38"/>
      <c r="B625" s="39"/>
      <c r="C625" s="227" t="s">
        <v>1047</v>
      </c>
      <c r="D625" s="227" t="s">
        <v>210</v>
      </c>
      <c r="E625" s="228" t="s">
        <v>1048</v>
      </c>
      <c r="F625" s="229" t="s">
        <v>1049</v>
      </c>
      <c r="G625" s="230" t="s">
        <v>213</v>
      </c>
      <c r="H625" s="231">
        <v>5.1399999999999997</v>
      </c>
      <c r="I625" s="232"/>
      <c r="J625" s="233">
        <f>ROUND(I625*H625,2)</f>
        <v>0</v>
      </c>
      <c r="K625" s="234"/>
      <c r="L625" s="44"/>
      <c r="M625" s="235" t="s">
        <v>1</v>
      </c>
      <c r="N625" s="236" t="s">
        <v>44</v>
      </c>
      <c r="O625" s="91"/>
      <c r="P625" s="237">
        <f>O625*H625</f>
        <v>0</v>
      </c>
      <c r="Q625" s="237">
        <v>0</v>
      </c>
      <c r="R625" s="237">
        <f>Q625*H625</f>
        <v>0</v>
      </c>
      <c r="S625" s="237">
        <v>0</v>
      </c>
      <c r="T625" s="238">
        <f>S625*H625</f>
        <v>0</v>
      </c>
      <c r="U625" s="38"/>
      <c r="V625" s="38"/>
      <c r="W625" s="38"/>
      <c r="X625" s="38"/>
      <c r="Y625" s="38"/>
      <c r="Z625" s="38"/>
      <c r="AA625" s="38"/>
      <c r="AB625" s="38"/>
      <c r="AC625" s="38"/>
      <c r="AD625" s="38"/>
      <c r="AE625" s="38"/>
      <c r="AR625" s="239" t="s">
        <v>249</v>
      </c>
      <c r="AT625" s="239" t="s">
        <v>210</v>
      </c>
      <c r="AU625" s="239" t="s">
        <v>91</v>
      </c>
      <c r="AY625" s="17" t="s">
        <v>208</v>
      </c>
      <c r="BE625" s="240">
        <f>IF(N625="základní",J625,0)</f>
        <v>0</v>
      </c>
      <c r="BF625" s="240">
        <f>IF(N625="snížená",J625,0)</f>
        <v>0</v>
      </c>
      <c r="BG625" s="240">
        <f>IF(N625="zákl. přenesená",J625,0)</f>
        <v>0</v>
      </c>
      <c r="BH625" s="240">
        <f>IF(N625="sníž. přenesená",J625,0)</f>
        <v>0</v>
      </c>
      <c r="BI625" s="240">
        <f>IF(N625="nulová",J625,0)</f>
        <v>0</v>
      </c>
      <c r="BJ625" s="17" t="s">
        <v>91</v>
      </c>
      <c r="BK625" s="240">
        <f>ROUND(I625*H625,2)</f>
        <v>0</v>
      </c>
      <c r="BL625" s="17" t="s">
        <v>249</v>
      </c>
      <c r="BM625" s="239" t="s">
        <v>1050</v>
      </c>
    </row>
    <row r="626" s="14" customFormat="1">
      <c r="A626" s="14"/>
      <c r="B626" s="252"/>
      <c r="C626" s="253"/>
      <c r="D626" s="243" t="s">
        <v>215</v>
      </c>
      <c r="E626" s="254" t="s">
        <v>1</v>
      </c>
      <c r="F626" s="255" t="s">
        <v>1000</v>
      </c>
      <c r="G626" s="253"/>
      <c r="H626" s="256">
        <v>5.1399999999999997</v>
      </c>
      <c r="I626" s="257"/>
      <c r="J626" s="253"/>
      <c r="K626" s="253"/>
      <c r="L626" s="258"/>
      <c r="M626" s="259"/>
      <c r="N626" s="260"/>
      <c r="O626" s="260"/>
      <c r="P626" s="260"/>
      <c r="Q626" s="260"/>
      <c r="R626" s="260"/>
      <c r="S626" s="260"/>
      <c r="T626" s="261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T626" s="262" t="s">
        <v>215</v>
      </c>
      <c r="AU626" s="262" t="s">
        <v>91</v>
      </c>
      <c r="AV626" s="14" t="s">
        <v>91</v>
      </c>
      <c r="AW626" s="14" t="s">
        <v>35</v>
      </c>
      <c r="AX626" s="14" t="s">
        <v>78</v>
      </c>
      <c r="AY626" s="262" t="s">
        <v>208</v>
      </c>
    </row>
    <row r="627" s="15" customFormat="1">
      <c r="A627" s="15"/>
      <c r="B627" s="263"/>
      <c r="C627" s="264"/>
      <c r="D627" s="243" t="s">
        <v>215</v>
      </c>
      <c r="E627" s="265" t="s">
        <v>1</v>
      </c>
      <c r="F627" s="266" t="s">
        <v>218</v>
      </c>
      <c r="G627" s="264"/>
      <c r="H627" s="267">
        <v>5.1399999999999997</v>
      </c>
      <c r="I627" s="268"/>
      <c r="J627" s="264"/>
      <c r="K627" s="264"/>
      <c r="L627" s="269"/>
      <c r="M627" s="270"/>
      <c r="N627" s="271"/>
      <c r="O627" s="271"/>
      <c r="P627" s="271"/>
      <c r="Q627" s="271"/>
      <c r="R627" s="271"/>
      <c r="S627" s="271"/>
      <c r="T627" s="272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T627" s="273" t="s">
        <v>215</v>
      </c>
      <c r="AU627" s="273" t="s">
        <v>91</v>
      </c>
      <c r="AV627" s="15" t="s">
        <v>214</v>
      </c>
      <c r="AW627" s="15" t="s">
        <v>35</v>
      </c>
      <c r="AX627" s="15" t="s">
        <v>85</v>
      </c>
      <c r="AY627" s="273" t="s">
        <v>208</v>
      </c>
    </row>
    <row r="628" s="2" customFormat="1" ht="24.15" customHeight="1">
      <c r="A628" s="38"/>
      <c r="B628" s="39"/>
      <c r="C628" s="227" t="s">
        <v>659</v>
      </c>
      <c r="D628" s="227" t="s">
        <v>210</v>
      </c>
      <c r="E628" s="228" t="s">
        <v>1051</v>
      </c>
      <c r="F628" s="229" t="s">
        <v>1052</v>
      </c>
      <c r="G628" s="230" t="s">
        <v>351</v>
      </c>
      <c r="H628" s="231">
        <v>6</v>
      </c>
      <c r="I628" s="232"/>
      <c r="J628" s="233">
        <f>ROUND(I628*H628,2)</f>
        <v>0</v>
      </c>
      <c r="K628" s="234"/>
      <c r="L628" s="44"/>
      <c r="M628" s="235" t="s">
        <v>1</v>
      </c>
      <c r="N628" s="236" t="s">
        <v>44</v>
      </c>
      <c r="O628" s="91"/>
      <c r="P628" s="237">
        <f>O628*H628</f>
        <v>0</v>
      </c>
      <c r="Q628" s="237">
        <v>0</v>
      </c>
      <c r="R628" s="237">
        <f>Q628*H628</f>
        <v>0</v>
      </c>
      <c r="S628" s="237">
        <v>0</v>
      </c>
      <c r="T628" s="238">
        <f>S628*H628</f>
        <v>0</v>
      </c>
      <c r="U628" s="38"/>
      <c r="V628" s="38"/>
      <c r="W628" s="38"/>
      <c r="X628" s="38"/>
      <c r="Y628" s="38"/>
      <c r="Z628" s="38"/>
      <c r="AA628" s="38"/>
      <c r="AB628" s="38"/>
      <c r="AC628" s="38"/>
      <c r="AD628" s="38"/>
      <c r="AE628" s="38"/>
      <c r="AR628" s="239" t="s">
        <v>249</v>
      </c>
      <c r="AT628" s="239" t="s">
        <v>210</v>
      </c>
      <c r="AU628" s="239" t="s">
        <v>91</v>
      </c>
      <c r="AY628" s="17" t="s">
        <v>208</v>
      </c>
      <c r="BE628" s="240">
        <f>IF(N628="základní",J628,0)</f>
        <v>0</v>
      </c>
      <c r="BF628" s="240">
        <f>IF(N628="snížená",J628,0)</f>
        <v>0</v>
      </c>
      <c r="BG628" s="240">
        <f>IF(N628="zákl. přenesená",J628,0)</f>
        <v>0</v>
      </c>
      <c r="BH628" s="240">
        <f>IF(N628="sníž. přenesená",J628,0)</f>
        <v>0</v>
      </c>
      <c r="BI628" s="240">
        <f>IF(N628="nulová",J628,0)</f>
        <v>0</v>
      </c>
      <c r="BJ628" s="17" t="s">
        <v>91</v>
      </c>
      <c r="BK628" s="240">
        <f>ROUND(I628*H628,2)</f>
        <v>0</v>
      </c>
      <c r="BL628" s="17" t="s">
        <v>249</v>
      </c>
      <c r="BM628" s="239" t="s">
        <v>1053</v>
      </c>
    </row>
    <row r="629" s="12" customFormat="1" ht="22.8" customHeight="1">
      <c r="A629" s="12"/>
      <c r="B629" s="211"/>
      <c r="C629" s="212"/>
      <c r="D629" s="213" t="s">
        <v>77</v>
      </c>
      <c r="E629" s="225" t="s">
        <v>1054</v>
      </c>
      <c r="F629" s="225" t="s">
        <v>1055</v>
      </c>
      <c r="G629" s="212"/>
      <c r="H629" s="212"/>
      <c r="I629" s="215"/>
      <c r="J629" s="226">
        <f>BK629</f>
        <v>0</v>
      </c>
      <c r="K629" s="212"/>
      <c r="L629" s="217"/>
      <c r="M629" s="218"/>
      <c r="N629" s="219"/>
      <c r="O629" s="219"/>
      <c r="P629" s="220">
        <f>SUM(P630:P633)</f>
        <v>0</v>
      </c>
      <c r="Q629" s="219"/>
      <c r="R629" s="220">
        <f>SUM(R630:R633)</f>
        <v>0</v>
      </c>
      <c r="S629" s="219"/>
      <c r="T629" s="221">
        <f>SUM(T630:T633)</f>
        <v>0</v>
      </c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R629" s="222" t="s">
        <v>91</v>
      </c>
      <c r="AT629" s="223" t="s">
        <v>77</v>
      </c>
      <c r="AU629" s="223" t="s">
        <v>85</v>
      </c>
      <c r="AY629" s="222" t="s">
        <v>208</v>
      </c>
      <c r="BK629" s="224">
        <f>SUM(BK630:BK633)</f>
        <v>0</v>
      </c>
    </row>
    <row r="630" s="2" customFormat="1" ht="37.8" customHeight="1">
      <c r="A630" s="38"/>
      <c r="B630" s="39"/>
      <c r="C630" s="227" t="s">
        <v>1056</v>
      </c>
      <c r="D630" s="227" t="s">
        <v>210</v>
      </c>
      <c r="E630" s="228" t="s">
        <v>1057</v>
      </c>
      <c r="F630" s="229" t="s">
        <v>1058</v>
      </c>
      <c r="G630" s="230" t="s">
        <v>308</v>
      </c>
      <c r="H630" s="231">
        <v>145</v>
      </c>
      <c r="I630" s="232"/>
      <c r="J630" s="233">
        <f>ROUND(I630*H630,2)</f>
        <v>0</v>
      </c>
      <c r="K630" s="234"/>
      <c r="L630" s="44"/>
      <c r="M630" s="235" t="s">
        <v>1</v>
      </c>
      <c r="N630" s="236" t="s">
        <v>44</v>
      </c>
      <c r="O630" s="91"/>
      <c r="P630" s="237">
        <f>O630*H630</f>
        <v>0</v>
      </c>
      <c r="Q630" s="237">
        <v>0</v>
      </c>
      <c r="R630" s="237">
        <f>Q630*H630</f>
        <v>0</v>
      </c>
      <c r="S630" s="237">
        <v>0</v>
      </c>
      <c r="T630" s="238">
        <f>S630*H630</f>
        <v>0</v>
      </c>
      <c r="U630" s="38"/>
      <c r="V630" s="38"/>
      <c r="W630" s="38"/>
      <c r="X630" s="38"/>
      <c r="Y630" s="38"/>
      <c r="Z630" s="38"/>
      <c r="AA630" s="38"/>
      <c r="AB630" s="38"/>
      <c r="AC630" s="38"/>
      <c r="AD630" s="38"/>
      <c r="AE630" s="38"/>
      <c r="AR630" s="239" t="s">
        <v>249</v>
      </c>
      <c r="AT630" s="239" t="s">
        <v>210</v>
      </c>
      <c r="AU630" s="239" t="s">
        <v>91</v>
      </c>
      <c r="AY630" s="17" t="s">
        <v>208</v>
      </c>
      <c r="BE630" s="240">
        <f>IF(N630="základní",J630,0)</f>
        <v>0</v>
      </c>
      <c r="BF630" s="240">
        <f>IF(N630="snížená",J630,0)</f>
        <v>0</v>
      </c>
      <c r="BG630" s="240">
        <f>IF(N630="zákl. přenesená",J630,0)</f>
        <v>0</v>
      </c>
      <c r="BH630" s="240">
        <f>IF(N630="sníž. přenesená",J630,0)</f>
        <v>0</v>
      </c>
      <c r="BI630" s="240">
        <f>IF(N630="nulová",J630,0)</f>
        <v>0</v>
      </c>
      <c r="BJ630" s="17" t="s">
        <v>91</v>
      </c>
      <c r="BK630" s="240">
        <f>ROUND(I630*H630,2)</f>
        <v>0</v>
      </c>
      <c r="BL630" s="17" t="s">
        <v>249</v>
      </c>
      <c r="BM630" s="239" t="s">
        <v>1059</v>
      </c>
    </row>
    <row r="631" s="2" customFormat="1" ht="49.05" customHeight="1">
      <c r="A631" s="38"/>
      <c r="B631" s="39"/>
      <c r="C631" s="227" t="s">
        <v>667</v>
      </c>
      <c r="D631" s="227" t="s">
        <v>210</v>
      </c>
      <c r="E631" s="228" t="s">
        <v>1060</v>
      </c>
      <c r="F631" s="229" t="s">
        <v>1061</v>
      </c>
      <c r="G631" s="230" t="s">
        <v>308</v>
      </c>
      <c r="H631" s="231">
        <v>339</v>
      </c>
      <c r="I631" s="232"/>
      <c r="J631" s="233">
        <f>ROUND(I631*H631,2)</f>
        <v>0</v>
      </c>
      <c r="K631" s="234"/>
      <c r="L631" s="44"/>
      <c r="M631" s="235" t="s">
        <v>1</v>
      </c>
      <c r="N631" s="236" t="s">
        <v>44</v>
      </c>
      <c r="O631" s="91"/>
      <c r="P631" s="237">
        <f>O631*H631</f>
        <v>0</v>
      </c>
      <c r="Q631" s="237">
        <v>0</v>
      </c>
      <c r="R631" s="237">
        <f>Q631*H631</f>
        <v>0</v>
      </c>
      <c r="S631" s="237">
        <v>0</v>
      </c>
      <c r="T631" s="238">
        <f>S631*H631</f>
        <v>0</v>
      </c>
      <c r="U631" s="38"/>
      <c r="V631" s="38"/>
      <c r="W631" s="38"/>
      <c r="X631" s="38"/>
      <c r="Y631" s="38"/>
      <c r="Z631" s="38"/>
      <c r="AA631" s="38"/>
      <c r="AB631" s="38"/>
      <c r="AC631" s="38"/>
      <c r="AD631" s="38"/>
      <c r="AE631" s="38"/>
      <c r="AR631" s="239" t="s">
        <v>249</v>
      </c>
      <c r="AT631" s="239" t="s">
        <v>210</v>
      </c>
      <c r="AU631" s="239" t="s">
        <v>91</v>
      </c>
      <c r="AY631" s="17" t="s">
        <v>208</v>
      </c>
      <c r="BE631" s="240">
        <f>IF(N631="základní",J631,0)</f>
        <v>0</v>
      </c>
      <c r="BF631" s="240">
        <f>IF(N631="snížená",J631,0)</f>
        <v>0</v>
      </c>
      <c r="BG631" s="240">
        <f>IF(N631="zákl. přenesená",J631,0)</f>
        <v>0</v>
      </c>
      <c r="BH631" s="240">
        <f>IF(N631="sníž. přenesená",J631,0)</f>
        <v>0</v>
      </c>
      <c r="BI631" s="240">
        <f>IF(N631="nulová",J631,0)</f>
        <v>0</v>
      </c>
      <c r="BJ631" s="17" t="s">
        <v>91</v>
      </c>
      <c r="BK631" s="240">
        <f>ROUND(I631*H631,2)</f>
        <v>0</v>
      </c>
      <c r="BL631" s="17" t="s">
        <v>249</v>
      </c>
      <c r="BM631" s="239" t="s">
        <v>1062</v>
      </c>
    </row>
    <row r="632" s="14" customFormat="1">
      <c r="A632" s="14"/>
      <c r="B632" s="252"/>
      <c r="C632" s="253"/>
      <c r="D632" s="243" t="s">
        <v>215</v>
      </c>
      <c r="E632" s="254" t="s">
        <v>1</v>
      </c>
      <c r="F632" s="255" t="s">
        <v>1063</v>
      </c>
      <c r="G632" s="253"/>
      <c r="H632" s="256">
        <v>339</v>
      </c>
      <c r="I632" s="257"/>
      <c r="J632" s="253"/>
      <c r="K632" s="253"/>
      <c r="L632" s="258"/>
      <c r="M632" s="259"/>
      <c r="N632" s="260"/>
      <c r="O632" s="260"/>
      <c r="P632" s="260"/>
      <c r="Q632" s="260"/>
      <c r="R632" s="260"/>
      <c r="S632" s="260"/>
      <c r="T632" s="261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T632" s="262" t="s">
        <v>215</v>
      </c>
      <c r="AU632" s="262" t="s">
        <v>91</v>
      </c>
      <c r="AV632" s="14" t="s">
        <v>91</v>
      </c>
      <c r="AW632" s="14" t="s">
        <v>35</v>
      </c>
      <c r="AX632" s="14" t="s">
        <v>78</v>
      </c>
      <c r="AY632" s="262" t="s">
        <v>208</v>
      </c>
    </row>
    <row r="633" s="15" customFormat="1">
      <c r="A633" s="15"/>
      <c r="B633" s="263"/>
      <c r="C633" s="264"/>
      <c r="D633" s="243" t="s">
        <v>215</v>
      </c>
      <c r="E633" s="265" t="s">
        <v>1</v>
      </c>
      <c r="F633" s="266" t="s">
        <v>218</v>
      </c>
      <c r="G633" s="264"/>
      <c r="H633" s="267">
        <v>339</v>
      </c>
      <c r="I633" s="268"/>
      <c r="J633" s="264"/>
      <c r="K633" s="264"/>
      <c r="L633" s="269"/>
      <c r="M633" s="270"/>
      <c r="N633" s="271"/>
      <c r="O633" s="271"/>
      <c r="P633" s="271"/>
      <c r="Q633" s="271"/>
      <c r="R633" s="271"/>
      <c r="S633" s="271"/>
      <c r="T633" s="272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T633" s="273" t="s">
        <v>215</v>
      </c>
      <c r="AU633" s="273" t="s">
        <v>91</v>
      </c>
      <c r="AV633" s="15" t="s">
        <v>214</v>
      </c>
      <c r="AW633" s="15" t="s">
        <v>35</v>
      </c>
      <c r="AX633" s="15" t="s">
        <v>85</v>
      </c>
      <c r="AY633" s="273" t="s">
        <v>208</v>
      </c>
    </row>
    <row r="634" s="12" customFormat="1" ht="22.8" customHeight="1">
      <c r="A634" s="12"/>
      <c r="B634" s="211"/>
      <c r="C634" s="212"/>
      <c r="D634" s="213" t="s">
        <v>77</v>
      </c>
      <c r="E634" s="225" t="s">
        <v>1064</v>
      </c>
      <c r="F634" s="225" t="s">
        <v>1065</v>
      </c>
      <c r="G634" s="212"/>
      <c r="H634" s="212"/>
      <c r="I634" s="215"/>
      <c r="J634" s="226">
        <f>BK634</f>
        <v>0</v>
      </c>
      <c r="K634" s="212"/>
      <c r="L634" s="217"/>
      <c r="M634" s="218"/>
      <c r="N634" s="219"/>
      <c r="O634" s="219"/>
      <c r="P634" s="220">
        <f>SUM(P635:P658)</f>
        <v>0</v>
      </c>
      <c r="Q634" s="219"/>
      <c r="R634" s="220">
        <f>SUM(R635:R658)</f>
        <v>0</v>
      </c>
      <c r="S634" s="219"/>
      <c r="T634" s="221">
        <f>SUM(T635:T658)</f>
        <v>0</v>
      </c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R634" s="222" t="s">
        <v>91</v>
      </c>
      <c r="AT634" s="223" t="s">
        <v>77</v>
      </c>
      <c r="AU634" s="223" t="s">
        <v>85</v>
      </c>
      <c r="AY634" s="222" t="s">
        <v>208</v>
      </c>
      <c r="BK634" s="224">
        <f>SUM(BK635:BK658)</f>
        <v>0</v>
      </c>
    </row>
    <row r="635" s="2" customFormat="1" ht="24.15" customHeight="1">
      <c r="A635" s="38"/>
      <c r="B635" s="39"/>
      <c r="C635" s="227" t="s">
        <v>1066</v>
      </c>
      <c r="D635" s="227" t="s">
        <v>210</v>
      </c>
      <c r="E635" s="228" t="s">
        <v>1067</v>
      </c>
      <c r="F635" s="229" t="s">
        <v>1068</v>
      </c>
      <c r="G635" s="230" t="s">
        <v>308</v>
      </c>
      <c r="H635" s="231">
        <v>840</v>
      </c>
      <c r="I635" s="232"/>
      <c r="J635" s="233">
        <f>ROUND(I635*H635,2)</f>
        <v>0</v>
      </c>
      <c r="K635" s="234"/>
      <c r="L635" s="44"/>
      <c r="M635" s="235" t="s">
        <v>1</v>
      </c>
      <c r="N635" s="236" t="s">
        <v>44</v>
      </c>
      <c r="O635" s="91"/>
      <c r="P635" s="237">
        <f>O635*H635</f>
        <v>0</v>
      </c>
      <c r="Q635" s="237">
        <v>0</v>
      </c>
      <c r="R635" s="237">
        <f>Q635*H635</f>
        <v>0</v>
      </c>
      <c r="S635" s="237">
        <v>0</v>
      </c>
      <c r="T635" s="238">
        <f>S635*H635</f>
        <v>0</v>
      </c>
      <c r="U635" s="38"/>
      <c r="V635" s="38"/>
      <c r="W635" s="38"/>
      <c r="X635" s="38"/>
      <c r="Y635" s="38"/>
      <c r="Z635" s="38"/>
      <c r="AA635" s="38"/>
      <c r="AB635" s="38"/>
      <c r="AC635" s="38"/>
      <c r="AD635" s="38"/>
      <c r="AE635" s="38"/>
      <c r="AR635" s="239" t="s">
        <v>249</v>
      </c>
      <c r="AT635" s="239" t="s">
        <v>210</v>
      </c>
      <c r="AU635" s="239" t="s">
        <v>91</v>
      </c>
      <c r="AY635" s="17" t="s">
        <v>208</v>
      </c>
      <c r="BE635" s="240">
        <f>IF(N635="základní",J635,0)</f>
        <v>0</v>
      </c>
      <c r="BF635" s="240">
        <f>IF(N635="snížená",J635,0)</f>
        <v>0</v>
      </c>
      <c r="BG635" s="240">
        <f>IF(N635="zákl. přenesená",J635,0)</f>
        <v>0</v>
      </c>
      <c r="BH635" s="240">
        <f>IF(N635="sníž. přenesená",J635,0)</f>
        <v>0</v>
      </c>
      <c r="BI635" s="240">
        <f>IF(N635="nulová",J635,0)</f>
        <v>0</v>
      </c>
      <c r="BJ635" s="17" t="s">
        <v>91</v>
      </c>
      <c r="BK635" s="240">
        <f>ROUND(I635*H635,2)</f>
        <v>0</v>
      </c>
      <c r="BL635" s="17" t="s">
        <v>249</v>
      </c>
      <c r="BM635" s="239" t="s">
        <v>1069</v>
      </c>
    </row>
    <row r="636" s="2" customFormat="1" ht="24.15" customHeight="1">
      <c r="A636" s="38"/>
      <c r="B636" s="39"/>
      <c r="C636" s="227" t="s">
        <v>676</v>
      </c>
      <c r="D636" s="227" t="s">
        <v>210</v>
      </c>
      <c r="E636" s="228" t="s">
        <v>1070</v>
      </c>
      <c r="F636" s="229" t="s">
        <v>1071</v>
      </c>
      <c r="G636" s="230" t="s">
        <v>267</v>
      </c>
      <c r="H636" s="231">
        <v>13.5</v>
      </c>
      <c r="I636" s="232"/>
      <c r="J636" s="233">
        <f>ROUND(I636*H636,2)</f>
        <v>0</v>
      </c>
      <c r="K636" s="234"/>
      <c r="L636" s="44"/>
      <c r="M636" s="235" t="s">
        <v>1</v>
      </c>
      <c r="N636" s="236" t="s">
        <v>44</v>
      </c>
      <c r="O636" s="91"/>
      <c r="P636" s="237">
        <f>O636*H636</f>
        <v>0</v>
      </c>
      <c r="Q636" s="237">
        <v>0</v>
      </c>
      <c r="R636" s="237">
        <f>Q636*H636</f>
        <v>0</v>
      </c>
      <c r="S636" s="237">
        <v>0</v>
      </c>
      <c r="T636" s="238">
        <f>S636*H636</f>
        <v>0</v>
      </c>
      <c r="U636" s="38"/>
      <c r="V636" s="38"/>
      <c r="W636" s="38"/>
      <c r="X636" s="38"/>
      <c r="Y636" s="38"/>
      <c r="Z636" s="38"/>
      <c r="AA636" s="38"/>
      <c r="AB636" s="38"/>
      <c r="AC636" s="38"/>
      <c r="AD636" s="38"/>
      <c r="AE636" s="38"/>
      <c r="AR636" s="239" t="s">
        <v>249</v>
      </c>
      <c r="AT636" s="239" t="s">
        <v>210</v>
      </c>
      <c r="AU636" s="239" t="s">
        <v>91</v>
      </c>
      <c r="AY636" s="17" t="s">
        <v>208</v>
      </c>
      <c r="BE636" s="240">
        <f>IF(N636="základní",J636,0)</f>
        <v>0</v>
      </c>
      <c r="BF636" s="240">
        <f>IF(N636="snížená",J636,0)</f>
        <v>0</v>
      </c>
      <c r="BG636" s="240">
        <f>IF(N636="zákl. přenesená",J636,0)</f>
        <v>0</v>
      </c>
      <c r="BH636" s="240">
        <f>IF(N636="sníž. přenesená",J636,0)</f>
        <v>0</v>
      </c>
      <c r="BI636" s="240">
        <f>IF(N636="nulová",J636,0)</f>
        <v>0</v>
      </c>
      <c r="BJ636" s="17" t="s">
        <v>91</v>
      </c>
      <c r="BK636" s="240">
        <f>ROUND(I636*H636,2)</f>
        <v>0</v>
      </c>
      <c r="BL636" s="17" t="s">
        <v>249</v>
      </c>
      <c r="BM636" s="239" t="s">
        <v>1072</v>
      </c>
    </row>
    <row r="637" s="13" customFormat="1">
      <c r="A637" s="13"/>
      <c r="B637" s="241"/>
      <c r="C637" s="242"/>
      <c r="D637" s="243" t="s">
        <v>215</v>
      </c>
      <c r="E637" s="244" t="s">
        <v>1</v>
      </c>
      <c r="F637" s="245" t="s">
        <v>1073</v>
      </c>
      <c r="G637" s="242"/>
      <c r="H637" s="244" t="s">
        <v>1</v>
      </c>
      <c r="I637" s="246"/>
      <c r="J637" s="242"/>
      <c r="K637" s="242"/>
      <c r="L637" s="247"/>
      <c r="M637" s="248"/>
      <c r="N637" s="249"/>
      <c r="O637" s="249"/>
      <c r="P637" s="249"/>
      <c r="Q637" s="249"/>
      <c r="R637" s="249"/>
      <c r="S637" s="249"/>
      <c r="T637" s="250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T637" s="251" t="s">
        <v>215</v>
      </c>
      <c r="AU637" s="251" t="s">
        <v>91</v>
      </c>
      <c r="AV637" s="13" t="s">
        <v>85</v>
      </c>
      <c r="AW637" s="13" t="s">
        <v>35</v>
      </c>
      <c r="AX637" s="13" t="s">
        <v>78</v>
      </c>
      <c r="AY637" s="251" t="s">
        <v>208</v>
      </c>
    </row>
    <row r="638" s="14" customFormat="1">
      <c r="A638" s="14"/>
      <c r="B638" s="252"/>
      <c r="C638" s="253"/>
      <c r="D638" s="243" t="s">
        <v>215</v>
      </c>
      <c r="E638" s="254" t="s">
        <v>1</v>
      </c>
      <c r="F638" s="255" t="s">
        <v>1074</v>
      </c>
      <c r="G638" s="253"/>
      <c r="H638" s="256">
        <v>9</v>
      </c>
      <c r="I638" s="257"/>
      <c r="J638" s="253"/>
      <c r="K638" s="253"/>
      <c r="L638" s="258"/>
      <c r="M638" s="259"/>
      <c r="N638" s="260"/>
      <c r="O638" s="260"/>
      <c r="P638" s="260"/>
      <c r="Q638" s="260"/>
      <c r="R638" s="260"/>
      <c r="S638" s="260"/>
      <c r="T638" s="261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T638" s="262" t="s">
        <v>215</v>
      </c>
      <c r="AU638" s="262" t="s">
        <v>91</v>
      </c>
      <c r="AV638" s="14" t="s">
        <v>91</v>
      </c>
      <c r="AW638" s="14" t="s">
        <v>35</v>
      </c>
      <c r="AX638" s="14" t="s">
        <v>78</v>
      </c>
      <c r="AY638" s="262" t="s">
        <v>208</v>
      </c>
    </row>
    <row r="639" s="13" customFormat="1">
      <c r="A639" s="13"/>
      <c r="B639" s="241"/>
      <c r="C639" s="242"/>
      <c r="D639" s="243" t="s">
        <v>215</v>
      </c>
      <c r="E639" s="244" t="s">
        <v>1</v>
      </c>
      <c r="F639" s="245" t="s">
        <v>1075</v>
      </c>
      <c r="G639" s="242"/>
      <c r="H639" s="244" t="s">
        <v>1</v>
      </c>
      <c r="I639" s="246"/>
      <c r="J639" s="242"/>
      <c r="K639" s="242"/>
      <c r="L639" s="247"/>
      <c r="M639" s="248"/>
      <c r="N639" s="249"/>
      <c r="O639" s="249"/>
      <c r="P639" s="249"/>
      <c r="Q639" s="249"/>
      <c r="R639" s="249"/>
      <c r="S639" s="249"/>
      <c r="T639" s="250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T639" s="251" t="s">
        <v>215</v>
      </c>
      <c r="AU639" s="251" t="s">
        <v>91</v>
      </c>
      <c r="AV639" s="13" t="s">
        <v>85</v>
      </c>
      <c r="AW639" s="13" t="s">
        <v>35</v>
      </c>
      <c r="AX639" s="13" t="s">
        <v>78</v>
      </c>
      <c r="AY639" s="251" t="s">
        <v>208</v>
      </c>
    </row>
    <row r="640" s="14" customFormat="1">
      <c r="A640" s="14"/>
      <c r="B640" s="252"/>
      <c r="C640" s="253"/>
      <c r="D640" s="243" t="s">
        <v>215</v>
      </c>
      <c r="E640" s="254" t="s">
        <v>1</v>
      </c>
      <c r="F640" s="255" t="s">
        <v>1076</v>
      </c>
      <c r="G640" s="253"/>
      <c r="H640" s="256">
        <v>4.5</v>
      </c>
      <c r="I640" s="257"/>
      <c r="J640" s="253"/>
      <c r="K640" s="253"/>
      <c r="L640" s="258"/>
      <c r="M640" s="259"/>
      <c r="N640" s="260"/>
      <c r="O640" s="260"/>
      <c r="P640" s="260"/>
      <c r="Q640" s="260"/>
      <c r="R640" s="260"/>
      <c r="S640" s="260"/>
      <c r="T640" s="261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T640" s="262" t="s">
        <v>215</v>
      </c>
      <c r="AU640" s="262" t="s">
        <v>91</v>
      </c>
      <c r="AV640" s="14" t="s">
        <v>91</v>
      </c>
      <c r="AW640" s="14" t="s">
        <v>35</v>
      </c>
      <c r="AX640" s="14" t="s">
        <v>78</v>
      </c>
      <c r="AY640" s="262" t="s">
        <v>208</v>
      </c>
    </row>
    <row r="641" s="15" customFormat="1">
      <c r="A641" s="15"/>
      <c r="B641" s="263"/>
      <c r="C641" s="264"/>
      <c r="D641" s="243" t="s">
        <v>215</v>
      </c>
      <c r="E641" s="265" t="s">
        <v>1</v>
      </c>
      <c r="F641" s="266" t="s">
        <v>218</v>
      </c>
      <c r="G641" s="264"/>
      <c r="H641" s="267">
        <v>13.5</v>
      </c>
      <c r="I641" s="268"/>
      <c r="J641" s="264"/>
      <c r="K641" s="264"/>
      <c r="L641" s="269"/>
      <c r="M641" s="270"/>
      <c r="N641" s="271"/>
      <c r="O641" s="271"/>
      <c r="P641" s="271"/>
      <c r="Q641" s="271"/>
      <c r="R641" s="271"/>
      <c r="S641" s="271"/>
      <c r="T641" s="272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T641" s="273" t="s">
        <v>215</v>
      </c>
      <c r="AU641" s="273" t="s">
        <v>91</v>
      </c>
      <c r="AV641" s="15" t="s">
        <v>214</v>
      </c>
      <c r="AW641" s="15" t="s">
        <v>35</v>
      </c>
      <c r="AX641" s="15" t="s">
        <v>85</v>
      </c>
      <c r="AY641" s="273" t="s">
        <v>208</v>
      </c>
    </row>
    <row r="642" s="2" customFormat="1" ht="24.15" customHeight="1">
      <c r="A642" s="38"/>
      <c r="B642" s="39"/>
      <c r="C642" s="227" t="s">
        <v>1077</v>
      </c>
      <c r="D642" s="227" t="s">
        <v>210</v>
      </c>
      <c r="E642" s="228" t="s">
        <v>1078</v>
      </c>
      <c r="F642" s="229" t="s">
        <v>1079</v>
      </c>
      <c r="G642" s="230" t="s">
        <v>267</v>
      </c>
      <c r="H642" s="231">
        <v>90</v>
      </c>
      <c r="I642" s="232"/>
      <c r="J642" s="233">
        <f>ROUND(I642*H642,2)</f>
        <v>0</v>
      </c>
      <c r="K642" s="234"/>
      <c r="L642" s="44"/>
      <c r="M642" s="235" t="s">
        <v>1</v>
      </c>
      <c r="N642" s="236" t="s">
        <v>44</v>
      </c>
      <c r="O642" s="91"/>
      <c r="P642" s="237">
        <f>O642*H642</f>
        <v>0</v>
      </c>
      <c r="Q642" s="237">
        <v>0</v>
      </c>
      <c r="R642" s="237">
        <f>Q642*H642</f>
        <v>0</v>
      </c>
      <c r="S642" s="237">
        <v>0</v>
      </c>
      <c r="T642" s="238">
        <f>S642*H642</f>
        <v>0</v>
      </c>
      <c r="U642" s="38"/>
      <c r="V642" s="38"/>
      <c r="W642" s="38"/>
      <c r="X642" s="38"/>
      <c r="Y642" s="38"/>
      <c r="Z642" s="38"/>
      <c r="AA642" s="38"/>
      <c r="AB642" s="38"/>
      <c r="AC642" s="38"/>
      <c r="AD642" s="38"/>
      <c r="AE642" s="38"/>
      <c r="AR642" s="239" t="s">
        <v>249</v>
      </c>
      <c r="AT642" s="239" t="s">
        <v>210</v>
      </c>
      <c r="AU642" s="239" t="s">
        <v>91</v>
      </c>
      <c r="AY642" s="17" t="s">
        <v>208</v>
      </c>
      <c r="BE642" s="240">
        <f>IF(N642="základní",J642,0)</f>
        <v>0</v>
      </c>
      <c r="BF642" s="240">
        <f>IF(N642="snížená",J642,0)</f>
        <v>0</v>
      </c>
      <c r="BG642" s="240">
        <f>IF(N642="zákl. přenesená",J642,0)</f>
        <v>0</v>
      </c>
      <c r="BH642" s="240">
        <f>IF(N642="sníž. přenesená",J642,0)</f>
        <v>0</v>
      </c>
      <c r="BI642" s="240">
        <f>IF(N642="nulová",J642,0)</f>
        <v>0</v>
      </c>
      <c r="BJ642" s="17" t="s">
        <v>91</v>
      </c>
      <c r="BK642" s="240">
        <f>ROUND(I642*H642,2)</f>
        <v>0</v>
      </c>
      <c r="BL642" s="17" t="s">
        <v>249</v>
      </c>
      <c r="BM642" s="239" t="s">
        <v>1080</v>
      </c>
    </row>
    <row r="643" s="2" customFormat="1" ht="16.5" customHeight="1">
      <c r="A643" s="38"/>
      <c r="B643" s="39"/>
      <c r="C643" s="227" t="s">
        <v>681</v>
      </c>
      <c r="D643" s="227" t="s">
        <v>210</v>
      </c>
      <c r="E643" s="228" t="s">
        <v>1081</v>
      </c>
      <c r="F643" s="229" t="s">
        <v>1082</v>
      </c>
      <c r="G643" s="230" t="s">
        <v>267</v>
      </c>
      <c r="H643" s="231">
        <v>102</v>
      </c>
      <c r="I643" s="232"/>
      <c r="J643" s="233">
        <f>ROUND(I643*H643,2)</f>
        <v>0</v>
      </c>
      <c r="K643" s="234"/>
      <c r="L643" s="44"/>
      <c r="M643" s="235" t="s">
        <v>1</v>
      </c>
      <c r="N643" s="236" t="s">
        <v>44</v>
      </c>
      <c r="O643" s="91"/>
      <c r="P643" s="237">
        <f>O643*H643</f>
        <v>0</v>
      </c>
      <c r="Q643" s="237">
        <v>0</v>
      </c>
      <c r="R643" s="237">
        <f>Q643*H643</f>
        <v>0</v>
      </c>
      <c r="S643" s="237">
        <v>0</v>
      </c>
      <c r="T643" s="238">
        <f>S643*H643</f>
        <v>0</v>
      </c>
      <c r="U643" s="38"/>
      <c r="V643" s="38"/>
      <c r="W643" s="38"/>
      <c r="X643" s="38"/>
      <c r="Y643" s="38"/>
      <c r="Z643" s="38"/>
      <c r="AA643" s="38"/>
      <c r="AB643" s="38"/>
      <c r="AC643" s="38"/>
      <c r="AD643" s="38"/>
      <c r="AE643" s="38"/>
      <c r="AR643" s="239" t="s">
        <v>249</v>
      </c>
      <c r="AT643" s="239" t="s">
        <v>210</v>
      </c>
      <c r="AU643" s="239" t="s">
        <v>91</v>
      </c>
      <c r="AY643" s="17" t="s">
        <v>208</v>
      </c>
      <c r="BE643" s="240">
        <f>IF(N643="základní",J643,0)</f>
        <v>0</v>
      </c>
      <c r="BF643" s="240">
        <f>IF(N643="snížená",J643,0)</f>
        <v>0</v>
      </c>
      <c r="BG643" s="240">
        <f>IF(N643="zákl. přenesená",J643,0)</f>
        <v>0</v>
      </c>
      <c r="BH643" s="240">
        <f>IF(N643="sníž. přenesená",J643,0)</f>
        <v>0</v>
      </c>
      <c r="BI643" s="240">
        <f>IF(N643="nulová",J643,0)</f>
        <v>0</v>
      </c>
      <c r="BJ643" s="17" t="s">
        <v>91</v>
      </c>
      <c r="BK643" s="240">
        <f>ROUND(I643*H643,2)</f>
        <v>0</v>
      </c>
      <c r="BL643" s="17" t="s">
        <v>249</v>
      </c>
      <c r="BM643" s="239" t="s">
        <v>1083</v>
      </c>
    </row>
    <row r="644" s="14" customFormat="1">
      <c r="A644" s="14"/>
      <c r="B644" s="252"/>
      <c r="C644" s="253"/>
      <c r="D644" s="243" t="s">
        <v>215</v>
      </c>
      <c r="E644" s="254" t="s">
        <v>1</v>
      </c>
      <c r="F644" s="255" t="s">
        <v>1084</v>
      </c>
      <c r="G644" s="253"/>
      <c r="H644" s="256">
        <v>102</v>
      </c>
      <c r="I644" s="257"/>
      <c r="J644" s="253"/>
      <c r="K644" s="253"/>
      <c r="L644" s="258"/>
      <c r="M644" s="259"/>
      <c r="N644" s="260"/>
      <c r="O644" s="260"/>
      <c r="P644" s="260"/>
      <c r="Q644" s="260"/>
      <c r="R644" s="260"/>
      <c r="S644" s="260"/>
      <c r="T644" s="261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T644" s="262" t="s">
        <v>215</v>
      </c>
      <c r="AU644" s="262" t="s">
        <v>91</v>
      </c>
      <c r="AV644" s="14" t="s">
        <v>91</v>
      </c>
      <c r="AW644" s="14" t="s">
        <v>35</v>
      </c>
      <c r="AX644" s="14" t="s">
        <v>78</v>
      </c>
      <c r="AY644" s="262" t="s">
        <v>208</v>
      </c>
    </row>
    <row r="645" s="15" customFormat="1">
      <c r="A645" s="15"/>
      <c r="B645" s="263"/>
      <c r="C645" s="264"/>
      <c r="D645" s="243" t="s">
        <v>215</v>
      </c>
      <c r="E645" s="265" t="s">
        <v>1</v>
      </c>
      <c r="F645" s="266" t="s">
        <v>218</v>
      </c>
      <c r="G645" s="264"/>
      <c r="H645" s="267">
        <v>102</v>
      </c>
      <c r="I645" s="268"/>
      <c r="J645" s="264"/>
      <c r="K645" s="264"/>
      <c r="L645" s="269"/>
      <c r="M645" s="270"/>
      <c r="N645" s="271"/>
      <c r="O645" s="271"/>
      <c r="P645" s="271"/>
      <c r="Q645" s="271"/>
      <c r="R645" s="271"/>
      <c r="S645" s="271"/>
      <c r="T645" s="272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T645" s="273" t="s">
        <v>215</v>
      </c>
      <c r="AU645" s="273" t="s">
        <v>91</v>
      </c>
      <c r="AV645" s="15" t="s">
        <v>214</v>
      </c>
      <c r="AW645" s="15" t="s">
        <v>35</v>
      </c>
      <c r="AX645" s="15" t="s">
        <v>85</v>
      </c>
      <c r="AY645" s="273" t="s">
        <v>208</v>
      </c>
    </row>
    <row r="646" s="2" customFormat="1" ht="24.15" customHeight="1">
      <c r="A646" s="38"/>
      <c r="B646" s="39"/>
      <c r="C646" s="227" t="s">
        <v>1085</v>
      </c>
      <c r="D646" s="227" t="s">
        <v>210</v>
      </c>
      <c r="E646" s="228" t="s">
        <v>1086</v>
      </c>
      <c r="F646" s="229" t="s">
        <v>1087</v>
      </c>
      <c r="G646" s="230" t="s">
        <v>308</v>
      </c>
      <c r="H646" s="231">
        <v>1164</v>
      </c>
      <c r="I646" s="232"/>
      <c r="J646" s="233">
        <f>ROUND(I646*H646,2)</f>
        <v>0</v>
      </c>
      <c r="K646" s="234"/>
      <c r="L646" s="44"/>
      <c r="M646" s="235" t="s">
        <v>1</v>
      </c>
      <c r="N646" s="236" t="s">
        <v>44</v>
      </c>
      <c r="O646" s="91"/>
      <c r="P646" s="237">
        <f>O646*H646</f>
        <v>0</v>
      </c>
      <c r="Q646" s="237">
        <v>0</v>
      </c>
      <c r="R646" s="237">
        <f>Q646*H646</f>
        <v>0</v>
      </c>
      <c r="S646" s="237">
        <v>0</v>
      </c>
      <c r="T646" s="238">
        <f>S646*H646</f>
        <v>0</v>
      </c>
      <c r="U646" s="38"/>
      <c r="V646" s="38"/>
      <c r="W646" s="38"/>
      <c r="X646" s="38"/>
      <c r="Y646" s="38"/>
      <c r="Z646" s="38"/>
      <c r="AA646" s="38"/>
      <c r="AB646" s="38"/>
      <c r="AC646" s="38"/>
      <c r="AD646" s="38"/>
      <c r="AE646" s="38"/>
      <c r="AR646" s="239" t="s">
        <v>249</v>
      </c>
      <c r="AT646" s="239" t="s">
        <v>210</v>
      </c>
      <c r="AU646" s="239" t="s">
        <v>91</v>
      </c>
      <c r="AY646" s="17" t="s">
        <v>208</v>
      </c>
      <c r="BE646" s="240">
        <f>IF(N646="základní",J646,0)</f>
        <v>0</v>
      </c>
      <c r="BF646" s="240">
        <f>IF(N646="snížená",J646,0)</f>
        <v>0</v>
      </c>
      <c r="BG646" s="240">
        <f>IF(N646="zákl. přenesená",J646,0)</f>
        <v>0</v>
      </c>
      <c r="BH646" s="240">
        <f>IF(N646="sníž. přenesená",J646,0)</f>
        <v>0</v>
      </c>
      <c r="BI646" s="240">
        <f>IF(N646="nulová",J646,0)</f>
        <v>0</v>
      </c>
      <c r="BJ646" s="17" t="s">
        <v>91</v>
      </c>
      <c r="BK646" s="240">
        <f>ROUND(I646*H646,2)</f>
        <v>0</v>
      </c>
      <c r="BL646" s="17" t="s">
        <v>249</v>
      </c>
      <c r="BM646" s="239" t="s">
        <v>1088</v>
      </c>
    </row>
    <row r="647" s="14" customFormat="1">
      <c r="A647" s="14"/>
      <c r="B647" s="252"/>
      <c r="C647" s="253"/>
      <c r="D647" s="243" t="s">
        <v>215</v>
      </c>
      <c r="E647" s="254" t="s">
        <v>1</v>
      </c>
      <c r="F647" s="255" t="s">
        <v>1089</v>
      </c>
      <c r="G647" s="253"/>
      <c r="H647" s="256">
        <v>1164</v>
      </c>
      <c r="I647" s="257"/>
      <c r="J647" s="253"/>
      <c r="K647" s="253"/>
      <c r="L647" s="258"/>
      <c r="M647" s="259"/>
      <c r="N647" s="260"/>
      <c r="O647" s="260"/>
      <c r="P647" s="260"/>
      <c r="Q647" s="260"/>
      <c r="R647" s="260"/>
      <c r="S647" s="260"/>
      <c r="T647" s="261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T647" s="262" t="s">
        <v>215</v>
      </c>
      <c r="AU647" s="262" t="s">
        <v>91</v>
      </c>
      <c r="AV647" s="14" t="s">
        <v>91</v>
      </c>
      <c r="AW647" s="14" t="s">
        <v>35</v>
      </c>
      <c r="AX647" s="14" t="s">
        <v>78</v>
      </c>
      <c r="AY647" s="262" t="s">
        <v>208</v>
      </c>
    </row>
    <row r="648" s="15" customFormat="1">
      <c r="A648" s="15"/>
      <c r="B648" s="263"/>
      <c r="C648" s="264"/>
      <c r="D648" s="243" t="s">
        <v>215</v>
      </c>
      <c r="E648" s="265" t="s">
        <v>1</v>
      </c>
      <c r="F648" s="266" t="s">
        <v>218</v>
      </c>
      <c r="G648" s="264"/>
      <c r="H648" s="267">
        <v>1164</v>
      </c>
      <c r="I648" s="268"/>
      <c r="J648" s="264"/>
      <c r="K648" s="264"/>
      <c r="L648" s="269"/>
      <c r="M648" s="270"/>
      <c r="N648" s="271"/>
      <c r="O648" s="271"/>
      <c r="P648" s="271"/>
      <c r="Q648" s="271"/>
      <c r="R648" s="271"/>
      <c r="S648" s="271"/>
      <c r="T648" s="272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T648" s="273" t="s">
        <v>215</v>
      </c>
      <c r="AU648" s="273" t="s">
        <v>91</v>
      </c>
      <c r="AV648" s="15" t="s">
        <v>214</v>
      </c>
      <c r="AW648" s="15" t="s">
        <v>35</v>
      </c>
      <c r="AX648" s="15" t="s">
        <v>85</v>
      </c>
      <c r="AY648" s="273" t="s">
        <v>208</v>
      </c>
    </row>
    <row r="649" s="2" customFormat="1" ht="33" customHeight="1">
      <c r="A649" s="38"/>
      <c r="B649" s="39"/>
      <c r="C649" s="227" t="s">
        <v>684</v>
      </c>
      <c r="D649" s="227" t="s">
        <v>210</v>
      </c>
      <c r="E649" s="228" t="s">
        <v>1090</v>
      </c>
      <c r="F649" s="229" t="s">
        <v>1091</v>
      </c>
      <c r="G649" s="230" t="s">
        <v>308</v>
      </c>
      <c r="H649" s="231">
        <v>1164</v>
      </c>
      <c r="I649" s="232"/>
      <c r="J649" s="233">
        <f>ROUND(I649*H649,2)</f>
        <v>0</v>
      </c>
      <c r="K649" s="234"/>
      <c r="L649" s="44"/>
      <c r="M649" s="235" t="s">
        <v>1</v>
      </c>
      <c r="N649" s="236" t="s">
        <v>44</v>
      </c>
      <c r="O649" s="91"/>
      <c r="P649" s="237">
        <f>O649*H649</f>
        <v>0</v>
      </c>
      <c r="Q649" s="237">
        <v>0</v>
      </c>
      <c r="R649" s="237">
        <f>Q649*H649</f>
        <v>0</v>
      </c>
      <c r="S649" s="237">
        <v>0</v>
      </c>
      <c r="T649" s="238">
        <f>S649*H649</f>
        <v>0</v>
      </c>
      <c r="U649" s="38"/>
      <c r="V649" s="38"/>
      <c r="W649" s="38"/>
      <c r="X649" s="38"/>
      <c r="Y649" s="38"/>
      <c r="Z649" s="38"/>
      <c r="AA649" s="38"/>
      <c r="AB649" s="38"/>
      <c r="AC649" s="38"/>
      <c r="AD649" s="38"/>
      <c r="AE649" s="38"/>
      <c r="AR649" s="239" t="s">
        <v>249</v>
      </c>
      <c r="AT649" s="239" t="s">
        <v>210</v>
      </c>
      <c r="AU649" s="239" t="s">
        <v>91</v>
      </c>
      <c r="AY649" s="17" t="s">
        <v>208</v>
      </c>
      <c r="BE649" s="240">
        <f>IF(N649="základní",J649,0)</f>
        <v>0</v>
      </c>
      <c r="BF649" s="240">
        <f>IF(N649="snížená",J649,0)</f>
        <v>0</v>
      </c>
      <c r="BG649" s="240">
        <f>IF(N649="zákl. přenesená",J649,0)</f>
        <v>0</v>
      </c>
      <c r="BH649" s="240">
        <f>IF(N649="sníž. přenesená",J649,0)</f>
        <v>0</v>
      </c>
      <c r="BI649" s="240">
        <f>IF(N649="nulová",J649,0)</f>
        <v>0</v>
      </c>
      <c r="BJ649" s="17" t="s">
        <v>91</v>
      </c>
      <c r="BK649" s="240">
        <f>ROUND(I649*H649,2)</f>
        <v>0</v>
      </c>
      <c r="BL649" s="17" t="s">
        <v>249</v>
      </c>
      <c r="BM649" s="239" t="s">
        <v>1092</v>
      </c>
    </row>
    <row r="650" s="14" customFormat="1">
      <c r="A650" s="14"/>
      <c r="B650" s="252"/>
      <c r="C650" s="253"/>
      <c r="D650" s="243" t="s">
        <v>215</v>
      </c>
      <c r="E650" s="254" t="s">
        <v>1</v>
      </c>
      <c r="F650" s="255" t="s">
        <v>1089</v>
      </c>
      <c r="G650" s="253"/>
      <c r="H650" s="256">
        <v>1164</v>
      </c>
      <c r="I650" s="257"/>
      <c r="J650" s="253"/>
      <c r="K650" s="253"/>
      <c r="L650" s="258"/>
      <c r="M650" s="259"/>
      <c r="N650" s="260"/>
      <c r="O650" s="260"/>
      <c r="P650" s="260"/>
      <c r="Q650" s="260"/>
      <c r="R650" s="260"/>
      <c r="S650" s="260"/>
      <c r="T650" s="261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T650" s="262" t="s">
        <v>215</v>
      </c>
      <c r="AU650" s="262" t="s">
        <v>91</v>
      </c>
      <c r="AV650" s="14" t="s">
        <v>91</v>
      </c>
      <c r="AW650" s="14" t="s">
        <v>35</v>
      </c>
      <c r="AX650" s="14" t="s">
        <v>78</v>
      </c>
      <c r="AY650" s="262" t="s">
        <v>208</v>
      </c>
    </row>
    <row r="651" s="15" customFormat="1">
      <c r="A651" s="15"/>
      <c r="B651" s="263"/>
      <c r="C651" s="264"/>
      <c r="D651" s="243" t="s">
        <v>215</v>
      </c>
      <c r="E651" s="265" t="s">
        <v>1</v>
      </c>
      <c r="F651" s="266" t="s">
        <v>218</v>
      </c>
      <c r="G651" s="264"/>
      <c r="H651" s="267">
        <v>1164</v>
      </c>
      <c r="I651" s="268"/>
      <c r="J651" s="264"/>
      <c r="K651" s="264"/>
      <c r="L651" s="269"/>
      <c r="M651" s="270"/>
      <c r="N651" s="271"/>
      <c r="O651" s="271"/>
      <c r="P651" s="271"/>
      <c r="Q651" s="271"/>
      <c r="R651" s="271"/>
      <c r="S651" s="271"/>
      <c r="T651" s="272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T651" s="273" t="s">
        <v>215</v>
      </c>
      <c r="AU651" s="273" t="s">
        <v>91</v>
      </c>
      <c r="AV651" s="15" t="s">
        <v>214</v>
      </c>
      <c r="AW651" s="15" t="s">
        <v>35</v>
      </c>
      <c r="AX651" s="15" t="s">
        <v>85</v>
      </c>
      <c r="AY651" s="273" t="s">
        <v>208</v>
      </c>
    </row>
    <row r="652" s="2" customFormat="1" ht="24.15" customHeight="1">
      <c r="A652" s="38"/>
      <c r="B652" s="39"/>
      <c r="C652" s="227" t="s">
        <v>1093</v>
      </c>
      <c r="D652" s="227" t="s">
        <v>210</v>
      </c>
      <c r="E652" s="228" t="s">
        <v>1094</v>
      </c>
      <c r="F652" s="229" t="s">
        <v>1095</v>
      </c>
      <c r="G652" s="230" t="s">
        <v>308</v>
      </c>
      <c r="H652" s="231">
        <v>50</v>
      </c>
      <c r="I652" s="232"/>
      <c r="J652" s="233">
        <f>ROUND(I652*H652,2)</f>
        <v>0</v>
      </c>
      <c r="K652" s="234"/>
      <c r="L652" s="44"/>
      <c r="M652" s="235" t="s">
        <v>1</v>
      </c>
      <c r="N652" s="236" t="s">
        <v>44</v>
      </c>
      <c r="O652" s="91"/>
      <c r="P652" s="237">
        <f>O652*H652</f>
        <v>0</v>
      </c>
      <c r="Q652" s="237">
        <v>0</v>
      </c>
      <c r="R652" s="237">
        <f>Q652*H652</f>
        <v>0</v>
      </c>
      <c r="S652" s="237">
        <v>0</v>
      </c>
      <c r="T652" s="238">
        <f>S652*H652</f>
        <v>0</v>
      </c>
      <c r="U652" s="38"/>
      <c r="V652" s="38"/>
      <c r="W652" s="38"/>
      <c r="X652" s="38"/>
      <c r="Y652" s="38"/>
      <c r="Z652" s="38"/>
      <c r="AA652" s="38"/>
      <c r="AB652" s="38"/>
      <c r="AC652" s="38"/>
      <c r="AD652" s="38"/>
      <c r="AE652" s="38"/>
      <c r="AR652" s="239" t="s">
        <v>249</v>
      </c>
      <c r="AT652" s="239" t="s">
        <v>210</v>
      </c>
      <c r="AU652" s="239" t="s">
        <v>91</v>
      </c>
      <c r="AY652" s="17" t="s">
        <v>208</v>
      </c>
      <c r="BE652" s="240">
        <f>IF(N652="základní",J652,0)</f>
        <v>0</v>
      </c>
      <c r="BF652" s="240">
        <f>IF(N652="snížená",J652,0)</f>
        <v>0</v>
      </c>
      <c r="BG652" s="240">
        <f>IF(N652="zákl. přenesená",J652,0)</f>
        <v>0</v>
      </c>
      <c r="BH652" s="240">
        <f>IF(N652="sníž. přenesená",J652,0)</f>
        <v>0</v>
      </c>
      <c r="BI652" s="240">
        <f>IF(N652="nulová",J652,0)</f>
        <v>0</v>
      </c>
      <c r="BJ652" s="17" t="s">
        <v>91</v>
      </c>
      <c r="BK652" s="240">
        <f>ROUND(I652*H652,2)</f>
        <v>0</v>
      </c>
      <c r="BL652" s="17" t="s">
        <v>249</v>
      </c>
      <c r="BM652" s="239" t="s">
        <v>1096</v>
      </c>
    </row>
    <row r="653" s="2" customFormat="1" ht="16.5" customHeight="1">
      <c r="A653" s="38"/>
      <c r="B653" s="39"/>
      <c r="C653" s="227" t="s">
        <v>690</v>
      </c>
      <c r="D653" s="227" t="s">
        <v>210</v>
      </c>
      <c r="E653" s="228" t="s">
        <v>1097</v>
      </c>
      <c r="F653" s="229" t="s">
        <v>1098</v>
      </c>
      <c r="G653" s="230" t="s">
        <v>351</v>
      </c>
      <c r="H653" s="231">
        <v>2400</v>
      </c>
      <c r="I653" s="232"/>
      <c r="J653" s="233">
        <f>ROUND(I653*H653,2)</f>
        <v>0</v>
      </c>
      <c r="K653" s="234"/>
      <c r="L653" s="44"/>
      <c r="M653" s="235" t="s">
        <v>1</v>
      </c>
      <c r="N653" s="236" t="s">
        <v>44</v>
      </c>
      <c r="O653" s="91"/>
      <c r="P653" s="237">
        <f>O653*H653</f>
        <v>0</v>
      </c>
      <c r="Q653" s="237">
        <v>0</v>
      </c>
      <c r="R653" s="237">
        <f>Q653*H653</f>
        <v>0</v>
      </c>
      <c r="S653" s="237">
        <v>0</v>
      </c>
      <c r="T653" s="238">
        <f>S653*H653</f>
        <v>0</v>
      </c>
      <c r="U653" s="38"/>
      <c r="V653" s="38"/>
      <c r="W653" s="38"/>
      <c r="X653" s="38"/>
      <c r="Y653" s="38"/>
      <c r="Z653" s="38"/>
      <c r="AA653" s="38"/>
      <c r="AB653" s="38"/>
      <c r="AC653" s="38"/>
      <c r="AD653" s="38"/>
      <c r="AE653" s="38"/>
      <c r="AR653" s="239" t="s">
        <v>249</v>
      </c>
      <c r="AT653" s="239" t="s">
        <v>210</v>
      </c>
      <c r="AU653" s="239" t="s">
        <v>91</v>
      </c>
      <c r="AY653" s="17" t="s">
        <v>208</v>
      </c>
      <c r="BE653" s="240">
        <f>IF(N653="základní",J653,0)</f>
        <v>0</v>
      </c>
      <c r="BF653" s="240">
        <f>IF(N653="snížená",J653,0)</f>
        <v>0</v>
      </c>
      <c r="BG653" s="240">
        <f>IF(N653="zákl. přenesená",J653,0)</f>
        <v>0</v>
      </c>
      <c r="BH653" s="240">
        <f>IF(N653="sníž. přenesená",J653,0)</f>
        <v>0</v>
      </c>
      <c r="BI653" s="240">
        <f>IF(N653="nulová",J653,0)</f>
        <v>0</v>
      </c>
      <c r="BJ653" s="17" t="s">
        <v>91</v>
      </c>
      <c r="BK653" s="240">
        <f>ROUND(I653*H653,2)</f>
        <v>0</v>
      </c>
      <c r="BL653" s="17" t="s">
        <v>249</v>
      </c>
      <c r="BM653" s="239" t="s">
        <v>1099</v>
      </c>
    </row>
    <row r="654" s="2" customFormat="1" ht="37.8" customHeight="1">
      <c r="A654" s="38"/>
      <c r="B654" s="39"/>
      <c r="C654" s="227" t="s">
        <v>1100</v>
      </c>
      <c r="D654" s="227" t="s">
        <v>210</v>
      </c>
      <c r="E654" s="228" t="s">
        <v>1101</v>
      </c>
      <c r="F654" s="229" t="s">
        <v>1102</v>
      </c>
      <c r="G654" s="230" t="s">
        <v>267</v>
      </c>
      <c r="H654" s="231">
        <v>13.5</v>
      </c>
      <c r="I654" s="232"/>
      <c r="J654" s="233">
        <f>ROUND(I654*H654,2)</f>
        <v>0</v>
      </c>
      <c r="K654" s="234"/>
      <c r="L654" s="44"/>
      <c r="M654" s="235" t="s">
        <v>1</v>
      </c>
      <c r="N654" s="236" t="s">
        <v>44</v>
      </c>
      <c r="O654" s="91"/>
      <c r="P654" s="237">
        <f>O654*H654</f>
        <v>0</v>
      </c>
      <c r="Q654" s="237">
        <v>0</v>
      </c>
      <c r="R654" s="237">
        <f>Q654*H654</f>
        <v>0</v>
      </c>
      <c r="S654" s="237">
        <v>0</v>
      </c>
      <c r="T654" s="238">
        <f>S654*H654</f>
        <v>0</v>
      </c>
      <c r="U654" s="38"/>
      <c r="V654" s="38"/>
      <c r="W654" s="38"/>
      <c r="X654" s="38"/>
      <c r="Y654" s="38"/>
      <c r="Z654" s="38"/>
      <c r="AA654" s="38"/>
      <c r="AB654" s="38"/>
      <c r="AC654" s="38"/>
      <c r="AD654" s="38"/>
      <c r="AE654" s="38"/>
      <c r="AR654" s="239" t="s">
        <v>249</v>
      </c>
      <c r="AT654" s="239" t="s">
        <v>210</v>
      </c>
      <c r="AU654" s="239" t="s">
        <v>91</v>
      </c>
      <c r="AY654" s="17" t="s">
        <v>208</v>
      </c>
      <c r="BE654" s="240">
        <f>IF(N654="základní",J654,0)</f>
        <v>0</v>
      </c>
      <c r="BF654" s="240">
        <f>IF(N654="snížená",J654,0)</f>
        <v>0</v>
      </c>
      <c r="BG654" s="240">
        <f>IF(N654="zákl. přenesená",J654,0)</f>
        <v>0</v>
      </c>
      <c r="BH654" s="240">
        <f>IF(N654="sníž. přenesená",J654,0)</f>
        <v>0</v>
      </c>
      <c r="BI654" s="240">
        <f>IF(N654="nulová",J654,0)</f>
        <v>0</v>
      </c>
      <c r="BJ654" s="17" t="s">
        <v>91</v>
      </c>
      <c r="BK654" s="240">
        <f>ROUND(I654*H654,2)</f>
        <v>0</v>
      </c>
      <c r="BL654" s="17" t="s">
        <v>249</v>
      </c>
      <c r="BM654" s="239" t="s">
        <v>1103</v>
      </c>
    </row>
    <row r="655" s="2" customFormat="1" ht="33" customHeight="1">
      <c r="A655" s="38"/>
      <c r="B655" s="39"/>
      <c r="C655" s="227" t="s">
        <v>693</v>
      </c>
      <c r="D655" s="227" t="s">
        <v>210</v>
      </c>
      <c r="E655" s="228" t="s">
        <v>1104</v>
      </c>
      <c r="F655" s="229" t="s">
        <v>1105</v>
      </c>
      <c r="G655" s="230" t="s">
        <v>267</v>
      </c>
      <c r="H655" s="231">
        <v>110</v>
      </c>
      <c r="I655" s="232"/>
      <c r="J655" s="233">
        <f>ROUND(I655*H655,2)</f>
        <v>0</v>
      </c>
      <c r="K655" s="234"/>
      <c r="L655" s="44"/>
      <c r="M655" s="235" t="s">
        <v>1</v>
      </c>
      <c r="N655" s="236" t="s">
        <v>44</v>
      </c>
      <c r="O655" s="91"/>
      <c r="P655" s="237">
        <f>O655*H655</f>
        <v>0</v>
      </c>
      <c r="Q655" s="237">
        <v>0</v>
      </c>
      <c r="R655" s="237">
        <f>Q655*H655</f>
        <v>0</v>
      </c>
      <c r="S655" s="237">
        <v>0</v>
      </c>
      <c r="T655" s="238">
        <f>S655*H655</f>
        <v>0</v>
      </c>
      <c r="U655" s="38"/>
      <c r="V655" s="38"/>
      <c r="W655" s="38"/>
      <c r="X655" s="38"/>
      <c r="Y655" s="38"/>
      <c r="Z655" s="38"/>
      <c r="AA655" s="38"/>
      <c r="AB655" s="38"/>
      <c r="AC655" s="38"/>
      <c r="AD655" s="38"/>
      <c r="AE655" s="38"/>
      <c r="AR655" s="239" t="s">
        <v>249</v>
      </c>
      <c r="AT655" s="239" t="s">
        <v>210</v>
      </c>
      <c r="AU655" s="239" t="s">
        <v>91</v>
      </c>
      <c r="AY655" s="17" t="s">
        <v>208</v>
      </c>
      <c r="BE655" s="240">
        <f>IF(N655="základní",J655,0)</f>
        <v>0</v>
      </c>
      <c r="BF655" s="240">
        <f>IF(N655="snížená",J655,0)</f>
        <v>0</v>
      </c>
      <c r="BG655" s="240">
        <f>IF(N655="zákl. přenesená",J655,0)</f>
        <v>0</v>
      </c>
      <c r="BH655" s="240">
        <f>IF(N655="sníž. přenesená",J655,0)</f>
        <v>0</v>
      </c>
      <c r="BI655" s="240">
        <f>IF(N655="nulová",J655,0)</f>
        <v>0</v>
      </c>
      <c r="BJ655" s="17" t="s">
        <v>91</v>
      </c>
      <c r="BK655" s="240">
        <f>ROUND(I655*H655,2)</f>
        <v>0</v>
      </c>
      <c r="BL655" s="17" t="s">
        <v>249</v>
      </c>
      <c r="BM655" s="239" t="s">
        <v>1106</v>
      </c>
    </row>
    <row r="656" s="2" customFormat="1" ht="37.8" customHeight="1">
      <c r="A656" s="38"/>
      <c r="B656" s="39"/>
      <c r="C656" s="227" t="s">
        <v>1107</v>
      </c>
      <c r="D656" s="227" t="s">
        <v>210</v>
      </c>
      <c r="E656" s="228" t="s">
        <v>1108</v>
      </c>
      <c r="F656" s="229" t="s">
        <v>1109</v>
      </c>
      <c r="G656" s="230" t="s">
        <v>267</v>
      </c>
      <c r="H656" s="231">
        <v>102</v>
      </c>
      <c r="I656" s="232"/>
      <c r="J656" s="233">
        <f>ROUND(I656*H656,2)</f>
        <v>0</v>
      </c>
      <c r="K656" s="234"/>
      <c r="L656" s="44"/>
      <c r="M656" s="235" t="s">
        <v>1</v>
      </c>
      <c r="N656" s="236" t="s">
        <v>44</v>
      </c>
      <c r="O656" s="91"/>
      <c r="P656" s="237">
        <f>O656*H656</f>
        <v>0</v>
      </c>
      <c r="Q656" s="237">
        <v>0</v>
      </c>
      <c r="R656" s="237">
        <f>Q656*H656</f>
        <v>0</v>
      </c>
      <c r="S656" s="237">
        <v>0</v>
      </c>
      <c r="T656" s="238">
        <f>S656*H656</f>
        <v>0</v>
      </c>
      <c r="U656" s="38"/>
      <c r="V656" s="38"/>
      <c r="W656" s="38"/>
      <c r="X656" s="38"/>
      <c r="Y656" s="38"/>
      <c r="Z656" s="38"/>
      <c r="AA656" s="38"/>
      <c r="AB656" s="38"/>
      <c r="AC656" s="38"/>
      <c r="AD656" s="38"/>
      <c r="AE656" s="38"/>
      <c r="AR656" s="239" t="s">
        <v>249</v>
      </c>
      <c r="AT656" s="239" t="s">
        <v>210</v>
      </c>
      <c r="AU656" s="239" t="s">
        <v>91</v>
      </c>
      <c r="AY656" s="17" t="s">
        <v>208</v>
      </c>
      <c r="BE656" s="240">
        <f>IF(N656="základní",J656,0)</f>
        <v>0</v>
      </c>
      <c r="BF656" s="240">
        <f>IF(N656="snížená",J656,0)</f>
        <v>0</v>
      </c>
      <c r="BG656" s="240">
        <f>IF(N656="zákl. přenesená",J656,0)</f>
        <v>0</v>
      </c>
      <c r="BH656" s="240">
        <f>IF(N656="sníž. přenesená",J656,0)</f>
        <v>0</v>
      </c>
      <c r="BI656" s="240">
        <f>IF(N656="nulová",J656,0)</f>
        <v>0</v>
      </c>
      <c r="BJ656" s="17" t="s">
        <v>91</v>
      </c>
      <c r="BK656" s="240">
        <f>ROUND(I656*H656,2)</f>
        <v>0</v>
      </c>
      <c r="BL656" s="17" t="s">
        <v>249</v>
      </c>
      <c r="BM656" s="239" t="s">
        <v>1110</v>
      </c>
    </row>
    <row r="657" s="14" customFormat="1">
      <c r="A657" s="14"/>
      <c r="B657" s="252"/>
      <c r="C657" s="253"/>
      <c r="D657" s="243" t="s">
        <v>215</v>
      </c>
      <c r="E657" s="254" t="s">
        <v>1</v>
      </c>
      <c r="F657" s="255" t="s">
        <v>1084</v>
      </c>
      <c r="G657" s="253"/>
      <c r="H657" s="256">
        <v>102</v>
      </c>
      <c r="I657" s="257"/>
      <c r="J657" s="253"/>
      <c r="K657" s="253"/>
      <c r="L657" s="258"/>
      <c r="M657" s="259"/>
      <c r="N657" s="260"/>
      <c r="O657" s="260"/>
      <c r="P657" s="260"/>
      <c r="Q657" s="260"/>
      <c r="R657" s="260"/>
      <c r="S657" s="260"/>
      <c r="T657" s="261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T657" s="262" t="s">
        <v>215</v>
      </c>
      <c r="AU657" s="262" t="s">
        <v>91</v>
      </c>
      <c r="AV657" s="14" t="s">
        <v>91</v>
      </c>
      <c r="AW657" s="14" t="s">
        <v>35</v>
      </c>
      <c r="AX657" s="14" t="s">
        <v>78</v>
      </c>
      <c r="AY657" s="262" t="s">
        <v>208</v>
      </c>
    </row>
    <row r="658" s="15" customFormat="1">
      <c r="A658" s="15"/>
      <c r="B658" s="263"/>
      <c r="C658" s="264"/>
      <c r="D658" s="243" t="s">
        <v>215</v>
      </c>
      <c r="E658" s="265" t="s">
        <v>1</v>
      </c>
      <c r="F658" s="266" t="s">
        <v>218</v>
      </c>
      <c r="G658" s="264"/>
      <c r="H658" s="267">
        <v>102</v>
      </c>
      <c r="I658" s="268"/>
      <c r="J658" s="264"/>
      <c r="K658" s="264"/>
      <c r="L658" s="269"/>
      <c r="M658" s="270"/>
      <c r="N658" s="271"/>
      <c r="O658" s="271"/>
      <c r="P658" s="271"/>
      <c r="Q658" s="271"/>
      <c r="R658" s="271"/>
      <c r="S658" s="271"/>
      <c r="T658" s="272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T658" s="273" t="s">
        <v>215</v>
      </c>
      <c r="AU658" s="273" t="s">
        <v>91</v>
      </c>
      <c r="AV658" s="15" t="s">
        <v>214</v>
      </c>
      <c r="AW658" s="15" t="s">
        <v>35</v>
      </c>
      <c r="AX658" s="15" t="s">
        <v>85</v>
      </c>
      <c r="AY658" s="273" t="s">
        <v>208</v>
      </c>
    </row>
    <row r="659" s="12" customFormat="1" ht="22.8" customHeight="1">
      <c r="A659" s="12"/>
      <c r="B659" s="211"/>
      <c r="C659" s="212"/>
      <c r="D659" s="213" t="s">
        <v>77</v>
      </c>
      <c r="E659" s="225" t="s">
        <v>1111</v>
      </c>
      <c r="F659" s="225" t="s">
        <v>1112</v>
      </c>
      <c r="G659" s="212"/>
      <c r="H659" s="212"/>
      <c r="I659" s="215"/>
      <c r="J659" s="226">
        <f>BK659</f>
        <v>0</v>
      </c>
      <c r="K659" s="212"/>
      <c r="L659" s="217"/>
      <c r="M659" s="218"/>
      <c r="N659" s="219"/>
      <c r="O659" s="219"/>
      <c r="P659" s="220">
        <f>SUM(P660:P667)</f>
        <v>0</v>
      </c>
      <c r="Q659" s="219"/>
      <c r="R659" s="220">
        <f>SUM(R660:R667)</f>
        <v>0</v>
      </c>
      <c r="S659" s="219"/>
      <c r="T659" s="221">
        <f>SUM(T660:T667)</f>
        <v>0</v>
      </c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R659" s="222" t="s">
        <v>91</v>
      </c>
      <c r="AT659" s="223" t="s">
        <v>77</v>
      </c>
      <c r="AU659" s="223" t="s">
        <v>85</v>
      </c>
      <c r="AY659" s="222" t="s">
        <v>208</v>
      </c>
      <c r="BK659" s="224">
        <f>SUM(BK660:BK667)</f>
        <v>0</v>
      </c>
    </row>
    <row r="660" s="2" customFormat="1" ht="16.5" customHeight="1">
      <c r="A660" s="38"/>
      <c r="B660" s="39"/>
      <c r="C660" s="227" t="s">
        <v>698</v>
      </c>
      <c r="D660" s="227" t="s">
        <v>210</v>
      </c>
      <c r="E660" s="228" t="s">
        <v>1113</v>
      </c>
      <c r="F660" s="229" t="s">
        <v>1114</v>
      </c>
      <c r="G660" s="230" t="s">
        <v>308</v>
      </c>
      <c r="H660" s="231">
        <v>985</v>
      </c>
      <c r="I660" s="232"/>
      <c r="J660" s="233">
        <f>ROUND(I660*H660,2)</f>
        <v>0</v>
      </c>
      <c r="K660" s="234"/>
      <c r="L660" s="44"/>
      <c r="M660" s="235" t="s">
        <v>1</v>
      </c>
      <c r="N660" s="236" t="s">
        <v>44</v>
      </c>
      <c r="O660" s="91"/>
      <c r="P660" s="237">
        <f>O660*H660</f>
        <v>0</v>
      </c>
      <c r="Q660" s="237">
        <v>0</v>
      </c>
      <c r="R660" s="237">
        <f>Q660*H660</f>
        <v>0</v>
      </c>
      <c r="S660" s="237">
        <v>0</v>
      </c>
      <c r="T660" s="238">
        <f>S660*H660</f>
        <v>0</v>
      </c>
      <c r="U660" s="38"/>
      <c r="V660" s="38"/>
      <c r="W660" s="38"/>
      <c r="X660" s="38"/>
      <c r="Y660" s="38"/>
      <c r="Z660" s="38"/>
      <c r="AA660" s="38"/>
      <c r="AB660" s="38"/>
      <c r="AC660" s="38"/>
      <c r="AD660" s="38"/>
      <c r="AE660" s="38"/>
      <c r="AR660" s="239" t="s">
        <v>249</v>
      </c>
      <c r="AT660" s="239" t="s">
        <v>210</v>
      </c>
      <c r="AU660" s="239" t="s">
        <v>91</v>
      </c>
      <c r="AY660" s="17" t="s">
        <v>208</v>
      </c>
      <c r="BE660" s="240">
        <f>IF(N660="základní",J660,0)</f>
        <v>0</v>
      </c>
      <c r="BF660" s="240">
        <f>IF(N660="snížená",J660,0)</f>
        <v>0</v>
      </c>
      <c r="BG660" s="240">
        <f>IF(N660="zákl. přenesená",J660,0)</f>
        <v>0</v>
      </c>
      <c r="BH660" s="240">
        <f>IF(N660="sníž. přenesená",J660,0)</f>
        <v>0</v>
      </c>
      <c r="BI660" s="240">
        <f>IF(N660="nulová",J660,0)</f>
        <v>0</v>
      </c>
      <c r="BJ660" s="17" t="s">
        <v>91</v>
      </c>
      <c r="BK660" s="240">
        <f>ROUND(I660*H660,2)</f>
        <v>0</v>
      </c>
      <c r="BL660" s="17" t="s">
        <v>249</v>
      </c>
      <c r="BM660" s="239" t="s">
        <v>1115</v>
      </c>
    </row>
    <row r="661" s="13" customFormat="1">
      <c r="A661" s="13"/>
      <c r="B661" s="241"/>
      <c r="C661" s="242"/>
      <c r="D661" s="243" t="s">
        <v>215</v>
      </c>
      <c r="E661" s="244" t="s">
        <v>1</v>
      </c>
      <c r="F661" s="245" t="s">
        <v>1116</v>
      </c>
      <c r="G661" s="242"/>
      <c r="H661" s="244" t="s">
        <v>1</v>
      </c>
      <c r="I661" s="246"/>
      <c r="J661" s="242"/>
      <c r="K661" s="242"/>
      <c r="L661" s="247"/>
      <c r="M661" s="248"/>
      <c r="N661" s="249"/>
      <c r="O661" s="249"/>
      <c r="P661" s="249"/>
      <c r="Q661" s="249"/>
      <c r="R661" s="249"/>
      <c r="S661" s="249"/>
      <c r="T661" s="250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T661" s="251" t="s">
        <v>215</v>
      </c>
      <c r="AU661" s="251" t="s">
        <v>91</v>
      </c>
      <c r="AV661" s="13" t="s">
        <v>85</v>
      </c>
      <c r="AW661" s="13" t="s">
        <v>35</v>
      </c>
      <c r="AX661" s="13" t="s">
        <v>78</v>
      </c>
      <c r="AY661" s="251" t="s">
        <v>208</v>
      </c>
    </row>
    <row r="662" s="14" customFormat="1">
      <c r="A662" s="14"/>
      <c r="B662" s="252"/>
      <c r="C662" s="253"/>
      <c r="D662" s="243" t="s">
        <v>215</v>
      </c>
      <c r="E662" s="254" t="s">
        <v>1</v>
      </c>
      <c r="F662" s="255" t="s">
        <v>1117</v>
      </c>
      <c r="G662" s="253"/>
      <c r="H662" s="256">
        <v>985</v>
      </c>
      <c r="I662" s="257"/>
      <c r="J662" s="253"/>
      <c r="K662" s="253"/>
      <c r="L662" s="258"/>
      <c r="M662" s="259"/>
      <c r="N662" s="260"/>
      <c r="O662" s="260"/>
      <c r="P662" s="260"/>
      <c r="Q662" s="260"/>
      <c r="R662" s="260"/>
      <c r="S662" s="260"/>
      <c r="T662" s="261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T662" s="262" t="s">
        <v>215</v>
      </c>
      <c r="AU662" s="262" t="s">
        <v>91</v>
      </c>
      <c r="AV662" s="14" t="s">
        <v>91</v>
      </c>
      <c r="AW662" s="14" t="s">
        <v>35</v>
      </c>
      <c r="AX662" s="14" t="s">
        <v>78</v>
      </c>
      <c r="AY662" s="262" t="s">
        <v>208</v>
      </c>
    </row>
    <row r="663" s="15" customFormat="1">
      <c r="A663" s="15"/>
      <c r="B663" s="263"/>
      <c r="C663" s="264"/>
      <c r="D663" s="243" t="s">
        <v>215</v>
      </c>
      <c r="E663" s="265" t="s">
        <v>1</v>
      </c>
      <c r="F663" s="266" t="s">
        <v>218</v>
      </c>
      <c r="G663" s="264"/>
      <c r="H663" s="267">
        <v>985</v>
      </c>
      <c r="I663" s="268"/>
      <c r="J663" s="264"/>
      <c r="K663" s="264"/>
      <c r="L663" s="269"/>
      <c r="M663" s="270"/>
      <c r="N663" s="271"/>
      <c r="O663" s="271"/>
      <c r="P663" s="271"/>
      <c r="Q663" s="271"/>
      <c r="R663" s="271"/>
      <c r="S663" s="271"/>
      <c r="T663" s="272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T663" s="273" t="s">
        <v>215</v>
      </c>
      <c r="AU663" s="273" t="s">
        <v>91</v>
      </c>
      <c r="AV663" s="15" t="s">
        <v>214</v>
      </c>
      <c r="AW663" s="15" t="s">
        <v>35</v>
      </c>
      <c r="AX663" s="15" t="s">
        <v>85</v>
      </c>
      <c r="AY663" s="273" t="s">
        <v>208</v>
      </c>
    </row>
    <row r="664" s="2" customFormat="1" ht="16.5" customHeight="1">
      <c r="A664" s="38"/>
      <c r="B664" s="39"/>
      <c r="C664" s="227" t="s">
        <v>1118</v>
      </c>
      <c r="D664" s="227" t="s">
        <v>210</v>
      </c>
      <c r="E664" s="228" t="s">
        <v>1119</v>
      </c>
      <c r="F664" s="229" t="s">
        <v>1120</v>
      </c>
      <c r="G664" s="230" t="s">
        <v>308</v>
      </c>
      <c r="H664" s="231">
        <v>1970</v>
      </c>
      <c r="I664" s="232"/>
      <c r="J664" s="233">
        <f>ROUND(I664*H664,2)</f>
        <v>0</v>
      </c>
      <c r="K664" s="234"/>
      <c r="L664" s="44"/>
      <c r="M664" s="235" t="s">
        <v>1</v>
      </c>
      <c r="N664" s="236" t="s">
        <v>44</v>
      </c>
      <c r="O664" s="91"/>
      <c r="P664" s="237">
        <f>O664*H664</f>
        <v>0</v>
      </c>
      <c r="Q664" s="237">
        <v>0</v>
      </c>
      <c r="R664" s="237">
        <f>Q664*H664</f>
        <v>0</v>
      </c>
      <c r="S664" s="237">
        <v>0</v>
      </c>
      <c r="T664" s="238">
        <f>S664*H664</f>
        <v>0</v>
      </c>
      <c r="U664" s="38"/>
      <c r="V664" s="38"/>
      <c r="W664" s="38"/>
      <c r="X664" s="38"/>
      <c r="Y664" s="38"/>
      <c r="Z664" s="38"/>
      <c r="AA664" s="38"/>
      <c r="AB664" s="38"/>
      <c r="AC664" s="38"/>
      <c r="AD664" s="38"/>
      <c r="AE664" s="38"/>
      <c r="AR664" s="239" t="s">
        <v>249</v>
      </c>
      <c r="AT664" s="239" t="s">
        <v>210</v>
      </c>
      <c r="AU664" s="239" t="s">
        <v>91</v>
      </c>
      <c r="AY664" s="17" t="s">
        <v>208</v>
      </c>
      <c r="BE664" s="240">
        <f>IF(N664="základní",J664,0)</f>
        <v>0</v>
      </c>
      <c r="BF664" s="240">
        <f>IF(N664="snížená",J664,0)</f>
        <v>0</v>
      </c>
      <c r="BG664" s="240">
        <f>IF(N664="zákl. přenesená",J664,0)</f>
        <v>0</v>
      </c>
      <c r="BH664" s="240">
        <f>IF(N664="sníž. přenesená",J664,0)</f>
        <v>0</v>
      </c>
      <c r="BI664" s="240">
        <f>IF(N664="nulová",J664,0)</f>
        <v>0</v>
      </c>
      <c r="BJ664" s="17" t="s">
        <v>91</v>
      </c>
      <c r="BK664" s="240">
        <f>ROUND(I664*H664,2)</f>
        <v>0</v>
      </c>
      <c r="BL664" s="17" t="s">
        <v>249</v>
      </c>
      <c r="BM664" s="239" t="s">
        <v>1121</v>
      </c>
    </row>
    <row r="665" s="14" customFormat="1">
      <c r="A665" s="14"/>
      <c r="B665" s="252"/>
      <c r="C665" s="253"/>
      <c r="D665" s="243" t="s">
        <v>215</v>
      </c>
      <c r="E665" s="254" t="s">
        <v>1</v>
      </c>
      <c r="F665" s="255" t="s">
        <v>1122</v>
      </c>
      <c r="G665" s="253"/>
      <c r="H665" s="256">
        <v>985</v>
      </c>
      <c r="I665" s="257"/>
      <c r="J665" s="253"/>
      <c r="K665" s="253"/>
      <c r="L665" s="258"/>
      <c r="M665" s="259"/>
      <c r="N665" s="260"/>
      <c r="O665" s="260"/>
      <c r="P665" s="260"/>
      <c r="Q665" s="260"/>
      <c r="R665" s="260"/>
      <c r="S665" s="260"/>
      <c r="T665" s="261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T665" s="262" t="s">
        <v>215</v>
      </c>
      <c r="AU665" s="262" t="s">
        <v>91</v>
      </c>
      <c r="AV665" s="14" t="s">
        <v>91</v>
      </c>
      <c r="AW665" s="14" t="s">
        <v>35</v>
      </c>
      <c r="AX665" s="14" t="s">
        <v>78</v>
      </c>
      <c r="AY665" s="262" t="s">
        <v>208</v>
      </c>
    </row>
    <row r="666" s="14" customFormat="1">
      <c r="A666" s="14"/>
      <c r="B666" s="252"/>
      <c r="C666" s="253"/>
      <c r="D666" s="243" t="s">
        <v>215</v>
      </c>
      <c r="E666" s="254" t="s">
        <v>1</v>
      </c>
      <c r="F666" s="255" t="s">
        <v>1123</v>
      </c>
      <c r="G666" s="253"/>
      <c r="H666" s="256">
        <v>985</v>
      </c>
      <c r="I666" s="257"/>
      <c r="J666" s="253"/>
      <c r="K666" s="253"/>
      <c r="L666" s="258"/>
      <c r="M666" s="259"/>
      <c r="N666" s="260"/>
      <c r="O666" s="260"/>
      <c r="P666" s="260"/>
      <c r="Q666" s="260"/>
      <c r="R666" s="260"/>
      <c r="S666" s="260"/>
      <c r="T666" s="261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T666" s="262" t="s">
        <v>215</v>
      </c>
      <c r="AU666" s="262" t="s">
        <v>91</v>
      </c>
      <c r="AV666" s="14" t="s">
        <v>91</v>
      </c>
      <c r="AW666" s="14" t="s">
        <v>35</v>
      </c>
      <c r="AX666" s="14" t="s">
        <v>78</v>
      </c>
      <c r="AY666" s="262" t="s">
        <v>208</v>
      </c>
    </row>
    <row r="667" s="15" customFormat="1">
      <c r="A667" s="15"/>
      <c r="B667" s="263"/>
      <c r="C667" s="264"/>
      <c r="D667" s="243" t="s">
        <v>215</v>
      </c>
      <c r="E667" s="265" t="s">
        <v>1</v>
      </c>
      <c r="F667" s="266" t="s">
        <v>218</v>
      </c>
      <c r="G667" s="264"/>
      <c r="H667" s="267">
        <v>1970</v>
      </c>
      <c r="I667" s="268"/>
      <c r="J667" s="264"/>
      <c r="K667" s="264"/>
      <c r="L667" s="269"/>
      <c r="M667" s="270"/>
      <c r="N667" s="271"/>
      <c r="O667" s="271"/>
      <c r="P667" s="271"/>
      <c r="Q667" s="271"/>
      <c r="R667" s="271"/>
      <c r="S667" s="271"/>
      <c r="T667" s="272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T667" s="273" t="s">
        <v>215</v>
      </c>
      <c r="AU667" s="273" t="s">
        <v>91</v>
      </c>
      <c r="AV667" s="15" t="s">
        <v>214</v>
      </c>
      <c r="AW667" s="15" t="s">
        <v>35</v>
      </c>
      <c r="AX667" s="15" t="s">
        <v>85</v>
      </c>
      <c r="AY667" s="273" t="s">
        <v>208</v>
      </c>
    </row>
    <row r="668" s="12" customFormat="1" ht="22.8" customHeight="1">
      <c r="A668" s="12"/>
      <c r="B668" s="211"/>
      <c r="C668" s="212"/>
      <c r="D668" s="213" t="s">
        <v>77</v>
      </c>
      <c r="E668" s="225" t="s">
        <v>1124</v>
      </c>
      <c r="F668" s="225" t="s">
        <v>1125</v>
      </c>
      <c r="G668" s="212"/>
      <c r="H668" s="212"/>
      <c r="I668" s="215"/>
      <c r="J668" s="226">
        <f>BK668</f>
        <v>0</v>
      </c>
      <c r="K668" s="212"/>
      <c r="L668" s="217"/>
      <c r="M668" s="218"/>
      <c r="N668" s="219"/>
      <c r="O668" s="219"/>
      <c r="P668" s="220">
        <f>SUM(P669:P689)</f>
        <v>0</v>
      </c>
      <c r="Q668" s="219"/>
      <c r="R668" s="220">
        <f>SUM(R669:R689)</f>
        <v>0</v>
      </c>
      <c r="S668" s="219"/>
      <c r="T668" s="221">
        <f>SUM(T669:T689)</f>
        <v>0</v>
      </c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R668" s="222" t="s">
        <v>91</v>
      </c>
      <c r="AT668" s="223" t="s">
        <v>77</v>
      </c>
      <c r="AU668" s="223" t="s">
        <v>85</v>
      </c>
      <c r="AY668" s="222" t="s">
        <v>208</v>
      </c>
      <c r="BK668" s="224">
        <f>SUM(BK669:BK689)</f>
        <v>0</v>
      </c>
    </row>
    <row r="669" s="2" customFormat="1" ht="24.15" customHeight="1">
      <c r="A669" s="38"/>
      <c r="B669" s="39"/>
      <c r="C669" s="227" t="s">
        <v>701</v>
      </c>
      <c r="D669" s="227" t="s">
        <v>210</v>
      </c>
      <c r="E669" s="228" t="s">
        <v>1126</v>
      </c>
      <c r="F669" s="229" t="s">
        <v>1127</v>
      </c>
      <c r="G669" s="230" t="s">
        <v>308</v>
      </c>
      <c r="H669" s="231">
        <v>228.59999999999999</v>
      </c>
      <c r="I669" s="232"/>
      <c r="J669" s="233">
        <f>ROUND(I669*H669,2)</f>
        <v>0</v>
      </c>
      <c r="K669" s="234"/>
      <c r="L669" s="44"/>
      <c r="M669" s="235" t="s">
        <v>1</v>
      </c>
      <c r="N669" s="236" t="s">
        <v>44</v>
      </c>
      <c r="O669" s="91"/>
      <c r="P669" s="237">
        <f>O669*H669</f>
        <v>0</v>
      </c>
      <c r="Q669" s="237">
        <v>0</v>
      </c>
      <c r="R669" s="237">
        <f>Q669*H669</f>
        <v>0</v>
      </c>
      <c r="S669" s="237">
        <v>0</v>
      </c>
      <c r="T669" s="238">
        <f>S669*H669</f>
        <v>0</v>
      </c>
      <c r="U669" s="38"/>
      <c r="V669" s="38"/>
      <c r="W669" s="38"/>
      <c r="X669" s="38"/>
      <c r="Y669" s="38"/>
      <c r="Z669" s="38"/>
      <c r="AA669" s="38"/>
      <c r="AB669" s="38"/>
      <c r="AC669" s="38"/>
      <c r="AD669" s="38"/>
      <c r="AE669" s="38"/>
      <c r="AR669" s="239" t="s">
        <v>249</v>
      </c>
      <c r="AT669" s="239" t="s">
        <v>210</v>
      </c>
      <c r="AU669" s="239" t="s">
        <v>91</v>
      </c>
      <c r="AY669" s="17" t="s">
        <v>208</v>
      </c>
      <c r="BE669" s="240">
        <f>IF(N669="základní",J669,0)</f>
        <v>0</v>
      </c>
      <c r="BF669" s="240">
        <f>IF(N669="snížená",J669,0)</f>
        <v>0</v>
      </c>
      <c r="BG669" s="240">
        <f>IF(N669="zákl. přenesená",J669,0)</f>
        <v>0</v>
      </c>
      <c r="BH669" s="240">
        <f>IF(N669="sníž. přenesená",J669,0)</f>
        <v>0</v>
      </c>
      <c r="BI669" s="240">
        <f>IF(N669="nulová",J669,0)</f>
        <v>0</v>
      </c>
      <c r="BJ669" s="17" t="s">
        <v>91</v>
      </c>
      <c r="BK669" s="240">
        <f>ROUND(I669*H669,2)</f>
        <v>0</v>
      </c>
      <c r="BL669" s="17" t="s">
        <v>249</v>
      </c>
      <c r="BM669" s="239" t="s">
        <v>1128</v>
      </c>
    </row>
    <row r="670" s="13" customFormat="1">
      <c r="A670" s="13"/>
      <c r="B670" s="241"/>
      <c r="C670" s="242"/>
      <c r="D670" s="243" t="s">
        <v>215</v>
      </c>
      <c r="E670" s="244" t="s">
        <v>1</v>
      </c>
      <c r="F670" s="245" t="s">
        <v>1129</v>
      </c>
      <c r="G670" s="242"/>
      <c r="H670" s="244" t="s">
        <v>1</v>
      </c>
      <c r="I670" s="246"/>
      <c r="J670" s="242"/>
      <c r="K670" s="242"/>
      <c r="L670" s="247"/>
      <c r="M670" s="248"/>
      <c r="N670" s="249"/>
      <c r="O670" s="249"/>
      <c r="P670" s="249"/>
      <c r="Q670" s="249"/>
      <c r="R670" s="249"/>
      <c r="S670" s="249"/>
      <c r="T670" s="250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T670" s="251" t="s">
        <v>215</v>
      </c>
      <c r="AU670" s="251" t="s">
        <v>91</v>
      </c>
      <c r="AV670" s="13" t="s">
        <v>85</v>
      </c>
      <c r="AW670" s="13" t="s">
        <v>35</v>
      </c>
      <c r="AX670" s="13" t="s">
        <v>78</v>
      </c>
      <c r="AY670" s="251" t="s">
        <v>208</v>
      </c>
    </row>
    <row r="671" s="13" customFormat="1">
      <c r="A671" s="13"/>
      <c r="B671" s="241"/>
      <c r="C671" s="242"/>
      <c r="D671" s="243" t="s">
        <v>215</v>
      </c>
      <c r="E671" s="244" t="s">
        <v>1</v>
      </c>
      <c r="F671" s="245" t="s">
        <v>1130</v>
      </c>
      <c r="G671" s="242"/>
      <c r="H671" s="244" t="s">
        <v>1</v>
      </c>
      <c r="I671" s="246"/>
      <c r="J671" s="242"/>
      <c r="K671" s="242"/>
      <c r="L671" s="247"/>
      <c r="M671" s="248"/>
      <c r="N671" s="249"/>
      <c r="O671" s="249"/>
      <c r="P671" s="249"/>
      <c r="Q671" s="249"/>
      <c r="R671" s="249"/>
      <c r="S671" s="249"/>
      <c r="T671" s="250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T671" s="251" t="s">
        <v>215</v>
      </c>
      <c r="AU671" s="251" t="s">
        <v>91</v>
      </c>
      <c r="AV671" s="13" t="s">
        <v>85</v>
      </c>
      <c r="AW671" s="13" t="s">
        <v>35</v>
      </c>
      <c r="AX671" s="13" t="s">
        <v>78</v>
      </c>
      <c r="AY671" s="251" t="s">
        <v>208</v>
      </c>
    </row>
    <row r="672" s="13" customFormat="1">
      <c r="A672" s="13"/>
      <c r="B672" s="241"/>
      <c r="C672" s="242"/>
      <c r="D672" s="243" t="s">
        <v>215</v>
      </c>
      <c r="E672" s="244" t="s">
        <v>1</v>
      </c>
      <c r="F672" s="245" t="s">
        <v>1131</v>
      </c>
      <c r="G672" s="242"/>
      <c r="H672" s="244" t="s">
        <v>1</v>
      </c>
      <c r="I672" s="246"/>
      <c r="J672" s="242"/>
      <c r="K672" s="242"/>
      <c r="L672" s="247"/>
      <c r="M672" s="248"/>
      <c r="N672" s="249"/>
      <c r="O672" s="249"/>
      <c r="P672" s="249"/>
      <c r="Q672" s="249"/>
      <c r="R672" s="249"/>
      <c r="S672" s="249"/>
      <c r="T672" s="250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T672" s="251" t="s">
        <v>215</v>
      </c>
      <c r="AU672" s="251" t="s">
        <v>91</v>
      </c>
      <c r="AV672" s="13" t="s">
        <v>85</v>
      </c>
      <c r="AW672" s="13" t="s">
        <v>35</v>
      </c>
      <c r="AX672" s="13" t="s">
        <v>78</v>
      </c>
      <c r="AY672" s="251" t="s">
        <v>208</v>
      </c>
    </row>
    <row r="673" s="14" customFormat="1">
      <c r="A673" s="14"/>
      <c r="B673" s="252"/>
      <c r="C673" s="253"/>
      <c r="D673" s="243" t="s">
        <v>215</v>
      </c>
      <c r="E673" s="254" t="s">
        <v>1</v>
      </c>
      <c r="F673" s="255" t="s">
        <v>1132</v>
      </c>
      <c r="G673" s="253"/>
      <c r="H673" s="256">
        <v>228.59999999999999</v>
      </c>
      <c r="I673" s="257"/>
      <c r="J673" s="253"/>
      <c r="K673" s="253"/>
      <c r="L673" s="258"/>
      <c r="M673" s="259"/>
      <c r="N673" s="260"/>
      <c r="O673" s="260"/>
      <c r="P673" s="260"/>
      <c r="Q673" s="260"/>
      <c r="R673" s="260"/>
      <c r="S673" s="260"/>
      <c r="T673" s="261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T673" s="262" t="s">
        <v>215</v>
      </c>
      <c r="AU673" s="262" t="s">
        <v>91</v>
      </c>
      <c r="AV673" s="14" t="s">
        <v>91</v>
      </c>
      <c r="AW673" s="14" t="s">
        <v>35</v>
      </c>
      <c r="AX673" s="14" t="s">
        <v>78</v>
      </c>
      <c r="AY673" s="262" t="s">
        <v>208</v>
      </c>
    </row>
    <row r="674" s="15" customFormat="1">
      <c r="A674" s="15"/>
      <c r="B674" s="263"/>
      <c r="C674" s="264"/>
      <c r="D674" s="243" t="s">
        <v>215</v>
      </c>
      <c r="E674" s="265" t="s">
        <v>1</v>
      </c>
      <c r="F674" s="266" t="s">
        <v>218</v>
      </c>
      <c r="G674" s="264"/>
      <c r="H674" s="267">
        <v>228.59999999999999</v>
      </c>
      <c r="I674" s="268"/>
      <c r="J674" s="264"/>
      <c r="K674" s="264"/>
      <c r="L674" s="269"/>
      <c r="M674" s="270"/>
      <c r="N674" s="271"/>
      <c r="O674" s="271"/>
      <c r="P674" s="271"/>
      <c r="Q674" s="271"/>
      <c r="R674" s="271"/>
      <c r="S674" s="271"/>
      <c r="T674" s="272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T674" s="273" t="s">
        <v>215</v>
      </c>
      <c r="AU674" s="273" t="s">
        <v>91</v>
      </c>
      <c r="AV674" s="15" t="s">
        <v>214</v>
      </c>
      <c r="AW674" s="15" t="s">
        <v>35</v>
      </c>
      <c r="AX674" s="15" t="s">
        <v>85</v>
      </c>
      <c r="AY674" s="273" t="s">
        <v>208</v>
      </c>
    </row>
    <row r="675" s="2" customFormat="1" ht="37.8" customHeight="1">
      <c r="A675" s="38"/>
      <c r="B675" s="39"/>
      <c r="C675" s="227" t="s">
        <v>1133</v>
      </c>
      <c r="D675" s="227" t="s">
        <v>210</v>
      </c>
      <c r="E675" s="228" t="s">
        <v>1134</v>
      </c>
      <c r="F675" s="229" t="s">
        <v>1135</v>
      </c>
      <c r="G675" s="230" t="s">
        <v>308</v>
      </c>
      <c r="H675" s="231">
        <v>180</v>
      </c>
      <c r="I675" s="232"/>
      <c r="J675" s="233">
        <f>ROUND(I675*H675,2)</f>
        <v>0</v>
      </c>
      <c r="K675" s="234"/>
      <c r="L675" s="44"/>
      <c r="M675" s="235" t="s">
        <v>1</v>
      </c>
      <c r="N675" s="236" t="s">
        <v>44</v>
      </c>
      <c r="O675" s="91"/>
      <c r="P675" s="237">
        <f>O675*H675</f>
        <v>0</v>
      </c>
      <c r="Q675" s="237">
        <v>0</v>
      </c>
      <c r="R675" s="237">
        <f>Q675*H675</f>
        <v>0</v>
      </c>
      <c r="S675" s="237">
        <v>0</v>
      </c>
      <c r="T675" s="238">
        <f>S675*H675</f>
        <v>0</v>
      </c>
      <c r="U675" s="38"/>
      <c r="V675" s="38"/>
      <c r="W675" s="38"/>
      <c r="X675" s="38"/>
      <c r="Y675" s="38"/>
      <c r="Z675" s="38"/>
      <c r="AA675" s="38"/>
      <c r="AB675" s="38"/>
      <c r="AC675" s="38"/>
      <c r="AD675" s="38"/>
      <c r="AE675" s="38"/>
      <c r="AR675" s="239" t="s">
        <v>249</v>
      </c>
      <c r="AT675" s="239" t="s">
        <v>210</v>
      </c>
      <c r="AU675" s="239" t="s">
        <v>91</v>
      </c>
      <c r="AY675" s="17" t="s">
        <v>208</v>
      </c>
      <c r="BE675" s="240">
        <f>IF(N675="základní",J675,0)</f>
        <v>0</v>
      </c>
      <c r="BF675" s="240">
        <f>IF(N675="snížená",J675,0)</f>
        <v>0</v>
      </c>
      <c r="BG675" s="240">
        <f>IF(N675="zákl. přenesená",J675,0)</f>
        <v>0</v>
      </c>
      <c r="BH675" s="240">
        <f>IF(N675="sníž. přenesená",J675,0)</f>
        <v>0</v>
      </c>
      <c r="BI675" s="240">
        <f>IF(N675="nulová",J675,0)</f>
        <v>0</v>
      </c>
      <c r="BJ675" s="17" t="s">
        <v>91</v>
      </c>
      <c r="BK675" s="240">
        <f>ROUND(I675*H675,2)</f>
        <v>0</v>
      </c>
      <c r="BL675" s="17" t="s">
        <v>249</v>
      </c>
      <c r="BM675" s="239" t="s">
        <v>1136</v>
      </c>
    </row>
    <row r="676" s="14" customFormat="1">
      <c r="A676" s="14"/>
      <c r="B676" s="252"/>
      <c r="C676" s="253"/>
      <c r="D676" s="243" t="s">
        <v>215</v>
      </c>
      <c r="E676" s="254" t="s">
        <v>1</v>
      </c>
      <c r="F676" s="255" t="s">
        <v>1137</v>
      </c>
      <c r="G676" s="253"/>
      <c r="H676" s="256">
        <v>180</v>
      </c>
      <c r="I676" s="257"/>
      <c r="J676" s="253"/>
      <c r="K676" s="253"/>
      <c r="L676" s="258"/>
      <c r="M676" s="259"/>
      <c r="N676" s="260"/>
      <c r="O676" s="260"/>
      <c r="P676" s="260"/>
      <c r="Q676" s="260"/>
      <c r="R676" s="260"/>
      <c r="S676" s="260"/>
      <c r="T676" s="261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T676" s="262" t="s">
        <v>215</v>
      </c>
      <c r="AU676" s="262" t="s">
        <v>91</v>
      </c>
      <c r="AV676" s="14" t="s">
        <v>91</v>
      </c>
      <c r="AW676" s="14" t="s">
        <v>35</v>
      </c>
      <c r="AX676" s="14" t="s">
        <v>78</v>
      </c>
      <c r="AY676" s="262" t="s">
        <v>208</v>
      </c>
    </row>
    <row r="677" s="15" customFormat="1">
      <c r="A677" s="15"/>
      <c r="B677" s="263"/>
      <c r="C677" s="264"/>
      <c r="D677" s="243" t="s">
        <v>215</v>
      </c>
      <c r="E677" s="265" t="s">
        <v>1</v>
      </c>
      <c r="F677" s="266" t="s">
        <v>218</v>
      </c>
      <c r="G677" s="264"/>
      <c r="H677" s="267">
        <v>180</v>
      </c>
      <c r="I677" s="268"/>
      <c r="J677" s="264"/>
      <c r="K677" s="264"/>
      <c r="L677" s="269"/>
      <c r="M677" s="270"/>
      <c r="N677" s="271"/>
      <c r="O677" s="271"/>
      <c r="P677" s="271"/>
      <c r="Q677" s="271"/>
      <c r="R677" s="271"/>
      <c r="S677" s="271"/>
      <c r="T677" s="272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T677" s="273" t="s">
        <v>215</v>
      </c>
      <c r="AU677" s="273" t="s">
        <v>91</v>
      </c>
      <c r="AV677" s="15" t="s">
        <v>214</v>
      </c>
      <c r="AW677" s="15" t="s">
        <v>35</v>
      </c>
      <c r="AX677" s="15" t="s">
        <v>85</v>
      </c>
      <c r="AY677" s="273" t="s">
        <v>208</v>
      </c>
    </row>
    <row r="678" s="2" customFormat="1" ht="33" customHeight="1">
      <c r="A678" s="38"/>
      <c r="B678" s="39"/>
      <c r="C678" s="227" t="s">
        <v>705</v>
      </c>
      <c r="D678" s="227" t="s">
        <v>210</v>
      </c>
      <c r="E678" s="228" t="s">
        <v>1138</v>
      </c>
      <c r="F678" s="229" t="s">
        <v>1139</v>
      </c>
      <c r="G678" s="230" t="s">
        <v>308</v>
      </c>
      <c r="H678" s="231">
        <v>39</v>
      </c>
      <c r="I678" s="232"/>
      <c r="J678" s="233">
        <f>ROUND(I678*H678,2)</f>
        <v>0</v>
      </c>
      <c r="K678" s="234"/>
      <c r="L678" s="44"/>
      <c r="M678" s="235" t="s">
        <v>1</v>
      </c>
      <c r="N678" s="236" t="s">
        <v>44</v>
      </c>
      <c r="O678" s="91"/>
      <c r="P678" s="237">
        <f>O678*H678</f>
        <v>0</v>
      </c>
      <c r="Q678" s="237">
        <v>0</v>
      </c>
      <c r="R678" s="237">
        <f>Q678*H678</f>
        <v>0</v>
      </c>
      <c r="S678" s="237">
        <v>0</v>
      </c>
      <c r="T678" s="238">
        <f>S678*H678</f>
        <v>0</v>
      </c>
      <c r="U678" s="38"/>
      <c r="V678" s="38"/>
      <c r="W678" s="38"/>
      <c r="X678" s="38"/>
      <c r="Y678" s="38"/>
      <c r="Z678" s="38"/>
      <c r="AA678" s="38"/>
      <c r="AB678" s="38"/>
      <c r="AC678" s="38"/>
      <c r="AD678" s="38"/>
      <c r="AE678" s="38"/>
      <c r="AR678" s="239" t="s">
        <v>249</v>
      </c>
      <c r="AT678" s="239" t="s">
        <v>210</v>
      </c>
      <c r="AU678" s="239" t="s">
        <v>91</v>
      </c>
      <c r="AY678" s="17" t="s">
        <v>208</v>
      </c>
      <c r="BE678" s="240">
        <f>IF(N678="základní",J678,0)</f>
        <v>0</v>
      </c>
      <c r="BF678" s="240">
        <f>IF(N678="snížená",J678,0)</f>
        <v>0</v>
      </c>
      <c r="BG678" s="240">
        <f>IF(N678="zákl. přenesená",J678,0)</f>
        <v>0</v>
      </c>
      <c r="BH678" s="240">
        <f>IF(N678="sníž. přenesená",J678,0)</f>
        <v>0</v>
      </c>
      <c r="BI678" s="240">
        <f>IF(N678="nulová",J678,0)</f>
        <v>0</v>
      </c>
      <c r="BJ678" s="17" t="s">
        <v>91</v>
      </c>
      <c r="BK678" s="240">
        <f>ROUND(I678*H678,2)</f>
        <v>0</v>
      </c>
      <c r="BL678" s="17" t="s">
        <v>249</v>
      </c>
      <c r="BM678" s="239" t="s">
        <v>1140</v>
      </c>
    </row>
    <row r="679" s="14" customFormat="1">
      <c r="A679" s="14"/>
      <c r="B679" s="252"/>
      <c r="C679" s="253"/>
      <c r="D679" s="243" t="s">
        <v>215</v>
      </c>
      <c r="E679" s="254" t="s">
        <v>1</v>
      </c>
      <c r="F679" s="255" t="s">
        <v>1141</v>
      </c>
      <c r="G679" s="253"/>
      <c r="H679" s="256">
        <v>39</v>
      </c>
      <c r="I679" s="257"/>
      <c r="J679" s="253"/>
      <c r="K679" s="253"/>
      <c r="L679" s="258"/>
      <c r="M679" s="259"/>
      <c r="N679" s="260"/>
      <c r="O679" s="260"/>
      <c r="P679" s="260"/>
      <c r="Q679" s="260"/>
      <c r="R679" s="260"/>
      <c r="S679" s="260"/>
      <c r="T679" s="261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T679" s="262" t="s">
        <v>215</v>
      </c>
      <c r="AU679" s="262" t="s">
        <v>91</v>
      </c>
      <c r="AV679" s="14" t="s">
        <v>91</v>
      </c>
      <c r="AW679" s="14" t="s">
        <v>35</v>
      </c>
      <c r="AX679" s="14" t="s">
        <v>78</v>
      </c>
      <c r="AY679" s="262" t="s">
        <v>208</v>
      </c>
    </row>
    <row r="680" s="15" customFormat="1">
      <c r="A680" s="15"/>
      <c r="B680" s="263"/>
      <c r="C680" s="264"/>
      <c r="D680" s="243" t="s">
        <v>215</v>
      </c>
      <c r="E680" s="265" t="s">
        <v>1</v>
      </c>
      <c r="F680" s="266" t="s">
        <v>218</v>
      </c>
      <c r="G680" s="264"/>
      <c r="H680" s="267">
        <v>39</v>
      </c>
      <c r="I680" s="268"/>
      <c r="J680" s="264"/>
      <c r="K680" s="264"/>
      <c r="L680" s="269"/>
      <c r="M680" s="270"/>
      <c r="N680" s="271"/>
      <c r="O680" s="271"/>
      <c r="P680" s="271"/>
      <c r="Q680" s="271"/>
      <c r="R680" s="271"/>
      <c r="S680" s="271"/>
      <c r="T680" s="272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T680" s="273" t="s">
        <v>215</v>
      </c>
      <c r="AU680" s="273" t="s">
        <v>91</v>
      </c>
      <c r="AV680" s="15" t="s">
        <v>214</v>
      </c>
      <c r="AW680" s="15" t="s">
        <v>35</v>
      </c>
      <c r="AX680" s="15" t="s">
        <v>85</v>
      </c>
      <c r="AY680" s="273" t="s">
        <v>208</v>
      </c>
    </row>
    <row r="681" s="2" customFormat="1" ht="16.5" customHeight="1">
      <c r="A681" s="38"/>
      <c r="B681" s="39"/>
      <c r="C681" s="227" t="s">
        <v>1142</v>
      </c>
      <c r="D681" s="227" t="s">
        <v>210</v>
      </c>
      <c r="E681" s="228" t="s">
        <v>1143</v>
      </c>
      <c r="F681" s="229" t="s">
        <v>1144</v>
      </c>
      <c r="G681" s="230" t="s">
        <v>267</v>
      </c>
      <c r="H681" s="231">
        <v>290</v>
      </c>
      <c r="I681" s="232"/>
      <c r="J681" s="233">
        <f>ROUND(I681*H681,2)</f>
        <v>0</v>
      </c>
      <c r="K681" s="234"/>
      <c r="L681" s="44"/>
      <c r="M681" s="235" t="s">
        <v>1</v>
      </c>
      <c r="N681" s="236" t="s">
        <v>44</v>
      </c>
      <c r="O681" s="91"/>
      <c r="P681" s="237">
        <f>O681*H681</f>
        <v>0</v>
      </c>
      <c r="Q681" s="237">
        <v>0</v>
      </c>
      <c r="R681" s="237">
        <f>Q681*H681</f>
        <v>0</v>
      </c>
      <c r="S681" s="237">
        <v>0</v>
      </c>
      <c r="T681" s="238">
        <f>S681*H681</f>
        <v>0</v>
      </c>
      <c r="U681" s="38"/>
      <c r="V681" s="38"/>
      <c r="W681" s="38"/>
      <c r="X681" s="38"/>
      <c r="Y681" s="38"/>
      <c r="Z681" s="38"/>
      <c r="AA681" s="38"/>
      <c r="AB681" s="38"/>
      <c r="AC681" s="38"/>
      <c r="AD681" s="38"/>
      <c r="AE681" s="38"/>
      <c r="AR681" s="239" t="s">
        <v>249</v>
      </c>
      <c r="AT681" s="239" t="s">
        <v>210</v>
      </c>
      <c r="AU681" s="239" t="s">
        <v>91</v>
      </c>
      <c r="AY681" s="17" t="s">
        <v>208</v>
      </c>
      <c r="BE681" s="240">
        <f>IF(N681="základní",J681,0)</f>
        <v>0</v>
      </c>
      <c r="BF681" s="240">
        <f>IF(N681="snížená",J681,0)</f>
        <v>0</v>
      </c>
      <c r="BG681" s="240">
        <f>IF(N681="zákl. přenesená",J681,0)</f>
        <v>0</v>
      </c>
      <c r="BH681" s="240">
        <f>IF(N681="sníž. přenesená",J681,0)</f>
        <v>0</v>
      </c>
      <c r="BI681" s="240">
        <f>IF(N681="nulová",J681,0)</f>
        <v>0</v>
      </c>
      <c r="BJ681" s="17" t="s">
        <v>91</v>
      </c>
      <c r="BK681" s="240">
        <f>ROUND(I681*H681,2)</f>
        <v>0</v>
      </c>
      <c r="BL681" s="17" t="s">
        <v>249</v>
      </c>
      <c r="BM681" s="239" t="s">
        <v>1145</v>
      </c>
    </row>
    <row r="682" s="14" customFormat="1">
      <c r="A682" s="14"/>
      <c r="B682" s="252"/>
      <c r="C682" s="253"/>
      <c r="D682" s="243" t="s">
        <v>215</v>
      </c>
      <c r="E682" s="254" t="s">
        <v>1</v>
      </c>
      <c r="F682" s="255" t="s">
        <v>1146</v>
      </c>
      <c r="G682" s="253"/>
      <c r="H682" s="256">
        <v>290</v>
      </c>
      <c r="I682" s="257"/>
      <c r="J682" s="253"/>
      <c r="K682" s="253"/>
      <c r="L682" s="258"/>
      <c r="M682" s="259"/>
      <c r="N682" s="260"/>
      <c r="O682" s="260"/>
      <c r="P682" s="260"/>
      <c r="Q682" s="260"/>
      <c r="R682" s="260"/>
      <c r="S682" s="260"/>
      <c r="T682" s="261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T682" s="262" t="s">
        <v>215</v>
      </c>
      <c r="AU682" s="262" t="s">
        <v>91</v>
      </c>
      <c r="AV682" s="14" t="s">
        <v>91</v>
      </c>
      <c r="AW682" s="14" t="s">
        <v>35</v>
      </c>
      <c r="AX682" s="14" t="s">
        <v>78</v>
      </c>
      <c r="AY682" s="262" t="s">
        <v>208</v>
      </c>
    </row>
    <row r="683" s="15" customFormat="1">
      <c r="A683" s="15"/>
      <c r="B683" s="263"/>
      <c r="C683" s="264"/>
      <c r="D683" s="243" t="s">
        <v>215</v>
      </c>
      <c r="E683" s="265" t="s">
        <v>1</v>
      </c>
      <c r="F683" s="266" t="s">
        <v>218</v>
      </c>
      <c r="G683" s="264"/>
      <c r="H683" s="267">
        <v>290</v>
      </c>
      <c r="I683" s="268"/>
      <c r="J683" s="264"/>
      <c r="K683" s="264"/>
      <c r="L683" s="269"/>
      <c r="M683" s="270"/>
      <c r="N683" s="271"/>
      <c r="O683" s="271"/>
      <c r="P683" s="271"/>
      <c r="Q683" s="271"/>
      <c r="R683" s="271"/>
      <c r="S683" s="271"/>
      <c r="T683" s="272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T683" s="273" t="s">
        <v>215</v>
      </c>
      <c r="AU683" s="273" t="s">
        <v>91</v>
      </c>
      <c r="AV683" s="15" t="s">
        <v>214</v>
      </c>
      <c r="AW683" s="15" t="s">
        <v>35</v>
      </c>
      <c r="AX683" s="15" t="s">
        <v>85</v>
      </c>
      <c r="AY683" s="273" t="s">
        <v>208</v>
      </c>
    </row>
    <row r="684" s="2" customFormat="1" ht="16.5" customHeight="1">
      <c r="A684" s="38"/>
      <c r="B684" s="39"/>
      <c r="C684" s="274" t="s">
        <v>708</v>
      </c>
      <c r="D684" s="274" t="s">
        <v>253</v>
      </c>
      <c r="E684" s="275" t="s">
        <v>1147</v>
      </c>
      <c r="F684" s="276" t="s">
        <v>1148</v>
      </c>
      <c r="G684" s="277" t="s">
        <v>267</v>
      </c>
      <c r="H684" s="278">
        <v>290</v>
      </c>
      <c r="I684" s="279"/>
      <c r="J684" s="280">
        <f>ROUND(I684*H684,2)</f>
        <v>0</v>
      </c>
      <c r="K684" s="281"/>
      <c r="L684" s="282"/>
      <c r="M684" s="283" t="s">
        <v>1</v>
      </c>
      <c r="N684" s="284" t="s">
        <v>44</v>
      </c>
      <c r="O684" s="91"/>
      <c r="P684" s="237">
        <f>O684*H684</f>
        <v>0</v>
      </c>
      <c r="Q684" s="237">
        <v>0</v>
      </c>
      <c r="R684" s="237">
        <f>Q684*H684</f>
        <v>0</v>
      </c>
      <c r="S684" s="237">
        <v>0</v>
      </c>
      <c r="T684" s="238">
        <f>S684*H684</f>
        <v>0</v>
      </c>
      <c r="U684" s="38"/>
      <c r="V684" s="38"/>
      <c r="W684" s="38"/>
      <c r="X684" s="38"/>
      <c r="Y684" s="38"/>
      <c r="Z684" s="38"/>
      <c r="AA684" s="38"/>
      <c r="AB684" s="38"/>
      <c r="AC684" s="38"/>
      <c r="AD684" s="38"/>
      <c r="AE684" s="38"/>
      <c r="AR684" s="239" t="s">
        <v>287</v>
      </c>
      <c r="AT684" s="239" t="s">
        <v>253</v>
      </c>
      <c r="AU684" s="239" t="s">
        <v>91</v>
      </c>
      <c r="AY684" s="17" t="s">
        <v>208</v>
      </c>
      <c r="BE684" s="240">
        <f>IF(N684="základní",J684,0)</f>
        <v>0</v>
      </c>
      <c r="BF684" s="240">
        <f>IF(N684="snížená",J684,0)</f>
        <v>0</v>
      </c>
      <c r="BG684" s="240">
        <f>IF(N684="zákl. přenesená",J684,0)</f>
        <v>0</v>
      </c>
      <c r="BH684" s="240">
        <f>IF(N684="sníž. přenesená",J684,0)</f>
        <v>0</v>
      </c>
      <c r="BI684" s="240">
        <f>IF(N684="nulová",J684,0)</f>
        <v>0</v>
      </c>
      <c r="BJ684" s="17" t="s">
        <v>91</v>
      </c>
      <c r="BK684" s="240">
        <f>ROUND(I684*H684,2)</f>
        <v>0</v>
      </c>
      <c r="BL684" s="17" t="s">
        <v>249</v>
      </c>
      <c r="BM684" s="239" t="s">
        <v>1149</v>
      </c>
    </row>
    <row r="685" s="2" customFormat="1" ht="24.15" customHeight="1">
      <c r="A685" s="38"/>
      <c r="B685" s="39"/>
      <c r="C685" s="227" t="s">
        <v>1150</v>
      </c>
      <c r="D685" s="227" t="s">
        <v>210</v>
      </c>
      <c r="E685" s="228" t="s">
        <v>1151</v>
      </c>
      <c r="F685" s="229" t="s">
        <v>1152</v>
      </c>
      <c r="G685" s="230" t="s">
        <v>351</v>
      </c>
      <c r="H685" s="231">
        <v>11</v>
      </c>
      <c r="I685" s="232"/>
      <c r="J685" s="233">
        <f>ROUND(I685*H685,2)</f>
        <v>0</v>
      </c>
      <c r="K685" s="234"/>
      <c r="L685" s="44"/>
      <c r="M685" s="235" t="s">
        <v>1</v>
      </c>
      <c r="N685" s="236" t="s">
        <v>44</v>
      </c>
      <c r="O685" s="91"/>
      <c r="P685" s="237">
        <f>O685*H685</f>
        <v>0</v>
      </c>
      <c r="Q685" s="237">
        <v>0</v>
      </c>
      <c r="R685" s="237">
        <f>Q685*H685</f>
        <v>0</v>
      </c>
      <c r="S685" s="237">
        <v>0</v>
      </c>
      <c r="T685" s="238">
        <f>S685*H685</f>
        <v>0</v>
      </c>
      <c r="U685" s="38"/>
      <c r="V685" s="38"/>
      <c r="W685" s="38"/>
      <c r="X685" s="38"/>
      <c r="Y685" s="38"/>
      <c r="Z685" s="38"/>
      <c r="AA685" s="38"/>
      <c r="AB685" s="38"/>
      <c r="AC685" s="38"/>
      <c r="AD685" s="38"/>
      <c r="AE685" s="38"/>
      <c r="AR685" s="239" t="s">
        <v>249</v>
      </c>
      <c r="AT685" s="239" t="s">
        <v>210</v>
      </c>
      <c r="AU685" s="239" t="s">
        <v>91</v>
      </c>
      <c r="AY685" s="17" t="s">
        <v>208</v>
      </c>
      <c r="BE685" s="240">
        <f>IF(N685="základní",J685,0)</f>
        <v>0</v>
      </c>
      <c r="BF685" s="240">
        <f>IF(N685="snížená",J685,0)</f>
        <v>0</v>
      </c>
      <c r="BG685" s="240">
        <f>IF(N685="zákl. přenesená",J685,0)</f>
        <v>0</v>
      </c>
      <c r="BH685" s="240">
        <f>IF(N685="sníž. přenesená",J685,0)</f>
        <v>0</v>
      </c>
      <c r="BI685" s="240">
        <f>IF(N685="nulová",J685,0)</f>
        <v>0</v>
      </c>
      <c r="BJ685" s="17" t="s">
        <v>91</v>
      </c>
      <c r="BK685" s="240">
        <f>ROUND(I685*H685,2)</f>
        <v>0</v>
      </c>
      <c r="BL685" s="17" t="s">
        <v>249</v>
      </c>
      <c r="BM685" s="239" t="s">
        <v>1153</v>
      </c>
    </row>
    <row r="686" s="14" customFormat="1">
      <c r="A686" s="14"/>
      <c r="B686" s="252"/>
      <c r="C686" s="253"/>
      <c r="D686" s="243" t="s">
        <v>215</v>
      </c>
      <c r="E686" s="254" t="s">
        <v>1</v>
      </c>
      <c r="F686" s="255" t="s">
        <v>1154</v>
      </c>
      <c r="G686" s="253"/>
      <c r="H686" s="256">
        <v>11</v>
      </c>
      <c r="I686" s="257"/>
      <c r="J686" s="253"/>
      <c r="K686" s="253"/>
      <c r="L686" s="258"/>
      <c r="M686" s="259"/>
      <c r="N686" s="260"/>
      <c r="O686" s="260"/>
      <c r="P686" s="260"/>
      <c r="Q686" s="260"/>
      <c r="R686" s="260"/>
      <c r="S686" s="260"/>
      <c r="T686" s="261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T686" s="262" t="s">
        <v>215</v>
      </c>
      <c r="AU686" s="262" t="s">
        <v>91</v>
      </c>
      <c r="AV686" s="14" t="s">
        <v>91</v>
      </c>
      <c r="AW686" s="14" t="s">
        <v>35</v>
      </c>
      <c r="AX686" s="14" t="s">
        <v>78</v>
      </c>
      <c r="AY686" s="262" t="s">
        <v>208</v>
      </c>
    </row>
    <row r="687" s="15" customFormat="1">
      <c r="A687" s="15"/>
      <c r="B687" s="263"/>
      <c r="C687" s="264"/>
      <c r="D687" s="243" t="s">
        <v>215</v>
      </c>
      <c r="E687" s="265" t="s">
        <v>1</v>
      </c>
      <c r="F687" s="266" t="s">
        <v>218</v>
      </c>
      <c r="G687" s="264"/>
      <c r="H687" s="267">
        <v>11</v>
      </c>
      <c r="I687" s="268"/>
      <c r="J687" s="264"/>
      <c r="K687" s="264"/>
      <c r="L687" s="269"/>
      <c r="M687" s="270"/>
      <c r="N687" s="271"/>
      <c r="O687" s="271"/>
      <c r="P687" s="271"/>
      <c r="Q687" s="271"/>
      <c r="R687" s="271"/>
      <c r="S687" s="271"/>
      <c r="T687" s="272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T687" s="273" t="s">
        <v>215</v>
      </c>
      <c r="AU687" s="273" t="s">
        <v>91</v>
      </c>
      <c r="AV687" s="15" t="s">
        <v>214</v>
      </c>
      <c r="AW687" s="15" t="s">
        <v>35</v>
      </c>
      <c r="AX687" s="15" t="s">
        <v>85</v>
      </c>
      <c r="AY687" s="273" t="s">
        <v>208</v>
      </c>
    </row>
    <row r="688" s="2" customFormat="1" ht="33" customHeight="1">
      <c r="A688" s="38"/>
      <c r="B688" s="39"/>
      <c r="C688" s="227" t="s">
        <v>712</v>
      </c>
      <c r="D688" s="227" t="s">
        <v>210</v>
      </c>
      <c r="E688" s="228" t="s">
        <v>1155</v>
      </c>
      <c r="F688" s="229" t="s">
        <v>1156</v>
      </c>
      <c r="G688" s="230" t="s">
        <v>267</v>
      </c>
      <c r="H688" s="231">
        <v>68</v>
      </c>
      <c r="I688" s="232"/>
      <c r="J688" s="233">
        <f>ROUND(I688*H688,2)</f>
        <v>0</v>
      </c>
      <c r="K688" s="234"/>
      <c r="L688" s="44"/>
      <c r="M688" s="235" t="s">
        <v>1</v>
      </c>
      <c r="N688" s="236" t="s">
        <v>44</v>
      </c>
      <c r="O688" s="91"/>
      <c r="P688" s="237">
        <f>O688*H688</f>
        <v>0</v>
      </c>
      <c r="Q688" s="237">
        <v>0</v>
      </c>
      <c r="R688" s="237">
        <f>Q688*H688</f>
        <v>0</v>
      </c>
      <c r="S688" s="237">
        <v>0</v>
      </c>
      <c r="T688" s="238">
        <f>S688*H688</f>
        <v>0</v>
      </c>
      <c r="U688" s="38"/>
      <c r="V688" s="38"/>
      <c r="W688" s="38"/>
      <c r="X688" s="38"/>
      <c r="Y688" s="38"/>
      <c r="Z688" s="38"/>
      <c r="AA688" s="38"/>
      <c r="AB688" s="38"/>
      <c r="AC688" s="38"/>
      <c r="AD688" s="38"/>
      <c r="AE688" s="38"/>
      <c r="AR688" s="239" t="s">
        <v>249</v>
      </c>
      <c r="AT688" s="239" t="s">
        <v>210</v>
      </c>
      <c r="AU688" s="239" t="s">
        <v>91</v>
      </c>
      <c r="AY688" s="17" t="s">
        <v>208</v>
      </c>
      <c r="BE688" s="240">
        <f>IF(N688="základní",J688,0)</f>
        <v>0</v>
      </c>
      <c r="BF688" s="240">
        <f>IF(N688="snížená",J688,0)</f>
        <v>0</v>
      </c>
      <c r="BG688" s="240">
        <f>IF(N688="zákl. přenesená",J688,0)</f>
        <v>0</v>
      </c>
      <c r="BH688" s="240">
        <f>IF(N688="sníž. přenesená",J688,0)</f>
        <v>0</v>
      </c>
      <c r="BI688" s="240">
        <f>IF(N688="nulová",J688,0)</f>
        <v>0</v>
      </c>
      <c r="BJ688" s="17" t="s">
        <v>91</v>
      </c>
      <c r="BK688" s="240">
        <f>ROUND(I688*H688,2)</f>
        <v>0</v>
      </c>
      <c r="BL688" s="17" t="s">
        <v>249</v>
      </c>
      <c r="BM688" s="239" t="s">
        <v>1157</v>
      </c>
    </row>
    <row r="689" s="2" customFormat="1" ht="16.5" customHeight="1">
      <c r="A689" s="38"/>
      <c r="B689" s="39"/>
      <c r="C689" s="274" t="s">
        <v>1158</v>
      </c>
      <c r="D689" s="274" t="s">
        <v>253</v>
      </c>
      <c r="E689" s="275" t="s">
        <v>1159</v>
      </c>
      <c r="F689" s="276" t="s">
        <v>1160</v>
      </c>
      <c r="G689" s="277" t="s">
        <v>267</v>
      </c>
      <c r="H689" s="278">
        <v>68</v>
      </c>
      <c r="I689" s="279"/>
      <c r="J689" s="280">
        <f>ROUND(I689*H689,2)</f>
        <v>0</v>
      </c>
      <c r="K689" s="281"/>
      <c r="L689" s="282"/>
      <c r="M689" s="283" t="s">
        <v>1</v>
      </c>
      <c r="N689" s="284" t="s">
        <v>44</v>
      </c>
      <c r="O689" s="91"/>
      <c r="P689" s="237">
        <f>O689*H689</f>
        <v>0</v>
      </c>
      <c r="Q689" s="237">
        <v>0</v>
      </c>
      <c r="R689" s="237">
        <f>Q689*H689</f>
        <v>0</v>
      </c>
      <c r="S689" s="237">
        <v>0</v>
      </c>
      <c r="T689" s="238">
        <f>S689*H689</f>
        <v>0</v>
      </c>
      <c r="U689" s="38"/>
      <c r="V689" s="38"/>
      <c r="W689" s="38"/>
      <c r="X689" s="38"/>
      <c r="Y689" s="38"/>
      <c r="Z689" s="38"/>
      <c r="AA689" s="38"/>
      <c r="AB689" s="38"/>
      <c r="AC689" s="38"/>
      <c r="AD689" s="38"/>
      <c r="AE689" s="38"/>
      <c r="AR689" s="239" t="s">
        <v>287</v>
      </c>
      <c r="AT689" s="239" t="s">
        <v>253</v>
      </c>
      <c r="AU689" s="239" t="s">
        <v>91</v>
      </c>
      <c r="AY689" s="17" t="s">
        <v>208</v>
      </c>
      <c r="BE689" s="240">
        <f>IF(N689="základní",J689,0)</f>
        <v>0</v>
      </c>
      <c r="BF689" s="240">
        <f>IF(N689="snížená",J689,0)</f>
        <v>0</v>
      </c>
      <c r="BG689" s="240">
        <f>IF(N689="zákl. přenesená",J689,0)</f>
        <v>0</v>
      </c>
      <c r="BH689" s="240">
        <f>IF(N689="sníž. přenesená",J689,0)</f>
        <v>0</v>
      </c>
      <c r="BI689" s="240">
        <f>IF(N689="nulová",J689,0)</f>
        <v>0</v>
      </c>
      <c r="BJ689" s="17" t="s">
        <v>91</v>
      </c>
      <c r="BK689" s="240">
        <f>ROUND(I689*H689,2)</f>
        <v>0</v>
      </c>
      <c r="BL689" s="17" t="s">
        <v>249</v>
      </c>
      <c r="BM689" s="239" t="s">
        <v>1161</v>
      </c>
    </row>
    <row r="690" s="12" customFormat="1" ht="22.8" customHeight="1">
      <c r="A690" s="12"/>
      <c r="B690" s="211"/>
      <c r="C690" s="212"/>
      <c r="D690" s="213" t="s">
        <v>77</v>
      </c>
      <c r="E690" s="225" t="s">
        <v>1162</v>
      </c>
      <c r="F690" s="225" t="s">
        <v>1163</v>
      </c>
      <c r="G690" s="212"/>
      <c r="H690" s="212"/>
      <c r="I690" s="215"/>
      <c r="J690" s="226">
        <f>BK690</f>
        <v>0</v>
      </c>
      <c r="K690" s="212"/>
      <c r="L690" s="217"/>
      <c r="M690" s="218"/>
      <c r="N690" s="219"/>
      <c r="O690" s="219"/>
      <c r="P690" s="220">
        <f>SUM(P691:P708)</f>
        <v>0</v>
      </c>
      <c r="Q690" s="219"/>
      <c r="R690" s="220">
        <f>SUM(R691:R708)</f>
        <v>0</v>
      </c>
      <c r="S690" s="219"/>
      <c r="T690" s="221">
        <f>SUM(T691:T708)</f>
        <v>0</v>
      </c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R690" s="222" t="s">
        <v>91</v>
      </c>
      <c r="AT690" s="223" t="s">
        <v>77</v>
      </c>
      <c r="AU690" s="223" t="s">
        <v>85</v>
      </c>
      <c r="AY690" s="222" t="s">
        <v>208</v>
      </c>
      <c r="BK690" s="224">
        <f>SUM(BK691:BK708)</f>
        <v>0</v>
      </c>
    </row>
    <row r="691" s="2" customFormat="1" ht="24.15" customHeight="1">
      <c r="A691" s="38"/>
      <c r="B691" s="39"/>
      <c r="C691" s="227" t="s">
        <v>715</v>
      </c>
      <c r="D691" s="227" t="s">
        <v>210</v>
      </c>
      <c r="E691" s="228" t="s">
        <v>1164</v>
      </c>
      <c r="F691" s="229" t="s">
        <v>1165</v>
      </c>
      <c r="G691" s="230" t="s">
        <v>351</v>
      </c>
      <c r="H691" s="231">
        <v>1</v>
      </c>
      <c r="I691" s="232"/>
      <c r="J691" s="233">
        <f>ROUND(I691*H691,2)</f>
        <v>0</v>
      </c>
      <c r="K691" s="234"/>
      <c r="L691" s="44"/>
      <c r="M691" s="235" t="s">
        <v>1</v>
      </c>
      <c r="N691" s="236" t="s">
        <v>44</v>
      </c>
      <c r="O691" s="91"/>
      <c r="P691" s="237">
        <f>O691*H691</f>
        <v>0</v>
      </c>
      <c r="Q691" s="237">
        <v>0</v>
      </c>
      <c r="R691" s="237">
        <f>Q691*H691</f>
        <v>0</v>
      </c>
      <c r="S691" s="237">
        <v>0</v>
      </c>
      <c r="T691" s="238">
        <f>S691*H691</f>
        <v>0</v>
      </c>
      <c r="U691" s="38"/>
      <c r="V691" s="38"/>
      <c r="W691" s="38"/>
      <c r="X691" s="38"/>
      <c r="Y691" s="38"/>
      <c r="Z691" s="38"/>
      <c r="AA691" s="38"/>
      <c r="AB691" s="38"/>
      <c r="AC691" s="38"/>
      <c r="AD691" s="38"/>
      <c r="AE691" s="38"/>
      <c r="AR691" s="239" t="s">
        <v>249</v>
      </c>
      <c r="AT691" s="239" t="s">
        <v>210</v>
      </c>
      <c r="AU691" s="239" t="s">
        <v>91</v>
      </c>
      <c r="AY691" s="17" t="s">
        <v>208</v>
      </c>
      <c r="BE691" s="240">
        <f>IF(N691="základní",J691,0)</f>
        <v>0</v>
      </c>
      <c r="BF691" s="240">
        <f>IF(N691="snížená",J691,0)</f>
        <v>0</v>
      </c>
      <c r="BG691" s="240">
        <f>IF(N691="zákl. přenesená",J691,0)</f>
        <v>0</v>
      </c>
      <c r="BH691" s="240">
        <f>IF(N691="sníž. přenesená",J691,0)</f>
        <v>0</v>
      </c>
      <c r="BI691" s="240">
        <f>IF(N691="nulová",J691,0)</f>
        <v>0</v>
      </c>
      <c r="BJ691" s="17" t="s">
        <v>91</v>
      </c>
      <c r="BK691" s="240">
        <f>ROUND(I691*H691,2)</f>
        <v>0</v>
      </c>
      <c r="BL691" s="17" t="s">
        <v>249</v>
      </c>
      <c r="BM691" s="239" t="s">
        <v>1166</v>
      </c>
    </row>
    <row r="692" s="2" customFormat="1" ht="33" customHeight="1">
      <c r="A692" s="38"/>
      <c r="B692" s="39"/>
      <c r="C692" s="227" t="s">
        <v>1167</v>
      </c>
      <c r="D692" s="227" t="s">
        <v>210</v>
      </c>
      <c r="E692" s="228" t="s">
        <v>1168</v>
      </c>
      <c r="F692" s="229" t="s">
        <v>1169</v>
      </c>
      <c r="G692" s="230" t="s">
        <v>267</v>
      </c>
      <c r="H692" s="231">
        <v>20.699999999999999</v>
      </c>
      <c r="I692" s="232"/>
      <c r="J692" s="233">
        <f>ROUND(I692*H692,2)</f>
        <v>0</v>
      </c>
      <c r="K692" s="234"/>
      <c r="L692" s="44"/>
      <c r="M692" s="235" t="s">
        <v>1</v>
      </c>
      <c r="N692" s="236" t="s">
        <v>44</v>
      </c>
      <c r="O692" s="91"/>
      <c r="P692" s="237">
        <f>O692*H692</f>
        <v>0</v>
      </c>
      <c r="Q692" s="237">
        <v>0</v>
      </c>
      <c r="R692" s="237">
        <f>Q692*H692</f>
        <v>0</v>
      </c>
      <c r="S692" s="237">
        <v>0</v>
      </c>
      <c r="T692" s="238">
        <f>S692*H692</f>
        <v>0</v>
      </c>
      <c r="U692" s="38"/>
      <c r="V692" s="38"/>
      <c r="W692" s="38"/>
      <c r="X692" s="38"/>
      <c r="Y692" s="38"/>
      <c r="Z692" s="38"/>
      <c r="AA692" s="38"/>
      <c r="AB692" s="38"/>
      <c r="AC692" s="38"/>
      <c r="AD692" s="38"/>
      <c r="AE692" s="38"/>
      <c r="AR692" s="239" t="s">
        <v>249</v>
      </c>
      <c r="AT692" s="239" t="s">
        <v>210</v>
      </c>
      <c r="AU692" s="239" t="s">
        <v>91</v>
      </c>
      <c r="AY692" s="17" t="s">
        <v>208</v>
      </c>
      <c r="BE692" s="240">
        <f>IF(N692="základní",J692,0)</f>
        <v>0</v>
      </c>
      <c r="BF692" s="240">
        <f>IF(N692="snížená",J692,0)</f>
        <v>0</v>
      </c>
      <c r="BG692" s="240">
        <f>IF(N692="zákl. přenesená",J692,0)</f>
        <v>0</v>
      </c>
      <c r="BH692" s="240">
        <f>IF(N692="sníž. přenesená",J692,0)</f>
        <v>0</v>
      </c>
      <c r="BI692" s="240">
        <f>IF(N692="nulová",J692,0)</f>
        <v>0</v>
      </c>
      <c r="BJ692" s="17" t="s">
        <v>91</v>
      </c>
      <c r="BK692" s="240">
        <f>ROUND(I692*H692,2)</f>
        <v>0</v>
      </c>
      <c r="BL692" s="17" t="s">
        <v>249</v>
      </c>
      <c r="BM692" s="239" t="s">
        <v>1170</v>
      </c>
    </row>
    <row r="693" s="14" customFormat="1">
      <c r="A693" s="14"/>
      <c r="B693" s="252"/>
      <c r="C693" s="253"/>
      <c r="D693" s="243" t="s">
        <v>215</v>
      </c>
      <c r="E693" s="254" t="s">
        <v>1</v>
      </c>
      <c r="F693" s="255" t="s">
        <v>1171</v>
      </c>
      <c r="G693" s="253"/>
      <c r="H693" s="256">
        <v>20.699999999999999</v>
      </c>
      <c r="I693" s="257"/>
      <c r="J693" s="253"/>
      <c r="K693" s="253"/>
      <c r="L693" s="258"/>
      <c r="M693" s="259"/>
      <c r="N693" s="260"/>
      <c r="O693" s="260"/>
      <c r="P693" s="260"/>
      <c r="Q693" s="260"/>
      <c r="R693" s="260"/>
      <c r="S693" s="260"/>
      <c r="T693" s="261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T693" s="262" t="s">
        <v>215</v>
      </c>
      <c r="AU693" s="262" t="s">
        <v>91</v>
      </c>
      <c r="AV693" s="14" t="s">
        <v>91</v>
      </c>
      <c r="AW693" s="14" t="s">
        <v>35</v>
      </c>
      <c r="AX693" s="14" t="s">
        <v>78</v>
      </c>
      <c r="AY693" s="262" t="s">
        <v>208</v>
      </c>
    </row>
    <row r="694" s="15" customFormat="1">
      <c r="A694" s="15"/>
      <c r="B694" s="263"/>
      <c r="C694" s="264"/>
      <c r="D694" s="243" t="s">
        <v>215</v>
      </c>
      <c r="E694" s="265" t="s">
        <v>1</v>
      </c>
      <c r="F694" s="266" t="s">
        <v>218</v>
      </c>
      <c r="G694" s="264"/>
      <c r="H694" s="267">
        <v>20.699999999999999</v>
      </c>
      <c r="I694" s="268"/>
      <c r="J694" s="264"/>
      <c r="K694" s="264"/>
      <c r="L694" s="269"/>
      <c r="M694" s="270"/>
      <c r="N694" s="271"/>
      <c r="O694" s="271"/>
      <c r="P694" s="271"/>
      <c r="Q694" s="271"/>
      <c r="R694" s="271"/>
      <c r="S694" s="271"/>
      <c r="T694" s="272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T694" s="273" t="s">
        <v>215</v>
      </c>
      <c r="AU694" s="273" t="s">
        <v>91</v>
      </c>
      <c r="AV694" s="15" t="s">
        <v>214</v>
      </c>
      <c r="AW694" s="15" t="s">
        <v>35</v>
      </c>
      <c r="AX694" s="15" t="s">
        <v>85</v>
      </c>
      <c r="AY694" s="273" t="s">
        <v>208</v>
      </c>
    </row>
    <row r="695" s="2" customFormat="1" ht="24.15" customHeight="1">
      <c r="A695" s="38"/>
      <c r="B695" s="39"/>
      <c r="C695" s="227" t="s">
        <v>719</v>
      </c>
      <c r="D695" s="227" t="s">
        <v>210</v>
      </c>
      <c r="E695" s="228" t="s">
        <v>1172</v>
      </c>
      <c r="F695" s="229" t="s">
        <v>1173</v>
      </c>
      <c r="G695" s="230" t="s">
        <v>267</v>
      </c>
      <c r="H695" s="231">
        <v>380</v>
      </c>
      <c r="I695" s="232"/>
      <c r="J695" s="233">
        <f>ROUND(I695*H695,2)</f>
        <v>0</v>
      </c>
      <c r="K695" s="234"/>
      <c r="L695" s="44"/>
      <c r="M695" s="235" t="s">
        <v>1</v>
      </c>
      <c r="N695" s="236" t="s">
        <v>44</v>
      </c>
      <c r="O695" s="91"/>
      <c r="P695" s="237">
        <f>O695*H695</f>
        <v>0</v>
      </c>
      <c r="Q695" s="237">
        <v>0</v>
      </c>
      <c r="R695" s="237">
        <f>Q695*H695</f>
        <v>0</v>
      </c>
      <c r="S695" s="237">
        <v>0</v>
      </c>
      <c r="T695" s="238">
        <f>S695*H695</f>
        <v>0</v>
      </c>
      <c r="U695" s="38"/>
      <c r="V695" s="38"/>
      <c r="W695" s="38"/>
      <c r="X695" s="38"/>
      <c r="Y695" s="38"/>
      <c r="Z695" s="38"/>
      <c r="AA695" s="38"/>
      <c r="AB695" s="38"/>
      <c r="AC695" s="38"/>
      <c r="AD695" s="38"/>
      <c r="AE695" s="38"/>
      <c r="AR695" s="239" t="s">
        <v>249</v>
      </c>
      <c r="AT695" s="239" t="s">
        <v>210</v>
      </c>
      <c r="AU695" s="239" t="s">
        <v>91</v>
      </c>
      <c r="AY695" s="17" t="s">
        <v>208</v>
      </c>
      <c r="BE695" s="240">
        <f>IF(N695="základní",J695,0)</f>
        <v>0</v>
      </c>
      <c r="BF695" s="240">
        <f>IF(N695="snížená",J695,0)</f>
        <v>0</v>
      </c>
      <c r="BG695" s="240">
        <f>IF(N695="zákl. přenesená",J695,0)</f>
        <v>0</v>
      </c>
      <c r="BH695" s="240">
        <f>IF(N695="sníž. přenesená",J695,0)</f>
        <v>0</v>
      </c>
      <c r="BI695" s="240">
        <f>IF(N695="nulová",J695,0)</f>
        <v>0</v>
      </c>
      <c r="BJ695" s="17" t="s">
        <v>91</v>
      </c>
      <c r="BK695" s="240">
        <f>ROUND(I695*H695,2)</f>
        <v>0</v>
      </c>
      <c r="BL695" s="17" t="s">
        <v>249</v>
      </c>
      <c r="BM695" s="239" t="s">
        <v>1174</v>
      </c>
    </row>
    <row r="696" s="14" customFormat="1">
      <c r="A696" s="14"/>
      <c r="B696" s="252"/>
      <c r="C696" s="253"/>
      <c r="D696" s="243" t="s">
        <v>215</v>
      </c>
      <c r="E696" s="254" t="s">
        <v>1</v>
      </c>
      <c r="F696" s="255" t="s">
        <v>1175</v>
      </c>
      <c r="G696" s="253"/>
      <c r="H696" s="256">
        <v>380</v>
      </c>
      <c r="I696" s="257"/>
      <c r="J696" s="253"/>
      <c r="K696" s="253"/>
      <c r="L696" s="258"/>
      <c r="M696" s="259"/>
      <c r="N696" s="260"/>
      <c r="O696" s="260"/>
      <c r="P696" s="260"/>
      <c r="Q696" s="260"/>
      <c r="R696" s="260"/>
      <c r="S696" s="260"/>
      <c r="T696" s="261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T696" s="262" t="s">
        <v>215</v>
      </c>
      <c r="AU696" s="262" t="s">
        <v>91</v>
      </c>
      <c r="AV696" s="14" t="s">
        <v>91</v>
      </c>
      <c r="AW696" s="14" t="s">
        <v>35</v>
      </c>
      <c r="AX696" s="14" t="s">
        <v>78</v>
      </c>
      <c r="AY696" s="262" t="s">
        <v>208</v>
      </c>
    </row>
    <row r="697" s="15" customFormat="1">
      <c r="A697" s="15"/>
      <c r="B697" s="263"/>
      <c r="C697" s="264"/>
      <c r="D697" s="243" t="s">
        <v>215</v>
      </c>
      <c r="E697" s="265" t="s">
        <v>1</v>
      </c>
      <c r="F697" s="266" t="s">
        <v>218</v>
      </c>
      <c r="G697" s="264"/>
      <c r="H697" s="267">
        <v>380</v>
      </c>
      <c r="I697" s="268"/>
      <c r="J697" s="264"/>
      <c r="K697" s="264"/>
      <c r="L697" s="269"/>
      <c r="M697" s="270"/>
      <c r="N697" s="271"/>
      <c r="O697" s="271"/>
      <c r="P697" s="271"/>
      <c r="Q697" s="271"/>
      <c r="R697" s="271"/>
      <c r="S697" s="271"/>
      <c r="T697" s="272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T697" s="273" t="s">
        <v>215</v>
      </c>
      <c r="AU697" s="273" t="s">
        <v>91</v>
      </c>
      <c r="AV697" s="15" t="s">
        <v>214</v>
      </c>
      <c r="AW697" s="15" t="s">
        <v>35</v>
      </c>
      <c r="AX697" s="15" t="s">
        <v>85</v>
      </c>
      <c r="AY697" s="273" t="s">
        <v>208</v>
      </c>
    </row>
    <row r="698" s="2" customFormat="1" ht="24.15" customHeight="1">
      <c r="A698" s="38"/>
      <c r="B698" s="39"/>
      <c r="C698" s="227" t="s">
        <v>1176</v>
      </c>
      <c r="D698" s="227" t="s">
        <v>210</v>
      </c>
      <c r="E698" s="228" t="s">
        <v>1177</v>
      </c>
      <c r="F698" s="229" t="s">
        <v>1178</v>
      </c>
      <c r="G698" s="230" t="s">
        <v>1179</v>
      </c>
      <c r="H698" s="231">
        <v>2600</v>
      </c>
      <c r="I698" s="232"/>
      <c r="J698" s="233">
        <f>ROUND(I698*H698,2)</f>
        <v>0</v>
      </c>
      <c r="K698" s="234"/>
      <c r="L698" s="44"/>
      <c r="M698" s="235" t="s">
        <v>1</v>
      </c>
      <c r="N698" s="236" t="s">
        <v>44</v>
      </c>
      <c r="O698" s="91"/>
      <c r="P698" s="237">
        <f>O698*H698</f>
        <v>0</v>
      </c>
      <c r="Q698" s="237">
        <v>0</v>
      </c>
      <c r="R698" s="237">
        <f>Q698*H698</f>
        <v>0</v>
      </c>
      <c r="S698" s="237">
        <v>0</v>
      </c>
      <c r="T698" s="238">
        <f>S698*H698</f>
        <v>0</v>
      </c>
      <c r="U698" s="38"/>
      <c r="V698" s="38"/>
      <c r="W698" s="38"/>
      <c r="X698" s="38"/>
      <c r="Y698" s="38"/>
      <c r="Z698" s="38"/>
      <c r="AA698" s="38"/>
      <c r="AB698" s="38"/>
      <c r="AC698" s="38"/>
      <c r="AD698" s="38"/>
      <c r="AE698" s="38"/>
      <c r="AR698" s="239" t="s">
        <v>249</v>
      </c>
      <c r="AT698" s="239" t="s">
        <v>210</v>
      </c>
      <c r="AU698" s="239" t="s">
        <v>91</v>
      </c>
      <c r="AY698" s="17" t="s">
        <v>208</v>
      </c>
      <c r="BE698" s="240">
        <f>IF(N698="základní",J698,0)</f>
        <v>0</v>
      </c>
      <c r="BF698" s="240">
        <f>IF(N698="snížená",J698,0)</f>
        <v>0</v>
      </c>
      <c r="BG698" s="240">
        <f>IF(N698="zákl. přenesená",J698,0)</f>
        <v>0</v>
      </c>
      <c r="BH698" s="240">
        <f>IF(N698="sníž. přenesená",J698,0)</f>
        <v>0</v>
      </c>
      <c r="BI698" s="240">
        <f>IF(N698="nulová",J698,0)</f>
        <v>0</v>
      </c>
      <c r="BJ698" s="17" t="s">
        <v>91</v>
      </c>
      <c r="BK698" s="240">
        <f>ROUND(I698*H698,2)</f>
        <v>0</v>
      </c>
      <c r="BL698" s="17" t="s">
        <v>249</v>
      </c>
      <c r="BM698" s="239" t="s">
        <v>1180</v>
      </c>
    </row>
    <row r="699" s="2" customFormat="1" ht="24.15" customHeight="1">
      <c r="A699" s="38"/>
      <c r="B699" s="39"/>
      <c r="C699" s="227" t="s">
        <v>722</v>
      </c>
      <c r="D699" s="227" t="s">
        <v>210</v>
      </c>
      <c r="E699" s="228" t="s">
        <v>1181</v>
      </c>
      <c r="F699" s="229" t="s">
        <v>1182</v>
      </c>
      <c r="G699" s="230" t="s">
        <v>1179</v>
      </c>
      <c r="H699" s="231">
        <v>5400</v>
      </c>
      <c r="I699" s="232"/>
      <c r="J699" s="233">
        <f>ROUND(I699*H699,2)</f>
        <v>0</v>
      </c>
      <c r="K699" s="234"/>
      <c r="L699" s="44"/>
      <c r="M699" s="235" t="s">
        <v>1</v>
      </c>
      <c r="N699" s="236" t="s">
        <v>44</v>
      </c>
      <c r="O699" s="91"/>
      <c r="P699" s="237">
        <f>O699*H699</f>
        <v>0</v>
      </c>
      <c r="Q699" s="237">
        <v>0</v>
      </c>
      <c r="R699" s="237">
        <f>Q699*H699</f>
        <v>0</v>
      </c>
      <c r="S699" s="237">
        <v>0</v>
      </c>
      <c r="T699" s="238">
        <f>S699*H699</f>
        <v>0</v>
      </c>
      <c r="U699" s="38"/>
      <c r="V699" s="38"/>
      <c r="W699" s="38"/>
      <c r="X699" s="38"/>
      <c r="Y699" s="38"/>
      <c r="Z699" s="38"/>
      <c r="AA699" s="38"/>
      <c r="AB699" s="38"/>
      <c r="AC699" s="38"/>
      <c r="AD699" s="38"/>
      <c r="AE699" s="38"/>
      <c r="AR699" s="239" t="s">
        <v>249</v>
      </c>
      <c r="AT699" s="239" t="s">
        <v>210</v>
      </c>
      <c r="AU699" s="239" t="s">
        <v>91</v>
      </c>
      <c r="AY699" s="17" t="s">
        <v>208</v>
      </c>
      <c r="BE699" s="240">
        <f>IF(N699="základní",J699,0)</f>
        <v>0</v>
      </c>
      <c r="BF699" s="240">
        <f>IF(N699="snížená",J699,0)</f>
        <v>0</v>
      </c>
      <c r="BG699" s="240">
        <f>IF(N699="zákl. přenesená",J699,0)</f>
        <v>0</v>
      </c>
      <c r="BH699" s="240">
        <f>IF(N699="sníž. přenesená",J699,0)</f>
        <v>0</v>
      </c>
      <c r="BI699" s="240">
        <f>IF(N699="nulová",J699,0)</f>
        <v>0</v>
      </c>
      <c r="BJ699" s="17" t="s">
        <v>91</v>
      </c>
      <c r="BK699" s="240">
        <f>ROUND(I699*H699,2)</f>
        <v>0</v>
      </c>
      <c r="BL699" s="17" t="s">
        <v>249</v>
      </c>
      <c r="BM699" s="239" t="s">
        <v>1183</v>
      </c>
    </row>
    <row r="700" s="14" customFormat="1">
      <c r="A700" s="14"/>
      <c r="B700" s="252"/>
      <c r="C700" s="253"/>
      <c r="D700" s="243" t="s">
        <v>215</v>
      </c>
      <c r="E700" s="254" t="s">
        <v>1</v>
      </c>
      <c r="F700" s="255" t="s">
        <v>1184</v>
      </c>
      <c r="G700" s="253"/>
      <c r="H700" s="256">
        <v>5400</v>
      </c>
      <c r="I700" s="257"/>
      <c r="J700" s="253"/>
      <c r="K700" s="253"/>
      <c r="L700" s="258"/>
      <c r="M700" s="259"/>
      <c r="N700" s="260"/>
      <c r="O700" s="260"/>
      <c r="P700" s="260"/>
      <c r="Q700" s="260"/>
      <c r="R700" s="260"/>
      <c r="S700" s="260"/>
      <c r="T700" s="261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T700" s="262" t="s">
        <v>215</v>
      </c>
      <c r="AU700" s="262" t="s">
        <v>91</v>
      </c>
      <c r="AV700" s="14" t="s">
        <v>91</v>
      </c>
      <c r="AW700" s="14" t="s">
        <v>35</v>
      </c>
      <c r="AX700" s="14" t="s">
        <v>78</v>
      </c>
      <c r="AY700" s="262" t="s">
        <v>208</v>
      </c>
    </row>
    <row r="701" s="15" customFormat="1">
      <c r="A701" s="15"/>
      <c r="B701" s="263"/>
      <c r="C701" s="264"/>
      <c r="D701" s="243" t="s">
        <v>215</v>
      </c>
      <c r="E701" s="265" t="s">
        <v>1</v>
      </c>
      <c r="F701" s="266" t="s">
        <v>218</v>
      </c>
      <c r="G701" s="264"/>
      <c r="H701" s="267">
        <v>5400</v>
      </c>
      <c r="I701" s="268"/>
      <c r="J701" s="264"/>
      <c r="K701" s="264"/>
      <c r="L701" s="269"/>
      <c r="M701" s="270"/>
      <c r="N701" s="271"/>
      <c r="O701" s="271"/>
      <c r="P701" s="271"/>
      <c r="Q701" s="271"/>
      <c r="R701" s="271"/>
      <c r="S701" s="271"/>
      <c r="T701" s="272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T701" s="273" t="s">
        <v>215</v>
      </c>
      <c r="AU701" s="273" t="s">
        <v>91</v>
      </c>
      <c r="AV701" s="15" t="s">
        <v>214</v>
      </c>
      <c r="AW701" s="15" t="s">
        <v>35</v>
      </c>
      <c r="AX701" s="15" t="s">
        <v>85</v>
      </c>
      <c r="AY701" s="273" t="s">
        <v>208</v>
      </c>
    </row>
    <row r="702" s="2" customFormat="1" ht="21.75" customHeight="1">
      <c r="A702" s="38"/>
      <c r="B702" s="39"/>
      <c r="C702" s="227" t="s">
        <v>1185</v>
      </c>
      <c r="D702" s="227" t="s">
        <v>210</v>
      </c>
      <c r="E702" s="228" t="s">
        <v>1186</v>
      </c>
      <c r="F702" s="229" t="s">
        <v>1187</v>
      </c>
      <c r="G702" s="230" t="s">
        <v>308</v>
      </c>
      <c r="H702" s="231">
        <v>190</v>
      </c>
      <c r="I702" s="232"/>
      <c r="J702" s="233">
        <f>ROUND(I702*H702,2)</f>
        <v>0</v>
      </c>
      <c r="K702" s="234"/>
      <c r="L702" s="44"/>
      <c r="M702" s="235" t="s">
        <v>1</v>
      </c>
      <c r="N702" s="236" t="s">
        <v>44</v>
      </c>
      <c r="O702" s="91"/>
      <c r="P702" s="237">
        <f>O702*H702</f>
        <v>0</v>
      </c>
      <c r="Q702" s="237">
        <v>0</v>
      </c>
      <c r="R702" s="237">
        <f>Q702*H702</f>
        <v>0</v>
      </c>
      <c r="S702" s="237">
        <v>0</v>
      </c>
      <c r="T702" s="238">
        <f>S702*H702</f>
        <v>0</v>
      </c>
      <c r="U702" s="38"/>
      <c r="V702" s="38"/>
      <c r="W702" s="38"/>
      <c r="X702" s="38"/>
      <c r="Y702" s="38"/>
      <c r="Z702" s="38"/>
      <c r="AA702" s="38"/>
      <c r="AB702" s="38"/>
      <c r="AC702" s="38"/>
      <c r="AD702" s="38"/>
      <c r="AE702" s="38"/>
      <c r="AR702" s="239" t="s">
        <v>249</v>
      </c>
      <c r="AT702" s="239" t="s">
        <v>210</v>
      </c>
      <c r="AU702" s="239" t="s">
        <v>91</v>
      </c>
      <c r="AY702" s="17" t="s">
        <v>208</v>
      </c>
      <c r="BE702" s="240">
        <f>IF(N702="základní",J702,0)</f>
        <v>0</v>
      </c>
      <c r="BF702" s="240">
        <f>IF(N702="snížená",J702,0)</f>
        <v>0</v>
      </c>
      <c r="BG702" s="240">
        <f>IF(N702="zákl. přenesená",J702,0)</f>
        <v>0</v>
      </c>
      <c r="BH702" s="240">
        <f>IF(N702="sníž. přenesená",J702,0)</f>
        <v>0</v>
      </c>
      <c r="BI702" s="240">
        <f>IF(N702="nulová",J702,0)</f>
        <v>0</v>
      </c>
      <c r="BJ702" s="17" t="s">
        <v>91</v>
      </c>
      <c r="BK702" s="240">
        <f>ROUND(I702*H702,2)</f>
        <v>0</v>
      </c>
      <c r="BL702" s="17" t="s">
        <v>249</v>
      </c>
      <c r="BM702" s="239" t="s">
        <v>1188</v>
      </c>
    </row>
    <row r="703" s="13" customFormat="1">
      <c r="A703" s="13"/>
      <c r="B703" s="241"/>
      <c r="C703" s="242"/>
      <c r="D703" s="243" t="s">
        <v>215</v>
      </c>
      <c r="E703" s="244" t="s">
        <v>1</v>
      </c>
      <c r="F703" s="245" t="s">
        <v>1189</v>
      </c>
      <c r="G703" s="242"/>
      <c r="H703" s="244" t="s">
        <v>1</v>
      </c>
      <c r="I703" s="246"/>
      <c r="J703" s="242"/>
      <c r="K703" s="242"/>
      <c r="L703" s="247"/>
      <c r="M703" s="248"/>
      <c r="N703" s="249"/>
      <c r="O703" s="249"/>
      <c r="P703" s="249"/>
      <c r="Q703" s="249"/>
      <c r="R703" s="249"/>
      <c r="S703" s="249"/>
      <c r="T703" s="250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T703" s="251" t="s">
        <v>215</v>
      </c>
      <c r="AU703" s="251" t="s">
        <v>91</v>
      </c>
      <c r="AV703" s="13" t="s">
        <v>85</v>
      </c>
      <c r="AW703" s="13" t="s">
        <v>35</v>
      </c>
      <c r="AX703" s="13" t="s">
        <v>78</v>
      </c>
      <c r="AY703" s="251" t="s">
        <v>208</v>
      </c>
    </row>
    <row r="704" s="14" customFormat="1">
      <c r="A704" s="14"/>
      <c r="B704" s="252"/>
      <c r="C704" s="253"/>
      <c r="D704" s="243" t="s">
        <v>215</v>
      </c>
      <c r="E704" s="254" t="s">
        <v>1</v>
      </c>
      <c r="F704" s="255" t="s">
        <v>667</v>
      </c>
      <c r="G704" s="253"/>
      <c r="H704" s="256">
        <v>190</v>
      </c>
      <c r="I704" s="257"/>
      <c r="J704" s="253"/>
      <c r="K704" s="253"/>
      <c r="L704" s="258"/>
      <c r="M704" s="259"/>
      <c r="N704" s="260"/>
      <c r="O704" s="260"/>
      <c r="P704" s="260"/>
      <c r="Q704" s="260"/>
      <c r="R704" s="260"/>
      <c r="S704" s="260"/>
      <c r="T704" s="261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T704" s="262" t="s">
        <v>215</v>
      </c>
      <c r="AU704" s="262" t="s">
        <v>91</v>
      </c>
      <c r="AV704" s="14" t="s">
        <v>91</v>
      </c>
      <c r="AW704" s="14" t="s">
        <v>35</v>
      </c>
      <c r="AX704" s="14" t="s">
        <v>78</v>
      </c>
      <c r="AY704" s="262" t="s">
        <v>208</v>
      </c>
    </row>
    <row r="705" s="15" customFormat="1">
      <c r="A705" s="15"/>
      <c r="B705" s="263"/>
      <c r="C705" s="264"/>
      <c r="D705" s="243" t="s">
        <v>215</v>
      </c>
      <c r="E705" s="265" t="s">
        <v>1</v>
      </c>
      <c r="F705" s="266" t="s">
        <v>218</v>
      </c>
      <c r="G705" s="264"/>
      <c r="H705" s="267">
        <v>190</v>
      </c>
      <c r="I705" s="268"/>
      <c r="J705" s="264"/>
      <c r="K705" s="264"/>
      <c r="L705" s="269"/>
      <c r="M705" s="270"/>
      <c r="N705" s="271"/>
      <c r="O705" s="271"/>
      <c r="P705" s="271"/>
      <c r="Q705" s="271"/>
      <c r="R705" s="271"/>
      <c r="S705" s="271"/>
      <c r="T705" s="272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T705" s="273" t="s">
        <v>215</v>
      </c>
      <c r="AU705" s="273" t="s">
        <v>91</v>
      </c>
      <c r="AV705" s="15" t="s">
        <v>214</v>
      </c>
      <c r="AW705" s="15" t="s">
        <v>35</v>
      </c>
      <c r="AX705" s="15" t="s">
        <v>85</v>
      </c>
      <c r="AY705" s="273" t="s">
        <v>208</v>
      </c>
    </row>
    <row r="706" s="2" customFormat="1" ht="16.5" customHeight="1">
      <c r="A706" s="38"/>
      <c r="B706" s="39"/>
      <c r="C706" s="227" t="s">
        <v>727</v>
      </c>
      <c r="D706" s="227" t="s">
        <v>210</v>
      </c>
      <c r="E706" s="228" t="s">
        <v>1190</v>
      </c>
      <c r="F706" s="229" t="s">
        <v>1191</v>
      </c>
      <c r="G706" s="230" t="s">
        <v>308</v>
      </c>
      <c r="H706" s="231">
        <v>450</v>
      </c>
      <c r="I706" s="232"/>
      <c r="J706" s="233">
        <f>ROUND(I706*H706,2)</f>
        <v>0</v>
      </c>
      <c r="K706" s="234"/>
      <c r="L706" s="44"/>
      <c r="M706" s="235" t="s">
        <v>1</v>
      </c>
      <c r="N706" s="236" t="s">
        <v>44</v>
      </c>
      <c r="O706" s="91"/>
      <c r="P706" s="237">
        <f>O706*H706</f>
        <v>0</v>
      </c>
      <c r="Q706" s="237">
        <v>0</v>
      </c>
      <c r="R706" s="237">
        <f>Q706*H706</f>
        <v>0</v>
      </c>
      <c r="S706" s="237">
        <v>0</v>
      </c>
      <c r="T706" s="238">
        <f>S706*H706</f>
        <v>0</v>
      </c>
      <c r="U706" s="38"/>
      <c r="V706" s="38"/>
      <c r="W706" s="38"/>
      <c r="X706" s="38"/>
      <c r="Y706" s="38"/>
      <c r="Z706" s="38"/>
      <c r="AA706" s="38"/>
      <c r="AB706" s="38"/>
      <c r="AC706" s="38"/>
      <c r="AD706" s="38"/>
      <c r="AE706" s="38"/>
      <c r="AR706" s="239" t="s">
        <v>249</v>
      </c>
      <c r="AT706" s="239" t="s">
        <v>210</v>
      </c>
      <c r="AU706" s="239" t="s">
        <v>91</v>
      </c>
      <c r="AY706" s="17" t="s">
        <v>208</v>
      </c>
      <c r="BE706" s="240">
        <f>IF(N706="základní",J706,0)</f>
        <v>0</v>
      </c>
      <c r="BF706" s="240">
        <f>IF(N706="snížená",J706,0)</f>
        <v>0</v>
      </c>
      <c r="BG706" s="240">
        <f>IF(N706="zákl. přenesená",J706,0)</f>
        <v>0</v>
      </c>
      <c r="BH706" s="240">
        <f>IF(N706="sníž. přenesená",J706,0)</f>
        <v>0</v>
      </c>
      <c r="BI706" s="240">
        <f>IF(N706="nulová",J706,0)</f>
        <v>0</v>
      </c>
      <c r="BJ706" s="17" t="s">
        <v>91</v>
      </c>
      <c r="BK706" s="240">
        <f>ROUND(I706*H706,2)</f>
        <v>0</v>
      </c>
      <c r="BL706" s="17" t="s">
        <v>249</v>
      </c>
      <c r="BM706" s="239" t="s">
        <v>1192</v>
      </c>
    </row>
    <row r="707" s="2" customFormat="1" ht="16.5" customHeight="1">
      <c r="A707" s="38"/>
      <c r="B707" s="39"/>
      <c r="C707" s="274" t="s">
        <v>429</v>
      </c>
      <c r="D707" s="274" t="s">
        <v>253</v>
      </c>
      <c r="E707" s="275" t="s">
        <v>1193</v>
      </c>
      <c r="F707" s="276" t="s">
        <v>1194</v>
      </c>
      <c r="G707" s="277" t="s">
        <v>308</v>
      </c>
      <c r="H707" s="278">
        <v>450</v>
      </c>
      <c r="I707" s="279"/>
      <c r="J707" s="280">
        <f>ROUND(I707*H707,2)</f>
        <v>0</v>
      </c>
      <c r="K707" s="281"/>
      <c r="L707" s="282"/>
      <c r="M707" s="283" t="s">
        <v>1</v>
      </c>
      <c r="N707" s="284" t="s">
        <v>44</v>
      </c>
      <c r="O707" s="91"/>
      <c r="P707" s="237">
        <f>O707*H707</f>
        <v>0</v>
      </c>
      <c r="Q707" s="237">
        <v>0</v>
      </c>
      <c r="R707" s="237">
        <f>Q707*H707</f>
        <v>0</v>
      </c>
      <c r="S707" s="237">
        <v>0</v>
      </c>
      <c r="T707" s="238">
        <f>S707*H707</f>
        <v>0</v>
      </c>
      <c r="U707" s="38"/>
      <c r="V707" s="38"/>
      <c r="W707" s="38"/>
      <c r="X707" s="38"/>
      <c r="Y707" s="38"/>
      <c r="Z707" s="38"/>
      <c r="AA707" s="38"/>
      <c r="AB707" s="38"/>
      <c r="AC707" s="38"/>
      <c r="AD707" s="38"/>
      <c r="AE707" s="38"/>
      <c r="AR707" s="239" t="s">
        <v>287</v>
      </c>
      <c r="AT707" s="239" t="s">
        <v>253</v>
      </c>
      <c r="AU707" s="239" t="s">
        <v>91</v>
      </c>
      <c r="AY707" s="17" t="s">
        <v>208</v>
      </c>
      <c r="BE707" s="240">
        <f>IF(N707="základní",J707,0)</f>
        <v>0</v>
      </c>
      <c r="BF707" s="240">
        <f>IF(N707="snížená",J707,0)</f>
        <v>0</v>
      </c>
      <c r="BG707" s="240">
        <f>IF(N707="zákl. přenesená",J707,0)</f>
        <v>0</v>
      </c>
      <c r="BH707" s="240">
        <f>IF(N707="sníž. přenesená",J707,0)</f>
        <v>0</v>
      </c>
      <c r="BI707" s="240">
        <f>IF(N707="nulová",J707,0)</f>
        <v>0</v>
      </c>
      <c r="BJ707" s="17" t="s">
        <v>91</v>
      </c>
      <c r="BK707" s="240">
        <f>ROUND(I707*H707,2)</f>
        <v>0</v>
      </c>
      <c r="BL707" s="17" t="s">
        <v>249</v>
      </c>
      <c r="BM707" s="239" t="s">
        <v>1195</v>
      </c>
    </row>
    <row r="708" s="2" customFormat="1" ht="16.5" customHeight="1">
      <c r="A708" s="38"/>
      <c r="B708" s="39"/>
      <c r="C708" s="227" t="s">
        <v>733</v>
      </c>
      <c r="D708" s="227" t="s">
        <v>210</v>
      </c>
      <c r="E708" s="228" t="s">
        <v>1196</v>
      </c>
      <c r="F708" s="229" t="s">
        <v>1197</v>
      </c>
      <c r="G708" s="230" t="s">
        <v>351</v>
      </c>
      <c r="H708" s="231">
        <v>1</v>
      </c>
      <c r="I708" s="232"/>
      <c r="J708" s="233">
        <f>ROUND(I708*H708,2)</f>
        <v>0</v>
      </c>
      <c r="K708" s="234"/>
      <c r="L708" s="44"/>
      <c r="M708" s="235" t="s">
        <v>1</v>
      </c>
      <c r="N708" s="236" t="s">
        <v>44</v>
      </c>
      <c r="O708" s="91"/>
      <c r="P708" s="237">
        <f>O708*H708</f>
        <v>0</v>
      </c>
      <c r="Q708" s="237">
        <v>0</v>
      </c>
      <c r="R708" s="237">
        <f>Q708*H708</f>
        <v>0</v>
      </c>
      <c r="S708" s="237">
        <v>0</v>
      </c>
      <c r="T708" s="238">
        <f>S708*H708</f>
        <v>0</v>
      </c>
      <c r="U708" s="38"/>
      <c r="V708" s="38"/>
      <c r="W708" s="38"/>
      <c r="X708" s="38"/>
      <c r="Y708" s="38"/>
      <c r="Z708" s="38"/>
      <c r="AA708" s="38"/>
      <c r="AB708" s="38"/>
      <c r="AC708" s="38"/>
      <c r="AD708" s="38"/>
      <c r="AE708" s="38"/>
      <c r="AR708" s="239" t="s">
        <v>249</v>
      </c>
      <c r="AT708" s="239" t="s">
        <v>210</v>
      </c>
      <c r="AU708" s="239" t="s">
        <v>91</v>
      </c>
      <c r="AY708" s="17" t="s">
        <v>208</v>
      </c>
      <c r="BE708" s="240">
        <f>IF(N708="základní",J708,0)</f>
        <v>0</v>
      </c>
      <c r="BF708" s="240">
        <f>IF(N708="snížená",J708,0)</f>
        <v>0</v>
      </c>
      <c r="BG708" s="240">
        <f>IF(N708="zákl. přenesená",J708,0)</f>
        <v>0</v>
      </c>
      <c r="BH708" s="240">
        <f>IF(N708="sníž. přenesená",J708,0)</f>
        <v>0</v>
      </c>
      <c r="BI708" s="240">
        <f>IF(N708="nulová",J708,0)</f>
        <v>0</v>
      </c>
      <c r="BJ708" s="17" t="s">
        <v>91</v>
      </c>
      <c r="BK708" s="240">
        <f>ROUND(I708*H708,2)</f>
        <v>0</v>
      </c>
      <c r="BL708" s="17" t="s">
        <v>249</v>
      </c>
      <c r="BM708" s="239" t="s">
        <v>1198</v>
      </c>
    </row>
    <row r="709" s="12" customFormat="1" ht="22.8" customHeight="1">
      <c r="A709" s="12"/>
      <c r="B709" s="211"/>
      <c r="C709" s="212"/>
      <c r="D709" s="213" t="s">
        <v>77</v>
      </c>
      <c r="E709" s="225" t="s">
        <v>1199</v>
      </c>
      <c r="F709" s="225" t="s">
        <v>1200</v>
      </c>
      <c r="G709" s="212"/>
      <c r="H709" s="212"/>
      <c r="I709" s="215"/>
      <c r="J709" s="226">
        <f>BK709</f>
        <v>0</v>
      </c>
      <c r="K709" s="212"/>
      <c r="L709" s="217"/>
      <c r="M709" s="218"/>
      <c r="N709" s="219"/>
      <c r="O709" s="219"/>
      <c r="P709" s="220">
        <f>SUM(P710:P718)</f>
        <v>0</v>
      </c>
      <c r="Q709" s="219"/>
      <c r="R709" s="220">
        <f>SUM(R710:R718)</f>
        <v>0</v>
      </c>
      <c r="S709" s="219"/>
      <c r="T709" s="221">
        <f>SUM(T710:T718)</f>
        <v>0</v>
      </c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R709" s="222" t="s">
        <v>91</v>
      </c>
      <c r="AT709" s="223" t="s">
        <v>77</v>
      </c>
      <c r="AU709" s="223" t="s">
        <v>85</v>
      </c>
      <c r="AY709" s="222" t="s">
        <v>208</v>
      </c>
      <c r="BK709" s="224">
        <f>SUM(BK710:BK718)</f>
        <v>0</v>
      </c>
    </row>
    <row r="710" s="2" customFormat="1" ht="24.15" customHeight="1">
      <c r="A710" s="38"/>
      <c r="B710" s="39"/>
      <c r="C710" s="227" t="s">
        <v>1201</v>
      </c>
      <c r="D710" s="227" t="s">
        <v>210</v>
      </c>
      <c r="E710" s="228" t="s">
        <v>1202</v>
      </c>
      <c r="F710" s="229" t="s">
        <v>1203</v>
      </c>
      <c r="G710" s="230" t="s">
        <v>308</v>
      </c>
      <c r="H710" s="231">
        <v>941</v>
      </c>
      <c r="I710" s="232"/>
      <c r="J710" s="233">
        <f>ROUND(I710*H710,2)</f>
        <v>0</v>
      </c>
      <c r="K710" s="234"/>
      <c r="L710" s="44"/>
      <c r="M710" s="235" t="s">
        <v>1</v>
      </c>
      <c r="N710" s="236" t="s">
        <v>44</v>
      </c>
      <c r="O710" s="91"/>
      <c r="P710" s="237">
        <f>O710*H710</f>
        <v>0</v>
      </c>
      <c r="Q710" s="237">
        <v>0</v>
      </c>
      <c r="R710" s="237">
        <f>Q710*H710</f>
        <v>0</v>
      </c>
      <c r="S710" s="237">
        <v>0</v>
      </c>
      <c r="T710" s="238">
        <f>S710*H710</f>
        <v>0</v>
      </c>
      <c r="U710" s="38"/>
      <c r="V710" s="38"/>
      <c r="W710" s="38"/>
      <c r="X710" s="38"/>
      <c r="Y710" s="38"/>
      <c r="Z710" s="38"/>
      <c r="AA710" s="38"/>
      <c r="AB710" s="38"/>
      <c r="AC710" s="38"/>
      <c r="AD710" s="38"/>
      <c r="AE710" s="38"/>
      <c r="AR710" s="239" t="s">
        <v>249</v>
      </c>
      <c r="AT710" s="239" t="s">
        <v>210</v>
      </c>
      <c r="AU710" s="239" t="s">
        <v>91</v>
      </c>
      <c r="AY710" s="17" t="s">
        <v>208</v>
      </c>
      <c r="BE710" s="240">
        <f>IF(N710="základní",J710,0)</f>
        <v>0</v>
      </c>
      <c r="BF710" s="240">
        <f>IF(N710="snížená",J710,0)</f>
        <v>0</v>
      </c>
      <c r="BG710" s="240">
        <f>IF(N710="zákl. přenesená",J710,0)</f>
        <v>0</v>
      </c>
      <c r="BH710" s="240">
        <f>IF(N710="sníž. přenesená",J710,0)</f>
        <v>0</v>
      </c>
      <c r="BI710" s="240">
        <f>IF(N710="nulová",J710,0)</f>
        <v>0</v>
      </c>
      <c r="BJ710" s="17" t="s">
        <v>91</v>
      </c>
      <c r="BK710" s="240">
        <f>ROUND(I710*H710,2)</f>
        <v>0</v>
      </c>
      <c r="BL710" s="17" t="s">
        <v>249</v>
      </c>
      <c r="BM710" s="239" t="s">
        <v>1204</v>
      </c>
    </row>
    <row r="711" s="14" customFormat="1">
      <c r="A711" s="14"/>
      <c r="B711" s="252"/>
      <c r="C711" s="253"/>
      <c r="D711" s="243" t="s">
        <v>215</v>
      </c>
      <c r="E711" s="254" t="s">
        <v>1</v>
      </c>
      <c r="F711" s="255" t="s">
        <v>1205</v>
      </c>
      <c r="G711" s="253"/>
      <c r="H711" s="256">
        <v>275.80000000000001</v>
      </c>
      <c r="I711" s="257"/>
      <c r="J711" s="253"/>
      <c r="K711" s="253"/>
      <c r="L711" s="258"/>
      <c r="M711" s="259"/>
      <c r="N711" s="260"/>
      <c r="O711" s="260"/>
      <c r="P711" s="260"/>
      <c r="Q711" s="260"/>
      <c r="R711" s="260"/>
      <c r="S711" s="260"/>
      <c r="T711" s="261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T711" s="262" t="s">
        <v>215</v>
      </c>
      <c r="AU711" s="262" t="s">
        <v>91</v>
      </c>
      <c r="AV711" s="14" t="s">
        <v>91</v>
      </c>
      <c r="AW711" s="14" t="s">
        <v>35</v>
      </c>
      <c r="AX711" s="14" t="s">
        <v>78</v>
      </c>
      <c r="AY711" s="262" t="s">
        <v>208</v>
      </c>
    </row>
    <row r="712" s="14" customFormat="1">
      <c r="A712" s="14"/>
      <c r="B712" s="252"/>
      <c r="C712" s="253"/>
      <c r="D712" s="243" t="s">
        <v>215</v>
      </c>
      <c r="E712" s="254" t="s">
        <v>1</v>
      </c>
      <c r="F712" s="255" t="s">
        <v>1206</v>
      </c>
      <c r="G712" s="253"/>
      <c r="H712" s="256">
        <v>271.39999999999998</v>
      </c>
      <c r="I712" s="257"/>
      <c r="J712" s="253"/>
      <c r="K712" s="253"/>
      <c r="L712" s="258"/>
      <c r="M712" s="259"/>
      <c r="N712" s="260"/>
      <c r="O712" s="260"/>
      <c r="P712" s="260"/>
      <c r="Q712" s="260"/>
      <c r="R712" s="260"/>
      <c r="S712" s="260"/>
      <c r="T712" s="261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T712" s="262" t="s">
        <v>215</v>
      </c>
      <c r="AU712" s="262" t="s">
        <v>91</v>
      </c>
      <c r="AV712" s="14" t="s">
        <v>91</v>
      </c>
      <c r="AW712" s="14" t="s">
        <v>35</v>
      </c>
      <c r="AX712" s="14" t="s">
        <v>78</v>
      </c>
      <c r="AY712" s="262" t="s">
        <v>208</v>
      </c>
    </row>
    <row r="713" s="14" customFormat="1">
      <c r="A713" s="14"/>
      <c r="B713" s="252"/>
      <c r="C713" s="253"/>
      <c r="D713" s="243" t="s">
        <v>215</v>
      </c>
      <c r="E713" s="254" t="s">
        <v>1</v>
      </c>
      <c r="F713" s="255" t="s">
        <v>1207</v>
      </c>
      <c r="G713" s="253"/>
      <c r="H713" s="256">
        <v>358.10000000000002</v>
      </c>
      <c r="I713" s="257"/>
      <c r="J713" s="253"/>
      <c r="K713" s="253"/>
      <c r="L713" s="258"/>
      <c r="M713" s="259"/>
      <c r="N713" s="260"/>
      <c r="O713" s="260"/>
      <c r="P713" s="260"/>
      <c r="Q713" s="260"/>
      <c r="R713" s="260"/>
      <c r="S713" s="260"/>
      <c r="T713" s="261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T713" s="262" t="s">
        <v>215</v>
      </c>
      <c r="AU713" s="262" t="s">
        <v>91</v>
      </c>
      <c r="AV713" s="14" t="s">
        <v>91</v>
      </c>
      <c r="AW713" s="14" t="s">
        <v>35</v>
      </c>
      <c r="AX713" s="14" t="s">
        <v>78</v>
      </c>
      <c r="AY713" s="262" t="s">
        <v>208</v>
      </c>
    </row>
    <row r="714" s="14" customFormat="1">
      <c r="A714" s="14"/>
      <c r="B714" s="252"/>
      <c r="C714" s="253"/>
      <c r="D714" s="243" t="s">
        <v>215</v>
      </c>
      <c r="E714" s="254" t="s">
        <v>1</v>
      </c>
      <c r="F714" s="255" t="s">
        <v>1208</v>
      </c>
      <c r="G714" s="253"/>
      <c r="H714" s="256">
        <v>35.700000000000003</v>
      </c>
      <c r="I714" s="257"/>
      <c r="J714" s="253"/>
      <c r="K714" s="253"/>
      <c r="L714" s="258"/>
      <c r="M714" s="259"/>
      <c r="N714" s="260"/>
      <c r="O714" s="260"/>
      <c r="P714" s="260"/>
      <c r="Q714" s="260"/>
      <c r="R714" s="260"/>
      <c r="S714" s="260"/>
      <c r="T714" s="261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T714" s="262" t="s">
        <v>215</v>
      </c>
      <c r="AU714" s="262" t="s">
        <v>91</v>
      </c>
      <c r="AV714" s="14" t="s">
        <v>91</v>
      </c>
      <c r="AW714" s="14" t="s">
        <v>35</v>
      </c>
      <c r="AX714" s="14" t="s">
        <v>78</v>
      </c>
      <c r="AY714" s="262" t="s">
        <v>208</v>
      </c>
    </row>
    <row r="715" s="15" customFormat="1">
      <c r="A715" s="15"/>
      <c r="B715" s="263"/>
      <c r="C715" s="264"/>
      <c r="D715" s="243" t="s">
        <v>215</v>
      </c>
      <c r="E715" s="265" t="s">
        <v>1</v>
      </c>
      <c r="F715" s="266" t="s">
        <v>218</v>
      </c>
      <c r="G715" s="264"/>
      <c r="H715" s="267">
        <v>941.00000000000011</v>
      </c>
      <c r="I715" s="268"/>
      <c r="J715" s="264"/>
      <c r="K715" s="264"/>
      <c r="L715" s="269"/>
      <c r="M715" s="270"/>
      <c r="N715" s="271"/>
      <c r="O715" s="271"/>
      <c r="P715" s="271"/>
      <c r="Q715" s="271"/>
      <c r="R715" s="271"/>
      <c r="S715" s="271"/>
      <c r="T715" s="272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T715" s="273" t="s">
        <v>215</v>
      </c>
      <c r="AU715" s="273" t="s">
        <v>91</v>
      </c>
      <c r="AV715" s="15" t="s">
        <v>214</v>
      </c>
      <c r="AW715" s="15" t="s">
        <v>35</v>
      </c>
      <c r="AX715" s="15" t="s">
        <v>85</v>
      </c>
      <c r="AY715" s="273" t="s">
        <v>208</v>
      </c>
    </row>
    <row r="716" s="2" customFormat="1" ht="16.5" customHeight="1">
      <c r="A716" s="38"/>
      <c r="B716" s="39"/>
      <c r="C716" s="274" t="s">
        <v>737</v>
      </c>
      <c r="D716" s="274" t="s">
        <v>253</v>
      </c>
      <c r="E716" s="275" t="s">
        <v>1209</v>
      </c>
      <c r="F716" s="276" t="s">
        <v>1210</v>
      </c>
      <c r="G716" s="277" t="s">
        <v>308</v>
      </c>
      <c r="H716" s="278">
        <v>1035.0999999999999</v>
      </c>
      <c r="I716" s="279"/>
      <c r="J716" s="280">
        <f>ROUND(I716*H716,2)</f>
        <v>0</v>
      </c>
      <c r="K716" s="281"/>
      <c r="L716" s="282"/>
      <c r="M716" s="283" t="s">
        <v>1</v>
      </c>
      <c r="N716" s="284" t="s">
        <v>44</v>
      </c>
      <c r="O716" s="91"/>
      <c r="P716" s="237">
        <f>O716*H716</f>
        <v>0</v>
      </c>
      <c r="Q716" s="237">
        <v>0</v>
      </c>
      <c r="R716" s="237">
        <f>Q716*H716</f>
        <v>0</v>
      </c>
      <c r="S716" s="237">
        <v>0</v>
      </c>
      <c r="T716" s="238">
        <f>S716*H716</f>
        <v>0</v>
      </c>
      <c r="U716" s="38"/>
      <c r="V716" s="38"/>
      <c r="W716" s="38"/>
      <c r="X716" s="38"/>
      <c r="Y716" s="38"/>
      <c r="Z716" s="38"/>
      <c r="AA716" s="38"/>
      <c r="AB716" s="38"/>
      <c r="AC716" s="38"/>
      <c r="AD716" s="38"/>
      <c r="AE716" s="38"/>
      <c r="AR716" s="239" t="s">
        <v>287</v>
      </c>
      <c r="AT716" s="239" t="s">
        <v>253</v>
      </c>
      <c r="AU716" s="239" t="s">
        <v>91</v>
      </c>
      <c r="AY716" s="17" t="s">
        <v>208</v>
      </c>
      <c r="BE716" s="240">
        <f>IF(N716="základní",J716,0)</f>
        <v>0</v>
      </c>
      <c r="BF716" s="240">
        <f>IF(N716="snížená",J716,0)</f>
        <v>0</v>
      </c>
      <c r="BG716" s="240">
        <f>IF(N716="zákl. přenesená",J716,0)</f>
        <v>0</v>
      </c>
      <c r="BH716" s="240">
        <f>IF(N716="sníž. přenesená",J716,0)</f>
        <v>0</v>
      </c>
      <c r="BI716" s="240">
        <f>IF(N716="nulová",J716,0)</f>
        <v>0</v>
      </c>
      <c r="BJ716" s="17" t="s">
        <v>91</v>
      </c>
      <c r="BK716" s="240">
        <f>ROUND(I716*H716,2)</f>
        <v>0</v>
      </c>
      <c r="BL716" s="17" t="s">
        <v>249</v>
      </c>
      <c r="BM716" s="239" t="s">
        <v>1211</v>
      </c>
    </row>
    <row r="717" s="14" customFormat="1">
      <c r="A717" s="14"/>
      <c r="B717" s="252"/>
      <c r="C717" s="253"/>
      <c r="D717" s="243" t="s">
        <v>215</v>
      </c>
      <c r="E717" s="254" t="s">
        <v>1</v>
      </c>
      <c r="F717" s="255" t="s">
        <v>1212</v>
      </c>
      <c r="G717" s="253"/>
      <c r="H717" s="256">
        <v>1035.0999999999999</v>
      </c>
      <c r="I717" s="257"/>
      <c r="J717" s="253"/>
      <c r="K717" s="253"/>
      <c r="L717" s="258"/>
      <c r="M717" s="259"/>
      <c r="N717" s="260"/>
      <c r="O717" s="260"/>
      <c r="P717" s="260"/>
      <c r="Q717" s="260"/>
      <c r="R717" s="260"/>
      <c r="S717" s="260"/>
      <c r="T717" s="261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T717" s="262" t="s">
        <v>215</v>
      </c>
      <c r="AU717" s="262" t="s">
        <v>91</v>
      </c>
      <c r="AV717" s="14" t="s">
        <v>91</v>
      </c>
      <c r="AW717" s="14" t="s">
        <v>35</v>
      </c>
      <c r="AX717" s="14" t="s">
        <v>78</v>
      </c>
      <c r="AY717" s="262" t="s">
        <v>208</v>
      </c>
    </row>
    <row r="718" s="15" customFormat="1">
      <c r="A718" s="15"/>
      <c r="B718" s="263"/>
      <c r="C718" s="264"/>
      <c r="D718" s="243" t="s">
        <v>215</v>
      </c>
      <c r="E718" s="265" t="s">
        <v>1</v>
      </c>
      <c r="F718" s="266" t="s">
        <v>218</v>
      </c>
      <c r="G718" s="264"/>
      <c r="H718" s="267">
        <v>1035.0999999999999</v>
      </c>
      <c r="I718" s="268"/>
      <c r="J718" s="264"/>
      <c r="K718" s="264"/>
      <c r="L718" s="269"/>
      <c r="M718" s="270"/>
      <c r="N718" s="271"/>
      <c r="O718" s="271"/>
      <c r="P718" s="271"/>
      <c r="Q718" s="271"/>
      <c r="R718" s="271"/>
      <c r="S718" s="271"/>
      <c r="T718" s="272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T718" s="273" t="s">
        <v>215</v>
      </c>
      <c r="AU718" s="273" t="s">
        <v>91</v>
      </c>
      <c r="AV718" s="15" t="s">
        <v>214</v>
      </c>
      <c r="AW718" s="15" t="s">
        <v>35</v>
      </c>
      <c r="AX718" s="15" t="s">
        <v>85</v>
      </c>
      <c r="AY718" s="273" t="s">
        <v>208</v>
      </c>
    </row>
    <row r="719" s="12" customFormat="1" ht="22.8" customHeight="1">
      <c r="A719" s="12"/>
      <c r="B719" s="211"/>
      <c r="C719" s="212"/>
      <c r="D719" s="213" t="s">
        <v>77</v>
      </c>
      <c r="E719" s="225" t="s">
        <v>1213</v>
      </c>
      <c r="F719" s="225" t="s">
        <v>1214</v>
      </c>
      <c r="G719" s="212"/>
      <c r="H719" s="212"/>
      <c r="I719" s="215"/>
      <c r="J719" s="226">
        <f>BK719</f>
        <v>0</v>
      </c>
      <c r="K719" s="212"/>
      <c r="L719" s="217"/>
      <c r="M719" s="218"/>
      <c r="N719" s="219"/>
      <c r="O719" s="219"/>
      <c r="P719" s="220">
        <f>SUM(P720:P723)</f>
        <v>0</v>
      </c>
      <c r="Q719" s="219"/>
      <c r="R719" s="220">
        <f>SUM(R720:R723)</f>
        <v>0</v>
      </c>
      <c r="S719" s="219"/>
      <c r="T719" s="221">
        <f>SUM(T720:T723)</f>
        <v>0</v>
      </c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R719" s="222" t="s">
        <v>91</v>
      </c>
      <c r="AT719" s="223" t="s">
        <v>77</v>
      </c>
      <c r="AU719" s="223" t="s">
        <v>85</v>
      </c>
      <c r="AY719" s="222" t="s">
        <v>208</v>
      </c>
      <c r="BK719" s="224">
        <f>SUM(BK720:BK723)</f>
        <v>0</v>
      </c>
    </row>
    <row r="720" s="2" customFormat="1" ht="16.5" customHeight="1">
      <c r="A720" s="38"/>
      <c r="B720" s="39"/>
      <c r="C720" s="227" t="s">
        <v>1215</v>
      </c>
      <c r="D720" s="227" t="s">
        <v>210</v>
      </c>
      <c r="E720" s="228" t="s">
        <v>1216</v>
      </c>
      <c r="F720" s="229" t="s">
        <v>1217</v>
      </c>
      <c r="G720" s="230" t="s">
        <v>308</v>
      </c>
      <c r="H720" s="231">
        <v>132</v>
      </c>
      <c r="I720" s="232"/>
      <c r="J720" s="233">
        <f>ROUND(I720*H720,2)</f>
        <v>0</v>
      </c>
      <c r="K720" s="234"/>
      <c r="L720" s="44"/>
      <c r="M720" s="235" t="s">
        <v>1</v>
      </c>
      <c r="N720" s="236" t="s">
        <v>44</v>
      </c>
      <c r="O720" s="91"/>
      <c r="P720" s="237">
        <f>O720*H720</f>
        <v>0</v>
      </c>
      <c r="Q720" s="237">
        <v>0</v>
      </c>
      <c r="R720" s="237">
        <f>Q720*H720</f>
        <v>0</v>
      </c>
      <c r="S720" s="237">
        <v>0</v>
      </c>
      <c r="T720" s="238">
        <f>S720*H720</f>
        <v>0</v>
      </c>
      <c r="U720" s="38"/>
      <c r="V720" s="38"/>
      <c r="W720" s="38"/>
      <c r="X720" s="38"/>
      <c r="Y720" s="38"/>
      <c r="Z720" s="38"/>
      <c r="AA720" s="38"/>
      <c r="AB720" s="38"/>
      <c r="AC720" s="38"/>
      <c r="AD720" s="38"/>
      <c r="AE720" s="38"/>
      <c r="AR720" s="239" t="s">
        <v>249</v>
      </c>
      <c r="AT720" s="239" t="s">
        <v>210</v>
      </c>
      <c r="AU720" s="239" t="s">
        <v>91</v>
      </c>
      <c r="AY720" s="17" t="s">
        <v>208</v>
      </c>
      <c r="BE720" s="240">
        <f>IF(N720="základní",J720,0)</f>
        <v>0</v>
      </c>
      <c r="BF720" s="240">
        <f>IF(N720="snížená",J720,0)</f>
        <v>0</v>
      </c>
      <c r="BG720" s="240">
        <f>IF(N720="zákl. přenesená",J720,0)</f>
        <v>0</v>
      </c>
      <c r="BH720" s="240">
        <f>IF(N720="sníž. přenesená",J720,0)</f>
        <v>0</v>
      </c>
      <c r="BI720" s="240">
        <f>IF(N720="nulová",J720,0)</f>
        <v>0</v>
      </c>
      <c r="BJ720" s="17" t="s">
        <v>91</v>
      </c>
      <c r="BK720" s="240">
        <f>ROUND(I720*H720,2)</f>
        <v>0</v>
      </c>
      <c r="BL720" s="17" t="s">
        <v>249</v>
      </c>
      <c r="BM720" s="239" t="s">
        <v>1218</v>
      </c>
    </row>
    <row r="721" s="13" customFormat="1">
      <c r="A721" s="13"/>
      <c r="B721" s="241"/>
      <c r="C721" s="242"/>
      <c r="D721" s="243" t="s">
        <v>215</v>
      </c>
      <c r="E721" s="244" t="s">
        <v>1</v>
      </c>
      <c r="F721" s="245" t="s">
        <v>1219</v>
      </c>
      <c r="G721" s="242"/>
      <c r="H721" s="244" t="s">
        <v>1</v>
      </c>
      <c r="I721" s="246"/>
      <c r="J721" s="242"/>
      <c r="K721" s="242"/>
      <c r="L721" s="247"/>
      <c r="M721" s="248"/>
      <c r="N721" s="249"/>
      <c r="O721" s="249"/>
      <c r="P721" s="249"/>
      <c r="Q721" s="249"/>
      <c r="R721" s="249"/>
      <c r="S721" s="249"/>
      <c r="T721" s="250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T721" s="251" t="s">
        <v>215</v>
      </c>
      <c r="AU721" s="251" t="s">
        <v>91</v>
      </c>
      <c r="AV721" s="13" t="s">
        <v>85</v>
      </c>
      <c r="AW721" s="13" t="s">
        <v>35</v>
      </c>
      <c r="AX721" s="13" t="s">
        <v>78</v>
      </c>
      <c r="AY721" s="251" t="s">
        <v>208</v>
      </c>
    </row>
    <row r="722" s="14" customFormat="1">
      <c r="A722" s="14"/>
      <c r="B722" s="252"/>
      <c r="C722" s="253"/>
      <c r="D722" s="243" t="s">
        <v>215</v>
      </c>
      <c r="E722" s="254" t="s">
        <v>1</v>
      </c>
      <c r="F722" s="255" t="s">
        <v>521</v>
      </c>
      <c r="G722" s="253"/>
      <c r="H722" s="256">
        <v>132</v>
      </c>
      <c r="I722" s="257"/>
      <c r="J722" s="253"/>
      <c r="K722" s="253"/>
      <c r="L722" s="258"/>
      <c r="M722" s="259"/>
      <c r="N722" s="260"/>
      <c r="O722" s="260"/>
      <c r="P722" s="260"/>
      <c r="Q722" s="260"/>
      <c r="R722" s="260"/>
      <c r="S722" s="260"/>
      <c r="T722" s="261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T722" s="262" t="s">
        <v>215</v>
      </c>
      <c r="AU722" s="262" t="s">
        <v>91</v>
      </c>
      <c r="AV722" s="14" t="s">
        <v>91</v>
      </c>
      <c r="AW722" s="14" t="s">
        <v>35</v>
      </c>
      <c r="AX722" s="14" t="s">
        <v>78</v>
      </c>
      <c r="AY722" s="262" t="s">
        <v>208</v>
      </c>
    </row>
    <row r="723" s="15" customFormat="1">
      <c r="A723" s="15"/>
      <c r="B723" s="263"/>
      <c r="C723" s="264"/>
      <c r="D723" s="243" t="s">
        <v>215</v>
      </c>
      <c r="E723" s="265" t="s">
        <v>1</v>
      </c>
      <c r="F723" s="266" t="s">
        <v>218</v>
      </c>
      <c r="G723" s="264"/>
      <c r="H723" s="267">
        <v>132</v>
      </c>
      <c r="I723" s="268"/>
      <c r="J723" s="264"/>
      <c r="K723" s="264"/>
      <c r="L723" s="269"/>
      <c r="M723" s="270"/>
      <c r="N723" s="271"/>
      <c r="O723" s="271"/>
      <c r="P723" s="271"/>
      <c r="Q723" s="271"/>
      <c r="R723" s="271"/>
      <c r="S723" s="271"/>
      <c r="T723" s="272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T723" s="273" t="s">
        <v>215</v>
      </c>
      <c r="AU723" s="273" t="s">
        <v>91</v>
      </c>
      <c r="AV723" s="15" t="s">
        <v>214</v>
      </c>
      <c r="AW723" s="15" t="s">
        <v>35</v>
      </c>
      <c r="AX723" s="15" t="s">
        <v>85</v>
      </c>
      <c r="AY723" s="273" t="s">
        <v>208</v>
      </c>
    </row>
    <row r="724" s="12" customFormat="1" ht="22.8" customHeight="1">
      <c r="A724" s="12"/>
      <c r="B724" s="211"/>
      <c r="C724" s="212"/>
      <c r="D724" s="213" t="s">
        <v>77</v>
      </c>
      <c r="E724" s="225" t="s">
        <v>1220</v>
      </c>
      <c r="F724" s="225" t="s">
        <v>1221</v>
      </c>
      <c r="G724" s="212"/>
      <c r="H724" s="212"/>
      <c r="I724" s="215"/>
      <c r="J724" s="226">
        <f>BK724</f>
        <v>0</v>
      </c>
      <c r="K724" s="212"/>
      <c r="L724" s="217"/>
      <c r="M724" s="218"/>
      <c r="N724" s="219"/>
      <c r="O724" s="219"/>
      <c r="P724" s="220">
        <f>SUM(P725:P733)</f>
        <v>0</v>
      </c>
      <c r="Q724" s="219"/>
      <c r="R724" s="220">
        <f>SUM(R725:R733)</f>
        <v>0</v>
      </c>
      <c r="S724" s="219"/>
      <c r="T724" s="221">
        <f>SUM(T725:T733)</f>
        <v>0</v>
      </c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R724" s="222" t="s">
        <v>91</v>
      </c>
      <c r="AT724" s="223" t="s">
        <v>77</v>
      </c>
      <c r="AU724" s="223" t="s">
        <v>85</v>
      </c>
      <c r="AY724" s="222" t="s">
        <v>208</v>
      </c>
      <c r="BK724" s="224">
        <f>SUM(BK725:BK733)</f>
        <v>0</v>
      </c>
    </row>
    <row r="725" s="2" customFormat="1" ht="24.15" customHeight="1">
      <c r="A725" s="38"/>
      <c r="B725" s="39"/>
      <c r="C725" s="227" t="s">
        <v>740</v>
      </c>
      <c r="D725" s="227" t="s">
        <v>210</v>
      </c>
      <c r="E725" s="228" t="s">
        <v>1222</v>
      </c>
      <c r="F725" s="229" t="s">
        <v>1223</v>
      </c>
      <c r="G725" s="230" t="s">
        <v>308</v>
      </c>
      <c r="H725" s="231">
        <v>630</v>
      </c>
      <c r="I725" s="232"/>
      <c r="J725" s="233">
        <f>ROUND(I725*H725,2)</f>
        <v>0</v>
      </c>
      <c r="K725" s="234"/>
      <c r="L725" s="44"/>
      <c r="M725" s="235" t="s">
        <v>1</v>
      </c>
      <c r="N725" s="236" t="s">
        <v>44</v>
      </c>
      <c r="O725" s="91"/>
      <c r="P725" s="237">
        <f>O725*H725</f>
        <v>0</v>
      </c>
      <c r="Q725" s="237">
        <v>0</v>
      </c>
      <c r="R725" s="237">
        <f>Q725*H725</f>
        <v>0</v>
      </c>
      <c r="S725" s="237">
        <v>0</v>
      </c>
      <c r="T725" s="238">
        <f>S725*H725</f>
        <v>0</v>
      </c>
      <c r="U725" s="38"/>
      <c r="V725" s="38"/>
      <c r="W725" s="38"/>
      <c r="X725" s="38"/>
      <c r="Y725" s="38"/>
      <c r="Z725" s="38"/>
      <c r="AA725" s="38"/>
      <c r="AB725" s="38"/>
      <c r="AC725" s="38"/>
      <c r="AD725" s="38"/>
      <c r="AE725" s="38"/>
      <c r="AR725" s="239" t="s">
        <v>249</v>
      </c>
      <c r="AT725" s="239" t="s">
        <v>210</v>
      </c>
      <c r="AU725" s="239" t="s">
        <v>91</v>
      </c>
      <c r="AY725" s="17" t="s">
        <v>208</v>
      </c>
      <c r="BE725" s="240">
        <f>IF(N725="základní",J725,0)</f>
        <v>0</v>
      </c>
      <c r="BF725" s="240">
        <f>IF(N725="snížená",J725,0)</f>
        <v>0</v>
      </c>
      <c r="BG725" s="240">
        <f>IF(N725="zákl. přenesená",J725,0)</f>
        <v>0</v>
      </c>
      <c r="BH725" s="240">
        <f>IF(N725="sníž. přenesená",J725,0)</f>
        <v>0</v>
      </c>
      <c r="BI725" s="240">
        <f>IF(N725="nulová",J725,0)</f>
        <v>0</v>
      </c>
      <c r="BJ725" s="17" t="s">
        <v>91</v>
      </c>
      <c r="BK725" s="240">
        <f>ROUND(I725*H725,2)</f>
        <v>0</v>
      </c>
      <c r="BL725" s="17" t="s">
        <v>249</v>
      </c>
      <c r="BM725" s="239" t="s">
        <v>1224</v>
      </c>
    </row>
    <row r="726" s="2" customFormat="1" ht="37.8" customHeight="1">
      <c r="A726" s="38"/>
      <c r="B726" s="39"/>
      <c r="C726" s="227" t="s">
        <v>1225</v>
      </c>
      <c r="D726" s="227" t="s">
        <v>210</v>
      </c>
      <c r="E726" s="228" t="s">
        <v>1226</v>
      </c>
      <c r="F726" s="229" t="s">
        <v>1227</v>
      </c>
      <c r="G726" s="230" t="s">
        <v>308</v>
      </c>
      <c r="H726" s="231">
        <v>1086</v>
      </c>
      <c r="I726" s="232"/>
      <c r="J726" s="233">
        <f>ROUND(I726*H726,2)</f>
        <v>0</v>
      </c>
      <c r="K726" s="234"/>
      <c r="L726" s="44"/>
      <c r="M726" s="235" t="s">
        <v>1</v>
      </c>
      <c r="N726" s="236" t="s">
        <v>44</v>
      </c>
      <c r="O726" s="91"/>
      <c r="P726" s="237">
        <f>O726*H726</f>
        <v>0</v>
      </c>
      <c r="Q726" s="237">
        <v>0</v>
      </c>
      <c r="R726" s="237">
        <f>Q726*H726</f>
        <v>0</v>
      </c>
      <c r="S726" s="237">
        <v>0</v>
      </c>
      <c r="T726" s="238">
        <f>S726*H726</f>
        <v>0</v>
      </c>
      <c r="U726" s="38"/>
      <c r="V726" s="38"/>
      <c r="W726" s="38"/>
      <c r="X726" s="38"/>
      <c r="Y726" s="38"/>
      <c r="Z726" s="38"/>
      <c r="AA726" s="38"/>
      <c r="AB726" s="38"/>
      <c r="AC726" s="38"/>
      <c r="AD726" s="38"/>
      <c r="AE726" s="38"/>
      <c r="AR726" s="239" t="s">
        <v>249</v>
      </c>
      <c r="AT726" s="239" t="s">
        <v>210</v>
      </c>
      <c r="AU726" s="239" t="s">
        <v>91</v>
      </c>
      <c r="AY726" s="17" t="s">
        <v>208</v>
      </c>
      <c r="BE726" s="240">
        <f>IF(N726="základní",J726,0)</f>
        <v>0</v>
      </c>
      <c r="BF726" s="240">
        <f>IF(N726="snížená",J726,0)</f>
        <v>0</v>
      </c>
      <c r="BG726" s="240">
        <f>IF(N726="zákl. přenesená",J726,0)</f>
        <v>0</v>
      </c>
      <c r="BH726" s="240">
        <f>IF(N726="sníž. přenesená",J726,0)</f>
        <v>0</v>
      </c>
      <c r="BI726" s="240">
        <f>IF(N726="nulová",J726,0)</f>
        <v>0</v>
      </c>
      <c r="BJ726" s="17" t="s">
        <v>91</v>
      </c>
      <c r="BK726" s="240">
        <f>ROUND(I726*H726,2)</f>
        <v>0</v>
      </c>
      <c r="BL726" s="17" t="s">
        <v>249</v>
      </c>
      <c r="BM726" s="239" t="s">
        <v>1228</v>
      </c>
    </row>
    <row r="727" s="14" customFormat="1">
      <c r="A727" s="14"/>
      <c r="B727" s="252"/>
      <c r="C727" s="253"/>
      <c r="D727" s="243" t="s">
        <v>215</v>
      </c>
      <c r="E727" s="254" t="s">
        <v>1</v>
      </c>
      <c r="F727" s="255" t="s">
        <v>1229</v>
      </c>
      <c r="G727" s="253"/>
      <c r="H727" s="256">
        <v>506.39999999999998</v>
      </c>
      <c r="I727" s="257"/>
      <c r="J727" s="253"/>
      <c r="K727" s="253"/>
      <c r="L727" s="258"/>
      <c r="M727" s="259"/>
      <c r="N727" s="260"/>
      <c r="O727" s="260"/>
      <c r="P727" s="260"/>
      <c r="Q727" s="260"/>
      <c r="R727" s="260"/>
      <c r="S727" s="260"/>
      <c r="T727" s="261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T727" s="262" t="s">
        <v>215</v>
      </c>
      <c r="AU727" s="262" t="s">
        <v>91</v>
      </c>
      <c r="AV727" s="14" t="s">
        <v>91</v>
      </c>
      <c r="AW727" s="14" t="s">
        <v>35</v>
      </c>
      <c r="AX727" s="14" t="s">
        <v>78</v>
      </c>
      <c r="AY727" s="262" t="s">
        <v>208</v>
      </c>
    </row>
    <row r="728" s="14" customFormat="1">
      <c r="A728" s="14"/>
      <c r="B728" s="252"/>
      <c r="C728" s="253"/>
      <c r="D728" s="243" t="s">
        <v>215</v>
      </c>
      <c r="E728" s="254" t="s">
        <v>1</v>
      </c>
      <c r="F728" s="255" t="s">
        <v>1230</v>
      </c>
      <c r="G728" s="253"/>
      <c r="H728" s="256">
        <v>506.19999999999999</v>
      </c>
      <c r="I728" s="257"/>
      <c r="J728" s="253"/>
      <c r="K728" s="253"/>
      <c r="L728" s="258"/>
      <c r="M728" s="259"/>
      <c r="N728" s="260"/>
      <c r="O728" s="260"/>
      <c r="P728" s="260"/>
      <c r="Q728" s="260"/>
      <c r="R728" s="260"/>
      <c r="S728" s="260"/>
      <c r="T728" s="261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T728" s="262" t="s">
        <v>215</v>
      </c>
      <c r="AU728" s="262" t="s">
        <v>91</v>
      </c>
      <c r="AV728" s="14" t="s">
        <v>91</v>
      </c>
      <c r="AW728" s="14" t="s">
        <v>35</v>
      </c>
      <c r="AX728" s="14" t="s">
        <v>78</v>
      </c>
      <c r="AY728" s="262" t="s">
        <v>208</v>
      </c>
    </row>
    <row r="729" s="14" customFormat="1">
      <c r="A729" s="14"/>
      <c r="B729" s="252"/>
      <c r="C729" s="253"/>
      <c r="D729" s="243" t="s">
        <v>215</v>
      </c>
      <c r="E729" s="254" t="s">
        <v>1</v>
      </c>
      <c r="F729" s="255" t="s">
        <v>1231</v>
      </c>
      <c r="G729" s="253"/>
      <c r="H729" s="256">
        <v>73.400000000000006</v>
      </c>
      <c r="I729" s="257"/>
      <c r="J729" s="253"/>
      <c r="K729" s="253"/>
      <c r="L729" s="258"/>
      <c r="M729" s="259"/>
      <c r="N729" s="260"/>
      <c r="O729" s="260"/>
      <c r="P729" s="260"/>
      <c r="Q729" s="260"/>
      <c r="R729" s="260"/>
      <c r="S729" s="260"/>
      <c r="T729" s="261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T729" s="262" t="s">
        <v>215</v>
      </c>
      <c r="AU729" s="262" t="s">
        <v>91</v>
      </c>
      <c r="AV729" s="14" t="s">
        <v>91</v>
      </c>
      <c r="AW729" s="14" t="s">
        <v>35</v>
      </c>
      <c r="AX729" s="14" t="s">
        <v>78</v>
      </c>
      <c r="AY729" s="262" t="s">
        <v>208</v>
      </c>
    </row>
    <row r="730" s="15" customFormat="1">
      <c r="A730" s="15"/>
      <c r="B730" s="263"/>
      <c r="C730" s="264"/>
      <c r="D730" s="243" t="s">
        <v>215</v>
      </c>
      <c r="E730" s="265" t="s">
        <v>1</v>
      </c>
      <c r="F730" s="266" t="s">
        <v>218</v>
      </c>
      <c r="G730" s="264"/>
      <c r="H730" s="267">
        <v>1086</v>
      </c>
      <c r="I730" s="268"/>
      <c r="J730" s="264"/>
      <c r="K730" s="264"/>
      <c r="L730" s="269"/>
      <c r="M730" s="270"/>
      <c r="N730" s="271"/>
      <c r="O730" s="271"/>
      <c r="P730" s="271"/>
      <c r="Q730" s="271"/>
      <c r="R730" s="271"/>
      <c r="S730" s="271"/>
      <c r="T730" s="272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T730" s="273" t="s">
        <v>215</v>
      </c>
      <c r="AU730" s="273" t="s">
        <v>91</v>
      </c>
      <c r="AV730" s="15" t="s">
        <v>214</v>
      </c>
      <c r="AW730" s="15" t="s">
        <v>35</v>
      </c>
      <c r="AX730" s="15" t="s">
        <v>85</v>
      </c>
      <c r="AY730" s="273" t="s">
        <v>208</v>
      </c>
    </row>
    <row r="731" s="2" customFormat="1" ht="16.5" customHeight="1">
      <c r="A731" s="38"/>
      <c r="B731" s="39"/>
      <c r="C731" s="274" t="s">
        <v>745</v>
      </c>
      <c r="D731" s="274" t="s">
        <v>253</v>
      </c>
      <c r="E731" s="275" t="s">
        <v>1232</v>
      </c>
      <c r="F731" s="276" t="s">
        <v>1233</v>
      </c>
      <c r="G731" s="277" t="s">
        <v>308</v>
      </c>
      <c r="H731" s="278">
        <v>1194.5999999999999</v>
      </c>
      <c r="I731" s="279"/>
      <c r="J731" s="280">
        <f>ROUND(I731*H731,2)</f>
        <v>0</v>
      </c>
      <c r="K731" s="281"/>
      <c r="L731" s="282"/>
      <c r="M731" s="283" t="s">
        <v>1</v>
      </c>
      <c r="N731" s="284" t="s">
        <v>44</v>
      </c>
      <c r="O731" s="91"/>
      <c r="P731" s="237">
        <f>O731*H731</f>
        <v>0</v>
      </c>
      <c r="Q731" s="237">
        <v>0</v>
      </c>
      <c r="R731" s="237">
        <f>Q731*H731</f>
        <v>0</v>
      </c>
      <c r="S731" s="237">
        <v>0</v>
      </c>
      <c r="T731" s="238">
        <f>S731*H731</f>
        <v>0</v>
      </c>
      <c r="U731" s="38"/>
      <c r="V731" s="38"/>
      <c r="W731" s="38"/>
      <c r="X731" s="38"/>
      <c r="Y731" s="38"/>
      <c r="Z731" s="38"/>
      <c r="AA731" s="38"/>
      <c r="AB731" s="38"/>
      <c r="AC731" s="38"/>
      <c r="AD731" s="38"/>
      <c r="AE731" s="38"/>
      <c r="AR731" s="239" t="s">
        <v>287</v>
      </c>
      <c r="AT731" s="239" t="s">
        <v>253</v>
      </c>
      <c r="AU731" s="239" t="s">
        <v>91</v>
      </c>
      <c r="AY731" s="17" t="s">
        <v>208</v>
      </c>
      <c r="BE731" s="240">
        <f>IF(N731="základní",J731,0)</f>
        <v>0</v>
      </c>
      <c r="BF731" s="240">
        <f>IF(N731="snížená",J731,0)</f>
        <v>0</v>
      </c>
      <c r="BG731" s="240">
        <f>IF(N731="zákl. přenesená",J731,0)</f>
        <v>0</v>
      </c>
      <c r="BH731" s="240">
        <f>IF(N731="sníž. přenesená",J731,0)</f>
        <v>0</v>
      </c>
      <c r="BI731" s="240">
        <f>IF(N731="nulová",J731,0)</f>
        <v>0</v>
      </c>
      <c r="BJ731" s="17" t="s">
        <v>91</v>
      </c>
      <c r="BK731" s="240">
        <f>ROUND(I731*H731,2)</f>
        <v>0</v>
      </c>
      <c r="BL731" s="17" t="s">
        <v>249</v>
      </c>
      <c r="BM731" s="239" t="s">
        <v>1234</v>
      </c>
    </row>
    <row r="732" s="14" customFormat="1">
      <c r="A732" s="14"/>
      <c r="B732" s="252"/>
      <c r="C732" s="253"/>
      <c r="D732" s="243" t="s">
        <v>215</v>
      </c>
      <c r="E732" s="254" t="s">
        <v>1</v>
      </c>
      <c r="F732" s="255" t="s">
        <v>1235</v>
      </c>
      <c r="G732" s="253"/>
      <c r="H732" s="256">
        <v>1194.5999999999999</v>
      </c>
      <c r="I732" s="257"/>
      <c r="J732" s="253"/>
      <c r="K732" s="253"/>
      <c r="L732" s="258"/>
      <c r="M732" s="259"/>
      <c r="N732" s="260"/>
      <c r="O732" s="260"/>
      <c r="P732" s="260"/>
      <c r="Q732" s="260"/>
      <c r="R732" s="260"/>
      <c r="S732" s="260"/>
      <c r="T732" s="261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T732" s="262" t="s">
        <v>215</v>
      </c>
      <c r="AU732" s="262" t="s">
        <v>91</v>
      </c>
      <c r="AV732" s="14" t="s">
        <v>91</v>
      </c>
      <c r="AW732" s="14" t="s">
        <v>35</v>
      </c>
      <c r="AX732" s="14" t="s">
        <v>78</v>
      </c>
      <c r="AY732" s="262" t="s">
        <v>208</v>
      </c>
    </row>
    <row r="733" s="15" customFormat="1">
      <c r="A733" s="15"/>
      <c r="B733" s="263"/>
      <c r="C733" s="264"/>
      <c r="D733" s="243" t="s">
        <v>215</v>
      </c>
      <c r="E733" s="265" t="s">
        <v>1</v>
      </c>
      <c r="F733" s="266" t="s">
        <v>218</v>
      </c>
      <c r="G733" s="264"/>
      <c r="H733" s="267">
        <v>1194.5999999999999</v>
      </c>
      <c r="I733" s="268"/>
      <c r="J733" s="264"/>
      <c r="K733" s="264"/>
      <c r="L733" s="269"/>
      <c r="M733" s="270"/>
      <c r="N733" s="271"/>
      <c r="O733" s="271"/>
      <c r="P733" s="271"/>
      <c r="Q733" s="271"/>
      <c r="R733" s="271"/>
      <c r="S733" s="271"/>
      <c r="T733" s="272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T733" s="273" t="s">
        <v>215</v>
      </c>
      <c r="AU733" s="273" t="s">
        <v>91</v>
      </c>
      <c r="AV733" s="15" t="s">
        <v>214</v>
      </c>
      <c r="AW733" s="15" t="s">
        <v>35</v>
      </c>
      <c r="AX733" s="15" t="s">
        <v>85</v>
      </c>
      <c r="AY733" s="273" t="s">
        <v>208</v>
      </c>
    </row>
    <row r="734" s="12" customFormat="1" ht="22.8" customHeight="1">
      <c r="A734" s="12"/>
      <c r="B734" s="211"/>
      <c r="C734" s="212"/>
      <c r="D734" s="213" t="s">
        <v>77</v>
      </c>
      <c r="E734" s="225" t="s">
        <v>1236</v>
      </c>
      <c r="F734" s="225" t="s">
        <v>1237</v>
      </c>
      <c r="G734" s="212"/>
      <c r="H734" s="212"/>
      <c r="I734" s="215"/>
      <c r="J734" s="226">
        <f>BK734</f>
        <v>0</v>
      </c>
      <c r="K734" s="212"/>
      <c r="L734" s="217"/>
      <c r="M734" s="218"/>
      <c r="N734" s="219"/>
      <c r="O734" s="219"/>
      <c r="P734" s="220">
        <f>SUM(P735:P744)</f>
        <v>0</v>
      </c>
      <c r="Q734" s="219"/>
      <c r="R734" s="220">
        <f>SUM(R735:R744)</f>
        <v>0</v>
      </c>
      <c r="S734" s="219"/>
      <c r="T734" s="221">
        <f>SUM(T735:T744)</f>
        <v>0</v>
      </c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R734" s="222" t="s">
        <v>91</v>
      </c>
      <c r="AT734" s="223" t="s">
        <v>77</v>
      </c>
      <c r="AU734" s="223" t="s">
        <v>85</v>
      </c>
      <c r="AY734" s="222" t="s">
        <v>208</v>
      </c>
      <c r="BK734" s="224">
        <f>SUM(BK735:BK744)</f>
        <v>0</v>
      </c>
    </row>
    <row r="735" s="2" customFormat="1" ht="49.05" customHeight="1">
      <c r="A735" s="38"/>
      <c r="B735" s="39"/>
      <c r="C735" s="227" t="s">
        <v>1238</v>
      </c>
      <c r="D735" s="227" t="s">
        <v>210</v>
      </c>
      <c r="E735" s="228" t="s">
        <v>1239</v>
      </c>
      <c r="F735" s="229" t="s">
        <v>1240</v>
      </c>
      <c r="G735" s="230" t="s">
        <v>308</v>
      </c>
      <c r="H735" s="231">
        <v>860</v>
      </c>
      <c r="I735" s="232"/>
      <c r="J735" s="233">
        <f>ROUND(I735*H735,2)</f>
        <v>0</v>
      </c>
      <c r="K735" s="234"/>
      <c r="L735" s="44"/>
      <c r="M735" s="235" t="s">
        <v>1</v>
      </c>
      <c r="N735" s="236" t="s">
        <v>44</v>
      </c>
      <c r="O735" s="91"/>
      <c r="P735" s="237">
        <f>O735*H735</f>
        <v>0</v>
      </c>
      <c r="Q735" s="237">
        <v>0</v>
      </c>
      <c r="R735" s="237">
        <f>Q735*H735</f>
        <v>0</v>
      </c>
      <c r="S735" s="237">
        <v>0</v>
      </c>
      <c r="T735" s="238">
        <f>S735*H735</f>
        <v>0</v>
      </c>
      <c r="U735" s="38"/>
      <c r="V735" s="38"/>
      <c r="W735" s="38"/>
      <c r="X735" s="38"/>
      <c r="Y735" s="38"/>
      <c r="Z735" s="38"/>
      <c r="AA735" s="38"/>
      <c r="AB735" s="38"/>
      <c r="AC735" s="38"/>
      <c r="AD735" s="38"/>
      <c r="AE735" s="38"/>
      <c r="AR735" s="239" t="s">
        <v>249</v>
      </c>
      <c r="AT735" s="239" t="s">
        <v>210</v>
      </c>
      <c r="AU735" s="239" t="s">
        <v>91</v>
      </c>
      <c r="AY735" s="17" t="s">
        <v>208</v>
      </c>
      <c r="BE735" s="240">
        <f>IF(N735="základní",J735,0)</f>
        <v>0</v>
      </c>
      <c r="BF735" s="240">
        <f>IF(N735="snížená",J735,0)</f>
        <v>0</v>
      </c>
      <c r="BG735" s="240">
        <f>IF(N735="zákl. přenesená",J735,0)</f>
        <v>0</v>
      </c>
      <c r="BH735" s="240">
        <f>IF(N735="sníž. přenesená",J735,0)</f>
        <v>0</v>
      </c>
      <c r="BI735" s="240">
        <f>IF(N735="nulová",J735,0)</f>
        <v>0</v>
      </c>
      <c r="BJ735" s="17" t="s">
        <v>91</v>
      </c>
      <c r="BK735" s="240">
        <f>ROUND(I735*H735,2)</f>
        <v>0</v>
      </c>
      <c r="BL735" s="17" t="s">
        <v>249</v>
      </c>
      <c r="BM735" s="239" t="s">
        <v>1241</v>
      </c>
    </row>
    <row r="736" s="2" customFormat="1" ht="16.5" customHeight="1">
      <c r="A736" s="38"/>
      <c r="B736" s="39"/>
      <c r="C736" s="274" t="s">
        <v>750</v>
      </c>
      <c r="D736" s="274" t="s">
        <v>253</v>
      </c>
      <c r="E736" s="275" t="s">
        <v>1242</v>
      </c>
      <c r="F736" s="276" t="s">
        <v>1243</v>
      </c>
      <c r="G736" s="277" t="s">
        <v>308</v>
      </c>
      <c r="H736" s="278">
        <v>989</v>
      </c>
      <c r="I736" s="279"/>
      <c r="J736" s="280">
        <f>ROUND(I736*H736,2)</f>
        <v>0</v>
      </c>
      <c r="K736" s="281"/>
      <c r="L736" s="282"/>
      <c r="M736" s="283" t="s">
        <v>1</v>
      </c>
      <c r="N736" s="284" t="s">
        <v>44</v>
      </c>
      <c r="O736" s="91"/>
      <c r="P736" s="237">
        <f>O736*H736</f>
        <v>0</v>
      </c>
      <c r="Q736" s="237">
        <v>0</v>
      </c>
      <c r="R736" s="237">
        <f>Q736*H736</f>
        <v>0</v>
      </c>
      <c r="S736" s="237">
        <v>0</v>
      </c>
      <c r="T736" s="238">
        <f>S736*H736</f>
        <v>0</v>
      </c>
      <c r="U736" s="38"/>
      <c r="V736" s="38"/>
      <c r="W736" s="38"/>
      <c r="X736" s="38"/>
      <c r="Y736" s="38"/>
      <c r="Z736" s="38"/>
      <c r="AA736" s="38"/>
      <c r="AB736" s="38"/>
      <c r="AC736" s="38"/>
      <c r="AD736" s="38"/>
      <c r="AE736" s="38"/>
      <c r="AR736" s="239" t="s">
        <v>287</v>
      </c>
      <c r="AT736" s="239" t="s">
        <v>253</v>
      </c>
      <c r="AU736" s="239" t="s">
        <v>91</v>
      </c>
      <c r="AY736" s="17" t="s">
        <v>208</v>
      </c>
      <c r="BE736" s="240">
        <f>IF(N736="základní",J736,0)</f>
        <v>0</v>
      </c>
      <c r="BF736" s="240">
        <f>IF(N736="snížená",J736,0)</f>
        <v>0</v>
      </c>
      <c r="BG736" s="240">
        <f>IF(N736="zákl. přenesená",J736,0)</f>
        <v>0</v>
      </c>
      <c r="BH736" s="240">
        <f>IF(N736="sníž. přenesená",J736,0)</f>
        <v>0</v>
      </c>
      <c r="BI736" s="240">
        <f>IF(N736="nulová",J736,0)</f>
        <v>0</v>
      </c>
      <c r="BJ736" s="17" t="s">
        <v>91</v>
      </c>
      <c r="BK736" s="240">
        <f>ROUND(I736*H736,2)</f>
        <v>0</v>
      </c>
      <c r="BL736" s="17" t="s">
        <v>249</v>
      </c>
      <c r="BM736" s="239" t="s">
        <v>1244</v>
      </c>
    </row>
    <row r="737" s="14" customFormat="1">
      <c r="A737" s="14"/>
      <c r="B737" s="252"/>
      <c r="C737" s="253"/>
      <c r="D737" s="243" t="s">
        <v>215</v>
      </c>
      <c r="E737" s="254" t="s">
        <v>1</v>
      </c>
      <c r="F737" s="255" t="s">
        <v>1245</v>
      </c>
      <c r="G737" s="253"/>
      <c r="H737" s="256">
        <v>989</v>
      </c>
      <c r="I737" s="257"/>
      <c r="J737" s="253"/>
      <c r="K737" s="253"/>
      <c r="L737" s="258"/>
      <c r="M737" s="259"/>
      <c r="N737" s="260"/>
      <c r="O737" s="260"/>
      <c r="P737" s="260"/>
      <c r="Q737" s="260"/>
      <c r="R737" s="260"/>
      <c r="S737" s="260"/>
      <c r="T737" s="261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T737" s="262" t="s">
        <v>215</v>
      </c>
      <c r="AU737" s="262" t="s">
        <v>91</v>
      </c>
      <c r="AV737" s="14" t="s">
        <v>91</v>
      </c>
      <c r="AW737" s="14" t="s">
        <v>35</v>
      </c>
      <c r="AX737" s="14" t="s">
        <v>78</v>
      </c>
      <c r="AY737" s="262" t="s">
        <v>208</v>
      </c>
    </row>
    <row r="738" s="15" customFormat="1">
      <c r="A738" s="15"/>
      <c r="B738" s="263"/>
      <c r="C738" s="264"/>
      <c r="D738" s="243" t="s">
        <v>215</v>
      </c>
      <c r="E738" s="265" t="s">
        <v>1</v>
      </c>
      <c r="F738" s="266" t="s">
        <v>218</v>
      </c>
      <c r="G738" s="264"/>
      <c r="H738" s="267">
        <v>989</v>
      </c>
      <c r="I738" s="268"/>
      <c r="J738" s="264"/>
      <c r="K738" s="264"/>
      <c r="L738" s="269"/>
      <c r="M738" s="270"/>
      <c r="N738" s="271"/>
      <c r="O738" s="271"/>
      <c r="P738" s="271"/>
      <c r="Q738" s="271"/>
      <c r="R738" s="271"/>
      <c r="S738" s="271"/>
      <c r="T738" s="272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T738" s="273" t="s">
        <v>215</v>
      </c>
      <c r="AU738" s="273" t="s">
        <v>91</v>
      </c>
      <c r="AV738" s="15" t="s">
        <v>214</v>
      </c>
      <c r="AW738" s="15" t="s">
        <v>35</v>
      </c>
      <c r="AX738" s="15" t="s">
        <v>85</v>
      </c>
      <c r="AY738" s="273" t="s">
        <v>208</v>
      </c>
    </row>
    <row r="739" s="2" customFormat="1" ht="24.15" customHeight="1">
      <c r="A739" s="38"/>
      <c r="B739" s="39"/>
      <c r="C739" s="227" t="s">
        <v>1246</v>
      </c>
      <c r="D739" s="227" t="s">
        <v>210</v>
      </c>
      <c r="E739" s="228" t="s">
        <v>1247</v>
      </c>
      <c r="F739" s="229" t="s">
        <v>1248</v>
      </c>
      <c r="G739" s="230" t="s">
        <v>308</v>
      </c>
      <c r="H739" s="231">
        <v>52.5</v>
      </c>
      <c r="I739" s="232"/>
      <c r="J739" s="233">
        <f>ROUND(I739*H739,2)</f>
        <v>0</v>
      </c>
      <c r="K739" s="234"/>
      <c r="L739" s="44"/>
      <c r="M739" s="235" t="s">
        <v>1</v>
      </c>
      <c r="N739" s="236" t="s">
        <v>44</v>
      </c>
      <c r="O739" s="91"/>
      <c r="P739" s="237">
        <f>O739*H739</f>
        <v>0</v>
      </c>
      <c r="Q739" s="237">
        <v>0</v>
      </c>
      <c r="R739" s="237">
        <f>Q739*H739</f>
        <v>0</v>
      </c>
      <c r="S739" s="237">
        <v>0</v>
      </c>
      <c r="T739" s="238">
        <f>S739*H739</f>
        <v>0</v>
      </c>
      <c r="U739" s="38"/>
      <c r="V739" s="38"/>
      <c r="W739" s="38"/>
      <c r="X739" s="38"/>
      <c r="Y739" s="38"/>
      <c r="Z739" s="38"/>
      <c r="AA739" s="38"/>
      <c r="AB739" s="38"/>
      <c r="AC739" s="38"/>
      <c r="AD739" s="38"/>
      <c r="AE739" s="38"/>
      <c r="AR739" s="239" t="s">
        <v>249</v>
      </c>
      <c r="AT739" s="239" t="s">
        <v>210</v>
      </c>
      <c r="AU739" s="239" t="s">
        <v>91</v>
      </c>
      <c r="AY739" s="17" t="s">
        <v>208</v>
      </c>
      <c r="BE739" s="240">
        <f>IF(N739="základní",J739,0)</f>
        <v>0</v>
      </c>
      <c r="BF739" s="240">
        <f>IF(N739="snížená",J739,0)</f>
        <v>0</v>
      </c>
      <c r="BG739" s="240">
        <f>IF(N739="zákl. přenesená",J739,0)</f>
        <v>0</v>
      </c>
      <c r="BH739" s="240">
        <f>IF(N739="sníž. přenesená",J739,0)</f>
        <v>0</v>
      </c>
      <c r="BI739" s="240">
        <f>IF(N739="nulová",J739,0)</f>
        <v>0</v>
      </c>
      <c r="BJ739" s="17" t="s">
        <v>91</v>
      </c>
      <c r="BK739" s="240">
        <f>ROUND(I739*H739,2)</f>
        <v>0</v>
      </c>
      <c r="BL739" s="17" t="s">
        <v>249</v>
      </c>
      <c r="BM739" s="239" t="s">
        <v>1249</v>
      </c>
    </row>
    <row r="740" s="14" customFormat="1">
      <c r="A740" s="14"/>
      <c r="B740" s="252"/>
      <c r="C740" s="253"/>
      <c r="D740" s="243" t="s">
        <v>215</v>
      </c>
      <c r="E740" s="254" t="s">
        <v>1</v>
      </c>
      <c r="F740" s="255" t="s">
        <v>1250</v>
      </c>
      <c r="G740" s="253"/>
      <c r="H740" s="256">
        <v>52.5</v>
      </c>
      <c r="I740" s="257"/>
      <c r="J740" s="253"/>
      <c r="K740" s="253"/>
      <c r="L740" s="258"/>
      <c r="M740" s="259"/>
      <c r="N740" s="260"/>
      <c r="O740" s="260"/>
      <c r="P740" s="260"/>
      <c r="Q740" s="260"/>
      <c r="R740" s="260"/>
      <c r="S740" s="260"/>
      <c r="T740" s="261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T740" s="262" t="s">
        <v>215</v>
      </c>
      <c r="AU740" s="262" t="s">
        <v>91</v>
      </c>
      <c r="AV740" s="14" t="s">
        <v>91</v>
      </c>
      <c r="AW740" s="14" t="s">
        <v>35</v>
      </c>
      <c r="AX740" s="14" t="s">
        <v>78</v>
      </c>
      <c r="AY740" s="262" t="s">
        <v>208</v>
      </c>
    </row>
    <row r="741" s="15" customFormat="1">
      <c r="A741" s="15"/>
      <c r="B741" s="263"/>
      <c r="C741" s="264"/>
      <c r="D741" s="243" t="s">
        <v>215</v>
      </c>
      <c r="E741" s="265" t="s">
        <v>1</v>
      </c>
      <c r="F741" s="266" t="s">
        <v>218</v>
      </c>
      <c r="G741" s="264"/>
      <c r="H741" s="267">
        <v>52.5</v>
      </c>
      <c r="I741" s="268"/>
      <c r="J741" s="264"/>
      <c r="K741" s="264"/>
      <c r="L741" s="269"/>
      <c r="M741" s="270"/>
      <c r="N741" s="271"/>
      <c r="O741" s="271"/>
      <c r="P741" s="271"/>
      <c r="Q741" s="271"/>
      <c r="R741" s="271"/>
      <c r="S741" s="271"/>
      <c r="T741" s="272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T741" s="273" t="s">
        <v>215</v>
      </c>
      <c r="AU741" s="273" t="s">
        <v>91</v>
      </c>
      <c r="AV741" s="15" t="s">
        <v>214</v>
      </c>
      <c r="AW741" s="15" t="s">
        <v>35</v>
      </c>
      <c r="AX741" s="15" t="s">
        <v>85</v>
      </c>
      <c r="AY741" s="273" t="s">
        <v>208</v>
      </c>
    </row>
    <row r="742" s="2" customFormat="1" ht="16.5" customHeight="1">
      <c r="A742" s="38"/>
      <c r="B742" s="39"/>
      <c r="C742" s="274" t="s">
        <v>758</v>
      </c>
      <c r="D742" s="274" t="s">
        <v>253</v>
      </c>
      <c r="E742" s="275" t="s">
        <v>1251</v>
      </c>
      <c r="F742" s="276" t="s">
        <v>1252</v>
      </c>
      <c r="G742" s="277" t="s">
        <v>308</v>
      </c>
      <c r="H742" s="278">
        <v>57.75</v>
      </c>
      <c r="I742" s="279"/>
      <c r="J742" s="280">
        <f>ROUND(I742*H742,2)</f>
        <v>0</v>
      </c>
      <c r="K742" s="281"/>
      <c r="L742" s="282"/>
      <c r="M742" s="283" t="s">
        <v>1</v>
      </c>
      <c r="N742" s="284" t="s">
        <v>44</v>
      </c>
      <c r="O742" s="91"/>
      <c r="P742" s="237">
        <f>O742*H742</f>
        <v>0</v>
      </c>
      <c r="Q742" s="237">
        <v>0</v>
      </c>
      <c r="R742" s="237">
        <f>Q742*H742</f>
        <v>0</v>
      </c>
      <c r="S742" s="237">
        <v>0</v>
      </c>
      <c r="T742" s="238">
        <f>S742*H742</f>
        <v>0</v>
      </c>
      <c r="U742" s="38"/>
      <c r="V742" s="38"/>
      <c r="W742" s="38"/>
      <c r="X742" s="38"/>
      <c r="Y742" s="38"/>
      <c r="Z742" s="38"/>
      <c r="AA742" s="38"/>
      <c r="AB742" s="38"/>
      <c r="AC742" s="38"/>
      <c r="AD742" s="38"/>
      <c r="AE742" s="38"/>
      <c r="AR742" s="239" t="s">
        <v>287</v>
      </c>
      <c r="AT742" s="239" t="s">
        <v>253</v>
      </c>
      <c r="AU742" s="239" t="s">
        <v>91</v>
      </c>
      <c r="AY742" s="17" t="s">
        <v>208</v>
      </c>
      <c r="BE742" s="240">
        <f>IF(N742="základní",J742,0)</f>
        <v>0</v>
      </c>
      <c r="BF742" s="240">
        <f>IF(N742="snížená",J742,0)</f>
        <v>0</v>
      </c>
      <c r="BG742" s="240">
        <f>IF(N742="zákl. přenesená",J742,0)</f>
        <v>0</v>
      </c>
      <c r="BH742" s="240">
        <f>IF(N742="sníž. přenesená",J742,0)</f>
        <v>0</v>
      </c>
      <c r="BI742" s="240">
        <f>IF(N742="nulová",J742,0)</f>
        <v>0</v>
      </c>
      <c r="BJ742" s="17" t="s">
        <v>91</v>
      </c>
      <c r="BK742" s="240">
        <f>ROUND(I742*H742,2)</f>
        <v>0</v>
      </c>
      <c r="BL742" s="17" t="s">
        <v>249</v>
      </c>
      <c r="BM742" s="239" t="s">
        <v>1253</v>
      </c>
    </row>
    <row r="743" s="14" customFormat="1">
      <c r="A743" s="14"/>
      <c r="B743" s="252"/>
      <c r="C743" s="253"/>
      <c r="D743" s="243" t="s">
        <v>215</v>
      </c>
      <c r="E743" s="254" t="s">
        <v>1</v>
      </c>
      <c r="F743" s="255" t="s">
        <v>1254</v>
      </c>
      <c r="G743" s="253"/>
      <c r="H743" s="256">
        <v>57.75</v>
      </c>
      <c r="I743" s="257"/>
      <c r="J743" s="253"/>
      <c r="K743" s="253"/>
      <c r="L743" s="258"/>
      <c r="M743" s="259"/>
      <c r="N743" s="260"/>
      <c r="O743" s="260"/>
      <c r="P743" s="260"/>
      <c r="Q743" s="260"/>
      <c r="R743" s="260"/>
      <c r="S743" s="260"/>
      <c r="T743" s="261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T743" s="262" t="s">
        <v>215</v>
      </c>
      <c r="AU743" s="262" t="s">
        <v>91</v>
      </c>
      <c r="AV743" s="14" t="s">
        <v>91</v>
      </c>
      <c r="AW743" s="14" t="s">
        <v>35</v>
      </c>
      <c r="AX743" s="14" t="s">
        <v>78</v>
      </c>
      <c r="AY743" s="262" t="s">
        <v>208</v>
      </c>
    </row>
    <row r="744" s="15" customFormat="1">
      <c r="A744" s="15"/>
      <c r="B744" s="263"/>
      <c r="C744" s="264"/>
      <c r="D744" s="243" t="s">
        <v>215</v>
      </c>
      <c r="E744" s="265" t="s">
        <v>1</v>
      </c>
      <c r="F744" s="266" t="s">
        <v>218</v>
      </c>
      <c r="G744" s="264"/>
      <c r="H744" s="267">
        <v>57.75</v>
      </c>
      <c r="I744" s="268"/>
      <c r="J744" s="264"/>
      <c r="K744" s="264"/>
      <c r="L744" s="269"/>
      <c r="M744" s="270"/>
      <c r="N744" s="271"/>
      <c r="O744" s="271"/>
      <c r="P744" s="271"/>
      <c r="Q744" s="271"/>
      <c r="R744" s="271"/>
      <c r="S744" s="271"/>
      <c r="T744" s="272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T744" s="273" t="s">
        <v>215</v>
      </c>
      <c r="AU744" s="273" t="s">
        <v>91</v>
      </c>
      <c r="AV744" s="15" t="s">
        <v>214</v>
      </c>
      <c r="AW744" s="15" t="s">
        <v>35</v>
      </c>
      <c r="AX744" s="15" t="s">
        <v>85</v>
      </c>
      <c r="AY744" s="273" t="s">
        <v>208</v>
      </c>
    </row>
    <row r="745" s="12" customFormat="1" ht="22.8" customHeight="1">
      <c r="A745" s="12"/>
      <c r="B745" s="211"/>
      <c r="C745" s="212"/>
      <c r="D745" s="213" t="s">
        <v>77</v>
      </c>
      <c r="E745" s="225" t="s">
        <v>1255</v>
      </c>
      <c r="F745" s="225" t="s">
        <v>1256</v>
      </c>
      <c r="G745" s="212"/>
      <c r="H745" s="212"/>
      <c r="I745" s="215"/>
      <c r="J745" s="226">
        <f>BK745</f>
        <v>0</v>
      </c>
      <c r="K745" s="212"/>
      <c r="L745" s="217"/>
      <c r="M745" s="218"/>
      <c r="N745" s="219"/>
      <c r="O745" s="219"/>
      <c r="P745" s="220">
        <f>SUM(P746:P749)</f>
        <v>0</v>
      </c>
      <c r="Q745" s="219"/>
      <c r="R745" s="220">
        <f>SUM(R746:R749)</f>
        <v>0</v>
      </c>
      <c r="S745" s="219"/>
      <c r="T745" s="221">
        <f>SUM(T746:T749)</f>
        <v>0</v>
      </c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R745" s="222" t="s">
        <v>91</v>
      </c>
      <c r="AT745" s="223" t="s">
        <v>77</v>
      </c>
      <c r="AU745" s="223" t="s">
        <v>85</v>
      </c>
      <c r="AY745" s="222" t="s">
        <v>208</v>
      </c>
      <c r="BK745" s="224">
        <f>SUM(BK746:BK749)</f>
        <v>0</v>
      </c>
    </row>
    <row r="746" s="2" customFormat="1" ht="16.5" customHeight="1">
      <c r="A746" s="38"/>
      <c r="B746" s="39"/>
      <c r="C746" s="227" t="s">
        <v>1257</v>
      </c>
      <c r="D746" s="227" t="s">
        <v>210</v>
      </c>
      <c r="E746" s="228" t="s">
        <v>1258</v>
      </c>
      <c r="F746" s="229" t="s">
        <v>1259</v>
      </c>
      <c r="G746" s="230" t="s">
        <v>308</v>
      </c>
      <c r="H746" s="231">
        <v>715</v>
      </c>
      <c r="I746" s="232"/>
      <c r="J746" s="233">
        <f>ROUND(I746*H746,2)</f>
        <v>0</v>
      </c>
      <c r="K746" s="234"/>
      <c r="L746" s="44"/>
      <c r="M746" s="235" t="s">
        <v>1</v>
      </c>
      <c r="N746" s="236" t="s">
        <v>44</v>
      </c>
      <c r="O746" s="91"/>
      <c r="P746" s="237">
        <f>O746*H746</f>
        <v>0</v>
      </c>
      <c r="Q746" s="237">
        <v>0</v>
      </c>
      <c r="R746" s="237">
        <f>Q746*H746</f>
        <v>0</v>
      </c>
      <c r="S746" s="237">
        <v>0</v>
      </c>
      <c r="T746" s="238">
        <f>S746*H746</f>
        <v>0</v>
      </c>
      <c r="U746" s="38"/>
      <c r="V746" s="38"/>
      <c r="W746" s="38"/>
      <c r="X746" s="38"/>
      <c r="Y746" s="38"/>
      <c r="Z746" s="38"/>
      <c r="AA746" s="38"/>
      <c r="AB746" s="38"/>
      <c r="AC746" s="38"/>
      <c r="AD746" s="38"/>
      <c r="AE746" s="38"/>
      <c r="AR746" s="239" t="s">
        <v>249</v>
      </c>
      <c r="AT746" s="239" t="s">
        <v>210</v>
      </c>
      <c r="AU746" s="239" t="s">
        <v>91</v>
      </c>
      <c r="AY746" s="17" t="s">
        <v>208</v>
      </c>
      <c r="BE746" s="240">
        <f>IF(N746="základní",J746,0)</f>
        <v>0</v>
      </c>
      <c r="BF746" s="240">
        <f>IF(N746="snížená",J746,0)</f>
        <v>0</v>
      </c>
      <c r="BG746" s="240">
        <f>IF(N746="zákl. přenesená",J746,0)</f>
        <v>0</v>
      </c>
      <c r="BH746" s="240">
        <f>IF(N746="sníž. přenesená",J746,0)</f>
        <v>0</v>
      </c>
      <c r="BI746" s="240">
        <f>IF(N746="nulová",J746,0)</f>
        <v>0</v>
      </c>
      <c r="BJ746" s="17" t="s">
        <v>91</v>
      </c>
      <c r="BK746" s="240">
        <f>ROUND(I746*H746,2)</f>
        <v>0</v>
      </c>
      <c r="BL746" s="17" t="s">
        <v>249</v>
      </c>
      <c r="BM746" s="239" t="s">
        <v>1260</v>
      </c>
    </row>
    <row r="747" s="2" customFormat="1" ht="16.5" customHeight="1">
      <c r="A747" s="38"/>
      <c r="B747" s="39"/>
      <c r="C747" s="227" t="s">
        <v>762</v>
      </c>
      <c r="D747" s="227" t="s">
        <v>210</v>
      </c>
      <c r="E747" s="228" t="s">
        <v>1261</v>
      </c>
      <c r="F747" s="229" t="s">
        <v>1262</v>
      </c>
      <c r="G747" s="230" t="s">
        <v>308</v>
      </c>
      <c r="H747" s="231">
        <v>142.5</v>
      </c>
      <c r="I747" s="232"/>
      <c r="J747" s="233">
        <f>ROUND(I747*H747,2)</f>
        <v>0</v>
      </c>
      <c r="K747" s="234"/>
      <c r="L747" s="44"/>
      <c r="M747" s="235" t="s">
        <v>1</v>
      </c>
      <c r="N747" s="236" t="s">
        <v>44</v>
      </c>
      <c r="O747" s="91"/>
      <c r="P747" s="237">
        <f>O747*H747</f>
        <v>0</v>
      </c>
      <c r="Q747" s="237">
        <v>0</v>
      </c>
      <c r="R747" s="237">
        <f>Q747*H747</f>
        <v>0</v>
      </c>
      <c r="S747" s="237">
        <v>0</v>
      </c>
      <c r="T747" s="238">
        <f>S747*H747</f>
        <v>0</v>
      </c>
      <c r="U747" s="38"/>
      <c r="V747" s="38"/>
      <c r="W747" s="38"/>
      <c r="X747" s="38"/>
      <c r="Y747" s="38"/>
      <c r="Z747" s="38"/>
      <c r="AA747" s="38"/>
      <c r="AB747" s="38"/>
      <c r="AC747" s="38"/>
      <c r="AD747" s="38"/>
      <c r="AE747" s="38"/>
      <c r="AR747" s="239" t="s">
        <v>249</v>
      </c>
      <c r="AT747" s="239" t="s">
        <v>210</v>
      </c>
      <c r="AU747" s="239" t="s">
        <v>91</v>
      </c>
      <c r="AY747" s="17" t="s">
        <v>208</v>
      </c>
      <c r="BE747" s="240">
        <f>IF(N747="základní",J747,0)</f>
        <v>0</v>
      </c>
      <c r="BF747" s="240">
        <f>IF(N747="snížená",J747,0)</f>
        <v>0</v>
      </c>
      <c r="BG747" s="240">
        <f>IF(N747="zákl. přenesená",J747,0)</f>
        <v>0</v>
      </c>
      <c r="BH747" s="240">
        <f>IF(N747="sníž. přenesená",J747,0)</f>
        <v>0</v>
      </c>
      <c r="BI747" s="240">
        <f>IF(N747="nulová",J747,0)</f>
        <v>0</v>
      </c>
      <c r="BJ747" s="17" t="s">
        <v>91</v>
      </c>
      <c r="BK747" s="240">
        <f>ROUND(I747*H747,2)</f>
        <v>0</v>
      </c>
      <c r="BL747" s="17" t="s">
        <v>249</v>
      </c>
      <c r="BM747" s="239" t="s">
        <v>1263</v>
      </c>
    </row>
    <row r="748" s="14" customFormat="1">
      <c r="A748" s="14"/>
      <c r="B748" s="252"/>
      <c r="C748" s="253"/>
      <c r="D748" s="243" t="s">
        <v>215</v>
      </c>
      <c r="E748" s="254" t="s">
        <v>1</v>
      </c>
      <c r="F748" s="255" t="s">
        <v>1264</v>
      </c>
      <c r="G748" s="253"/>
      <c r="H748" s="256">
        <v>142.5</v>
      </c>
      <c r="I748" s="257"/>
      <c r="J748" s="253"/>
      <c r="K748" s="253"/>
      <c r="L748" s="258"/>
      <c r="M748" s="259"/>
      <c r="N748" s="260"/>
      <c r="O748" s="260"/>
      <c r="P748" s="260"/>
      <c r="Q748" s="260"/>
      <c r="R748" s="260"/>
      <c r="S748" s="260"/>
      <c r="T748" s="261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T748" s="262" t="s">
        <v>215</v>
      </c>
      <c r="AU748" s="262" t="s">
        <v>91</v>
      </c>
      <c r="AV748" s="14" t="s">
        <v>91</v>
      </c>
      <c r="AW748" s="14" t="s">
        <v>35</v>
      </c>
      <c r="AX748" s="14" t="s">
        <v>78</v>
      </c>
      <c r="AY748" s="262" t="s">
        <v>208</v>
      </c>
    </row>
    <row r="749" s="15" customFormat="1">
      <c r="A749" s="15"/>
      <c r="B749" s="263"/>
      <c r="C749" s="264"/>
      <c r="D749" s="243" t="s">
        <v>215</v>
      </c>
      <c r="E749" s="265" t="s">
        <v>1</v>
      </c>
      <c r="F749" s="266" t="s">
        <v>218</v>
      </c>
      <c r="G749" s="264"/>
      <c r="H749" s="267">
        <v>142.5</v>
      </c>
      <c r="I749" s="268"/>
      <c r="J749" s="264"/>
      <c r="K749" s="264"/>
      <c r="L749" s="269"/>
      <c r="M749" s="270"/>
      <c r="N749" s="271"/>
      <c r="O749" s="271"/>
      <c r="P749" s="271"/>
      <c r="Q749" s="271"/>
      <c r="R749" s="271"/>
      <c r="S749" s="271"/>
      <c r="T749" s="272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T749" s="273" t="s">
        <v>215</v>
      </c>
      <c r="AU749" s="273" t="s">
        <v>91</v>
      </c>
      <c r="AV749" s="15" t="s">
        <v>214</v>
      </c>
      <c r="AW749" s="15" t="s">
        <v>35</v>
      </c>
      <c r="AX749" s="15" t="s">
        <v>85</v>
      </c>
      <c r="AY749" s="273" t="s">
        <v>208</v>
      </c>
    </row>
    <row r="750" s="12" customFormat="1" ht="22.8" customHeight="1">
      <c r="A750" s="12"/>
      <c r="B750" s="211"/>
      <c r="C750" s="212"/>
      <c r="D750" s="213" t="s">
        <v>77</v>
      </c>
      <c r="E750" s="225" t="s">
        <v>1265</v>
      </c>
      <c r="F750" s="225" t="s">
        <v>1266</v>
      </c>
      <c r="G750" s="212"/>
      <c r="H750" s="212"/>
      <c r="I750" s="215"/>
      <c r="J750" s="226">
        <f>BK750</f>
        <v>0</v>
      </c>
      <c r="K750" s="212"/>
      <c r="L750" s="217"/>
      <c r="M750" s="218"/>
      <c r="N750" s="219"/>
      <c r="O750" s="219"/>
      <c r="P750" s="220">
        <f>SUM(P751:P755)</f>
        <v>0</v>
      </c>
      <c r="Q750" s="219"/>
      <c r="R750" s="220">
        <f>SUM(R751:R755)</f>
        <v>0</v>
      </c>
      <c r="S750" s="219"/>
      <c r="T750" s="221">
        <f>SUM(T751:T755)</f>
        <v>0</v>
      </c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R750" s="222" t="s">
        <v>91</v>
      </c>
      <c r="AT750" s="223" t="s">
        <v>77</v>
      </c>
      <c r="AU750" s="223" t="s">
        <v>85</v>
      </c>
      <c r="AY750" s="222" t="s">
        <v>208</v>
      </c>
      <c r="BK750" s="224">
        <f>SUM(BK751:BK755)</f>
        <v>0</v>
      </c>
    </row>
    <row r="751" s="2" customFormat="1" ht="16.5" customHeight="1">
      <c r="A751" s="38"/>
      <c r="B751" s="39"/>
      <c r="C751" s="227" t="s">
        <v>1267</v>
      </c>
      <c r="D751" s="227" t="s">
        <v>210</v>
      </c>
      <c r="E751" s="228" t="s">
        <v>1268</v>
      </c>
      <c r="F751" s="229" t="s">
        <v>1269</v>
      </c>
      <c r="G751" s="230" t="s">
        <v>308</v>
      </c>
      <c r="H751" s="231">
        <v>6847</v>
      </c>
      <c r="I751" s="232"/>
      <c r="J751" s="233">
        <f>ROUND(I751*H751,2)</f>
        <v>0</v>
      </c>
      <c r="K751" s="234"/>
      <c r="L751" s="44"/>
      <c r="M751" s="235" t="s">
        <v>1</v>
      </c>
      <c r="N751" s="236" t="s">
        <v>44</v>
      </c>
      <c r="O751" s="91"/>
      <c r="P751" s="237">
        <f>O751*H751</f>
        <v>0</v>
      </c>
      <c r="Q751" s="237">
        <v>0</v>
      </c>
      <c r="R751" s="237">
        <f>Q751*H751</f>
        <v>0</v>
      </c>
      <c r="S751" s="237">
        <v>0</v>
      </c>
      <c r="T751" s="238">
        <f>S751*H751</f>
        <v>0</v>
      </c>
      <c r="U751" s="38"/>
      <c r="V751" s="38"/>
      <c r="W751" s="38"/>
      <c r="X751" s="38"/>
      <c r="Y751" s="38"/>
      <c r="Z751" s="38"/>
      <c r="AA751" s="38"/>
      <c r="AB751" s="38"/>
      <c r="AC751" s="38"/>
      <c r="AD751" s="38"/>
      <c r="AE751" s="38"/>
      <c r="AR751" s="239" t="s">
        <v>249</v>
      </c>
      <c r="AT751" s="239" t="s">
        <v>210</v>
      </c>
      <c r="AU751" s="239" t="s">
        <v>91</v>
      </c>
      <c r="AY751" s="17" t="s">
        <v>208</v>
      </c>
      <c r="BE751" s="240">
        <f>IF(N751="základní",J751,0)</f>
        <v>0</v>
      </c>
      <c r="BF751" s="240">
        <f>IF(N751="snížená",J751,0)</f>
        <v>0</v>
      </c>
      <c r="BG751" s="240">
        <f>IF(N751="zákl. přenesená",J751,0)</f>
        <v>0</v>
      </c>
      <c r="BH751" s="240">
        <f>IF(N751="sníž. přenesená",J751,0)</f>
        <v>0</v>
      </c>
      <c r="BI751" s="240">
        <f>IF(N751="nulová",J751,0)</f>
        <v>0</v>
      </c>
      <c r="BJ751" s="17" t="s">
        <v>91</v>
      </c>
      <c r="BK751" s="240">
        <f>ROUND(I751*H751,2)</f>
        <v>0</v>
      </c>
      <c r="BL751" s="17" t="s">
        <v>249</v>
      </c>
      <c r="BM751" s="239" t="s">
        <v>1270</v>
      </c>
    </row>
    <row r="752" s="14" customFormat="1">
      <c r="A752" s="14"/>
      <c r="B752" s="252"/>
      <c r="C752" s="253"/>
      <c r="D752" s="243" t="s">
        <v>215</v>
      </c>
      <c r="E752" s="254" t="s">
        <v>1</v>
      </c>
      <c r="F752" s="255" t="s">
        <v>1271</v>
      </c>
      <c r="G752" s="253"/>
      <c r="H752" s="256">
        <v>2470</v>
      </c>
      <c r="I752" s="257"/>
      <c r="J752" s="253"/>
      <c r="K752" s="253"/>
      <c r="L752" s="258"/>
      <c r="M752" s="259"/>
      <c r="N752" s="260"/>
      <c r="O752" s="260"/>
      <c r="P752" s="260"/>
      <c r="Q752" s="260"/>
      <c r="R752" s="260"/>
      <c r="S752" s="260"/>
      <c r="T752" s="261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T752" s="262" t="s">
        <v>215</v>
      </c>
      <c r="AU752" s="262" t="s">
        <v>91</v>
      </c>
      <c r="AV752" s="14" t="s">
        <v>91</v>
      </c>
      <c r="AW752" s="14" t="s">
        <v>35</v>
      </c>
      <c r="AX752" s="14" t="s">
        <v>78</v>
      </c>
      <c r="AY752" s="262" t="s">
        <v>208</v>
      </c>
    </row>
    <row r="753" s="14" customFormat="1">
      <c r="A753" s="14"/>
      <c r="B753" s="252"/>
      <c r="C753" s="253"/>
      <c r="D753" s="243" t="s">
        <v>215</v>
      </c>
      <c r="E753" s="254" t="s">
        <v>1</v>
      </c>
      <c r="F753" s="255" t="s">
        <v>1272</v>
      </c>
      <c r="G753" s="253"/>
      <c r="H753" s="256">
        <v>4232</v>
      </c>
      <c r="I753" s="257"/>
      <c r="J753" s="253"/>
      <c r="K753" s="253"/>
      <c r="L753" s="258"/>
      <c r="M753" s="259"/>
      <c r="N753" s="260"/>
      <c r="O753" s="260"/>
      <c r="P753" s="260"/>
      <c r="Q753" s="260"/>
      <c r="R753" s="260"/>
      <c r="S753" s="260"/>
      <c r="T753" s="261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T753" s="262" t="s">
        <v>215</v>
      </c>
      <c r="AU753" s="262" t="s">
        <v>91</v>
      </c>
      <c r="AV753" s="14" t="s">
        <v>91</v>
      </c>
      <c r="AW753" s="14" t="s">
        <v>35</v>
      </c>
      <c r="AX753" s="14" t="s">
        <v>78</v>
      </c>
      <c r="AY753" s="262" t="s">
        <v>208</v>
      </c>
    </row>
    <row r="754" s="14" customFormat="1">
      <c r="A754" s="14"/>
      <c r="B754" s="252"/>
      <c r="C754" s="253"/>
      <c r="D754" s="243" t="s">
        <v>215</v>
      </c>
      <c r="E754" s="254" t="s">
        <v>1</v>
      </c>
      <c r="F754" s="255" t="s">
        <v>1273</v>
      </c>
      <c r="G754" s="253"/>
      <c r="H754" s="256">
        <v>145</v>
      </c>
      <c r="I754" s="257"/>
      <c r="J754" s="253"/>
      <c r="K754" s="253"/>
      <c r="L754" s="258"/>
      <c r="M754" s="259"/>
      <c r="N754" s="260"/>
      <c r="O754" s="260"/>
      <c r="P754" s="260"/>
      <c r="Q754" s="260"/>
      <c r="R754" s="260"/>
      <c r="S754" s="260"/>
      <c r="T754" s="261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T754" s="262" t="s">
        <v>215</v>
      </c>
      <c r="AU754" s="262" t="s">
        <v>91</v>
      </c>
      <c r="AV754" s="14" t="s">
        <v>91</v>
      </c>
      <c r="AW754" s="14" t="s">
        <v>35</v>
      </c>
      <c r="AX754" s="14" t="s">
        <v>78</v>
      </c>
      <c r="AY754" s="262" t="s">
        <v>208</v>
      </c>
    </row>
    <row r="755" s="15" customFormat="1">
      <c r="A755" s="15"/>
      <c r="B755" s="263"/>
      <c r="C755" s="264"/>
      <c r="D755" s="243" t="s">
        <v>215</v>
      </c>
      <c r="E755" s="265" t="s">
        <v>1</v>
      </c>
      <c r="F755" s="266" t="s">
        <v>218</v>
      </c>
      <c r="G755" s="264"/>
      <c r="H755" s="267">
        <v>6847</v>
      </c>
      <c r="I755" s="268"/>
      <c r="J755" s="264"/>
      <c r="K755" s="264"/>
      <c r="L755" s="269"/>
      <c r="M755" s="285"/>
      <c r="N755" s="286"/>
      <c r="O755" s="286"/>
      <c r="P755" s="286"/>
      <c r="Q755" s="286"/>
      <c r="R755" s="286"/>
      <c r="S755" s="286"/>
      <c r="T755" s="287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T755" s="273" t="s">
        <v>215</v>
      </c>
      <c r="AU755" s="273" t="s">
        <v>91</v>
      </c>
      <c r="AV755" s="15" t="s">
        <v>214</v>
      </c>
      <c r="AW755" s="15" t="s">
        <v>35</v>
      </c>
      <c r="AX755" s="15" t="s">
        <v>85</v>
      </c>
      <c r="AY755" s="273" t="s">
        <v>208</v>
      </c>
    </row>
    <row r="756" s="2" customFormat="1" ht="6.96" customHeight="1">
      <c r="A756" s="38"/>
      <c r="B756" s="66"/>
      <c r="C756" s="67"/>
      <c r="D756" s="67"/>
      <c r="E756" s="67"/>
      <c r="F756" s="67"/>
      <c r="G756" s="67"/>
      <c r="H756" s="67"/>
      <c r="I756" s="67"/>
      <c r="J756" s="67"/>
      <c r="K756" s="67"/>
      <c r="L756" s="44"/>
      <c r="M756" s="38"/>
      <c r="O756" s="38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  <c r="AA756" s="38"/>
      <c r="AB756" s="38"/>
      <c r="AC756" s="38"/>
      <c r="AD756" s="38"/>
      <c r="AE756" s="38"/>
    </row>
  </sheetData>
  <sheetProtection sheet="1" autoFilter="0" formatColumns="0" formatRows="0" objects="1" scenarios="1" spinCount="100000" saltValue="l+zZFx7sIwe9A79me1oPnl424BixaSPfbidtvOX14vnpD86pgOl0m6sQtjwPjctXvSJU6J7acZZHtSqMcCyZbQ==" hashValue="T4pi12XEbTsnHg+QOSSfO6mhjNR6bOQUFwdSbDGu7MsWYAJnfr0n8flmo5i3X7KglGZEyR6m3NVa3qSQMzGsHg==" algorithmName="SHA-512" password="CC35"/>
  <autoFilter ref="C146:K755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35:H135"/>
    <mergeCell ref="E137:H137"/>
    <mergeCell ref="E139:H139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95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1274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ROUND(J126,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ROUND((SUM(BE126:BE242)),  2)</f>
        <v>0</v>
      </c>
      <c r="G35" s="38"/>
      <c r="H35" s="38"/>
      <c r="I35" s="164">
        <v>0.20999999999999999</v>
      </c>
      <c r="J35" s="163">
        <f>ROUND(((SUM(BE126:BE242))*I35),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ROUND((SUM(BF126:BF242)),  2)</f>
        <v>0</v>
      </c>
      <c r="G36" s="38"/>
      <c r="H36" s="38"/>
      <c r="I36" s="164">
        <v>0.14999999999999999</v>
      </c>
      <c r="J36" s="163">
        <f>ROUND(((SUM(BF126:BF242))*I36),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ROUND((SUM(BG126:BG242)),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ROUND((SUM(BH126:BH242)),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ROUND((SUM(BI126:BI242)),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D.1.04 - Vytápění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J126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1275</v>
      </c>
      <c r="E99" s="191"/>
      <c r="F99" s="191"/>
      <c r="G99" s="191"/>
      <c r="H99" s="191"/>
      <c r="I99" s="191"/>
      <c r="J99" s="192">
        <f>J127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1276</v>
      </c>
      <c r="E100" s="191"/>
      <c r="F100" s="191"/>
      <c r="G100" s="191"/>
      <c r="H100" s="191"/>
      <c r="I100" s="191"/>
      <c r="J100" s="192">
        <f>J147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1277</v>
      </c>
      <c r="E101" s="191"/>
      <c r="F101" s="191"/>
      <c r="G101" s="191"/>
      <c r="H101" s="191"/>
      <c r="I101" s="191"/>
      <c r="J101" s="192">
        <f>J158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1278</v>
      </c>
      <c r="E102" s="191"/>
      <c r="F102" s="191"/>
      <c r="G102" s="191"/>
      <c r="H102" s="191"/>
      <c r="I102" s="191"/>
      <c r="J102" s="192">
        <f>J202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10" customFormat="1" ht="19.92" customHeight="1">
      <c r="A103" s="10"/>
      <c r="B103" s="194"/>
      <c r="C103" s="133"/>
      <c r="D103" s="195" t="s">
        <v>1279</v>
      </c>
      <c r="E103" s="196"/>
      <c r="F103" s="196"/>
      <c r="G103" s="196"/>
      <c r="H103" s="196"/>
      <c r="I103" s="196"/>
      <c r="J103" s="197">
        <f>J220</f>
        <v>0</v>
      </c>
      <c r="K103" s="133"/>
      <c r="L103" s="198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hidden="1" s="10" customFormat="1" ht="19.92" customHeight="1">
      <c r="A104" s="10"/>
      <c r="B104" s="194"/>
      <c r="C104" s="133"/>
      <c r="D104" s="195" t="s">
        <v>1280</v>
      </c>
      <c r="E104" s="196"/>
      <c r="F104" s="196"/>
      <c r="G104" s="196"/>
      <c r="H104" s="196"/>
      <c r="I104" s="196"/>
      <c r="J104" s="197">
        <f>J231</f>
        <v>0</v>
      </c>
      <c r="K104" s="133"/>
      <c r="L104" s="198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hidden="1" s="2" customFormat="1" ht="21.84" customHeight="1">
      <c r="A105" s="38"/>
      <c r="B105" s="39"/>
      <c r="C105" s="40"/>
      <c r="D105" s="40"/>
      <c r="E105" s="40"/>
      <c r="F105" s="40"/>
      <c r="G105" s="40"/>
      <c r="H105" s="40"/>
      <c r="I105" s="40"/>
      <c r="J105" s="40"/>
      <c r="K105" s="40"/>
      <c r="L105" s="63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</row>
    <row r="106" hidden="1" s="2" customFormat="1" ht="6.96" customHeight="1">
      <c r="A106" s="38"/>
      <c r="B106" s="66"/>
      <c r="C106" s="67"/>
      <c r="D106" s="67"/>
      <c r="E106" s="67"/>
      <c r="F106" s="67"/>
      <c r="G106" s="67"/>
      <c r="H106" s="67"/>
      <c r="I106" s="67"/>
      <c r="J106" s="67"/>
      <c r="K106" s="67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hidden="1"/>
    <row r="108" hidden="1"/>
    <row r="109" hidden="1"/>
    <row r="110" s="2" customFormat="1" ht="6.96" customHeight="1">
      <c r="A110" s="38"/>
      <c r="B110" s="68"/>
      <c r="C110" s="69"/>
      <c r="D110" s="69"/>
      <c r="E110" s="69"/>
      <c r="F110" s="69"/>
      <c r="G110" s="69"/>
      <c r="H110" s="69"/>
      <c r="I110" s="69"/>
      <c r="J110" s="69"/>
      <c r="K110" s="69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24.96" customHeight="1">
      <c r="A111" s="38"/>
      <c r="B111" s="39"/>
      <c r="C111" s="23" t="s">
        <v>193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6.96" customHeight="1">
      <c r="A112" s="38"/>
      <c r="B112" s="39"/>
      <c r="C112" s="40"/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16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26.25" customHeight="1">
      <c r="A114" s="38"/>
      <c r="B114" s="39"/>
      <c r="C114" s="40"/>
      <c r="D114" s="40"/>
      <c r="E114" s="183" t="str">
        <f>E7</f>
        <v>Přestavba a rozšíření domova pro seniory Jiráskova č.p.193 Broumov</v>
      </c>
      <c r="F114" s="32"/>
      <c r="G114" s="32"/>
      <c r="H114" s="32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1" customFormat="1" ht="12" customHeight="1">
      <c r="B115" s="21"/>
      <c r="C115" s="32" t="s">
        <v>157</v>
      </c>
      <c r="D115" s="22"/>
      <c r="E115" s="22"/>
      <c r="F115" s="22"/>
      <c r="G115" s="22"/>
      <c r="H115" s="22"/>
      <c r="I115" s="22"/>
      <c r="J115" s="22"/>
      <c r="K115" s="22"/>
      <c r="L115" s="20"/>
    </row>
    <row r="116" s="2" customFormat="1" ht="16.5" customHeight="1">
      <c r="A116" s="38"/>
      <c r="B116" s="39"/>
      <c r="C116" s="40"/>
      <c r="D116" s="40"/>
      <c r="E116" s="183" t="s">
        <v>158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2" customHeight="1">
      <c r="A117" s="38"/>
      <c r="B117" s="39"/>
      <c r="C117" s="32" t="s">
        <v>159</v>
      </c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6.5" customHeight="1">
      <c r="A118" s="38"/>
      <c r="B118" s="39"/>
      <c r="C118" s="40"/>
      <c r="D118" s="40"/>
      <c r="E118" s="76" t="str">
        <f>E11</f>
        <v>D.1.04 - Vytápění</v>
      </c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2" customHeight="1">
      <c r="A120" s="38"/>
      <c r="B120" s="39"/>
      <c r="C120" s="32" t="s">
        <v>20</v>
      </c>
      <c r="D120" s="40"/>
      <c r="E120" s="40"/>
      <c r="F120" s="27" t="str">
        <f>F14</f>
        <v xml:space="preserve"> </v>
      </c>
      <c r="G120" s="40"/>
      <c r="H120" s="40"/>
      <c r="I120" s="32" t="s">
        <v>22</v>
      </c>
      <c r="J120" s="79" t="str">
        <f>IF(J14="","",J14)</f>
        <v>13. 3. 2022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40.05" customHeight="1">
      <c r="A122" s="38"/>
      <c r="B122" s="39"/>
      <c r="C122" s="32" t="s">
        <v>24</v>
      </c>
      <c r="D122" s="40"/>
      <c r="E122" s="40"/>
      <c r="F122" s="27" t="str">
        <f>E17</f>
        <v>Město Broumov, třída Masarykova 239,55001 Broumov</v>
      </c>
      <c r="G122" s="40"/>
      <c r="H122" s="40"/>
      <c r="I122" s="32" t="s">
        <v>32</v>
      </c>
      <c r="J122" s="36" t="str">
        <f>E23</f>
        <v xml:space="preserve">Ing. Ondřej Nesměrák, Ploštilova 1379,14300 Praha 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15.15" customHeight="1">
      <c r="A123" s="38"/>
      <c r="B123" s="39"/>
      <c r="C123" s="32" t="s">
        <v>30</v>
      </c>
      <c r="D123" s="40"/>
      <c r="E123" s="40"/>
      <c r="F123" s="27" t="str">
        <f>IF(E20="","",E20)</f>
        <v>Vyplň údaj</v>
      </c>
      <c r="G123" s="40"/>
      <c r="H123" s="40"/>
      <c r="I123" s="32" t="s">
        <v>36</v>
      </c>
      <c r="J123" s="36" t="str">
        <f>E26</f>
        <v xml:space="preserve"> </v>
      </c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0.32" customHeight="1">
      <c r="A124" s="38"/>
      <c r="B124" s="39"/>
      <c r="C124" s="40"/>
      <c r="D124" s="40"/>
      <c r="E124" s="40"/>
      <c r="F124" s="40"/>
      <c r="G124" s="40"/>
      <c r="H124" s="40"/>
      <c r="I124" s="40"/>
      <c r="J124" s="40"/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11" customFormat="1" ht="29.28" customHeight="1">
      <c r="A125" s="199"/>
      <c r="B125" s="200"/>
      <c r="C125" s="201" t="s">
        <v>194</v>
      </c>
      <c r="D125" s="202" t="s">
        <v>63</v>
      </c>
      <c r="E125" s="202" t="s">
        <v>59</v>
      </c>
      <c r="F125" s="202" t="s">
        <v>60</v>
      </c>
      <c r="G125" s="202" t="s">
        <v>195</v>
      </c>
      <c r="H125" s="202" t="s">
        <v>196</v>
      </c>
      <c r="I125" s="202" t="s">
        <v>197</v>
      </c>
      <c r="J125" s="203" t="s">
        <v>163</v>
      </c>
      <c r="K125" s="204" t="s">
        <v>198</v>
      </c>
      <c r="L125" s="205"/>
      <c r="M125" s="100" t="s">
        <v>1</v>
      </c>
      <c r="N125" s="101" t="s">
        <v>42</v>
      </c>
      <c r="O125" s="101" t="s">
        <v>199</v>
      </c>
      <c r="P125" s="101" t="s">
        <v>200</v>
      </c>
      <c r="Q125" s="101" t="s">
        <v>201</v>
      </c>
      <c r="R125" s="101" t="s">
        <v>202</v>
      </c>
      <c r="S125" s="101" t="s">
        <v>203</v>
      </c>
      <c r="T125" s="102" t="s">
        <v>204</v>
      </c>
      <c r="U125" s="199"/>
      <c r="V125" s="199"/>
      <c r="W125" s="199"/>
      <c r="X125" s="199"/>
      <c r="Y125" s="199"/>
      <c r="Z125" s="199"/>
      <c r="AA125" s="199"/>
      <c r="AB125" s="199"/>
      <c r="AC125" s="199"/>
      <c r="AD125" s="199"/>
      <c r="AE125" s="199"/>
    </row>
    <row r="126" s="2" customFormat="1" ht="22.8" customHeight="1">
      <c r="A126" s="38"/>
      <c r="B126" s="39"/>
      <c r="C126" s="107" t="s">
        <v>205</v>
      </c>
      <c r="D126" s="40"/>
      <c r="E126" s="40"/>
      <c r="F126" s="40"/>
      <c r="G126" s="40"/>
      <c r="H126" s="40"/>
      <c r="I126" s="40"/>
      <c r="J126" s="206">
        <f>BK126</f>
        <v>0</v>
      </c>
      <c r="K126" s="40"/>
      <c r="L126" s="44"/>
      <c r="M126" s="103"/>
      <c r="N126" s="207"/>
      <c r="O126" s="104"/>
      <c r="P126" s="208">
        <f>P127+P147+P158+P202</f>
        <v>0</v>
      </c>
      <c r="Q126" s="104"/>
      <c r="R126" s="208">
        <f>R127+R147+R158+R202</f>
        <v>0</v>
      </c>
      <c r="S126" s="104"/>
      <c r="T126" s="209">
        <f>T127+T147+T158+T202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T126" s="17" t="s">
        <v>77</v>
      </c>
      <c r="AU126" s="17" t="s">
        <v>165</v>
      </c>
      <c r="BK126" s="210">
        <f>BK127+BK147+BK158+BK202</f>
        <v>0</v>
      </c>
    </row>
    <row r="127" s="12" customFormat="1" ht="25.92" customHeight="1">
      <c r="A127" s="12"/>
      <c r="B127" s="211"/>
      <c r="C127" s="212"/>
      <c r="D127" s="213" t="s">
        <v>77</v>
      </c>
      <c r="E127" s="214" t="s">
        <v>1281</v>
      </c>
      <c r="F127" s="214" t="s">
        <v>1282</v>
      </c>
      <c r="G127" s="212"/>
      <c r="H127" s="212"/>
      <c r="I127" s="215"/>
      <c r="J127" s="216">
        <f>BK127</f>
        <v>0</v>
      </c>
      <c r="K127" s="212"/>
      <c r="L127" s="217"/>
      <c r="M127" s="218"/>
      <c r="N127" s="219"/>
      <c r="O127" s="219"/>
      <c r="P127" s="220">
        <f>SUM(P128:P146)</f>
        <v>0</v>
      </c>
      <c r="Q127" s="219"/>
      <c r="R127" s="220">
        <f>SUM(R128:R146)</f>
        <v>0</v>
      </c>
      <c r="S127" s="219"/>
      <c r="T127" s="221">
        <f>SUM(T128:T146)</f>
        <v>0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R127" s="222" t="s">
        <v>85</v>
      </c>
      <c r="AT127" s="223" t="s">
        <v>77</v>
      </c>
      <c r="AU127" s="223" t="s">
        <v>78</v>
      </c>
      <c r="AY127" s="222" t="s">
        <v>208</v>
      </c>
      <c r="BK127" s="224">
        <f>SUM(BK128:BK146)</f>
        <v>0</v>
      </c>
    </row>
    <row r="128" s="2" customFormat="1" ht="16.5" customHeight="1">
      <c r="A128" s="38"/>
      <c r="B128" s="39"/>
      <c r="C128" s="227" t="s">
        <v>85</v>
      </c>
      <c r="D128" s="227" t="s">
        <v>210</v>
      </c>
      <c r="E128" s="228" t="s">
        <v>1283</v>
      </c>
      <c r="F128" s="229" t="s">
        <v>1284</v>
      </c>
      <c r="G128" s="230" t="s">
        <v>1285</v>
      </c>
      <c r="H128" s="231">
        <v>2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85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91</v>
      </c>
    </row>
    <row r="129" s="2" customFormat="1" ht="16.5" customHeight="1">
      <c r="A129" s="38"/>
      <c r="B129" s="39"/>
      <c r="C129" s="227" t="s">
        <v>91</v>
      </c>
      <c r="D129" s="227" t="s">
        <v>210</v>
      </c>
      <c r="E129" s="228" t="s">
        <v>1286</v>
      </c>
      <c r="F129" s="229" t="s">
        <v>1287</v>
      </c>
      <c r="G129" s="230" t="s">
        <v>1288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214</v>
      </c>
    </row>
    <row r="130" s="2" customFormat="1" ht="16.5" customHeight="1">
      <c r="A130" s="38"/>
      <c r="B130" s="39"/>
      <c r="C130" s="227" t="s">
        <v>223</v>
      </c>
      <c r="D130" s="227" t="s">
        <v>210</v>
      </c>
      <c r="E130" s="228" t="s">
        <v>1289</v>
      </c>
      <c r="F130" s="229" t="s">
        <v>1290</v>
      </c>
      <c r="G130" s="230" t="s">
        <v>1288</v>
      </c>
      <c r="H130" s="231">
        <v>1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226</v>
      </c>
    </row>
    <row r="131" s="2" customFormat="1" ht="16.5" customHeight="1">
      <c r="A131" s="38"/>
      <c r="B131" s="39"/>
      <c r="C131" s="227" t="s">
        <v>214</v>
      </c>
      <c r="D131" s="227" t="s">
        <v>210</v>
      </c>
      <c r="E131" s="228" t="s">
        <v>1291</v>
      </c>
      <c r="F131" s="229" t="s">
        <v>1292</v>
      </c>
      <c r="G131" s="230" t="s">
        <v>1288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231</v>
      </c>
    </row>
    <row r="132" s="2" customFormat="1" ht="16.5" customHeight="1">
      <c r="A132" s="38"/>
      <c r="B132" s="39"/>
      <c r="C132" s="227" t="s">
        <v>233</v>
      </c>
      <c r="D132" s="227" t="s">
        <v>210</v>
      </c>
      <c r="E132" s="228" t="s">
        <v>1293</v>
      </c>
      <c r="F132" s="229" t="s">
        <v>1294</v>
      </c>
      <c r="G132" s="230" t="s">
        <v>1288</v>
      </c>
      <c r="H132" s="231">
        <v>1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236</v>
      </c>
    </row>
    <row r="133" s="2" customFormat="1" ht="21.75" customHeight="1">
      <c r="A133" s="38"/>
      <c r="B133" s="39"/>
      <c r="C133" s="227" t="s">
        <v>226</v>
      </c>
      <c r="D133" s="227" t="s">
        <v>210</v>
      </c>
      <c r="E133" s="228" t="s">
        <v>1295</v>
      </c>
      <c r="F133" s="229" t="s">
        <v>1296</v>
      </c>
      <c r="G133" s="230" t="s">
        <v>1288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240</v>
      </c>
    </row>
    <row r="134" s="2" customFormat="1" ht="24.15" customHeight="1">
      <c r="A134" s="38"/>
      <c r="B134" s="39"/>
      <c r="C134" s="227" t="s">
        <v>242</v>
      </c>
      <c r="D134" s="227" t="s">
        <v>210</v>
      </c>
      <c r="E134" s="228" t="s">
        <v>1297</v>
      </c>
      <c r="F134" s="229" t="s">
        <v>1298</v>
      </c>
      <c r="G134" s="230" t="s">
        <v>1285</v>
      </c>
      <c r="H134" s="231">
        <v>2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245</v>
      </c>
    </row>
    <row r="135" s="2" customFormat="1" ht="16.5" customHeight="1">
      <c r="A135" s="38"/>
      <c r="B135" s="39"/>
      <c r="C135" s="227" t="s">
        <v>231</v>
      </c>
      <c r="D135" s="227" t="s">
        <v>210</v>
      </c>
      <c r="E135" s="228" t="s">
        <v>1299</v>
      </c>
      <c r="F135" s="229" t="s">
        <v>1300</v>
      </c>
      <c r="G135" s="230" t="s">
        <v>1285</v>
      </c>
      <c r="H135" s="231">
        <v>2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249</v>
      </c>
    </row>
    <row r="136" s="2" customFormat="1" ht="21.75" customHeight="1">
      <c r="A136" s="38"/>
      <c r="B136" s="39"/>
      <c r="C136" s="227" t="s">
        <v>252</v>
      </c>
      <c r="D136" s="227" t="s">
        <v>210</v>
      </c>
      <c r="E136" s="228" t="s">
        <v>1301</v>
      </c>
      <c r="F136" s="229" t="s">
        <v>1302</v>
      </c>
      <c r="G136" s="230" t="s">
        <v>1285</v>
      </c>
      <c r="H136" s="231">
        <v>1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256</v>
      </c>
    </row>
    <row r="137" s="2" customFormat="1" ht="16.5" customHeight="1">
      <c r="A137" s="38"/>
      <c r="B137" s="39"/>
      <c r="C137" s="227" t="s">
        <v>236</v>
      </c>
      <c r="D137" s="227" t="s">
        <v>210</v>
      </c>
      <c r="E137" s="228" t="s">
        <v>1303</v>
      </c>
      <c r="F137" s="229" t="s">
        <v>1304</v>
      </c>
      <c r="G137" s="230" t="s">
        <v>1285</v>
      </c>
      <c r="H137" s="231">
        <v>1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261</v>
      </c>
    </row>
    <row r="138" s="2" customFormat="1" ht="16.5" customHeight="1">
      <c r="A138" s="38"/>
      <c r="B138" s="39"/>
      <c r="C138" s="227" t="s">
        <v>264</v>
      </c>
      <c r="D138" s="227" t="s">
        <v>210</v>
      </c>
      <c r="E138" s="228" t="s">
        <v>1305</v>
      </c>
      <c r="F138" s="229" t="s">
        <v>1306</v>
      </c>
      <c r="G138" s="230" t="s">
        <v>1285</v>
      </c>
      <c r="H138" s="231">
        <v>1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268</v>
      </c>
    </row>
    <row r="139" s="2" customFormat="1" ht="16.5" customHeight="1">
      <c r="A139" s="38"/>
      <c r="B139" s="39"/>
      <c r="C139" s="227" t="s">
        <v>240</v>
      </c>
      <c r="D139" s="227" t="s">
        <v>210</v>
      </c>
      <c r="E139" s="228" t="s">
        <v>1307</v>
      </c>
      <c r="F139" s="229" t="s">
        <v>1308</v>
      </c>
      <c r="G139" s="230" t="s">
        <v>1285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272</v>
      </c>
    </row>
    <row r="140" s="2" customFormat="1" ht="24.15" customHeight="1">
      <c r="A140" s="38"/>
      <c r="B140" s="39"/>
      <c r="C140" s="227" t="s">
        <v>274</v>
      </c>
      <c r="D140" s="227" t="s">
        <v>210</v>
      </c>
      <c r="E140" s="228" t="s">
        <v>1309</v>
      </c>
      <c r="F140" s="229" t="s">
        <v>1310</v>
      </c>
      <c r="G140" s="230" t="s">
        <v>1285</v>
      </c>
      <c r="H140" s="231">
        <v>1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277</v>
      </c>
    </row>
    <row r="141" s="2" customFormat="1" ht="16.5" customHeight="1">
      <c r="A141" s="38"/>
      <c r="B141" s="39"/>
      <c r="C141" s="227" t="s">
        <v>245</v>
      </c>
      <c r="D141" s="227" t="s">
        <v>210</v>
      </c>
      <c r="E141" s="228" t="s">
        <v>1311</v>
      </c>
      <c r="F141" s="229" t="s">
        <v>1312</v>
      </c>
      <c r="G141" s="230" t="s">
        <v>1285</v>
      </c>
      <c r="H141" s="231">
        <v>1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280</v>
      </c>
    </row>
    <row r="142" s="2" customFormat="1" ht="16.5" customHeight="1">
      <c r="A142" s="38"/>
      <c r="B142" s="39"/>
      <c r="C142" s="227" t="s">
        <v>8</v>
      </c>
      <c r="D142" s="227" t="s">
        <v>210</v>
      </c>
      <c r="E142" s="228" t="s">
        <v>1313</v>
      </c>
      <c r="F142" s="229" t="s">
        <v>1314</v>
      </c>
      <c r="G142" s="230" t="s">
        <v>1285</v>
      </c>
      <c r="H142" s="231">
        <v>1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284</v>
      </c>
    </row>
    <row r="143" s="2" customFormat="1" ht="16.5" customHeight="1">
      <c r="A143" s="38"/>
      <c r="B143" s="39"/>
      <c r="C143" s="227" t="s">
        <v>249</v>
      </c>
      <c r="D143" s="227" t="s">
        <v>210</v>
      </c>
      <c r="E143" s="228" t="s">
        <v>1315</v>
      </c>
      <c r="F143" s="229" t="s">
        <v>1316</v>
      </c>
      <c r="G143" s="230" t="s">
        <v>1285</v>
      </c>
      <c r="H143" s="231">
        <v>1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287</v>
      </c>
    </row>
    <row r="144" s="2" customFormat="1" ht="24.15" customHeight="1">
      <c r="A144" s="38"/>
      <c r="B144" s="39"/>
      <c r="C144" s="227" t="s">
        <v>288</v>
      </c>
      <c r="D144" s="227" t="s">
        <v>210</v>
      </c>
      <c r="E144" s="228" t="s">
        <v>1317</v>
      </c>
      <c r="F144" s="229" t="s">
        <v>1318</v>
      </c>
      <c r="G144" s="230" t="s">
        <v>1288</v>
      </c>
      <c r="H144" s="231">
        <v>5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291</v>
      </c>
    </row>
    <row r="145" s="2" customFormat="1" ht="24.15" customHeight="1">
      <c r="A145" s="38"/>
      <c r="B145" s="39"/>
      <c r="C145" s="227" t="s">
        <v>256</v>
      </c>
      <c r="D145" s="227" t="s">
        <v>210</v>
      </c>
      <c r="E145" s="228" t="s">
        <v>1319</v>
      </c>
      <c r="F145" s="229" t="s">
        <v>1320</v>
      </c>
      <c r="G145" s="230" t="s">
        <v>1288</v>
      </c>
      <c r="H145" s="231">
        <v>1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298</v>
      </c>
    </row>
    <row r="146" s="2" customFormat="1" ht="16.5" customHeight="1">
      <c r="A146" s="38"/>
      <c r="B146" s="39"/>
      <c r="C146" s="227" t="s">
        <v>300</v>
      </c>
      <c r="D146" s="227" t="s">
        <v>210</v>
      </c>
      <c r="E146" s="228" t="s">
        <v>1321</v>
      </c>
      <c r="F146" s="229" t="s">
        <v>1322</v>
      </c>
      <c r="G146" s="230" t="s">
        <v>1288</v>
      </c>
      <c r="H146" s="231">
        <v>6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303</v>
      </c>
    </row>
    <row r="147" s="12" customFormat="1" ht="25.92" customHeight="1">
      <c r="A147" s="12"/>
      <c r="B147" s="211"/>
      <c r="C147" s="212"/>
      <c r="D147" s="213" t="s">
        <v>77</v>
      </c>
      <c r="E147" s="214" t="s">
        <v>1323</v>
      </c>
      <c r="F147" s="214" t="s">
        <v>1324</v>
      </c>
      <c r="G147" s="212"/>
      <c r="H147" s="212"/>
      <c r="I147" s="215"/>
      <c r="J147" s="216">
        <f>BK147</f>
        <v>0</v>
      </c>
      <c r="K147" s="212"/>
      <c r="L147" s="217"/>
      <c r="M147" s="218"/>
      <c r="N147" s="219"/>
      <c r="O147" s="219"/>
      <c r="P147" s="220">
        <f>SUM(P148:P157)</f>
        <v>0</v>
      </c>
      <c r="Q147" s="219"/>
      <c r="R147" s="220">
        <f>SUM(R148:R157)</f>
        <v>0</v>
      </c>
      <c r="S147" s="219"/>
      <c r="T147" s="221">
        <f>SUM(T148:T157)</f>
        <v>0</v>
      </c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R147" s="222" t="s">
        <v>85</v>
      </c>
      <c r="AT147" s="223" t="s">
        <v>77</v>
      </c>
      <c r="AU147" s="223" t="s">
        <v>78</v>
      </c>
      <c r="AY147" s="222" t="s">
        <v>208</v>
      </c>
      <c r="BK147" s="224">
        <f>SUM(BK148:BK157)</f>
        <v>0</v>
      </c>
    </row>
    <row r="148" s="2" customFormat="1" ht="16.5" customHeight="1">
      <c r="A148" s="38"/>
      <c r="B148" s="39"/>
      <c r="C148" s="227" t="s">
        <v>261</v>
      </c>
      <c r="D148" s="227" t="s">
        <v>210</v>
      </c>
      <c r="E148" s="228" t="s">
        <v>1325</v>
      </c>
      <c r="F148" s="229" t="s">
        <v>1326</v>
      </c>
      <c r="G148" s="230" t="s">
        <v>267</v>
      </c>
      <c r="H148" s="231">
        <v>3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309</v>
      </c>
    </row>
    <row r="149" s="2" customFormat="1" ht="16.5" customHeight="1">
      <c r="A149" s="38"/>
      <c r="B149" s="39"/>
      <c r="C149" s="227" t="s">
        <v>7</v>
      </c>
      <c r="D149" s="227" t="s">
        <v>210</v>
      </c>
      <c r="E149" s="228" t="s">
        <v>1327</v>
      </c>
      <c r="F149" s="229" t="s">
        <v>1328</v>
      </c>
      <c r="G149" s="230" t="s">
        <v>267</v>
      </c>
      <c r="H149" s="231">
        <v>5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314</v>
      </c>
    </row>
    <row r="150" s="2" customFormat="1" ht="16.5" customHeight="1">
      <c r="A150" s="38"/>
      <c r="B150" s="39"/>
      <c r="C150" s="227" t="s">
        <v>268</v>
      </c>
      <c r="D150" s="227" t="s">
        <v>210</v>
      </c>
      <c r="E150" s="228" t="s">
        <v>1329</v>
      </c>
      <c r="F150" s="229" t="s">
        <v>1330</v>
      </c>
      <c r="G150" s="230" t="s">
        <v>267</v>
      </c>
      <c r="H150" s="231">
        <v>4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317</v>
      </c>
    </row>
    <row r="151" s="2" customFormat="1" ht="16.5" customHeight="1">
      <c r="A151" s="38"/>
      <c r="B151" s="39"/>
      <c r="C151" s="227" t="s">
        <v>319</v>
      </c>
      <c r="D151" s="227" t="s">
        <v>210</v>
      </c>
      <c r="E151" s="228" t="s">
        <v>1331</v>
      </c>
      <c r="F151" s="229" t="s">
        <v>1332</v>
      </c>
      <c r="G151" s="230" t="s">
        <v>267</v>
      </c>
      <c r="H151" s="231">
        <v>17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322</v>
      </c>
    </row>
    <row r="152" s="2" customFormat="1" ht="16.5" customHeight="1">
      <c r="A152" s="38"/>
      <c r="B152" s="39"/>
      <c r="C152" s="227" t="s">
        <v>272</v>
      </c>
      <c r="D152" s="227" t="s">
        <v>210</v>
      </c>
      <c r="E152" s="228" t="s">
        <v>1333</v>
      </c>
      <c r="F152" s="229" t="s">
        <v>1334</v>
      </c>
      <c r="G152" s="230" t="s">
        <v>267</v>
      </c>
      <c r="H152" s="231">
        <v>14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326</v>
      </c>
    </row>
    <row r="153" s="2" customFormat="1" ht="16.5" customHeight="1">
      <c r="A153" s="38"/>
      <c r="B153" s="39"/>
      <c r="C153" s="227" t="s">
        <v>328</v>
      </c>
      <c r="D153" s="227" t="s">
        <v>210</v>
      </c>
      <c r="E153" s="228" t="s">
        <v>1335</v>
      </c>
      <c r="F153" s="229" t="s">
        <v>1336</v>
      </c>
      <c r="G153" s="230" t="s">
        <v>267</v>
      </c>
      <c r="H153" s="231">
        <v>10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331</v>
      </c>
    </row>
    <row r="154" s="2" customFormat="1" ht="21.75" customHeight="1">
      <c r="A154" s="38"/>
      <c r="B154" s="39"/>
      <c r="C154" s="227" t="s">
        <v>277</v>
      </c>
      <c r="D154" s="227" t="s">
        <v>210</v>
      </c>
      <c r="E154" s="228" t="s">
        <v>1337</v>
      </c>
      <c r="F154" s="229" t="s">
        <v>1338</v>
      </c>
      <c r="G154" s="230" t="s">
        <v>267</v>
      </c>
      <c r="H154" s="231">
        <v>180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334</v>
      </c>
    </row>
    <row r="155" s="2" customFormat="1" ht="16.5" customHeight="1">
      <c r="A155" s="38"/>
      <c r="B155" s="39"/>
      <c r="C155" s="227" t="s">
        <v>336</v>
      </c>
      <c r="D155" s="227" t="s">
        <v>210</v>
      </c>
      <c r="E155" s="228" t="s">
        <v>1339</v>
      </c>
      <c r="F155" s="229" t="s">
        <v>1340</v>
      </c>
      <c r="G155" s="230" t="s">
        <v>267</v>
      </c>
      <c r="H155" s="231">
        <v>53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339</v>
      </c>
    </row>
    <row r="156" s="2" customFormat="1" ht="21.75" customHeight="1">
      <c r="A156" s="38"/>
      <c r="B156" s="39"/>
      <c r="C156" s="227" t="s">
        <v>280</v>
      </c>
      <c r="D156" s="227" t="s">
        <v>210</v>
      </c>
      <c r="E156" s="228" t="s">
        <v>1341</v>
      </c>
      <c r="F156" s="229" t="s">
        <v>1342</v>
      </c>
      <c r="G156" s="230" t="s">
        <v>267</v>
      </c>
      <c r="H156" s="231">
        <v>35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343</v>
      </c>
    </row>
    <row r="157" s="2" customFormat="1" ht="21.75" customHeight="1">
      <c r="A157" s="38"/>
      <c r="B157" s="39"/>
      <c r="C157" s="227" t="s">
        <v>345</v>
      </c>
      <c r="D157" s="227" t="s">
        <v>210</v>
      </c>
      <c r="E157" s="228" t="s">
        <v>1343</v>
      </c>
      <c r="F157" s="229" t="s">
        <v>1344</v>
      </c>
      <c r="G157" s="230" t="s">
        <v>1345</v>
      </c>
      <c r="H157" s="231">
        <v>2.5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347</v>
      </c>
    </row>
    <row r="158" s="12" customFormat="1" ht="25.92" customHeight="1">
      <c r="A158" s="12"/>
      <c r="B158" s="211"/>
      <c r="C158" s="212"/>
      <c r="D158" s="213" t="s">
        <v>77</v>
      </c>
      <c r="E158" s="214" t="s">
        <v>1346</v>
      </c>
      <c r="F158" s="214" t="s">
        <v>1347</v>
      </c>
      <c r="G158" s="212"/>
      <c r="H158" s="212"/>
      <c r="I158" s="215"/>
      <c r="J158" s="216">
        <f>BK158</f>
        <v>0</v>
      </c>
      <c r="K158" s="212"/>
      <c r="L158" s="217"/>
      <c r="M158" s="218"/>
      <c r="N158" s="219"/>
      <c r="O158" s="219"/>
      <c r="P158" s="220">
        <f>SUM(P159:P201)</f>
        <v>0</v>
      </c>
      <c r="Q158" s="219"/>
      <c r="R158" s="220">
        <f>SUM(R159:R201)</f>
        <v>0</v>
      </c>
      <c r="S158" s="219"/>
      <c r="T158" s="221">
        <f>SUM(T159:T201)</f>
        <v>0</v>
      </c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R158" s="222" t="s">
        <v>85</v>
      </c>
      <c r="AT158" s="223" t="s">
        <v>77</v>
      </c>
      <c r="AU158" s="223" t="s">
        <v>78</v>
      </c>
      <c r="AY158" s="222" t="s">
        <v>208</v>
      </c>
      <c r="BK158" s="224">
        <f>SUM(BK159:BK201)</f>
        <v>0</v>
      </c>
    </row>
    <row r="159" s="2" customFormat="1" ht="16.5" customHeight="1">
      <c r="A159" s="38"/>
      <c r="B159" s="39"/>
      <c r="C159" s="227" t="s">
        <v>284</v>
      </c>
      <c r="D159" s="227" t="s">
        <v>210</v>
      </c>
      <c r="E159" s="228" t="s">
        <v>1348</v>
      </c>
      <c r="F159" s="229" t="s">
        <v>1349</v>
      </c>
      <c r="G159" s="230" t="s">
        <v>689</v>
      </c>
      <c r="H159" s="231">
        <v>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352</v>
      </c>
    </row>
    <row r="160" s="2" customFormat="1" ht="16.5" customHeight="1">
      <c r="A160" s="38"/>
      <c r="B160" s="39"/>
      <c r="C160" s="227" t="s">
        <v>353</v>
      </c>
      <c r="D160" s="227" t="s">
        <v>210</v>
      </c>
      <c r="E160" s="228" t="s">
        <v>1350</v>
      </c>
      <c r="F160" s="229" t="s">
        <v>1351</v>
      </c>
      <c r="G160" s="230" t="s">
        <v>689</v>
      </c>
      <c r="H160" s="231">
        <v>7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356</v>
      </c>
    </row>
    <row r="161" s="2" customFormat="1" ht="16.5" customHeight="1">
      <c r="A161" s="38"/>
      <c r="B161" s="39"/>
      <c r="C161" s="227" t="s">
        <v>287</v>
      </c>
      <c r="D161" s="227" t="s">
        <v>210</v>
      </c>
      <c r="E161" s="228" t="s">
        <v>1352</v>
      </c>
      <c r="F161" s="229" t="s">
        <v>1353</v>
      </c>
      <c r="G161" s="230" t="s">
        <v>689</v>
      </c>
      <c r="H161" s="231">
        <v>1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360</v>
      </c>
    </row>
    <row r="162" s="2" customFormat="1" ht="16.5" customHeight="1">
      <c r="A162" s="38"/>
      <c r="B162" s="39"/>
      <c r="C162" s="227" t="s">
        <v>363</v>
      </c>
      <c r="D162" s="227" t="s">
        <v>210</v>
      </c>
      <c r="E162" s="228" t="s">
        <v>1354</v>
      </c>
      <c r="F162" s="229" t="s">
        <v>1355</v>
      </c>
      <c r="G162" s="230" t="s">
        <v>1285</v>
      </c>
      <c r="H162" s="231">
        <v>1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366</v>
      </c>
    </row>
    <row r="163" s="2" customFormat="1" ht="16.5" customHeight="1">
      <c r="A163" s="38"/>
      <c r="B163" s="39"/>
      <c r="C163" s="227" t="s">
        <v>291</v>
      </c>
      <c r="D163" s="227" t="s">
        <v>210</v>
      </c>
      <c r="E163" s="228" t="s">
        <v>1356</v>
      </c>
      <c r="F163" s="229" t="s">
        <v>1357</v>
      </c>
      <c r="G163" s="230" t="s">
        <v>689</v>
      </c>
      <c r="H163" s="231">
        <v>2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370</v>
      </c>
    </row>
    <row r="164" s="2" customFormat="1" ht="24.15" customHeight="1">
      <c r="A164" s="38"/>
      <c r="B164" s="39"/>
      <c r="C164" s="227" t="s">
        <v>372</v>
      </c>
      <c r="D164" s="227" t="s">
        <v>210</v>
      </c>
      <c r="E164" s="228" t="s">
        <v>1358</v>
      </c>
      <c r="F164" s="229" t="s">
        <v>1359</v>
      </c>
      <c r="G164" s="230" t="s">
        <v>689</v>
      </c>
      <c r="H164" s="231">
        <v>155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375</v>
      </c>
    </row>
    <row r="165" s="2" customFormat="1" ht="16.5" customHeight="1">
      <c r="A165" s="38"/>
      <c r="B165" s="39"/>
      <c r="C165" s="227" t="s">
        <v>298</v>
      </c>
      <c r="D165" s="227" t="s">
        <v>210</v>
      </c>
      <c r="E165" s="228" t="s">
        <v>1360</v>
      </c>
      <c r="F165" s="229" t="s">
        <v>1361</v>
      </c>
      <c r="G165" s="230" t="s">
        <v>1285</v>
      </c>
      <c r="H165" s="231">
        <v>2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380</v>
      </c>
    </row>
    <row r="166" s="2" customFormat="1" ht="16.5" customHeight="1">
      <c r="A166" s="38"/>
      <c r="B166" s="39"/>
      <c r="C166" s="227" t="s">
        <v>383</v>
      </c>
      <c r="D166" s="227" t="s">
        <v>210</v>
      </c>
      <c r="E166" s="228" t="s">
        <v>1362</v>
      </c>
      <c r="F166" s="229" t="s">
        <v>1363</v>
      </c>
      <c r="G166" s="230" t="s">
        <v>689</v>
      </c>
      <c r="H166" s="231">
        <v>25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386</v>
      </c>
    </row>
    <row r="167" s="2" customFormat="1" ht="16.5" customHeight="1">
      <c r="A167" s="38"/>
      <c r="B167" s="39"/>
      <c r="C167" s="227" t="s">
        <v>303</v>
      </c>
      <c r="D167" s="227" t="s">
        <v>210</v>
      </c>
      <c r="E167" s="228" t="s">
        <v>1364</v>
      </c>
      <c r="F167" s="229" t="s">
        <v>1365</v>
      </c>
      <c r="G167" s="230" t="s">
        <v>689</v>
      </c>
      <c r="H167" s="231">
        <v>7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389</v>
      </c>
    </row>
    <row r="168" s="2" customFormat="1" ht="16.5" customHeight="1">
      <c r="A168" s="38"/>
      <c r="B168" s="39"/>
      <c r="C168" s="227" t="s">
        <v>390</v>
      </c>
      <c r="D168" s="227" t="s">
        <v>210</v>
      </c>
      <c r="E168" s="228" t="s">
        <v>1366</v>
      </c>
      <c r="F168" s="229" t="s">
        <v>1367</v>
      </c>
      <c r="G168" s="230" t="s">
        <v>689</v>
      </c>
      <c r="H168" s="231">
        <v>32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393</v>
      </c>
    </row>
    <row r="169" s="2" customFormat="1" ht="16.5" customHeight="1">
      <c r="A169" s="38"/>
      <c r="B169" s="39"/>
      <c r="C169" s="227" t="s">
        <v>309</v>
      </c>
      <c r="D169" s="227" t="s">
        <v>210</v>
      </c>
      <c r="E169" s="228" t="s">
        <v>1368</v>
      </c>
      <c r="F169" s="229" t="s">
        <v>1369</v>
      </c>
      <c r="G169" s="230" t="s">
        <v>689</v>
      </c>
      <c r="H169" s="231">
        <v>7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396</v>
      </c>
    </row>
    <row r="170" s="2" customFormat="1" ht="16.5" customHeight="1">
      <c r="A170" s="38"/>
      <c r="B170" s="39"/>
      <c r="C170" s="227" t="s">
        <v>397</v>
      </c>
      <c r="D170" s="227" t="s">
        <v>210</v>
      </c>
      <c r="E170" s="228" t="s">
        <v>1370</v>
      </c>
      <c r="F170" s="229" t="s">
        <v>1371</v>
      </c>
      <c r="G170" s="230" t="s">
        <v>689</v>
      </c>
      <c r="H170" s="231">
        <v>2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400</v>
      </c>
    </row>
    <row r="171" s="2" customFormat="1" ht="16.5" customHeight="1">
      <c r="A171" s="38"/>
      <c r="B171" s="39"/>
      <c r="C171" s="227" t="s">
        <v>314</v>
      </c>
      <c r="D171" s="227" t="s">
        <v>210</v>
      </c>
      <c r="E171" s="228" t="s">
        <v>1372</v>
      </c>
      <c r="F171" s="229" t="s">
        <v>1373</v>
      </c>
      <c r="G171" s="230" t="s">
        <v>689</v>
      </c>
      <c r="H171" s="231">
        <v>10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405</v>
      </c>
    </row>
    <row r="172" s="2" customFormat="1" ht="16.5" customHeight="1">
      <c r="A172" s="38"/>
      <c r="B172" s="39"/>
      <c r="C172" s="227" t="s">
        <v>407</v>
      </c>
      <c r="D172" s="227" t="s">
        <v>210</v>
      </c>
      <c r="E172" s="228" t="s">
        <v>1374</v>
      </c>
      <c r="F172" s="229" t="s">
        <v>1375</v>
      </c>
      <c r="G172" s="230" t="s">
        <v>689</v>
      </c>
      <c r="H172" s="231">
        <v>6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410</v>
      </c>
    </row>
    <row r="173" s="2" customFormat="1" ht="16.5" customHeight="1">
      <c r="A173" s="38"/>
      <c r="B173" s="39"/>
      <c r="C173" s="227" t="s">
        <v>317</v>
      </c>
      <c r="D173" s="227" t="s">
        <v>210</v>
      </c>
      <c r="E173" s="228" t="s">
        <v>1376</v>
      </c>
      <c r="F173" s="229" t="s">
        <v>1377</v>
      </c>
      <c r="G173" s="230" t="s">
        <v>689</v>
      </c>
      <c r="H173" s="231">
        <v>2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413</v>
      </c>
    </row>
    <row r="174" s="2" customFormat="1" ht="16.5" customHeight="1">
      <c r="A174" s="38"/>
      <c r="B174" s="39"/>
      <c r="C174" s="227" t="s">
        <v>414</v>
      </c>
      <c r="D174" s="227" t="s">
        <v>210</v>
      </c>
      <c r="E174" s="228" t="s">
        <v>1378</v>
      </c>
      <c r="F174" s="229" t="s">
        <v>1379</v>
      </c>
      <c r="G174" s="230" t="s">
        <v>689</v>
      </c>
      <c r="H174" s="231">
        <v>1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85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417</v>
      </c>
    </row>
    <row r="175" s="2" customFormat="1" ht="16.5" customHeight="1">
      <c r="A175" s="38"/>
      <c r="B175" s="39"/>
      <c r="C175" s="227" t="s">
        <v>322</v>
      </c>
      <c r="D175" s="227" t="s">
        <v>210</v>
      </c>
      <c r="E175" s="228" t="s">
        <v>1380</v>
      </c>
      <c r="F175" s="229" t="s">
        <v>1381</v>
      </c>
      <c r="G175" s="230" t="s">
        <v>689</v>
      </c>
      <c r="H175" s="231">
        <v>9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426</v>
      </c>
    </row>
    <row r="176" s="2" customFormat="1" ht="16.5" customHeight="1">
      <c r="A176" s="38"/>
      <c r="B176" s="39"/>
      <c r="C176" s="227" t="s">
        <v>430</v>
      </c>
      <c r="D176" s="227" t="s">
        <v>210</v>
      </c>
      <c r="E176" s="228" t="s">
        <v>1382</v>
      </c>
      <c r="F176" s="229" t="s">
        <v>1383</v>
      </c>
      <c r="G176" s="230" t="s">
        <v>689</v>
      </c>
      <c r="H176" s="231">
        <v>1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433</v>
      </c>
    </row>
    <row r="177" s="2" customFormat="1" ht="16.5" customHeight="1">
      <c r="A177" s="38"/>
      <c r="B177" s="39"/>
      <c r="C177" s="227" t="s">
        <v>326</v>
      </c>
      <c r="D177" s="227" t="s">
        <v>210</v>
      </c>
      <c r="E177" s="228" t="s">
        <v>1384</v>
      </c>
      <c r="F177" s="229" t="s">
        <v>1385</v>
      </c>
      <c r="G177" s="230" t="s">
        <v>689</v>
      </c>
      <c r="H177" s="231">
        <v>1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440</v>
      </c>
    </row>
    <row r="178" s="2" customFormat="1" ht="16.5" customHeight="1">
      <c r="A178" s="38"/>
      <c r="B178" s="39"/>
      <c r="C178" s="227" t="s">
        <v>448</v>
      </c>
      <c r="D178" s="227" t="s">
        <v>210</v>
      </c>
      <c r="E178" s="228" t="s">
        <v>1386</v>
      </c>
      <c r="F178" s="229" t="s">
        <v>1387</v>
      </c>
      <c r="G178" s="230" t="s">
        <v>689</v>
      </c>
      <c r="H178" s="231">
        <v>2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451</v>
      </c>
    </row>
    <row r="179" s="2" customFormat="1" ht="16.5" customHeight="1">
      <c r="A179" s="38"/>
      <c r="B179" s="39"/>
      <c r="C179" s="227" t="s">
        <v>331</v>
      </c>
      <c r="D179" s="227" t="s">
        <v>210</v>
      </c>
      <c r="E179" s="228" t="s">
        <v>1388</v>
      </c>
      <c r="F179" s="229" t="s">
        <v>1389</v>
      </c>
      <c r="G179" s="230" t="s">
        <v>689</v>
      </c>
      <c r="H179" s="231">
        <v>12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455</v>
      </c>
    </row>
    <row r="180" s="2" customFormat="1" ht="16.5" customHeight="1">
      <c r="A180" s="38"/>
      <c r="B180" s="39"/>
      <c r="C180" s="227" t="s">
        <v>457</v>
      </c>
      <c r="D180" s="227" t="s">
        <v>210</v>
      </c>
      <c r="E180" s="228" t="s">
        <v>1390</v>
      </c>
      <c r="F180" s="229" t="s">
        <v>1391</v>
      </c>
      <c r="G180" s="230" t="s">
        <v>689</v>
      </c>
      <c r="H180" s="231">
        <v>6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85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460</v>
      </c>
    </row>
    <row r="181" s="2" customFormat="1" ht="16.5" customHeight="1">
      <c r="A181" s="38"/>
      <c r="B181" s="39"/>
      <c r="C181" s="227" t="s">
        <v>334</v>
      </c>
      <c r="D181" s="227" t="s">
        <v>210</v>
      </c>
      <c r="E181" s="228" t="s">
        <v>1392</v>
      </c>
      <c r="F181" s="229" t="s">
        <v>1393</v>
      </c>
      <c r="G181" s="230" t="s">
        <v>689</v>
      </c>
      <c r="H181" s="231">
        <v>18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463</v>
      </c>
    </row>
    <row r="182" s="2" customFormat="1" ht="16.5" customHeight="1">
      <c r="A182" s="38"/>
      <c r="B182" s="39"/>
      <c r="C182" s="227" t="s">
        <v>464</v>
      </c>
      <c r="D182" s="227" t="s">
        <v>210</v>
      </c>
      <c r="E182" s="228" t="s">
        <v>1394</v>
      </c>
      <c r="F182" s="229" t="s">
        <v>1395</v>
      </c>
      <c r="G182" s="230" t="s">
        <v>689</v>
      </c>
      <c r="H182" s="231">
        <v>6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85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467</v>
      </c>
    </row>
    <row r="183" s="2" customFormat="1" ht="16.5" customHeight="1">
      <c r="A183" s="38"/>
      <c r="B183" s="39"/>
      <c r="C183" s="227" t="s">
        <v>339</v>
      </c>
      <c r="D183" s="227" t="s">
        <v>210</v>
      </c>
      <c r="E183" s="228" t="s">
        <v>1396</v>
      </c>
      <c r="F183" s="229" t="s">
        <v>1397</v>
      </c>
      <c r="G183" s="230" t="s">
        <v>689</v>
      </c>
      <c r="H183" s="231">
        <v>4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470</v>
      </c>
    </row>
    <row r="184" s="2" customFormat="1" ht="16.5" customHeight="1">
      <c r="A184" s="38"/>
      <c r="B184" s="39"/>
      <c r="C184" s="227" t="s">
        <v>471</v>
      </c>
      <c r="D184" s="227" t="s">
        <v>210</v>
      </c>
      <c r="E184" s="228" t="s">
        <v>1398</v>
      </c>
      <c r="F184" s="229" t="s">
        <v>1399</v>
      </c>
      <c r="G184" s="230" t="s">
        <v>689</v>
      </c>
      <c r="H184" s="231">
        <v>4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474</v>
      </c>
    </row>
    <row r="185" s="2" customFormat="1" ht="24.15" customHeight="1">
      <c r="A185" s="38"/>
      <c r="B185" s="39"/>
      <c r="C185" s="227" t="s">
        <v>343</v>
      </c>
      <c r="D185" s="227" t="s">
        <v>210</v>
      </c>
      <c r="E185" s="228" t="s">
        <v>1400</v>
      </c>
      <c r="F185" s="229" t="s">
        <v>1401</v>
      </c>
      <c r="G185" s="230" t="s">
        <v>689</v>
      </c>
      <c r="H185" s="231">
        <v>155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479</v>
      </c>
    </row>
    <row r="186" s="2" customFormat="1" ht="16.5" customHeight="1">
      <c r="A186" s="38"/>
      <c r="B186" s="39"/>
      <c r="C186" s="227" t="s">
        <v>481</v>
      </c>
      <c r="D186" s="227" t="s">
        <v>210</v>
      </c>
      <c r="E186" s="228" t="s">
        <v>1402</v>
      </c>
      <c r="F186" s="229" t="s">
        <v>1403</v>
      </c>
      <c r="G186" s="230" t="s">
        <v>689</v>
      </c>
      <c r="H186" s="231">
        <v>46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85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484</v>
      </c>
    </row>
    <row r="187" s="2" customFormat="1" ht="16.5" customHeight="1">
      <c r="A187" s="38"/>
      <c r="B187" s="39"/>
      <c r="C187" s="227" t="s">
        <v>347</v>
      </c>
      <c r="D187" s="227" t="s">
        <v>210</v>
      </c>
      <c r="E187" s="228" t="s">
        <v>1404</v>
      </c>
      <c r="F187" s="229" t="s">
        <v>1405</v>
      </c>
      <c r="G187" s="230" t="s">
        <v>689</v>
      </c>
      <c r="H187" s="231">
        <v>2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488</v>
      </c>
    </row>
    <row r="188" s="2" customFormat="1" ht="16.5" customHeight="1">
      <c r="A188" s="38"/>
      <c r="B188" s="39"/>
      <c r="C188" s="227" t="s">
        <v>489</v>
      </c>
      <c r="D188" s="227" t="s">
        <v>210</v>
      </c>
      <c r="E188" s="228" t="s">
        <v>1406</v>
      </c>
      <c r="F188" s="229" t="s">
        <v>1407</v>
      </c>
      <c r="G188" s="230" t="s">
        <v>689</v>
      </c>
      <c r="H188" s="231">
        <v>7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492</v>
      </c>
    </row>
    <row r="189" s="2" customFormat="1" ht="16.5" customHeight="1">
      <c r="A189" s="38"/>
      <c r="B189" s="39"/>
      <c r="C189" s="227" t="s">
        <v>352</v>
      </c>
      <c r="D189" s="227" t="s">
        <v>210</v>
      </c>
      <c r="E189" s="228" t="s">
        <v>1408</v>
      </c>
      <c r="F189" s="229" t="s">
        <v>1409</v>
      </c>
      <c r="G189" s="230" t="s">
        <v>689</v>
      </c>
      <c r="H189" s="231">
        <v>1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85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495</v>
      </c>
    </row>
    <row r="190" s="2" customFormat="1" ht="16.5" customHeight="1">
      <c r="A190" s="38"/>
      <c r="B190" s="39"/>
      <c r="C190" s="227" t="s">
        <v>497</v>
      </c>
      <c r="D190" s="227" t="s">
        <v>210</v>
      </c>
      <c r="E190" s="228" t="s">
        <v>1410</v>
      </c>
      <c r="F190" s="229" t="s">
        <v>1411</v>
      </c>
      <c r="G190" s="230" t="s">
        <v>689</v>
      </c>
      <c r="H190" s="231">
        <v>14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500</v>
      </c>
    </row>
    <row r="191" s="2" customFormat="1" ht="16.5" customHeight="1">
      <c r="A191" s="38"/>
      <c r="B191" s="39"/>
      <c r="C191" s="227" t="s">
        <v>356</v>
      </c>
      <c r="D191" s="227" t="s">
        <v>210</v>
      </c>
      <c r="E191" s="228" t="s">
        <v>1412</v>
      </c>
      <c r="F191" s="229" t="s">
        <v>1413</v>
      </c>
      <c r="G191" s="230" t="s">
        <v>689</v>
      </c>
      <c r="H191" s="231">
        <v>18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503</v>
      </c>
    </row>
    <row r="192" s="2" customFormat="1" ht="16.5" customHeight="1">
      <c r="A192" s="38"/>
      <c r="B192" s="39"/>
      <c r="C192" s="227" t="s">
        <v>505</v>
      </c>
      <c r="D192" s="227" t="s">
        <v>210</v>
      </c>
      <c r="E192" s="228" t="s">
        <v>1414</v>
      </c>
      <c r="F192" s="229" t="s">
        <v>1415</v>
      </c>
      <c r="G192" s="230" t="s">
        <v>689</v>
      </c>
      <c r="H192" s="231">
        <v>14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508</v>
      </c>
    </row>
    <row r="193" s="2" customFormat="1" ht="16.5" customHeight="1">
      <c r="A193" s="38"/>
      <c r="B193" s="39"/>
      <c r="C193" s="227" t="s">
        <v>360</v>
      </c>
      <c r="D193" s="227" t="s">
        <v>210</v>
      </c>
      <c r="E193" s="228" t="s">
        <v>1416</v>
      </c>
      <c r="F193" s="229" t="s">
        <v>1417</v>
      </c>
      <c r="G193" s="230" t="s">
        <v>689</v>
      </c>
      <c r="H193" s="231">
        <v>28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512</v>
      </c>
    </row>
    <row r="194" s="2" customFormat="1" ht="16.5" customHeight="1">
      <c r="A194" s="38"/>
      <c r="B194" s="39"/>
      <c r="C194" s="227" t="s">
        <v>514</v>
      </c>
      <c r="D194" s="227" t="s">
        <v>210</v>
      </c>
      <c r="E194" s="228" t="s">
        <v>1418</v>
      </c>
      <c r="F194" s="229" t="s">
        <v>1419</v>
      </c>
      <c r="G194" s="230" t="s">
        <v>689</v>
      </c>
      <c r="H194" s="231">
        <v>5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517</v>
      </c>
    </row>
    <row r="195" s="2" customFormat="1" ht="16.5" customHeight="1">
      <c r="A195" s="38"/>
      <c r="B195" s="39"/>
      <c r="C195" s="227" t="s">
        <v>366</v>
      </c>
      <c r="D195" s="227" t="s">
        <v>210</v>
      </c>
      <c r="E195" s="228" t="s">
        <v>1420</v>
      </c>
      <c r="F195" s="229" t="s">
        <v>1421</v>
      </c>
      <c r="G195" s="230" t="s">
        <v>689</v>
      </c>
      <c r="H195" s="231">
        <v>3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521</v>
      </c>
    </row>
    <row r="196" s="2" customFormat="1" ht="16.5" customHeight="1">
      <c r="A196" s="38"/>
      <c r="B196" s="39"/>
      <c r="C196" s="227" t="s">
        <v>523</v>
      </c>
      <c r="D196" s="227" t="s">
        <v>210</v>
      </c>
      <c r="E196" s="228" t="s">
        <v>1422</v>
      </c>
      <c r="F196" s="229" t="s">
        <v>1423</v>
      </c>
      <c r="G196" s="230" t="s">
        <v>689</v>
      </c>
      <c r="H196" s="231">
        <v>2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85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526</v>
      </c>
    </row>
    <row r="197" s="2" customFormat="1" ht="21.75" customHeight="1">
      <c r="A197" s="38"/>
      <c r="B197" s="39"/>
      <c r="C197" s="227" t="s">
        <v>370</v>
      </c>
      <c r="D197" s="227" t="s">
        <v>210</v>
      </c>
      <c r="E197" s="228" t="s">
        <v>1424</v>
      </c>
      <c r="F197" s="229" t="s">
        <v>1425</v>
      </c>
      <c r="G197" s="230" t="s">
        <v>689</v>
      </c>
      <c r="H197" s="231">
        <v>5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85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530</v>
      </c>
    </row>
    <row r="198" s="2" customFormat="1" ht="24.15" customHeight="1">
      <c r="A198" s="38"/>
      <c r="B198" s="39"/>
      <c r="C198" s="227" t="s">
        <v>532</v>
      </c>
      <c r="D198" s="227" t="s">
        <v>210</v>
      </c>
      <c r="E198" s="228" t="s">
        <v>1426</v>
      </c>
      <c r="F198" s="229" t="s">
        <v>1427</v>
      </c>
      <c r="G198" s="230" t="s">
        <v>689</v>
      </c>
      <c r="H198" s="231">
        <v>8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85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535</v>
      </c>
    </row>
    <row r="199" s="2" customFormat="1" ht="21.75" customHeight="1">
      <c r="A199" s="38"/>
      <c r="B199" s="39"/>
      <c r="C199" s="227" t="s">
        <v>375</v>
      </c>
      <c r="D199" s="227" t="s">
        <v>210</v>
      </c>
      <c r="E199" s="228" t="s">
        <v>1428</v>
      </c>
      <c r="F199" s="229" t="s">
        <v>1429</v>
      </c>
      <c r="G199" s="230" t="s">
        <v>689</v>
      </c>
      <c r="H199" s="231">
        <v>17</v>
      </c>
      <c r="I199" s="232"/>
      <c r="J199" s="233">
        <f>ROUND(I199*H199,2)</f>
        <v>0</v>
      </c>
      <c r="K199" s="234"/>
      <c r="L199" s="44"/>
      <c r="M199" s="235" t="s">
        <v>1</v>
      </c>
      <c r="N199" s="236" t="s">
        <v>44</v>
      </c>
      <c r="O199" s="91"/>
      <c r="P199" s="237">
        <f>O199*H199</f>
        <v>0</v>
      </c>
      <c r="Q199" s="237">
        <v>0</v>
      </c>
      <c r="R199" s="237">
        <f>Q199*H199</f>
        <v>0</v>
      </c>
      <c r="S199" s="237">
        <v>0</v>
      </c>
      <c r="T199" s="238">
        <f>S199*H199</f>
        <v>0</v>
      </c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R199" s="239" t="s">
        <v>214</v>
      </c>
      <c r="AT199" s="239" t="s">
        <v>210</v>
      </c>
      <c r="AU199" s="239" t="s">
        <v>85</v>
      </c>
      <c r="AY199" s="17" t="s">
        <v>208</v>
      </c>
      <c r="BE199" s="240">
        <f>IF(N199="základní",J199,0)</f>
        <v>0</v>
      </c>
      <c r="BF199" s="240">
        <f>IF(N199="snížená",J199,0)</f>
        <v>0</v>
      </c>
      <c r="BG199" s="240">
        <f>IF(N199="zákl. přenesená",J199,0)</f>
        <v>0</v>
      </c>
      <c r="BH199" s="240">
        <f>IF(N199="sníž. přenesená",J199,0)</f>
        <v>0</v>
      </c>
      <c r="BI199" s="240">
        <f>IF(N199="nulová",J199,0)</f>
        <v>0</v>
      </c>
      <c r="BJ199" s="17" t="s">
        <v>91</v>
      </c>
      <c r="BK199" s="240">
        <f>ROUND(I199*H199,2)</f>
        <v>0</v>
      </c>
      <c r="BL199" s="17" t="s">
        <v>214</v>
      </c>
      <c r="BM199" s="239" t="s">
        <v>539</v>
      </c>
    </row>
    <row r="200" s="2" customFormat="1" ht="16.5" customHeight="1">
      <c r="A200" s="38"/>
      <c r="B200" s="39"/>
      <c r="C200" s="227" t="s">
        <v>541</v>
      </c>
      <c r="D200" s="227" t="s">
        <v>210</v>
      </c>
      <c r="E200" s="228" t="s">
        <v>1430</v>
      </c>
      <c r="F200" s="229" t="s">
        <v>1431</v>
      </c>
      <c r="G200" s="230" t="s">
        <v>689</v>
      </c>
      <c r="H200" s="231">
        <v>17</v>
      </c>
      <c r="I200" s="232"/>
      <c r="J200" s="233">
        <f>ROUND(I200*H200,2)</f>
        <v>0</v>
      </c>
      <c r="K200" s="234"/>
      <c r="L200" s="44"/>
      <c r="M200" s="235" t="s">
        <v>1</v>
      </c>
      <c r="N200" s="236" t="s">
        <v>44</v>
      </c>
      <c r="O200" s="91"/>
      <c r="P200" s="237">
        <f>O200*H200</f>
        <v>0</v>
      </c>
      <c r="Q200" s="237">
        <v>0</v>
      </c>
      <c r="R200" s="237">
        <f>Q200*H200</f>
        <v>0</v>
      </c>
      <c r="S200" s="237">
        <v>0</v>
      </c>
      <c r="T200" s="238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9" t="s">
        <v>214</v>
      </c>
      <c r="AT200" s="239" t="s">
        <v>210</v>
      </c>
      <c r="AU200" s="239" t="s">
        <v>85</v>
      </c>
      <c r="AY200" s="17" t="s">
        <v>208</v>
      </c>
      <c r="BE200" s="240">
        <f>IF(N200="základní",J200,0)</f>
        <v>0</v>
      </c>
      <c r="BF200" s="240">
        <f>IF(N200="snížená",J200,0)</f>
        <v>0</v>
      </c>
      <c r="BG200" s="240">
        <f>IF(N200="zákl. přenesená",J200,0)</f>
        <v>0</v>
      </c>
      <c r="BH200" s="240">
        <f>IF(N200="sníž. přenesená",J200,0)</f>
        <v>0</v>
      </c>
      <c r="BI200" s="240">
        <f>IF(N200="nulová",J200,0)</f>
        <v>0</v>
      </c>
      <c r="BJ200" s="17" t="s">
        <v>91</v>
      </c>
      <c r="BK200" s="240">
        <f>ROUND(I200*H200,2)</f>
        <v>0</v>
      </c>
      <c r="BL200" s="17" t="s">
        <v>214</v>
      </c>
      <c r="BM200" s="239" t="s">
        <v>544</v>
      </c>
    </row>
    <row r="201" s="2" customFormat="1" ht="16.5" customHeight="1">
      <c r="A201" s="38"/>
      <c r="B201" s="39"/>
      <c r="C201" s="227" t="s">
        <v>380</v>
      </c>
      <c r="D201" s="227" t="s">
        <v>210</v>
      </c>
      <c r="E201" s="228" t="s">
        <v>1432</v>
      </c>
      <c r="F201" s="229" t="s">
        <v>1433</v>
      </c>
      <c r="G201" s="230" t="s">
        <v>239</v>
      </c>
      <c r="H201" s="231">
        <v>1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85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549</v>
      </c>
    </row>
    <row r="202" s="12" customFormat="1" ht="25.92" customHeight="1">
      <c r="A202" s="12"/>
      <c r="B202" s="211"/>
      <c r="C202" s="212"/>
      <c r="D202" s="213" t="s">
        <v>77</v>
      </c>
      <c r="E202" s="214" t="s">
        <v>1434</v>
      </c>
      <c r="F202" s="214" t="s">
        <v>1435</v>
      </c>
      <c r="G202" s="212"/>
      <c r="H202" s="212"/>
      <c r="I202" s="215"/>
      <c r="J202" s="216">
        <f>BK202</f>
        <v>0</v>
      </c>
      <c r="K202" s="212"/>
      <c r="L202" s="217"/>
      <c r="M202" s="218"/>
      <c r="N202" s="219"/>
      <c r="O202" s="219"/>
      <c r="P202" s="220">
        <f>P203+SUM(P204:P220)+P231</f>
        <v>0</v>
      </c>
      <c r="Q202" s="219"/>
      <c r="R202" s="220">
        <f>R203+SUM(R204:R220)+R231</f>
        <v>0</v>
      </c>
      <c r="S202" s="219"/>
      <c r="T202" s="221">
        <f>T203+SUM(T204:T220)+T231</f>
        <v>0</v>
      </c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R202" s="222" t="s">
        <v>85</v>
      </c>
      <c r="AT202" s="223" t="s">
        <v>77</v>
      </c>
      <c r="AU202" s="223" t="s">
        <v>78</v>
      </c>
      <c r="AY202" s="222" t="s">
        <v>208</v>
      </c>
      <c r="BK202" s="224">
        <f>BK203+SUM(BK204:BK220)+BK231</f>
        <v>0</v>
      </c>
    </row>
    <row r="203" s="2" customFormat="1" ht="16.5" customHeight="1">
      <c r="A203" s="38"/>
      <c r="B203" s="39"/>
      <c r="C203" s="227" t="s">
        <v>551</v>
      </c>
      <c r="D203" s="227" t="s">
        <v>210</v>
      </c>
      <c r="E203" s="228" t="s">
        <v>1436</v>
      </c>
      <c r="F203" s="229" t="s">
        <v>1437</v>
      </c>
      <c r="G203" s="230" t="s">
        <v>689</v>
      </c>
      <c r="H203" s="231">
        <v>2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85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554</v>
      </c>
    </row>
    <row r="204" s="2" customFormat="1" ht="16.5" customHeight="1">
      <c r="A204" s="38"/>
      <c r="B204" s="39"/>
      <c r="C204" s="227" t="s">
        <v>386</v>
      </c>
      <c r="D204" s="227" t="s">
        <v>210</v>
      </c>
      <c r="E204" s="228" t="s">
        <v>1438</v>
      </c>
      <c r="F204" s="229" t="s">
        <v>1439</v>
      </c>
      <c r="G204" s="230" t="s">
        <v>689</v>
      </c>
      <c r="H204" s="231">
        <v>4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85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557</v>
      </c>
    </row>
    <row r="205" s="2" customFormat="1" ht="16.5" customHeight="1">
      <c r="A205" s="38"/>
      <c r="B205" s="39"/>
      <c r="C205" s="227" t="s">
        <v>558</v>
      </c>
      <c r="D205" s="227" t="s">
        <v>210</v>
      </c>
      <c r="E205" s="228" t="s">
        <v>1440</v>
      </c>
      <c r="F205" s="229" t="s">
        <v>1441</v>
      </c>
      <c r="G205" s="230" t="s">
        <v>689</v>
      </c>
      <c r="H205" s="231">
        <v>3</v>
      </c>
      <c r="I205" s="232"/>
      <c r="J205" s="233">
        <f>ROUND(I205*H205,2)</f>
        <v>0</v>
      </c>
      <c r="K205" s="234"/>
      <c r="L205" s="44"/>
      <c r="M205" s="235" t="s">
        <v>1</v>
      </c>
      <c r="N205" s="236" t="s">
        <v>44</v>
      </c>
      <c r="O205" s="91"/>
      <c r="P205" s="237">
        <f>O205*H205</f>
        <v>0</v>
      </c>
      <c r="Q205" s="237">
        <v>0</v>
      </c>
      <c r="R205" s="237">
        <f>Q205*H205</f>
        <v>0</v>
      </c>
      <c r="S205" s="237">
        <v>0</v>
      </c>
      <c r="T205" s="238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9" t="s">
        <v>214</v>
      </c>
      <c r="AT205" s="239" t="s">
        <v>210</v>
      </c>
      <c r="AU205" s="239" t="s">
        <v>85</v>
      </c>
      <c r="AY205" s="17" t="s">
        <v>208</v>
      </c>
      <c r="BE205" s="240">
        <f>IF(N205="základní",J205,0)</f>
        <v>0</v>
      </c>
      <c r="BF205" s="240">
        <f>IF(N205="snížená",J205,0)</f>
        <v>0</v>
      </c>
      <c r="BG205" s="240">
        <f>IF(N205="zákl. přenesená",J205,0)</f>
        <v>0</v>
      </c>
      <c r="BH205" s="240">
        <f>IF(N205="sníž. přenesená",J205,0)</f>
        <v>0</v>
      </c>
      <c r="BI205" s="240">
        <f>IF(N205="nulová",J205,0)</f>
        <v>0</v>
      </c>
      <c r="BJ205" s="17" t="s">
        <v>91</v>
      </c>
      <c r="BK205" s="240">
        <f>ROUND(I205*H205,2)</f>
        <v>0</v>
      </c>
      <c r="BL205" s="17" t="s">
        <v>214</v>
      </c>
      <c r="BM205" s="239" t="s">
        <v>561</v>
      </c>
    </row>
    <row r="206" s="2" customFormat="1" ht="16.5" customHeight="1">
      <c r="A206" s="38"/>
      <c r="B206" s="39"/>
      <c r="C206" s="227" t="s">
        <v>389</v>
      </c>
      <c r="D206" s="227" t="s">
        <v>210</v>
      </c>
      <c r="E206" s="228" t="s">
        <v>1440</v>
      </c>
      <c r="F206" s="229" t="s">
        <v>1441</v>
      </c>
      <c r="G206" s="230" t="s">
        <v>689</v>
      </c>
      <c r="H206" s="231">
        <v>3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85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564</v>
      </c>
    </row>
    <row r="207" s="2" customFormat="1" ht="16.5" customHeight="1">
      <c r="A207" s="38"/>
      <c r="B207" s="39"/>
      <c r="C207" s="227" t="s">
        <v>565</v>
      </c>
      <c r="D207" s="227" t="s">
        <v>210</v>
      </c>
      <c r="E207" s="228" t="s">
        <v>1442</v>
      </c>
      <c r="F207" s="229" t="s">
        <v>1443</v>
      </c>
      <c r="G207" s="230" t="s">
        <v>689</v>
      </c>
      <c r="H207" s="231">
        <v>1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85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568</v>
      </c>
    </row>
    <row r="208" s="2" customFormat="1" ht="16.5" customHeight="1">
      <c r="A208" s="38"/>
      <c r="B208" s="39"/>
      <c r="C208" s="227" t="s">
        <v>393</v>
      </c>
      <c r="D208" s="227" t="s">
        <v>210</v>
      </c>
      <c r="E208" s="228" t="s">
        <v>1444</v>
      </c>
      <c r="F208" s="229" t="s">
        <v>1445</v>
      </c>
      <c r="G208" s="230" t="s">
        <v>689</v>
      </c>
      <c r="H208" s="231">
        <v>45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85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573</v>
      </c>
    </row>
    <row r="209" s="2" customFormat="1" ht="16.5" customHeight="1">
      <c r="A209" s="38"/>
      <c r="B209" s="39"/>
      <c r="C209" s="227" t="s">
        <v>574</v>
      </c>
      <c r="D209" s="227" t="s">
        <v>210</v>
      </c>
      <c r="E209" s="228" t="s">
        <v>1446</v>
      </c>
      <c r="F209" s="229" t="s">
        <v>1447</v>
      </c>
      <c r="G209" s="230" t="s">
        <v>689</v>
      </c>
      <c r="H209" s="231">
        <v>22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85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577</v>
      </c>
    </row>
    <row r="210" s="2" customFormat="1" ht="16.5" customHeight="1">
      <c r="A210" s="38"/>
      <c r="B210" s="39"/>
      <c r="C210" s="227" t="s">
        <v>396</v>
      </c>
      <c r="D210" s="227" t="s">
        <v>210</v>
      </c>
      <c r="E210" s="228" t="s">
        <v>1448</v>
      </c>
      <c r="F210" s="229" t="s">
        <v>1449</v>
      </c>
      <c r="G210" s="230" t="s">
        <v>689</v>
      </c>
      <c r="H210" s="231">
        <v>21</v>
      </c>
      <c r="I210" s="232"/>
      <c r="J210" s="233">
        <f>ROUND(I210*H210,2)</f>
        <v>0</v>
      </c>
      <c r="K210" s="234"/>
      <c r="L210" s="44"/>
      <c r="M210" s="235" t="s">
        <v>1</v>
      </c>
      <c r="N210" s="236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214</v>
      </c>
      <c r="AT210" s="239" t="s">
        <v>210</v>
      </c>
      <c r="AU210" s="239" t="s">
        <v>85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581</v>
      </c>
    </row>
    <row r="211" s="2" customFormat="1" ht="16.5" customHeight="1">
      <c r="A211" s="38"/>
      <c r="B211" s="39"/>
      <c r="C211" s="227" t="s">
        <v>583</v>
      </c>
      <c r="D211" s="227" t="s">
        <v>210</v>
      </c>
      <c r="E211" s="228" t="s">
        <v>1450</v>
      </c>
      <c r="F211" s="229" t="s">
        <v>1451</v>
      </c>
      <c r="G211" s="230" t="s">
        <v>689</v>
      </c>
      <c r="H211" s="231">
        <v>10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85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586</v>
      </c>
    </row>
    <row r="212" s="2" customFormat="1" ht="16.5" customHeight="1">
      <c r="A212" s="38"/>
      <c r="B212" s="39"/>
      <c r="C212" s="227" t="s">
        <v>400</v>
      </c>
      <c r="D212" s="227" t="s">
        <v>210</v>
      </c>
      <c r="E212" s="228" t="s">
        <v>1452</v>
      </c>
      <c r="F212" s="229" t="s">
        <v>1453</v>
      </c>
      <c r="G212" s="230" t="s">
        <v>689</v>
      </c>
      <c r="H212" s="231">
        <v>2</v>
      </c>
      <c r="I212" s="232"/>
      <c r="J212" s="233">
        <f>ROUND(I212*H212,2)</f>
        <v>0</v>
      </c>
      <c r="K212" s="234"/>
      <c r="L212" s="44"/>
      <c r="M212" s="235" t="s">
        <v>1</v>
      </c>
      <c r="N212" s="236" t="s">
        <v>44</v>
      </c>
      <c r="O212" s="91"/>
      <c r="P212" s="237">
        <f>O212*H212</f>
        <v>0</v>
      </c>
      <c r="Q212" s="237">
        <v>0</v>
      </c>
      <c r="R212" s="237">
        <f>Q212*H212</f>
        <v>0</v>
      </c>
      <c r="S212" s="237">
        <v>0</v>
      </c>
      <c r="T212" s="238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9" t="s">
        <v>214</v>
      </c>
      <c r="AT212" s="239" t="s">
        <v>210</v>
      </c>
      <c r="AU212" s="239" t="s">
        <v>85</v>
      </c>
      <c r="AY212" s="17" t="s">
        <v>208</v>
      </c>
      <c r="BE212" s="240">
        <f>IF(N212="základní",J212,0)</f>
        <v>0</v>
      </c>
      <c r="BF212" s="240">
        <f>IF(N212="snížená",J212,0)</f>
        <v>0</v>
      </c>
      <c r="BG212" s="240">
        <f>IF(N212="zákl. přenesená",J212,0)</f>
        <v>0</v>
      </c>
      <c r="BH212" s="240">
        <f>IF(N212="sníž. přenesená",J212,0)</f>
        <v>0</v>
      </c>
      <c r="BI212" s="240">
        <f>IF(N212="nulová",J212,0)</f>
        <v>0</v>
      </c>
      <c r="BJ212" s="17" t="s">
        <v>91</v>
      </c>
      <c r="BK212" s="240">
        <f>ROUND(I212*H212,2)</f>
        <v>0</v>
      </c>
      <c r="BL212" s="17" t="s">
        <v>214</v>
      </c>
      <c r="BM212" s="239" t="s">
        <v>589</v>
      </c>
    </row>
    <row r="213" s="2" customFormat="1" ht="16.5" customHeight="1">
      <c r="A213" s="38"/>
      <c r="B213" s="39"/>
      <c r="C213" s="227" t="s">
        <v>591</v>
      </c>
      <c r="D213" s="227" t="s">
        <v>210</v>
      </c>
      <c r="E213" s="228" t="s">
        <v>1454</v>
      </c>
      <c r="F213" s="229" t="s">
        <v>1455</v>
      </c>
      <c r="G213" s="230" t="s">
        <v>689</v>
      </c>
      <c r="H213" s="231">
        <v>5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85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594</v>
      </c>
    </row>
    <row r="214" s="2" customFormat="1" ht="16.5" customHeight="1">
      <c r="A214" s="38"/>
      <c r="B214" s="39"/>
      <c r="C214" s="227" t="s">
        <v>405</v>
      </c>
      <c r="D214" s="227" t="s">
        <v>210</v>
      </c>
      <c r="E214" s="228" t="s">
        <v>1456</v>
      </c>
      <c r="F214" s="229" t="s">
        <v>1457</v>
      </c>
      <c r="G214" s="230" t="s">
        <v>689</v>
      </c>
      <c r="H214" s="231">
        <v>3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85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606</v>
      </c>
    </row>
    <row r="215" s="2" customFormat="1" ht="16.5" customHeight="1">
      <c r="A215" s="38"/>
      <c r="B215" s="39"/>
      <c r="C215" s="227" t="s">
        <v>611</v>
      </c>
      <c r="D215" s="227" t="s">
        <v>210</v>
      </c>
      <c r="E215" s="228" t="s">
        <v>1458</v>
      </c>
      <c r="F215" s="229" t="s">
        <v>1459</v>
      </c>
      <c r="G215" s="230" t="s">
        <v>689</v>
      </c>
      <c r="H215" s="231">
        <v>6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85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614</v>
      </c>
    </row>
    <row r="216" s="2" customFormat="1" ht="16.5" customHeight="1">
      <c r="A216" s="38"/>
      <c r="B216" s="39"/>
      <c r="C216" s="227" t="s">
        <v>410</v>
      </c>
      <c r="D216" s="227" t="s">
        <v>210</v>
      </c>
      <c r="E216" s="228" t="s">
        <v>1460</v>
      </c>
      <c r="F216" s="229" t="s">
        <v>1461</v>
      </c>
      <c r="G216" s="230" t="s">
        <v>689</v>
      </c>
      <c r="H216" s="231">
        <v>1</v>
      </c>
      <c r="I216" s="232"/>
      <c r="J216" s="233">
        <f>ROUND(I216*H216,2)</f>
        <v>0</v>
      </c>
      <c r="K216" s="234"/>
      <c r="L216" s="44"/>
      <c r="M216" s="235" t="s">
        <v>1</v>
      </c>
      <c r="N216" s="236" t="s">
        <v>44</v>
      </c>
      <c r="O216" s="91"/>
      <c r="P216" s="237">
        <f>O216*H216</f>
        <v>0</v>
      </c>
      <c r="Q216" s="237">
        <v>0</v>
      </c>
      <c r="R216" s="237">
        <f>Q216*H216</f>
        <v>0</v>
      </c>
      <c r="S216" s="237">
        <v>0</v>
      </c>
      <c r="T216" s="238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9" t="s">
        <v>214</v>
      </c>
      <c r="AT216" s="239" t="s">
        <v>210</v>
      </c>
      <c r="AU216" s="239" t="s">
        <v>85</v>
      </c>
      <c r="AY216" s="17" t="s">
        <v>208</v>
      </c>
      <c r="BE216" s="240">
        <f>IF(N216="základní",J216,0)</f>
        <v>0</v>
      </c>
      <c r="BF216" s="240">
        <f>IF(N216="snížená",J216,0)</f>
        <v>0</v>
      </c>
      <c r="BG216" s="240">
        <f>IF(N216="zákl. přenesená",J216,0)</f>
        <v>0</v>
      </c>
      <c r="BH216" s="240">
        <f>IF(N216="sníž. přenesená",J216,0)</f>
        <v>0</v>
      </c>
      <c r="BI216" s="240">
        <f>IF(N216="nulová",J216,0)</f>
        <v>0</v>
      </c>
      <c r="BJ216" s="17" t="s">
        <v>91</v>
      </c>
      <c r="BK216" s="240">
        <f>ROUND(I216*H216,2)</f>
        <v>0</v>
      </c>
      <c r="BL216" s="17" t="s">
        <v>214</v>
      </c>
      <c r="BM216" s="239" t="s">
        <v>619</v>
      </c>
    </row>
    <row r="217" s="2" customFormat="1" ht="16.5" customHeight="1">
      <c r="A217" s="38"/>
      <c r="B217" s="39"/>
      <c r="C217" s="227" t="s">
        <v>621</v>
      </c>
      <c r="D217" s="227" t="s">
        <v>210</v>
      </c>
      <c r="E217" s="228" t="s">
        <v>1462</v>
      </c>
      <c r="F217" s="229" t="s">
        <v>1463</v>
      </c>
      <c r="G217" s="230" t="s">
        <v>351</v>
      </c>
      <c r="H217" s="231">
        <v>31</v>
      </c>
      <c r="I217" s="232"/>
      <c r="J217" s="233">
        <f>ROUND(I217*H217,2)</f>
        <v>0</v>
      </c>
      <c r="K217" s="234"/>
      <c r="L217" s="44"/>
      <c r="M217" s="235" t="s">
        <v>1</v>
      </c>
      <c r="N217" s="236" t="s">
        <v>44</v>
      </c>
      <c r="O217" s="91"/>
      <c r="P217" s="237">
        <f>O217*H217</f>
        <v>0</v>
      </c>
      <c r="Q217" s="237">
        <v>0</v>
      </c>
      <c r="R217" s="237">
        <f>Q217*H217</f>
        <v>0</v>
      </c>
      <c r="S217" s="237">
        <v>0</v>
      </c>
      <c r="T217" s="238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9" t="s">
        <v>214</v>
      </c>
      <c r="AT217" s="239" t="s">
        <v>210</v>
      </c>
      <c r="AU217" s="239" t="s">
        <v>85</v>
      </c>
      <c r="AY217" s="17" t="s">
        <v>208</v>
      </c>
      <c r="BE217" s="240">
        <f>IF(N217="základní",J217,0)</f>
        <v>0</v>
      </c>
      <c r="BF217" s="240">
        <f>IF(N217="snížená",J217,0)</f>
        <v>0</v>
      </c>
      <c r="BG217" s="240">
        <f>IF(N217="zákl. přenesená",J217,0)</f>
        <v>0</v>
      </c>
      <c r="BH217" s="240">
        <f>IF(N217="sníž. přenesená",J217,0)</f>
        <v>0</v>
      </c>
      <c r="BI217" s="240">
        <f>IF(N217="nulová",J217,0)</f>
        <v>0</v>
      </c>
      <c r="BJ217" s="17" t="s">
        <v>91</v>
      </c>
      <c r="BK217" s="240">
        <f>ROUND(I217*H217,2)</f>
        <v>0</v>
      </c>
      <c r="BL217" s="17" t="s">
        <v>214</v>
      </c>
      <c r="BM217" s="239" t="s">
        <v>624</v>
      </c>
    </row>
    <row r="218" s="2" customFormat="1" ht="16.5" customHeight="1">
      <c r="A218" s="38"/>
      <c r="B218" s="39"/>
      <c r="C218" s="227" t="s">
        <v>413</v>
      </c>
      <c r="D218" s="227" t="s">
        <v>210</v>
      </c>
      <c r="E218" s="228" t="s">
        <v>1464</v>
      </c>
      <c r="F218" s="229" t="s">
        <v>1465</v>
      </c>
      <c r="G218" s="230" t="s">
        <v>1466</v>
      </c>
      <c r="H218" s="231">
        <v>1.5</v>
      </c>
      <c r="I218" s="232"/>
      <c r="J218" s="233">
        <f>ROUND(I218*H218,2)</f>
        <v>0</v>
      </c>
      <c r="K218" s="234"/>
      <c r="L218" s="44"/>
      <c r="M218" s="235" t="s">
        <v>1</v>
      </c>
      <c r="N218" s="236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214</v>
      </c>
      <c r="AT218" s="239" t="s">
        <v>210</v>
      </c>
      <c r="AU218" s="239" t="s">
        <v>85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627</v>
      </c>
    </row>
    <row r="219" s="2" customFormat="1" ht="16.5" customHeight="1">
      <c r="A219" s="38"/>
      <c r="B219" s="39"/>
      <c r="C219" s="227" t="s">
        <v>629</v>
      </c>
      <c r="D219" s="227" t="s">
        <v>210</v>
      </c>
      <c r="E219" s="228" t="s">
        <v>1467</v>
      </c>
      <c r="F219" s="229" t="s">
        <v>1468</v>
      </c>
      <c r="G219" s="230" t="s">
        <v>689</v>
      </c>
      <c r="H219" s="231">
        <v>159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85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632</v>
      </c>
    </row>
    <row r="220" s="12" customFormat="1" ht="22.8" customHeight="1">
      <c r="A220" s="12"/>
      <c r="B220" s="211"/>
      <c r="C220" s="212"/>
      <c r="D220" s="213" t="s">
        <v>77</v>
      </c>
      <c r="E220" s="225" t="s">
        <v>1469</v>
      </c>
      <c r="F220" s="225" t="s">
        <v>1470</v>
      </c>
      <c r="G220" s="212"/>
      <c r="H220" s="212"/>
      <c r="I220" s="215"/>
      <c r="J220" s="226">
        <f>BK220</f>
        <v>0</v>
      </c>
      <c r="K220" s="212"/>
      <c r="L220" s="217"/>
      <c r="M220" s="218"/>
      <c r="N220" s="219"/>
      <c r="O220" s="219"/>
      <c r="P220" s="220">
        <f>SUM(P221:P230)</f>
        <v>0</v>
      </c>
      <c r="Q220" s="219"/>
      <c r="R220" s="220">
        <f>SUM(R221:R230)</f>
        <v>0</v>
      </c>
      <c r="S220" s="219"/>
      <c r="T220" s="221">
        <f>SUM(T221:T230)</f>
        <v>0</v>
      </c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R220" s="222" t="s">
        <v>85</v>
      </c>
      <c r="AT220" s="223" t="s">
        <v>77</v>
      </c>
      <c r="AU220" s="223" t="s">
        <v>85</v>
      </c>
      <c r="AY220" s="222" t="s">
        <v>208</v>
      </c>
      <c r="BK220" s="224">
        <f>SUM(BK221:BK230)</f>
        <v>0</v>
      </c>
    </row>
    <row r="221" s="2" customFormat="1" ht="16.5" customHeight="1">
      <c r="A221" s="38"/>
      <c r="B221" s="39"/>
      <c r="C221" s="227" t="s">
        <v>417</v>
      </c>
      <c r="D221" s="227" t="s">
        <v>210</v>
      </c>
      <c r="E221" s="228" t="s">
        <v>1471</v>
      </c>
      <c r="F221" s="229" t="s">
        <v>1472</v>
      </c>
      <c r="G221" s="230" t="s">
        <v>267</v>
      </c>
      <c r="H221" s="231">
        <v>1768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91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635</v>
      </c>
    </row>
    <row r="222" s="2" customFormat="1" ht="16.5" customHeight="1">
      <c r="A222" s="38"/>
      <c r="B222" s="39"/>
      <c r="C222" s="227" t="s">
        <v>640</v>
      </c>
      <c r="D222" s="227" t="s">
        <v>210</v>
      </c>
      <c r="E222" s="228" t="s">
        <v>1473</v>
      </c>
      <c r="F222" s="229" t="s">
        <v>1474</v>
      </c>
      <c r="G222" s="230" t="s">
        <v>267</v>
      </c>
      <c r="H222" s="231">
        <v>338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91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643</v>
      </c>
    </row>
    <row r="223" s="2" customFormat="1" ht="16.5" customHeight="1">
      <c r="A223" s="38"/>
      <c r="B223" s="39"/>
      <c r="C223" s="227" t="s">
        <v>426</v>
      </c>
      <c r="D223" s="227" t="s">
        <v>210</v>
      </c>
      <c r="E223" s="228" t="s">
        <v>1475</v>
      </c>
      <c r="F223" s="229" t="s">
        <v>1476</v>
      </c>
      <c r="G223" s="230" t="s">
        <v>267</v>
      </c>
      <c r="H223" s="231">
        <v>468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91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647</v>
      </c>
    </row>
    <row r="224" s="2" customFormat="1" ht="16.5" customHeight="1">
      <c r="A224" s="38"/>
      <c r="B224" s="39"/>
      <c r="C224" s="227" t="s">
        <v>652</v>
      </c>
      <c r="D224" s="227" t="s">
        <v>210</v>
      </c>
      <c r="E224" s="228" t="s">
        <v>1477</v>
      </c>
      <c r="F224" s="229" t="s">
        <v>1478</v>
      </c>
      <c r="G224" s="230" t="s">
        <v>267</v>
      </c>
      <c r="H224" s="231">
        <v>78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91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655</v>
      </c>
    </row>
    <row r="225" s="2" customFormat="1" ht="16.5" customHeight="1">
      <c r="A225" s="38"/>
      <c r="B225" s="39"/>
      <c r="C225" s="227" t="s">
        <v>433</v>
      </c>
      <c r="D225" s="227" t="s">
        <v>210</v>
      </c>
      <c r="E225" s="228" t="s">
        <v>1479</v>
      </c>
      <c r="F225" s="229" t="s">
        <v>1480</v>
      </c>
      <c r="G225" s="230" t="s">
        <v>267</v>
      </c>
      <c r="H225" s="231">
        <v>91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91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659</v>
      </c>
    </row>
    <row r="226" s="2" customFormat="1" ht="21.75" customHeight="1">
      <c r="A226" s="38"/>
      <c r="B226" s="39"/>
      <c r="C226" s="227" t="s">
        <v>664</v>
      </c>
      <c r="D226" s="227" t="s">
        <v>210</v>
      </c>
      <c r="E226" s="228" t="s">
        <v>1481</v>
      </c>
      <c r="F226" s="229" t="s">
        <v>1482</v>
      </c>
      <c r="G226" s="230" t="s">
        <v>267</v>
      </c>
      <c r="H226" s="231">
        <v>1768</v>
      </c>
      <c r="I226" s="232"/>
      <c r="J226" s="233">
        <f>ROUND(I226*H226,2)</f>
        <v>0</v>
      </c>
      <c r="K226" s="234"/>
      <c r="L226" s="44"/>
      <c r="M226" s="235" t="s">
        <v>1</v>
      </c>
      <c r="N226" s="236" t="s">
        <v>44</v>
      </c>
      <c r="O226" s="91"/>
      <c r="P226" s="237">
        <f>O226*H226</f>
        <v>0</v>
      </c>
      <c r="Q226" s="237">
        <v>0</v>
      </c>
      <c r="R226" s="237">
        <f>Q226*H226</f>
        <v>0</v>
      </c>
      <c r="S226" s="237">
        <v>0</v>
      </c>
      <c r="T226" s="238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9" t="s">
        <v>214</v>
      </c>
      <c r="AT226" s="239" t="s">
        <v>210</v>
      </c>
      <c r="AU226" s="239" t="s">
        <v>91</v>
      </c>
      <c r="AY226" s="17" t="s">
        <v>208</v>
      </c>
      <c r="BE226" s="240">
        <f>IF(N226="základní",J226,0)</f>
        <v>0</v>
      </c>
      <c r="BF226" s="240">
        <f>IF(N226="snížená",J226,0)</f>
        <v>0</v>
      </c>
      <c r="BG226" s="240">
        <f>IF(N226="zákl. přenesená",J226,0)</f>
        <v>0</v>
      </c>
      <c r="BH226" s="240">
        <f>IF(N226="sníž. přenesená",J226,0)</f>
        <v>0</v>
      </c>
      <c r="BI226" s="240">
        <f>IF(N226="nulová",J226,0)</f>
        <v>0</v>
      </c>
      <c r="BJ226" s="17" t="s">
        <v>91</v>
      </c>
      <c r="BK226" s="240">
        <f>ROUND(I226*H226,2)</f>
        <v>0</v>
      </c>
      <c r="BL226" s="17" t="s">
        <v>214</v>
      </c>
      <c r="BM226" s="239" t="s">
        <v>667</v>
      </c>
    </row>
    <row r="227" s="2" customFormat="1" ht="21.75" customHeight="1">
      <c r="A227" s="38"/>
      <c r="B227" s="39"/>
      <c r="C227" s="227" t="s">
        <v>440</v>
      </c>
      <c r="D227" s="227" t="s">
        <v>210</v>
      </c>
      <c r="E227" s="228" t="s">
        <v>1483</v>
      </c>
      <c r="F227" s="229" t="s">
        <v>1484</v>
      </c>
      <c r="G227" s="230" t="s">
        <v>267</v>
      </c>
      <c r="H227" s="231">
        <v>338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91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676</v>
      </c>
    </row>
    <row r="228" s="2" customFormat="1" ht="21.75" customHeight="1">
      <c r="A228" s="38"/>
      <c r="B228" s="39"/>
      <c r="C228" s="227" t="s">
        <v>678</v>
      </c>
      <c r="D228" s="227" t="s">
        <v>210</v>
      </c>
      <c r="E228" s="228" t="s">
        <v>1485</v>
      </c>
      <c r="F228" s="229" t="s">
        <v>1486</v>
      </c>
      <c r="G228" s="230" t="s">
        <v>267</v>
      </c>
      <c r="H228" s="231">
        <v>468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91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681</v>
      </c>
    </row>
    <row r="229" s="2" customFormat="1" ht="21.75" customHeight="1">
      <c r="A229" s="38"/>
      <c r="B229" s="39"/>
      <c r="C229" s="227" t="s">
        <v>451</v>
      </c>
      <c r="D229" s="227" t="s">
        <v>210</v>
      </c>
      <c r="E229" s="228" t="s">
        <v>1487</v>
      </c>
      <c r="F229" s="229" t="s">
        <v>1488</v>
      </c>
      <c r="G229" s="230" t="s">
        <v>267</v>
      </c>
      <c r="H229" s="231">
        <v>78</v>
      </c>
      <c r="I229" s="232"/>
      <c r="J229" s="233">
        <f>ROUND(I229*H229,2)</f>
        <v>0</v>
      </c>
      <c r="K229" s="234"/>
      <c r="L229" s="44"/>
      <c r="M229" s="235" t="s">
        <v>1</v>
      </c>
      <c r="N229" s="236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214</v>
      </c>
      <c r="AT229" s="239" t="s">
        <v>210</v>
      </c>
      <c r="AU229" s="239" t="s">
        <v>91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684</v>
      </c>
    </row>
    <row r="230" s="2" customFormat="1" ht="21.75" customHeight="1">
      <c r="A230" s="38"/>
      <c r="B230" s="39"/>
      <c r="C230" s="227" t="s">
        <v>686</v>
      </c>
      <c r="D230" s="227" t="s">
        <v>210</v>
      </c>
      <c r="E230" s="228" t="s">
        <v>1489</v>
      </c>
      <c r="F230" s="229" t="s">
        <v>1490</v>
      </c>
      <c r="G230" s="230" t="s">
        <v>267</v>
      </c>
      <c r="H230" s="231">
        <v>91</v>
      </c>
      <c r="I230" s="232"/>
      <c r="J230" s="233">
        <f>ROUND(I230*H230,2)</f>
        <v>0</v>
      </c>
      <c r="K230" s="234"/>
      <c r="L230" s="44"/>
      <c r="M230" s="235" t="s">
        <v>1</v>
      </c>
      <c r="N230" s="236" t="s">
        <v>44</v>
      </c>
      <c r="O230" s="91"/>
      <c r="P230" s="237">
        <f>O230*H230</f>
        <v>0</v>
      </c>
      <c r="Q230" s="237">
        <v>0</v>
      </c>
      <c r="R230" s="237">
        <f>Q230*H230</f>
        <v>0</v>
      </c>
      <c r="S230" s="237">
        <v>0</v>
      </c>
      <c r="T230" s="238">
        <f>S230*H230</f>
        <v>0</v>
      </c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R230" s="239" t="s">
        <v>214</v>
      </c>
      <c r="AT230" s="239" t="s">
        <v>210</v>
      </c>
      <c r="AU230" s="239" t="s">
        <v>91</v>
      </c>
      <c r="AY230" s="17" t="s">
        <v>208</v>
      </c>
      <c r="BE230" s="240">
        <f>IF(N230="základní",J230,0)</f>
        <v>0</v>
      </c>
      <c r="BF230" s="240">
        <f>IF(N230="snížená",J230,0)</f>
        <v>0</v>
      </c>
      <c r="BG230" s="240">
        <f>IF(N230="zákl. přenesená",J230,0)</f>
        <v>0</v>
      </c>
      <c r="BH230" s="240">
        <f>IF(N230="sníž. přenesená",J230,0)</f>
        <v>0</v>
      </c>
      <c r="BI230" s="240">
        <f>IF(N230="nulová",J230,0)</f>
        <v>0</v>
      </c>
      <c r="BJ230" s="17" t="s">
        <v>91</v>
      </c>
      <c r="BK230" s="240">
        <f>ROUND(I230*H230,2)</f>
        <v>0</v>
      </c>
      <c r="BL230" s="17" t="s">
        <v>214</v>
      </c>
      <c r="BM230" s="239" t="s">
        <v>690</v>
      </c>
    </row>
    <row r="231" s="12" customFormat="1" ht="22.8" customHeight="1">
      <c r="A231" s="12"/>
      <c r="B231" s="211"/>
      <c r="C231" s="212"/>
      <c r="D231" s="213" t="s">
        <v>77</v>
      </c>
      <c r="E231" s="225" t="s">
        <v>1491</v>
      </c>
      <c r="F231" s="225" t="s">
        <v>1492</v>
      </c>
      <c r="G231" s="212"/>
      <c r="H231" s="212"/>
      <c r="I231" s="215"/>
      <c r="J231" s="226">
        <f>BK231</f>
        <v>0</v>
      </c>
      <c r="K231" s="212"/>
      <c r="L231" s="217"/>
      <c r="M231" s="218"/>
      <c r="N231" s="219"/>
      <c r="O231" s="219"/>
      <c r="P231" s="220">
        <f>SUM(P232:P242)</f>
        <v>0</v>
      </c>
      <c r="Q231" s="219"/>
      <c r="R231" s="220">
        <f>SUM(R232:R242)</f>
        <v>0</v>
      </c>
      <c r="S231" s="219"/>
      <c r="T231" s="221">
        <f>SUM(T232:T242)</f>
        <v>0</v>
      </c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R231" s="222" t="s">
        <v>85</v>
      </c>
      <c r="AT231" s="223" t="s">
        <v>77</v>
      </c>
      <c r="AU231" s="223" t="s">
        <v>85</v>
      </c>
      <c r="AY231" s="222" t="s">
        <v>208</v>
      </c>
      <c r="BK231" s="224">
        <f>SUM(BK232:BK242)</f>
        <v>0</v>
      </c>
    </row>
    <row r="232" s="2" customFormat="1" ht="21.75" customHeight="1">
      <c r="A232" s="38"/>
      <c r="B232" s="39"/>
      <c r="C232" s="227" t="s">
        <v>455</v>
      </c>
      <c r="D232" s="227" t="s">
        <v>210</v>
      </c>
      <c r="E232" s="228" t="s">
        <v>1493</v>
      </c>
      <c r="F232" s="229" t="s">
        <v>1494</v>
      </c>
      <c r="G232" s="230" t="s">
        <v>689</v>
      </c>
      <c r="H232" s="231">
        <v>4</v>
      </c>
      <c r="I232" s="232"/>
      <c r="J232" s="233">
        <f>ROUND(I232*H232,2)</f>
        <v>0</v>
      </c>
      <c r="K232" s="234"/>
      <c r="L232" s="44"/>
      <c r="M232" s="235" t="s">
        <v>1</v>
      </c>
      <c r="N232" s="236" t="s">
        <v>44</v>
      </c>
      <c r="O232" s="91"/>
      <c r="P232" s="237">
        <f>O232*H232</f>
        <v>0</v>
      </c>
      <c r="Q232" s="237">
        <v>0</v>
      </c>
      <c r="R232" s="237">
        <f>Q232*H232</f>
        <v>0</v>
      </c>
      <c r="S232" s="237">
        <v>0</v>
      </c>
      <c r="T232" s="238">
        <f>S232*H232</f>
        <v>0</v>
      </c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R232" s="239" t="s">
        <v>214</v>
      </c>
      <c r="AT232" s="239" t="s">
        <v>210</v>
      </c>
      <c r="AU232" s="239" t="s">
        <v>91</v>
      </c>
      <c r="AY232" s="17" t="s">
        <v>208</v>
      </c>
      <c r="BE232" s="240">
        <f>IF(N232="základní",J232,0)</f>
        <v>0</v>
      </c>
      <c r="BF232" s="240">
        <f>IF(N232="snížená",J232,0)</f>
        <v>0</v>
      </c>
      <c r="BG232" s="240">
        <f>IF(N232="zákl. přenesená",J232,0)</f>
        <v>0</v>
      </c>
      <c r="BH232" s="240">
        <f>IF(N232="sníž. přenesená",J232,0)</f>
        <v>0</v>
      </c>
      <c r="BI232" s="240">
        <f>IF(N232="nulová",J232,0)</f>
        <v>0</v>
      </c>
      <c r="BJ232" s="17" t="s">
        <v>91</v>
      </c>
      <c r="BK232" s="240">
        <f>ROUND(I232*H232,2)</f>
        <v>0</v>
      </c>
      <c r="BL232" s="17" t="s">
        <v>214</v>
      </c>
      <c r="BM232" s="239" t="s">
        <v>693</v>
      </c>
    </row>
    <row r="233" s="2" customFormat="1" ht="16.5" customHeight="1">
      <c r="A233" s="38"/>
      <c r="B233" s="39"/>
      <c r="C233" s="227" t="s">
        <v>695</v>
      </c>
      <c r="D233" s="227" t="s">
        <v>210</v>
      </c>
      <c r="E233" s="228" t="s">
        <v>1495</v>
      </c>
      <c r="F233" s="229" t="s">
        <v>1496</v>
      </c>
      <c r="G233" s="230" t="s">
        <v>689</v>
      </c>
      <c r="H233" s="231">
        <v>4</v>
      </c>
      <c r="I233" s="232"/>
      <c r="J233" s="233">
        <f>ROUND(I233*H233,2)</f>
        <v>0</v>
      </c>
      <c r="K233" s="234"/>
      <c r="L233" s="44"/>
      <c r="M233" s="235" t="s">
        <v>1</v>
      </c>
      <c r="N233" s="236" t="s">
        <v>44</v>
      </c>
      <c r="O233" s="91"/>
      <c r="P233" s="237">
        <f>O233*H233</f>
        <v>0</v>
      </c>
      <c r="Q233" s="237">
        <v>0</v>
      </c>
      <c r="R233" s="237">
        <f>Q233*H233</f>
        <v>0</v>
      </c>
      <c r="S233" s="237">
        <v>0</v>
      </c>
      <c r="T233" s="238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9" t="s">
        <v>214</v>
      </c>
      <c r="AT233" s="239" t="s">
        <v>210</v>
      </c>
      <c r="AU233" s="239" t="s">
        <v>91</v>
      </c>
      <c r="AY233" s="17" t="s">
        <v>208</v>
      </c>
      <c r="BE233" s="240">
        <f>IF(N233="základní",J233,0)</f>
        <v>0</v>
      </c>
      <c r="BF233" s="240">
        <f>IF(N233="snížená",J233,0)</f>
        <v>0</v>
      </c>
      <c r="BG233" s="240">
        <f>IF(N233="zákl. přenesená",J233,0)</f>
        <v>0</v>
      </c>
      <c r="BH233" s="240">
        <f>IF(N233="sníž. přenesená",J233,0)</f>
        <v>0</v>
      </c>
      <c r="BI233" s="240">
        <f>IF(N233="nulová",J233,0)</f>
        <v>0</v>
      </c>
      <c r="BJ233" s="17" t="s">
        <v>91</v>
      </c>
      <c r="BK233" s="240">
        <f>ROUND(I233*H233,2)</f>
        <v>0</v>
      </c>
      <c r="BL233" s="17" t="s">
        <v>214</v>
      </c>
      <c r="BM233" s="239" t="s">
        <v>698</v>
      </c>
    </row>
    <row r="234" s="2" customFormat="1" ht="21.75" customHeight="1">
      <c r="A234" s="38"/>
      <c r="B234" s="39"/>
      <c r="C234" s="227" t="s">
        <v>460</v>
      </c>
      <c r="D234" s="227" t="s">
        <v>210</v>
      </c>
      <c r="E234" s="228" t="s">
        <v>1497</v>
      </c>
      <c r="F234" s="229" t="s">
        <v>1498</v>
      </c>
      <c r="G234" s="230" t="s">
        <v>239</v>
      </c>
      <c r="H234" s="231">
        <v>1.3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91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701</v>
      </c>
    </row>
    <row r="235" s="2" customFormat="1" ht="21.75" customHeight="1">
      <c r="A235" s="38"/>
      <c r="B235" s="39"/>
      <c r="C235" s="227" t="s">
        <v>702</v>
      </c>
      <c r="D235" s="227" t="s">
        <v>210</v>
      </c>
      <c r="E235" s="228" t="s">
        <v>1499</v>
      </c>
      <c r="F235" s="229" t="s">
        <v>1500</v>
      </c>
      <c r="G235" s="230" t="s">
        <v>689</v>
      </c>
      <c r="H235" s="231">
        <v>2</v>
      </c>
      <c r="I235" s="232"/>
      <c r="J235" s="233">
        <f>ROUND(I235*H235,2)</f>
        <v>0</v>
      </c>
      <c r="K235" s="234"/>
      <c r="L235" s="44"/>
      <c r="M235" s="235" t="s">
        <v>1</v>
      </c>
      <c r="N235" s="236" t="s">
        <v>44</v>
      </c>
      <c r="O235" s="91"/>
      <c r="P235" s="237">
        <f>O235*H235</f>
        <v>0</v>
      </c>
      <c r="Q235" s="237">
        <v>0</v>
      </c>
      <c r="R235" s="237">
        <f>Q235*H235</f>
        <v>0</v>
      </c>
      <c r="S235" s="237">
        <v>0</v>
      </c>
      <c r="T235" s="238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9" t="s">
        <v>214</v>
      </c>
      <c r="AT235" s="239" t="s">
        <v>210</v>
      </c>
      <c r="AU235" s="239" t="s">
        <v>91</v>
      </c>
      <c r="AY235" s="17" t="s">
        <v>208</v>
      </c>
      <c r="BE235" s="240">
        <f>IF(N235="základní",J235,0)</f>
        <v>0</v>
      </c>
      <c r="BF235" s="240">
        <f>IF(N235="snížená",J235,0)</f>
        <v>0</v>
      </c>
      <c r="BG235" s="240">
        <f>IF(N235="zákl. přenesená",J235,0)</f>
        <v>0</v>
      </c>
      <c r="BH235" s="240">
        <f>IF(N235="sníž. přenesená",J235,0)</f>
        <v>0</v>
      </c>
      <c r="BI235" s="240">
        <f>IF(N235="nulová",J235,0)</f>
        <v>0</v>
      </c>
      <c r="BJ235" s="17" t="s">
        <v>91</v>
      </c>
      <c r="BK235" s="240">
        <f>ROUND(I235*H235,2)</f>
        <v>0</v>
      </c>
      <c r="BL235" s="17" t="s">
        <v>214</v>
      </c>
      <c r="BM235" s="239" t="s">
        <v>705</v>
      </c>
    </row>
    <row r="236" s="2" customFormat="1" ht="21.75" customHeight="1">
      <c r="A236" s="38"/>
      <c r="B236" s="39"/>
      <c r="C236" s="227" t="s">
        <v>463</v>
      </c>
      <c r="D236" s="227" t="s">
        <v>210</v>
      </c>
      <c r="E236" s="228" t="s">
        <v>1501</v>
      </c>
      <c r="F236" s="229" t="s">
        <v>1502</v>
      </c>
      <c r="G236" s="230" t="s">
        <v>267</v>
      </c>
      <c r="H236" s="231">
        <v>1750</v>
      </c>
      <c r="I236" s="232"/>
      <c r="J236" s="233">
        <f>ROUND(I236*H236,2)</f>
        <v>0</v>
      </c>
      <c r="K236" s="234"/>
      <c r="L236" s="44"/>
      <c r="M236" s="235" t="s">
        <v>1</v>
      </c>
      <c r="N236" s="236" t="s">
        <v>44</v>
      </c>
      <c r="O236" s="91"/>
      <c r="P236" s="237">
        <f>O236*H236</f>
        <v>0</v>
      </c>
      <c r="Q236" s="237">
        <v>0</v>
      </c>
      <c r="R236" s="237">
        <f>Q236*H236</f>
        <v>0</v>
      </c>
      <c r="S236" s="237">
        <v>0</v>
      </c>
      <c r="T236" s="238">
        <f>S236*H236</f>
        <v>0</v>
      </c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R236" s="239" t="s">
        <v>214</v>
      </c>
      <c r="AT236" s="239" t="s">
        <v>210</v>
      </c>
      <c r="AU236" s="239" t="s">
        <v>91</v>
      </c>
      <c r="AY236" s="17" t="s">
        <v>208</v>
      </c>
      <c r="BE236" s="240">
        <f>IF(N236="základní",J236,0)</f>
        <v>0</v>
      </c>
      <c r="BF236" s="240">
        <f>IF(N236="snížená",J236,0)</f>
        <v>0</v>
      </c>
      <c r="BG236" s="240">
        <f>IF(N236="zákl. přenesená",J236,0)</f>
        <v>0</v>
      </c>
      <c r="BH236" s="240">
        <f>IF(N236="sníž. přenesená",J236,0)</f>
        <v>0</v>
      </c>
      <c r="BI236" s="240">
        <f>IF(N236="nulová",J236,0)</f>
        <v>0</v>
      </c>
      <c r="BJ236" s="17" t="s">
        <v>91</v>
      </c>
      <c r="BK236" s="240">
        <f>ROUND(I236*H236,2)</f>
        <v>0</v>
      </c>
      <c r="BL236" s="17" t="s">
        <v>214</v>
      </c>
      <c r="BM236" s="239" t="s">
        <v>708</v>
      </c>
    </row>
    <row r="237" s="2" customFormat="1" ht="21.75" customHeight="1">
      <c r="A237" s="38"/>
      <c r="B237" s="39"/>
      <c r="C237" s="227" t="s">
        <v>709</v>
      </c>
      <c r="D237" s="227" t="s">
        <v>210</v>
      </c>
      <c r="E237" s="228" t="s">
        <v>1503</v>
      </c>
      <c r="F237" s="229" t="s">
        <v>1504</v>
      </c>
      <c r="G237" s="230" t="s">
        <v>267</v>
      </c>
      <c r="H237" s="231">
        <v>650</v>
      </c>
      <c r="I237" s="232"/>
      <c r="J237" s="233">
        <f>ROUND(I237*H237,2)</f>
        <v>0</v>
      </c>
      <c r="K237" s="234"/>
      <c r="L237" s="44"/>
      <c r="M237" s="235" t="s">
        <v>1</v>
      </c>
      <c r="N237" s="236" t="s">
        <v>44</v>
      </c>
      <c r="O237" s="91"/>
      <c r="P237" s="237">
        <f>O237*H237</f>
        <v>0</v>
      </c>
      <c r="Q237" s="237">
        <v>0</v>
      </c>
      <c r="R237" s="237">
        <f>Q237*H237</f>
        <v>0</v>
      </c>
      <c r="S237" s="237">
        <v>0</v>
      </c>
      <c r="T237" s="238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9" t="s">
        <v>214</v>
      </c>
      <c r="AT237" s="239" t="s">
        <v>210</v>
      </c>
      <c r="AU237" s="239" t="s">
        <v>91</v>
      </c>
      <c r="AY237" s="17" t="s">
        <v>208</v>
      </c>
      <c r="BE237" s="240">
        <f>IF(N237="základní",J237,0)</f>
        <v>0</v>
      </c>
      <c r="BF237" s="240">
        <f>IF(N237="snížená",J237,0)</f>
        <v>0</v>
      </c>
      <c r="BG237" s="240">
        <f>IF(N237="zákl. přenesená",J237,0)</f>
        <v>0</v>
      </c>
      <c r="BH237" s="240">
        <f>IF(N237="sníž. přenesená",J237,0)</f>
        <v>0</v>
      </c>
      <c r="BI237" s="240">
        <f>IF(N237="nulová",J237,0)</f>
        <v>0</v>
      </c>
      <c r="BJ237" s="17" t="s">
        <v>91</v>
      </c>
      <c r="BK237" s="240">
        <f>ROUND(I237*H237,2)</f>
        <v>0</v>
      </c>
      <c r="BL237" s="17" t="s">
        <v>214</v>
      </c>
      <c r="BM237" s="239" t="s">
        <v>712</v>
      </c>
    </row>
    <row r="238" s="2" customFormat="1" ht="21.75" customHeight="1">
      <c r="A238" s="38"/>
      <c r="B238" s="39"/>
      <c r="C238" s="227" t="s">
        <v>467</v>
      </c>
      <c r="D238" s="227" t="s">
        <v>210</v>
      </c>
      <c r="E238" s="228" t="s">
        <v>1505</v>
      </c>
      <c r="F238" s="229" t="s">
        <v>1506</v>
      </c>
      <c r="G238" s="230" t="s">
        <v>267</v>
      </c>
      <c r="H238" s="231">
        <v>150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91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715</v>
      </c>
    </row>
    <row r="239" s="2" customFormat="1" ht="21.75" customHeight="1">
      <c r="A239" s="38"/>
      <c r="B239" s="39"/>
      <c r="C239" s="227" t="s">
        <v>716</v>
      </c>
      <c r="D239" s="227" t="s">
        <v>210</v>
      </c>
      <c r="E239" s="228" t="s">
        <v>1507</v>
      </c>
      <c r="F239" s="229" t="s">
        <v>1508</v>
      </c>
      <c r="G239" s="230" t="s">
        <v>1345</v>
      </c>
      <c r="H239" s="231">
        <v>2.5</v>
      </c>
      <c r="I239" s="232"/>
      <c r="J239" s="233">
        <f>ROUND(I239*H239,2)</f>
        <v>0</v>
      </c>
      <c r="K239" s="234"/>
      <c r="L239" s="44"/>
      <c r="M239" s="235" t="s">
        <v>1</v>
      </c>
      <c r="N239" s="236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214</v>
      </c>
      <c r="AT239" s="239" t="s">
        <v>210</v>
      </c>
      <c r="AU239" s="239" t="s">
        <v>91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719</v>
      </c>
    </row>
    <row r="240" s="2" customFormat="1" ht="21.75" customHeight="1">
      <c r="A240" s="38"/>
      <c r="B240" s="39"/>
      <c r="C240" s="227" t="s">
        <v>470</v>
      </c>
      <c r="D240" s="227" t="s">
        <v>210</v>
      </c>
      <c r="E240" s="228" t="s">
        <v>1509</v>
      </c>
      <c r="F240" s="229" t="s">
        <v>1510</v>
      </c>
      <c r="G240" s="230" t="s">
        <v>689</v>
      </c>
      <c r="H240" s="231">
        <v>150</v>
      </c>
      <c r="I240" s="232"/>
      <c r="J240" s="233">
        <f>ROUND(I240*H240,2)</f>
        <v>0</v>
      </c>
      <c r="K240" s="234"/>
      <c r="L240" s="44"/>
      <c r="M240" s="235" t="s">
        <v>1</v>
      </c>
      <c r="N240" s="236" t="s">
        <v>44</v>
      </c>
      <c r="O240" s="91"/>
      <c r="P240" s="237">
        <f>O240*H240</f>
        <v>0</v>
      </c>
      <c r="Q240" s="237">
        <v>0</v>
      </c>
      <c r="R240" s="237">
        <f>Q240*H240</f>
        <v>0</v>
      </c>
      <c r="S240" s="237">
        <v>0</v>
      </c>
      <c r="T240" s="238">
        <f>S240*H240</f>
        <v>0</v>
      </c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R240" s="239" t="s">
        <v>214</v>
      </c>
      <c r="AT240" s="239" t="s">
        <v>210</v>
      </c>
      <c r="AU240" s="239" t="s">
        <v>91</v>
      </c>
      <c r="AY240" s="17" t="s">
        <v>208</v>
      </c>
      <c r="BE240" s="240">
        <f>IF(N240="základní",J240,0)</f>
        <v>0</v>
      </c>
      <c r="BF240" s="240">
        <f>IF(N240="snížená",J240,0)</f>
        <v>0</v>
      </c>
      <c r="BG240" s="240">
        <f>IF(N240="zákl. přenesená",J240,0)</f>
        <v>0</v>
      </c>
      <c r="BH240" s="240">
        <f>IF(N240="sníž. přenesená",J240,0)</f>
        <v>0</v>
      </c>
      <c r="BI240" s="240">
        <f>IF(N240="nulová",J240,0)</f>
        <v>0</v>
      </c>
      <c r="BJ240" s="17" t="s">
        <v>91</v>
      </c>
      <c r="BK240" s="240">
        <f>ROUND(I240*H240,2)</f>
        <v>0</v>
      </c>
      <c r="BL240" s="17" t="s">
        <v>214</v>
      </c>
      <c r="BM240" s="239" t="s">
        <v>722</v>
      </c>
    </row>
    <row r="241" s="2" customFormat="1" ht="24.15" customHeight="1">
      <c r="A241" s="38"/>
      <c r="B241" s="39"/>
      <c r="C241" s="227" t="s">
        <v>724</v>
      </c>
      <c r="D241" s="227" t="s">
        <v>210</v>
      </c>
      <c r="E241" s="228" t="s">
        <v>1511</v>
      </c>
      <c r="F241" s="229" t="s">
        <v>1512</v>
      </c>
      <c r="G241" s="230" t="s">
        <v>689</v>
      </c>
      <c r="H241" s="231">
        <v>280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91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727</v>
      </c>
    </row>
    <row r="242" s="2" customFormat="1" ht="24.15" customHeight="1">
      <c r="A242" s="38"/>
      <c r="B242" s="39"/>
      <c r="C242" s="227" t="s">
        <v>474</v>
      </c>
      <c r="D242" s="227" t="s">
        <v>210</v>
      </c>
      <c r="E242" s="228" t="s">
        <v>1513</v>
      </c>
      <c r="F242" s="229" t="s">
        <v>1514</v>
      </c>
      <c r="G242" s="230" t="s">
        <v>1345</v>
      </c>
      <c r="H242" s="231">
        <v>3</v>
      </c>
      <c r="I242" s="232"/>
      <c r="J242" s="233">
        <f>ROUND(I242*H242,2)</f>
        <v>0</v>
      </c>
      <c r="K242" s="234"/>
      <c r="L242" s="44"/>
      <c r="M242" s="288" t="s">
        <v>1</v>
      </c>
      <c r="N242" s="289" t="s">
        <v>44</v>
      </c>
      <c r="O242" s="290"/>
      <c r="P242" s="291">
        <f>O242*H242</f>
        <v>0</v>
      </c>
      <c r="Q242" s="291">
        <v>0</v>
      </c>
      <c r="R242" s="291">
        <f>Q242*H242</f>
        <v>0</v>
      </c>
      <c r="S242" s="291">
        <v>0</v>
      </c>
      <c r="T242" s="292">
        <f>S242*H242</f>
        <v>0</v>
      </c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R242" s="239" t="s">
        <v>214</v>
      </c>
      <c r="AT242" s="239" t="s">
        <v>210</v>
      </c>
      <c r="AU242" s="239" t="s">
        <v>91</v>
      </c>
      <c r="AY242" s="17" t="s">
        <v>208</v>
      </c>
      <c r="BE242" s="240">
        <f>IF(N242="základní",J242,0)</f>
        <v>0</v>
      </c>
      <c r="BF242" s="240">
        <f>IF(N242="snížená",J242,0)</f>
        <v>0</v>
      </c>
      <c r="BG242" s="240">
        <f>IF(N242="zákl. přenesená",J242,0)</f>
        <v>0</v>
      </c>
      <c r="BH242" s="240">
        <f>IF(N242="sníž. přenesená",J242,0)</f>
        <v>0</v>
      </c>
      <c r="BI242" s="240">
        <f>IF(N242="nulová",J242,0)</f>
        <v>0</v>
      </c>
      <c r="BJ242" s="17" t="s">
        <v>91</v>
      </c>
      <c r="BK242" s="240">
        <f>ROUND(I242*H242,2)</f>
        <v>0</v>
      </c>
      <c r="BL242" s="17" t="s">
        <v>214</v>
      </c>
      <c r="BM242" s="239" t="s">
        <v>733</v>
      </c>
    </row>
    <row r="243" s="2" customFormat="1" ht="6.96" customHeight="1">
      <c r="A243" s="38"/>
      <c r="B243" s="66"/>
      <c r="C243" s="67"/>
      <c r="D243" s="67"/>
      <c r="E243" s="67"/>
      <c r="F243" s="67"/>
      <c r="G243" s="67"/>
      <c r="H243" s="67"/>
      <c r="I243" s="67"/>
      <c r="J243" s="67"/>
      <c r="K243" s="67"/>
      <c r="L243" s="44"/>
      <c r="M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</row>
  </sheetData>
  <sheetProtection sheet="1" autoFilter="0" formatColumns="0" formatRows="0" objects="1" scenarios="1" spinCount="100000" saltValue="xS31jnozi0j4V4YL/rnk3bVoHmVYOdNvF9OfiA+ETbaRJl7Up1wLO4SjaP4XxH6sedfVYVYhIpePP6x87u67Tg==" hashValue="F5IsekbdoMO2oqEp7MpAIq2F2wnvDriBgiE8YYLQqpttnPCTNYEVipX/5G3GFxmt7hlvTUFQdtcUwqkCCk5KZA==" algorithmName="SHA-512" password="CC35"/>
  <autoFilter ref="C125:K242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4:H114"/>
    <mergeCell ref="E116:H116"/>
    <mergeCell ref="E118:H118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98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1515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ROUND(J127,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ROUND((SUM(BE127:BE172)),  2)</f>
        <v>0</v>
      </c>
      <c r="G35" s="38"/>
      <c r="H35" s="38"/>
      <c r="I35" s="164">
        <v>0.20999999999999999</v>
      </c>
      <c r="J35" s="163">
        <f>ROUND(((SUM(BE127:BE172))*I35),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ROUND((SUM(BF127:BF172)),  2)</f>
        <v>0</v>
      </c>
      <c r="G36" s="38"/>
      <c r="H36" s="38"/>
      <c r="I36" s="164">
        <v>0.14999999999999999</v>
      </c>
      <c r="J36" s="163">
        <f>ROUND(((SUM(BF127:BF172))*I36),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ROUND((SUM(BG127:BG172)),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ROUND((SUM(BH127:BH172)),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ROUND((SUM(BI127:BI172)),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D.1.05 - MaR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J127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1516</v>
      </c>
      <c r="E99" s="191"/>
      <c r="F99" s="191"/>
      <c r="G99" s="191"/>
      <c r="H99" s="191"/>
      <c r="I99" s="191"/>
      <c r="J99" s="192">
        <f>J128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1517</v>
      </c>
      <c r="E100" s="191"/>
      <c r="F100" s="191"/>
      <c r="G100" s="191"/>
      <c r="H100" s="191"/>
      <c r="I100" s="191"/>
      <c r="J100" s="192">
        <f>J131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1518</v>
      </c>
      <c r="E101" s="191"/>
      <c r="F101" s="191"/>
      <c r="G101" s="191"/>
      <c r="H101" s="191"/>
      <c r="I101" s="191"/>
      <c r="J101" s="192">
        <f>J136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1519</v>
      </c>
      <c r="E102" s="191"/>
      <c r="F102" s="191"/>
      <c r="G102" s="191"/>
      <c r="H102" s="191"/>
      <c r="I102" s="191"/>
      <c r="J102" s="192">
        <f>J141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1520</v>
      </c>
      <c r="E103" s="191"/>
      <c r="F103" s="191"/>
      <c r="G103" s="191"/>
      <c r="H103" s="191"/>
      <c r="I103" s="191"/>
      <c r="J103" s="192">
        <f>J160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1521</v>
      </c>
      <c r="E104" s="191"/>
      <c r="F104" s="191"/>
      <c r="G104" s="191"/>
      <c r="H104" s="191"/>
      <c r="I104" s="191"/>
      <c r="J104" s="192">
        <f>J165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9" customFormat="1" ht="24.96" customHeight="1">
      <c r="A105" s="9"/>
      <c r="B105" s="188"/>
      <c r="C105" s="189"/>
      <c r="D105" s="190" t="s">
        <v>1522</v>
      </c>
      <c r="E105" s="191"/>
      <c r="F105" s="191"/>
      <c r="G105" s="191"/>
      <c r="H105" s="191"/>
      <c r="I105" s="191"/>
      <c r="J105" s="192">
        <f>J171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2" customFormat="1" ht="21.84" customHeight="1">
      <c r="A106" s="38"/>
      <c r="B106" s="39"/>
      <c r="C106" s="40"/>
      <c r="D106" s="40"/>
      <c r="E106" s="40"/>
      <c r="F106" s="40"/>
      <c r="G106" s="40"/>
      <c r="H106" s="40"/>
      <c r="I106" s="40"/>
      <c r="J106" s="40"/>
      <c r="K106" s="40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hidden="1" s="2" customFormat="1" ht="6.96" customHeight="1">
      <c r="A107" s="38"/>
      <c r="B107" s="66"/>
      <c r="C107" s="67"/>
      <c r="D107" s="67"/>
      <c r="E107" s="67"/>
      <c r="F107" s="67"/>
      <c r="G107" s="67"/>
      <c r="H107" s="67"/>
      <c r="I107" s="67"/>
      <c r="J107" s="67"/>
      <c r="K107" s="67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hidden="1"/>
    <row r="109" hidden="1"/>
    <row r="110" hidden="1"/>
    <row r="111" s="2" customFormat="1" ht="6.96" customHeight="1">
      <c r="A111" s="38"/>
      <c r="B111" s="68"/>
      <c r="C111" s="69"/>
      <c r="D111" s="69"/>
      <c r="E111" s="69"/>
      <c r="F111" s="69"/>
      <c r="G111" s="69"/>
      <c r="H111" s="69"/>
      <c r="I111" s="69"/>
      <c r="J111" s="69"/>
      <c r="K111" s="69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4.96" customHeight="1">
      <c r="A112" s="38"/>
      <c r="B112" s="39"/>
      <c r="C112" s="23" t="s">
        <v>193</v>
      </c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6.96" customHeight="1">
      <c r="A113" s="38"/>
      <c r="B113" s="39"/>
      <c r="C113" s="40"/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2" customHeight="1">
      <c r="A114" s="38"/>
      <c r="B114" s="39"/>
      <c r="C114" s="32" t="s">
        <v>16</v>
      </c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26.25" customHeight="1">
      <c r="A115" s="38"/>
      <c r="B115" s="39"/>
      <c r="C115" s="40"/>
      <c r="D115" s="40"/>
      <c r="E115" s="183" t="str">
        <f>E7</f>
        <v>Přestavba a rozšíření domova pro seniory Jiráskova č.p.193 Broumov</v>
      </c>
      <c r="F115" s="32"/>
      <c r="G115" s="32"/>
      <c r="H115" s="32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1" customFormat="1" ht="12" customHeight="1">
      <c r="B116" s="21"/>
      <c r="C116" s="32" t="s">
        <v>157</v>
      </c>
      <c r="D116" s="22"/>
      <c r="E116" s="22"/>
      <c r="F116" s="22"/>
      <c r="G116" s="22"/>
      <c r="H116" s="22"/>
      <c r="I116" s="22"/>
      <c r="J116" s="22"/>
      <c r="K116" s="22"/>
      <c r="L116" s="20"/>
    </row>
    <row r="117" s="2" customFormat="1" ht="16.5" customHeight="1">
      <c r="A117" s="38"/>
      <c r="B117" s="39"/>
      <c r="C117" s="40"/>
      <c r="D117" s="40"/>
      <c r="E117" s="183" t="s">
        <v>158</v>
      </c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159</v>
      </c>
      <c r="D118" s="40"/>
      <c r="E118" s="40"/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6.5" customHeight="1">
      <c r="A119" s="38"/>
      <c r="B119" s="39"/>
      <c r="C119" s="40"/>
      <c r="D119" s="40"/>
      <c r="E119" s="76" t="str">
        <f>E11</f>
        <v>D.1.05 - MaR</v>
      </c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6.96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2" customHeight="1">
      <c r="A121" s="38"/>
      <c r="B121" s="39"/>
      <c r="C121" s="32" t="s">
        <v>20</v>
      </c>
      <c r="D121" s="40"/>
      <c r="E121" s="40"/>
      <c r="F121" s="27" t="str">
        <f>F14</f>
        <v xml:space="preserve"> </v>
      </c>
      <c r="G121" s="40"/>
      <c r="H121" s="40"/>
      <c r="I121" s="32" t="s">
        <v>22</v>
      </c>
      <c r="J121" s="79" t="str">
        <f>IF(J14="","",J14)</f>
        <v>13. 3. 2022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6.96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40.05" customHeight="1">
      <c r="A123" s="38"/>
      <c r="B123" s="39"/>
      <c r="C123" s="32" t="s">
        <v>24</v>
      </c>
      <c r="D123" s="40"/>
      <c r="E123" s="40"/>
      <c r="F123" s="27" t="str">
        <f>E17</f>
        <v>Město Broumov, třída Masarykova 239,55001 Broumov</v>
      </c>
      <c r="G123" s="40"/>
      <c r="H123" s="40"/>
      <c r="I123" s="32" t="s">
        <v>32</v>
      </c>
      <c r="J123" s="36" t="str">
        <f>E23</f>
        <v xml:space="preserve">Ing. Ondřej Nesměrák, Ploštilova 1379,14300 Praha </v>
      </c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5.15" customHeight="1">
      <c r="A124" s="38"/>
      <c r="B124" s="39"/>
      <c r="C124" s="32" t="s">
        <v>30</v>
      </c>
      <c r="D124" s="40"/>
      <c r="E124" s="40"/>
      <c r="F124" s="27" t="str">
        <f>IF(E20="","",E20)</f>
        <v>Vyplň údaj</v>
      </c>
      <c r="G124" s="40"/>
      <c r="H124" s="40"/>
      <c r="I124" s="32" t="s">
        <v>36</v>
      </c>
      <c r="J124" s="36" t="str">
        <f>E26</f>
        <v xml:space="preserve"> 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0.32" customHeight="1">
      <c r="A125" s="38"/>
      <c r="B125" s="39"/>
      <c r="C125" s="40"/>
      <c r="D125" s="40"/>
      <c r="E125" s="40"/>
      <c r="F125" s="40"/>
      <c r="G125" s="40"/>
      <c r="H125" s="40"/>
      <c r="I125" s="40"/>
      <c r="J125" s="40"/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11" customFormat="1" ht="29.28" customHeight="1">
      <c r="A126" s="199"/>
      <c r="B126" s="200"/>
      <c r="C126" s="201" t="s">
        <v>194</v>
      </c>
      <c r="D126" s="202" t="s">
        <v>63</v>
      </c>
      <c r="E126" s="202" t="s">
        <v>59</v>
      </c>
      <c r="F126" s="202" t="s">
        <v>60</v>
      </c>
      <c r="G126" s="202" t="s">
        <v>195</v>
      </c>
      <c r="H126" s="202" t="s">
        <v>196</v>
      </c>
      <c r="I126" s="202" t="s">
        <v>197</v>
      </c>
      <c r="J126" s="203" t="s">
        <v>163</v>
      </c>
      <c r="K126" s="204" t="s">
        <v>198</v>
      </c>
      <c r="L126" s="205"/>
      <c r="M126" s="100" t="s">
        <v>1</v>
      </c>
      <c r="N126" s="101" t="s">
        <v>42</v>
      </c>
      <c r="O126" s="101" t="s">
        <v>199</v>
      </c>
      <c r="P126" s="101" t="s">
        <v>200</v>
      </c>
      <c r="Q126" s="101" t="s">
        <v>201</v>
      </c>
      <c r="R126" s="101" t="s">
        <v>202</v>
      </c>
      <c r="S126" s="101" t="s">
        <v>203</v>
      </c>
      <c r="T126" s="102" t="s">
        <v>204</v>
      </c>
      <c r="U126" s="199"/>
      <c r="V126" s="199"/>
      <c r="W126" s="199"/>
      <c r="X126" s="199"/>
      <c r="Y126" s="199"/>
      <c r="Z126" s="199"/>
      <c r="AA126" s="199"/>
      <c r="AB126" s="199"/>
      <c r="AC126" s="199"/>
      <c r="AD126" s="199"/>
      <c r="AE126" s="199"/>
    </row>
    <row r="127" s="2" customFormat="1" ht="22.8" customHeight="1">
      <c r="A127" s="38"/>
      <c r="B127" s="39"/>
      <c r="C127" s="107" t="s">
        <v>205</v>
      </c>
      <c r="D127" s="40"/>
      <c r="E127" s="40"/>
      <c r="F127" s="40"/>
      <c r="G127" s="40"/>
      <c r="H127" s="40"/>
      <c r="I127" s="40"/>
      <c r="J127" s="206">
        <f>BK127</f>
        <v>0</v>
      </c>
      <c r="K127" s="40"/>
      <c r="L127" s="44"/>
      <c r="M127" s="103"/>
      <c r="N127" s="207"/>
      <c r="O127" s="104"/>
      <c r="P127" s="208">
        <f>P128+P131+P136+P141+P160+P165+P171</f>
        <v>0</v>
      </c>
      <c r="Q127" s="104"/>
      <c r="R127" s="208">
        <f>R128+R131+R136+R141+R160+R165+R171</f>
        <v>0</v>
      </c>
      <c r="S127" s="104"/>
      <c r="T127" s="209">
        <f>T128+T131+T136+T141+T160+T165+T171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T127" s="17" t="s">
        <v>77</v>
      </c>
      <c r="AU127" s="17" t="s">
        <v>165</v>
      </c>
      <c r="BK127" s="210">
        <f>BK128+BK131+BK136+BK141+BK160+BK165+BK171</f>
        <v>0</v>
      </c>
    </row>
    <row r="128" s="12" customFormat="1" ht="25.92" customHeight="1">
      <c r="A128" s="12"/>
      <c r="B128" s="211"/>
      <c r="C128" s="212"/>
      <c r="D128" s="213" t="s">
        <v>77</v>
      </c>
      <c r="E128" s="214" t="s">
        <v>85</v>
      </c>
      <c r="F128" s="214" t="s">
        <v>1523</v>
      </c>
      <c r="G128" s="212"/>
      <c r="H128" s="212"/>
      <c r="I128" s="215"/>
      <c r="J128" s="216">
        <f>BK128</f>
        <v>0</v>
      </c>
      <c r="K128" s="212"/>
      <c r="L128" s="217"/>
      <c r="M128" s="218"/>
      <c r="N128" s="219"/>
      <c r="O128" s="219"/>
      <c r="P128" s="220">
        <f>SUM(P129:P130)</f>
        <v>0</v>
      </c>
      <c r="Q128" s="219"/>
      <c r="R128" s="220">
        <f>SUM(R129:R130)</f>
        <v>0</v>
      </c>
      <c r="S128" s="219"/>
      <c r="T128" s="221">
        <f>SUM(T129:T130)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22" t="s">
        <v>85</v>
      </c>
      <c r="AT128" s="223" t="s">
        <v>77</v>
      </c>
      <c r="AU128" s="223" t="s">
        <v>78</v>
      </c>
      <c r="AY128" s="222" t="s">
        <v>208</v>
      </c>
      <c r="BK128" s="224">
        <f>SUM(BK129:BK130)</f>
        <v>0</v>
      </c>
    </row>
    <row r="129" s="2" customFormat="1" ht="16.5" customHeight="1">
      <c r="A129" s="38"/>
      <c r="B129" s="39"/>
      <c r="C129" s="227" t="s">
        <v>85</v>
      </c>
      <c r="D129" s="227" t="s">
        <v>210</v>
      </c>
      <c r="E129" s="228" t="s">
        <v>1524</v>
      </c>
      <c r="F129" s="229" t="s">
        <v>1525</v>
      </c>
      <c r="G129" s="230" t="s">
        <v>689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91</v>
      </c>
    </row>
    <row r="130" s="2" customFormat="1" ht="24.15" customHeight="1">
      <c r="A130" s="38"/>
      <c r="B130" s="39"/>
      <c r="C130" s="227" t="s">
        <v>91</v>
      </c>
      <c r="D130" s="227" t="s">
        <v>210</v>
      </c>
      <c r="E130" s="228" t="s">
        <v>1526</v>
      </c>
      <c r="F130" s="229" t="s">
        <v>1527</v>
      </c>
      <c r="G130" s="230" t="s">
        <v>689</v>
      </c>
      <c r="H130" s="231">
        <v>1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214</v>
      </c>
    </row>
    <row r="131" s="12" customFormat="1" ht="25.92" customHeight="1">
      <c r="A131" s="12"/>
      <c r="B131" s="211"/>
      <c r="C131" s="212"/>
      <c r="D131" s="213" t="s">
        <v>77</v>
      </c>
      <c r="E131" s="214" t="s">
        <v>91</v>
      </c>
      <c r="F131" s="214" t="s">
        <v>1528</v>
      </c>
      <c r="G131" s="212"/>
      <c r="H131" s="212"/>
      <c r="I131" s="215"/>
      <c r="J131" s="216">
        <f>BK131</f>
        <v>0</v>
      </c>
      <c r="K131" s="212"/>
      <c r="L131" s="217"/>
      <c r="M131" s="218"/>
      <c r="N131" s="219"/>
      <c r="O131" s="219"/>
      <c r="P131" s="220">
        <f>SUM(P132:P135)</f>
        <v>0</v>
      </c>
      <c r="Q131" s="219"/>
      <c r="R131" s="220">
        <f>SUM(R132:R135)</f>
        <v>0</v>
      </c>
      <c r="S131" s="219"/>
      <c r="T131" s="221">
        <f>SUM(T132:T135)</f>
        <v>0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R131" s="222" t="s">
        <v>85</v>
      </c>
      <c r="AT131" s="223" t="s">
        <v>77</v>
      </c>
      <c r="AU131" s="223" t="s">
        <v>78</v>
      </c>
      <c r="AY131" s="222" t="s">
        <v>208</v>
      </c>
      <c r="BK131" s="224">
        <f>SUM(BK132:BK135)</f>
        <v>0</v>
      </c>
    </row>
    <row r="132" s="2" customFormat="1" ht="16.5" customHeight="1">
      <c r="A132" s="38"/>
      <c r="B132" s="39"/>
      <c r="C132" s="227" t="s">
        <v>223</v>
      </c>
      <c r="D132" s="227" t="s">
        <v>210</v>
      </c>
      <c r="E132" s="228" t="s">
        <v>1529</v>
      </c>
      <c r="F132" s="229" t="s">
        <v>1530</v>
      </c>
      <c r="G132" s="230" t="s">
        <v>267</v>
      </c>
      <c r="H132" s="231">
        <v>15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226</v>
      </c>
    </row>
    <row r="133" s="2" customFormat="1" ht="16.5" customHeight="1">
      <c r="A133" s="38"/>
      <c r="B133" s="39"/>
      <c r="C133" s="227" t="s">
        <v>214</v>
      </c>
      <c r="D133" s="227" t="s">
        <v>210</v>
      </c>
      <c r="E133" s="228" t="s">
        <v>1531</v>
      </c>
      <c r="F133" s="229" t="s">
        <v>1532</v>
      </c>
      <c r="G133" s="230" t="s">
        <v>267</v>
      </c>
      <c r="H133" s="231">
        <v>480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231</v>
      </c>
    </row>
    <row r="134" s="2" customFormat="1" ht="21.75" customHeight="1">
      <c r="A134" s="38"/>
      <c r="B134" s="39"/>
      <c r="C134" s="227" t="s">
        <v>233</v>
      </c>
      <c r="D134" s="227" t="s">
        <v>210</v>
      </c>
      <c r="E134" s="228" t="s">
        <v>1533</v>
      </c>
      <c r="F134" s="229" t="s">
        <v>1534</v>
      </c>
      <c r="G134" s="230" t="s">
        <v>267</v>
      </c>
      <c r="H134" s="231">
        <v>60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236</v>
      </c>
    </row>
    <row r="135" s="2" customFormat="1" ht="16.5" customHeight="1">
      <c r="A135" s="38"/>
      <c r="B135" s="39"/>
      <c r="C135" s="227" t="s">
        <v>226</v>
      </c>
      <c r="D135" s="227" t="s">
        <v>210</v>
      </c>
      <c r="E135" s="228" t="s">
        <v>1535</v>
      </c>
      <c r="F135" s="229" t="s">
        <v>1536</v>
      </c>
      <c r="G135" s="230" t="s">
        <v>267</v>
      </c>
      <c r="H135" s="231">
        <v>8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240</v>
      </c>
    </row>
    <row r="136" s="12" customFormat="1" ht="25.92" customHeight="1">
      <c r="A136" s="12"/>
      <c r="B136" s="211"/>
      <c r="C136" s="212"/>
      <c r="D136" s="213" t="s">
        <v>77</v>
      </c>
      <c r="E136" s="214" t="s">
        <v>223</v>
      </c>
      <c r="F136" s="214" t="s">
        <v>1537</v>
      </c>
      <c r="G136" s="212"/>
      <c r="H136" s="212"/>
      <c r="I136" s="215"/>
      <c r="J136" s="216">
        <f>BK136</f>
        <v>0</v>
      </c>
      <c r="K136" s="212"/>
      <c r="L136" s="217"/>
      <c r="M136" s="218"/>
      <c r="N136" s="219"/>
      <c r="O136" s="219"/>
      <c r="P136" s="220">
        <f>SUM(P137:P140)</f>
        <v>0</v>
      </c>
      <c r="Q136" s="219"/>
      <c r="R136" s="220">
        <f>SUM(R137:R140)</f>
        <v>0</v>
      </c>
      <c r="S136" s="219"/>
      <c r="T136" s="221">
        <f>SUM(T137:T140)</f>
        <v>0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R136" s="222" t="s">
        <v>85</v>
      </c>
      <c r="AT136" s="223" t="s">
        <v>77</v>
      </c>
      <c r="AU136" s="223" t="s">
        <v>78</v>
      </c>
      <c r="AY136" s="222" t="s">
        <v>208</v>
      </c>
      <c r="BK136" s="224">
        <f>SUM(BK137:BK140)</f>
        <v>0</v>
      </c>
    </row>
    <row r="137" s="2" customFormat="1" ht="55.5" customHeight="1">
      <c r="A137" s="38"/>
      <c r="B137" s="39"/>
      <c r="C137" s="227" t="s">
        <v>242</v>
      </c>
      <c r="D137" s="227" t="s">
        <v>210</v>
      </c>
      <c r="E137" s="228" t="s">
        <v>1538</v>
      </c>
      <c r="F137" s="229" t="s">
        <v>1539</v>
      </c>
      <c r="G137" s="230" t="s">
        <v>267</v>
      </c>
      <c r="H137" s="231">
        <v>12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245</v>
      </c>
    </row>
    <row r="138" s="2" customFormat="1" ht="55.5" customHeight="1">
      <c r="A138" s="38"/>
      <c r="B138" s="39"/>
      <c r="C138" s="227" t="s">
        <v>231</v>
      </c>
      <c r="D138" s="227" t="s">
        <v>210</v>
      </c>
      <c r="E138" s="228" t="s">
        <v>1540</v>
      </c>
      <c r="F138" s="229" t="s">
        <v>1541</v>
      </c>
      <c r="G138" s="230" t="s">
        <v>267</v>
      </c>
      <c r="H138" s="231">
        <v>13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249</v>
      </c>
    </row>
    <row r="139" s="2" customFormat="1" ht="49.05" customHeight="1">
      <c r="A139" s="38"/>
      <c r="B139" s="39"/>
      <c r="C139" s="227" t="s">
        <v>252</v>
      </c>
      <c r="D139" s="227" t="s">
        <v>210</v>
      </c>
      <c r="E139" s="228" t="s">
        <v>1542</v>
      </c>
      <c r="F139" s="229" t="s">
        <v>1543</v>
      </c>
      <c r="G139" s="230" t="s">
        <v>267</v>
      </c>
      <c r="H139" s="231">
        <v>6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256</v>
      </c>
    </row>
    <row r="140" s="2" customFormat="1" ht="21.75" customHeight="1">
      <c r="A140" s="38"/>
      <c r="B140" s="39"/>
      <c r="C140" s="227" t="s">
        <v>236</v>
      </c>
      <c r="D140" s="227" t="s">
        <v>210</v>
      </c>
      <c r="E140" s="228" t="s">
        <v>1544</v>
      </c>
      <c r="F140" s="229" t="s">
        <v>1545</v>
      </c>
      <c r="G140" s="230" t="s">
        <v>1288</v>
      </c>
      <c r="H140" s="231">
        <v>1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261</v>
      </c>
    </row>
    <row r="141" s="12" customFormat="1" ht="25.92" customHeight="1">
      <c r="A141" s="12"/>
      <c r="B141" s="211"/>
      <c r="C141" s="212"/>
      <c r="D141" s="213" t="s">
        <v>77</v>
      </c>
      <c r="E141" s="214" t="s">
        <v>233</v>
      </c>
      <c r="F141" s="214" t="s">
        <v>1546</v>
      </c>
      <c r="G141" s="212"/>
      <c r="H141" s="212"/>
      <c r="I141" s="215"/>
      <c r="J141" s="216">
        <f>BK141</f>
        <v>0</v>
      </c>
      <c r="K141" s="212"/>
      <c r="L141" s="217"/>
      <c r="M141" s="218"/>
      <c r="N141" s="219"/>
      <c r="O141" s="219"/>
      <c r="P141" s="220">
        <f>SUM(P142:P159)</f>
        <v>0</v>
      </c>
      <c r="Q141" s="219"/>
      <c r="R141" s="220">
        <f>SUM(R142:R159)</f>
        <v>0</v>
      </c>
      <c r="S141" s="219"/>
      <c r="T141" s="221">
        <f>SUM(T142:T159)</f>
        <v>0</v>
      </c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R141" s="222" t="s">
        <v>85</v>
      </c>
      <c r="AT141" s="223" t="s">
        <v>77</v>
      </c>
      <c r="AU141" s="223" t="s">
        <v>78</v>
      </c>
      <c r="AY141" s="222" t="s">
        <v>208</v>
      </c>
      <c r="BK141" s="224">
        <f>SUM(BK142:BK159)</f>
        <v>0</v>
      </c>
    </row>
    <row r="142" s="2" customFormat="1" ht="16.5" customHeight="1">
      <c r="A142" s="38"/>
      <c r="B142" s="39"/>
      <c r="C142" s="227" t="s">
        <v>264</v>
      </c>
      <c r="D142" s="227" t="s">
        <v>210</v>
      </c>
      <c r="E142" s="228" t="s">
        <v>1547</v>
      </c>
      <c r="F142" s="229" t="s">
        <v>1548</v>
      </c>
      <c r="G142" s="230" t="s">
        <v>689</v>
      </c>
      <c r="H142" s="231">
        <v>1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268</v>
      </c>
    </row>
    <row r="143" s="2" customFormat="1" ht="16.5" customHeight="1">
      <c r="A143" s="38"/>
      <c r="B143" s="39"/>
      <c r="C143" s="227" t="s">
        <v>240</v>
      </c>
      <c r="D143" s="227" t="s">
        <v>210</v>
      </c>
      <c r="E143" s="228" t="s">
        <v>1549</v>
      </c>
      <c r="F143" s="229" t="s">
        <v>1550</v>
      </c>
      <c r="G143" s="230" t="s">
        <v>689</v>
      </c>
      <c r="H143" s="231">
        <v>2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272</v>
      </c>
    </row>
    <row r="144" s="2" customFormat="1" ht="16.5" customHeight="1">
      <c r="A144" s="38"/>
      <c r="B144" s="39"/>
      <c r="C144" s="227" t="s">
        <v>274</v>
      </c>
      <c r="D144" s="227" t="s">
        <v>210</v>
      </c>
      <c r="E144" s="228" t="s">
        <v>1551</v>
      </c>
      <c r="F144" s="229" t="s">
        <v>1552</v>
      </c>
      <c r="G144" s="230" t="s">
        <v>689</v>
      </c>
      <c r="H144" s="231">
        <v>1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277</v>
      </c>
    </row>
    <row r="145" s="2" customFormat="1" ht="33" customHeight="1">
      <c r="A145" s="38"/>
      <c r="B145" s="39"/>
      <c r="C145" s="227" t="s">
        <v>245</v>
      </c>
      <c r="D145" s="227" t="s">
        <v>210</v>
      </c>
      <c r="E145" s="228" t="s">
        <v>1553</v>
      </c>
      <c r="F145" s="229" t="s">
        <v>1554</v>
      </c>
      <c r="G145" s="230" t="s">
        <v>689</v>
      </c>
      <c r="H145" s="231">
        <v>3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280</v>
      </c>
    </row>
    <row r="146" s="2" customFormat="1" ht="16.5" customHeight="1">
      <c r="A146" s="38"/>
      <c r="B146" s="39"/>
      <c r="C146" s="227" t="s">
        <v>8</v>
      </c>
      <c r="D146" s="227" t="s">
        <v>210</v>
      </c>
      <c r="E146" s="228" t="s">
        <v>1555</v>
      </c>
      <c r="F146" s="229" t="s">
        <v>1556</v>
      </c>
      <c r="G146" s="230" t="s">
        <v>689</v>
      </c>
      <c r="H146" s="231">
        <v>1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284</v>
      </c>
    </row>
    <row r="147" s="2" customFormat="1" ht="16.5" customHeight="1">
      <c r="A147" s="38"/>
      <c r="B147" s="39"/>
      <c r="C147" s="227" t="s">
        <v>249</v>
      </c>
      <c r="D147" s="227" t="s">
        <v>210</v>
      </c>
      <c r="E147" s="228" t="s">
        <v>1557</v>
      </c>
      <c r="F147" s="229" t="s">
        <v>1558</v>
      </c>
      <c r="G147" s="230" t="s">
        <v>689</v>
      </c>
      <c r="H147" s="231">
        <v>1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287</v>
      </c>
    </row>
    <row r="148" s="2" customFormat="1" ht="16.5" customHeight="1">
      <c r="A148" s="38"/>
      <c r="B148" s="39"/>
      <c r="C148" s="227" t="s">
        <v>288</v>
      </c>
      <c r="D148" s="227" t="s">
        <v>210</v>
      </c>
      <c r="E148" s="228" t="s">
        <v>1559</v>
      </c>
      <c r="F148" s="229" t="s">
        <v>1560</v>
      </c>
      <c r="G148" s="230" t="s">
        <v>689</v>
      </c>
      <c r="H148" s="231">
        <v>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291</v>
      </c>
    </row>
    <row r="149" s="2" customFormat="1" ht="16.5" customHeight="1">
      <c r="A149" s="38"/>
      <c r="B149" s="39"/>
      <c r="C149" s="227" t="s">
        <v>256</v>
      </c>
      <c r="D149" s="227" t="s">
        <v>210</v>
      </c>
      <c r="E149" s="228" t="s">
        <v>1561</v>
      </c>
      <c r="F149" s="229" t="s">
        <v>1562</v>
      </c>
      <c r="G149" s="230" t="s">
        <v>689</v>
      </c>
      <c r="H149" s="231">
        <v>1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298</v>
      </c>
    </row>
    <row r="150" s="2" customFormat="1" ht="21.75" customHeight="1">
      <c r="A150" s="38"/>
      <c r="B150" s="39"/>
      <c r="C150" s="227" t="s">
        <v>300</v>
      </c>
      <c r="D150" s="227" t="s">
        <v>210</v>
      </c>
      <c r="E150" s="228" t="s">
        <v>1563</v>
      </c>
      <c r="F150" s="229" t="s">
        <v>1564</v>
      </c>
      <c r="G150" s="230" t="s">
        <v>689</v>
      </c>
      <c r="H150" s="231">
        <v>1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303</v>
      </c>
    </row>
    <row r="151" s="2" customFormat="1" ht="37.8" customHeight="1">
      <c r="A151" s="38"/>
      <c r="B151" s="39"/>
      <c r="C151" s="227" t="s">
        <v>261</v>
      </c>
      <c r="D151" s="227" t="s">
        <v>210</v>
      </c>
      <c r="E151" s="228" t="s">
        <v>1565</v>
      </c>
      <c r="F151" s="229" t="s">
        <v>1566</v>
      </c>
      <c r="G151" s="230" t="s">
        <v>689</v>
      </c>
      <c r="H151" s="231">
        <v>2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309</v>
      </c>
    </row>
    <row r="152" s="2" customFormat="1" ht="37.8" customHeight="1">
      <c r="A152" s="38"/>
      <c r="B152" s="39"/>
      <c r="C152" s="227" t="s">
        <v>7</v>
      </c>
      <c r="D152" s="227" t="s">
        <v>210</v>
      </c>
      <c r="E152" s="228" t="s">
        <v>1567</v>
      </c>
      <c r="F152" s="229" t="s">
        <v>1568</v>
      </c>
      <c r="G152" s="230" t="s">
        <v>689</v>
      </c>
      <c r="H152" s="231">
        <v>4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314</v>
      </c>
    </row>
    <row r="153" s="2" customFormat="1" ht="37.8" customHeight="1">
      <c r="A153" s="38"/>
      <c r="B153" s="39"/>
      <c r="C153" s="227" t="s">
        <v>268</v>
      </c>
      <c r="D153" s="227" t="s">
        <v>210</v>
      </c>
      <c r="E153" s="228" t="s">
        <v>1569</v>
      </c>
      <c r="F153" s="229" t="s">
        <v>1570</v>
      </c>
      <c r="G153" s="230" t="s">
        <v>689</v>
      </c>
      <c r="H153" s="231">
        <v>1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317</v>
      </c>
    </row>
    <row r="154" s="2" customFormat="1" ht="24.15" customHeight="1">
      <c r="A154" s="38"/>
      <c r="B154" s="39"/>
      <c r="C154" s="227" t="s">
        <v>319</v>
      </c>
      <c r="D154" s="227" t="s">
        <v>210</v>
      </c>
      <c r="E154" s="228" t="s">
        <v>1571</v>
      </c>
      <c r="F154" s="229" t="s">
        <v>1572</v>
      </c>
      <c r="G154" s="230" t="s">
        <v>689</v>
      </c>
      <c r="H154" s="231">
        <v>1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322</v>
      </c>
    </row>
    <row r="155" s="2" customFormat="1" ht="33" customHeight="1">
      <c r="A155" s="38"/>
      <c r="B155" s="39"/>
      <c r="C155" s="227" t="s">
        <v>272</v>
      </c>
      <c r="D155" s="227" t="s">
        <v>210</v>
      </c>
      <c r="E155" s="228" t="s">
        <v>1573</v>
      </c>
      <c r="F155" s="229" t="s">
        <v>1574</v>
      </c>
      <c r="G155" s="230" t="s">
        <v>689</v>
      </c>
      <c r="H155" s="231">
        <v>1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326</v>
      </c>
    </row>
    <row r="156" s="2" customFormat="1" ht="37.8" customHeight="1">
      <c r="A156" s="38"/>
      <c r="B156" s="39"/>
      <c r="C156" s="227" t="s">
        <v>328</v>
      </c>
      <c r="D156" s="227" t="s">
        <v>210</v>
      </c>
      <c r="E156" s="228" t="s">
        <v>1575</v>
      </c>
      <c r="F156" s="229" t="s">
        <v>1576</v>
      </c>
      <c r="G156" s="230" t="s">
        <v>689</v>
      </c>
      <c r="H156" s="231">
        <v>1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331</v>
      </c>
    </row>
    <row r="157" s="2" customFormat="1" ht="37.8" customHeight="1">
      <c r="A157" s="38"/>
      <c r="B157" s="39"/>
      <c r="C157" s="227" t="s">
        <v>277</v>
      </c>
      <c r="D157" s="227" t="s">
        <v>210</v>
      </c>
      <c r="E157" s="228" t="s">
        <v>1577</v>
      </c>
      <c r="F157" s="229" t="s">
        <v>1578</v>
      </c>
      <c r="G157" s="230" t="s">
        <v>689</v>
      </c>
      <c r="H157" s="231">
        <v>2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334</v>
      </c>
    </row>
    <row r="158" s="2" customFormat="1" ht="37.8" customHeight="1">
      <c r="A158" s="38"/>
      <c r="B158" s="39"/>
      <c r="C158" s="227" t="s">
        <v>336</v>
      </c>
      <c r="D158" s="227" t="s">
        <v>210</v>
      </c>
      <c r="E158" s="228" t="s">
        <v>1579</v>
      </c>
      <c r="F158" s="229" t="s">
        <v>1580</v>
      </c>
      <c r="G158" s="230" t="s">
        <v>689</v>
      </c>
      <c r="H158" s="231">
        <v>3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339</v>
      </c>
    </row>
    <row r="159" s="2" customFormat="1" ht="16.5" customHeight="1">
      <c r="A159" s="38"/>
      <c r="B159" s="39"/>
      <c r="C159" s="227" t="s">
        <v>280</v>
      </c>
      <c r="D159" s="227" t="s">
        <v>210</v>
      </c>
      <c r="E159" s="228" t="s">
        <v>1581</v>
      </c>
      <c r="F159" s="229" t="s">
        <v>1582</v>
      </c>
      <c r="G159" s="230" t="s">
        <v>689</v>
      </c>
      <c r="H159" s="231">
        <v>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343</v>
      </c>
    </row>
    <row r="160" s="12" customFormat="1" ht="25.92" customHeight="1">
      <c r="A160" s="12"/>
      <c r="B160" s="211"/>
      <c r="C160" s="212"/>
      <c r="D160" s="213" t="s">
        <v>77</v>
      </c>
      <c r="E160" s="214" t="s">
        <v>226</v>
      </c>
      <c r="F160" s="214" t="s">
        <v>1583</v>
      </c>
      <c r="G160" s="212"/>
      <c r="H160" s="212"/>
      <c r="I160" s="215"/>
      <c r="J160" s="216">
        <f>BK160</f>
        <v>0</v>
      </c>
      <c r="K160" s="212"/>
      <c r="L160" s="217"/>
      <c r="M160" s="218"/>
      <c r="N160" s="219"/>
      <c r="O160" s="219"/>
      <c r="P160" s="220">
        <f>SUM(P161:P164)</f>
        <v>0</v>
      </c>
      <c r="Q160" s="219"/>
      <c r="R160" s="220">
        <f>SUM(R161:R164)</f>
        <v>0</v>
      </c>
      <c r="S160" s="219"/>
      <c r="T160" s="221">
        <f>SUM(T161:T164)</f>
        <v>0</v>
      </c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R160" s="222" t="s">
        <v>85</v>
      </c>
      <c r="AT160" s="223" t="s">
        <v>77</v>
      </c>
      <c r="AU160" s="223" t="s">
        <v>78</v>
      </c>
      <c r="AY160" s="222" t="s">
        <v>208</v>
      </c>
      <c r="BK160" s="224">
        <f>SUM(BK161:BK164)</f>
        <v>0</v>
      </c>
    </row>
    <row r="161" s="2" customFormat="1" ht="16.5" customHeight="1">
      <c r="A161" s="38"/>
      <c r="B161" s="39"/>
      <c r="C161" s="227" t="s">
        <v>345</v>
      </c>
      <c r="D161" s="227" t="s">
        <v>210</v>
      </c>
      <c r="E161" s="228" t="s">
        <v>1584</v>
      </c>
      <c r="F161" s="229" t="s">
        <v>1585</v>
      </c>
      <c r="G161" s="230" t="s">
        <v>689</v>
      </c>
      <c r="H161" s="231">
        <v>1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347</v>
      </c>
    </row>
    <row r="162" s="2" customFormat="1" ht="16.5" customHeight="1">
      <c r="A162" s="38"/>
      <c r="B162" s="39"/>
      <c r="C162" s="227" t="s">
        <v>284</v>
      </c>
      <c r="D162" s="227" t="s">
        <v>210</v>
      </c>
      <c r="E162" s="228" t="s">
        <v>1586</v>
      </c>
      <c r="F162" s="229" t="s">
        <v>1587</v>
      </c>
      <c r="G162" s="230" t="s">
        <v>689</v>
      </c>
      <c r="H162" s="231">
        <v>1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352</v>
      </c>
    </row>
    <row r="163" s="2" customFormat="1" ht="16.5" customHeight="1">
      <c r="A163" s="38"/>
      <c r="B163" s="39"/>
      <c r="C163" s="227" t="s">
        <v>353</v>
      </c>
      <c r="D163" s="227" t="s">
        <v>210</v>
      </c>
      <c r="E163" s="228" t="s">
        <v>1588</v>
      </c>
      <c r="F163" s="229" t="s">
        <v>1589</v>
      </c>
      <c r="G163" s="230" t="s">
        <v>689</v>
      </c>
      <c r="H163" s="231">
        <v>1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356</v>
      </c>
    </row>
    <row r="164" s="2" customFormat="1" ht="16.5" customHeight="1">
      <c r="A164" s="38"/>
      <c r="B164" s="39"/>
      <c r="C164" s="227" t="s">
        <v>287</v>
      </c>
      <c r="D164" s="227" t="s">
        <v>210</v>
      </c>
      <c r="E164" s="228" t="s">
        <v>1590</v>
      </c>
      <c r="F164" s="229" t="s">
        <v>1591</v>
      </c>
      <c r="G164" s="230" t="s">
        <v>689</v>
      </c>
      <c r="H164" s="231">
        <v>2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360</v>
      </c>
    </row>
    <row r="165" s="12" customFormat="1" ht="25.92" customHeight="1">
      <c r="A165" s="12"/>
      <c r="B165" s="211"/>
      <c r="C165" s="212"/>
      <c r="D165" s="213" t="s">
        <v>77</v>
      </c>
      <c r="E165" s="214" t="s">
        <v>242</v>
      </c>
      <c r="F165" s="214" t="s">
        <v>1592</v>
      </c>
      <c r="G165" s="212"/>
      <c r="H165" s="212"/>
      <c r="I165" s="215"/>
      <c r="J165" s="216">
        <f>BK165</f>
        <v>0</v>
      </c>
      <c r="K165" s="212"/>
      <c r="L165" s="217"/>
      <c r="M165" s="218"/>
      <c r="N165" s="219"/>
      <c r="O165" s="219"/>
      <c r="P165" s="220">
        <f>SUM(P166:P170)</f>
        <v>0</v>
      </c>
      <c r="Q165" s="219"/>
      <c r="R165" s="220">
        <f>SUM(R166:R170)</f>
        <v>0</v>
      </c>
      <c r="S165" s="219"/>
      <c r="T165" s="221">
        <f>SUM(T166:T170)</f>
        <v>0</v>
      </c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R165" s="222" t="s">
        <v>85</v>
      </c>
      <c r="AT165" s="223" t="s">
        <v>77</v>
      </c>
      <c r="AU165" s="223" t="s">
        <v>78</v>
      </c>
      <c r="AY165" s="222" t="s">
        <v>208</v>
      </c>
      <c r="BK165" s="224">
        <f>SUM(BK166:BK170)</f>
        <v>0</v>
      </c>
    </row>
    <row r="166" s="2" customFormat="1" ht="16.5" customHeight="1">
      <c r="A166" s="38"/>
      <c r="B166" s="39"/>
      <c r="C166" s="227" t="s">
        <v>363</v>
      </c>
      <c r="D166" s="227" t="s">
        <v>210</v>
      </c>
      <c r="E166" s="228" t="s">
        <v>1593</v>
      </c>
      <c r="F166" s="229" t="s">
        <v>1594</v>
      </c>
      <c r="G166" s="230" t="s">
        <v>1179</v>
      </c>
      <c r="H166" s="231">
        <v>10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366</v>
      </c>
    </row>
    <row r="167" s="2" customFormat="1" ht="16.5" customHeight="1">
      <c r="A167" s="38"/>
      <c r="B167" s="39"/>
      <c r="C167" s="227" t="s">
        <v>291</v>
      </c>
      <c r="D167" s="227" t="s">
        <v>210</v>
      </c>
      <c r="E167" s="228" t="s">
        <v>1595</v>
      </c>
      <c r="F167" s="229" t="s">
        <v>1596</v>
      </c>
      <c r="G167" s="230" t="s">
        <v>689</v>
      </c>
      <c r="H167" s="231">
        <v>1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370</v>
      </c>
    </row>
    <row r="168" s="2" customFormat="1" ht="16.5" customHeight="1">
      <c r="A168" s="38"/>
      <c r="B168" s="39"/>
      <c r="C168" s="227" t="s">
        <v>372</v>
      </c>
      <c r="D168" s="227" t="s">
        <v>210</v>
      </c>
      <c r="E168" s="228" t="s">
        <v>1597</v>
      </c>
      <c r="F168" s="229" t="s">
        <v>1598</v>
      </c>
      <c r="G168" s="230" t="s">
        <v>689</v>
      </c>
      <c r="H168" s="231">
        <v>1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375</v>
      </c>
    </row>
    <row r="169" s="2" customFormat="1" ht="16.5" customHeight="1">
      <c r="A169" s="38"/>
      <c r="B169" s="39"/>
      <c r="C169" s="227" t="s">
        <v>298</v>
      </c>
      <c r="D169" s="227" t="s">
        <v>210</v>
      </c>
      <c r="E169" s="228" t="s">
        <v>1599</v>
      </c>
      <c r="F169" s="229" t="s">
        <v>1600</v>
      </c>
      <c r="G169" s="230" t="s">
        <v>689</v>
      </c>
      <c r="H169" s="231">
        <v>1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380</v>
      </c>
    </row>
    <row r="170" s="2" customFormat="1" ht="16.5" customHeight="1">
      <c r="A170" s="38"/>
      <c r="B170" s="39"/>
      <c r="C170" s="227" t="s">
        <v>383</v>
      </c>
      <c r="D170" s="227" t="s">
        <v>210</v>
      </c>
      <c r="E170" s="228" t="s">
        <v>1601</v>
      </c>
      <c r="F170" s="229" t="s">
        <v>1602</v>
      </c>
      <c r="G170" s="230" t="s">
        <v>689</v>
      </c>
      <c r="H170" s="231">
        <v>1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386</v>
      </c>
    </row>
    <row r="171" s="12" customFormat="1" ht="25.92" customHeight="1">
      <c r="A171" s="12"/>
      <c r="B171" s="211"/>
      <c r="C171" s="212"/>
      <c r="D171" s="213" t="s">
        <v>77</v>
      </c>
      <c r="E171" s="214" t="s">
        <v>231</v>
      </c>
      <c r="F171" s="214" t="s">
        <v>1603</v>
      </c>
      <c r="G171" s="212"/>
      <c r="H171" s="212"/>
      <c r="I171" s="215"/>
      <c r="J171" s="216">
        <f>BK171</f>
        <v>0</v>
      </c>
      <c r="K171" s="212"/>
      <c r="L171" s="217"/>
      <c r="M171" s="218"/>
      <c r="N171" s="219"/>
      <c r="O171" s="219"/>
      <c r="P171" s="220">
        <f>P172</f>
        <v>0</v>
      </c>
      <c r="Q171" s="219"/>
      <c r="R171" s="220">
        <f>R172</f>
        <v>0</v>
      </c>
      <c r="S171" s="219"/>
      <c r="T171" s="221">
        <f>T172</f>
        <v>0</v>
      </c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R171" s="222" t="s">
        <v>85</v>
      </c>
      <c r="AT171" s="223" t="s">
        <v>77</v>
      </c>
      <c r="AU171" s="223" t="s">
        <v>78</v>
      </c>
      <c r="AY171" s="222" t="s">
        <v>208</v>
      </c>
      <c r="BK171" s="224">
        <f>BK172</f>
        <v>0</v>
      </c>
    </row>
    <row r="172" s="2" customFormat="1" ht="16.5" customHeight="1">
      <c r="A172" s="38"/>
      <c r="B172" s="39"/>
      <c r="C172" s="227" t="s">
        <v>303</v>
      </c>
      <c r="D172" s="227" t="s">
        <v>210</v>
      </c>
      <c r="E172" s="228" t="s">
        <v>1604</v>
      </c>
      <c r="F172" s="229" t="s">
        <v>1605</v>
      </c>
      <c r="G172" s="230" t="s">
        <v>689</v>
      </c>
      <c r="H172" s="231">
        <v>1</v>
      </c>
      <c r="I172" s="232"/>
      <c r="J172" s="233">
        <f>ROUND(I172*H172,2)</f>
        <v>0</v>
      </c>
      <c r="K172" s="234"/>
      <c r="L172" s="44"/>
      <c r="M172" s="288" t="s">
        <v>1</v>
      </c>
      <c r="N172" s="289" t="s">
        <v>44</v>
      </c>
      <c r="O172" s="290"/>
      <c r="P172" s="291">
        <f>O172*H172</f>
        <v>0</v>
      </c>
      <c r="Q172" s="291">
        <v>0</v>
      </c>
      <c r="R172" s="291">
        <f>Q172*H172</f>
        <v>0</v>
      </c>
      <c r="S172" s="291">
        <v>0</v>
      </c>
      <c r="T172" s="292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389</v>
      </c>
    </row>
    <row r="173" s="2" customFormat="1" ht="6.96" customHeight="1">
      <c r="A173" s="38"/>
      <c r="B173" s="66"/>
      <c r="C173" s="67"/>
      <c r="D173" s="67"/>
      <c r="E173" s="67"/>
      <c r="F173" s="67"/>
      <c r="G173" s="67"/>
      <c r="H173" s="67"/>
      <c r="I173" s="67"/>
      <c r="J173" s="67"/>
      <c r="K173" s="67"/>
      <c r="L173" s="44"/>
      <c r="M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</row>
  </sheetData>
  <sheetProtection sheet="1" autoFilter="0" formatColumns="0" formatRows="0" objects="1" scenarios="1" spinCount="100000" saltValue="/7K1FlefdL3y96fvx7ib7exOxMuG3nyFfMNToBiMU3r5fjoKi7OS9IldUq4cYMLUv8Y5uNcHjlHigaaseyNv8w==" hashValue="/KiI55+d75Wo/LShREgYqdrTAP+CWNFS5OG4vrnb+lEOhVLE9TdAUe3zqqy34/NqEKsIMSDCepUBYE36XFDh9A==" algorithmName="SHA-512" password="CC35"/>
  <autoFilter ref="C126:K172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5:H115"/>
    <mergeCell ref="E117:H117"/>
    <mergeCell ref="E119:H119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101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1606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ROUND(J127,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ROUND((SUM(BE127:BE195)),  2)</f>
        <v>0</v>
      </c>
      <c r="G35" s="38"/>
      <c r="H35" s="38"/>
      <c r="I35" s="164">
        <v>0.20999999999999999</v>
      </c>
      <c r="J35" s="163">
        <f>ROUND(((SUM(BE127:BE195))*I35),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ROUND((SUM(BF127:BF195)),  2)</f>
        <v>0</v>
      </c>
      <c r="G36" s="38"/>
      <c r="H36" s="38"/>
      <c r="I36" s="164">
        <v>0.14999999999999999</v>
      </c>
      <c r="J36" s="163">
        <f>ROUND(((SUM(BF127:BF195))*I36),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ROUND((SUM(BG127:BG195)),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ROUND((SUM(BH127:BH195)),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ROUND((SUM(BI127:BI195)),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D.1.06 - Zdravotně-technická instalace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J127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1607</v>
      </c>
      <c r="E99" s="191"/>
      <c r="F99" s="191"/>
      <c r="G99" s="191"/>
      <c r="H99" s="191"/>
      <c r="I99" s="191"/>
      <c r="J99" s="192">
        <f>J128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1608</v>
      </c>
      <c r="E100" s="191"/>
      <c r="F100" s="191"/>
      <c r="G100" s="191"/>
      <c r="H100" s="191"/>
      <c r="I100" s="191"/>
      <c r="J100" s="192">
        <f>J143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1609</v>
      </c>
      <c r="E101" s="191"/>
      <c r="F101" s="191"/>
      <c r="G101" s="191"/>
      <c r="H101" s="191"/>
      <c r="I101" s="191"/>
      <c r="J101" s="192">
        <f>J150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1610</v>
      </c>
      <c r="E102" s="191"/>
      <c r="F102" s="191"/>
      <c r="G102" s="191"/>
      <c r="H102" s="191"/>
      <c r="I102" s="191"/>
      <c r="J102" s="192">
        <f>J152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1611</v>
      </c>
      <c r="E103" s="191"/>
      <c r="F103" s="191"/>
      <c r="G103" s="191"/>
      <c r="H103" s="191"/>
      <c r="I103" s="191"/>
      <c r="J103" s="192">
        <f>J154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1612</v>
      </c>
      <c r="E104" s="191"/>
      <c r="F104" s="191"/>
      <c r="G104" s="191"/>
      <c r="H104" s="191"/>
      <c r="I104" s="191"/>
      <c r="J104" s="192">
        <f>J175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9" customFormat="1" ht="24.96" customHeight="1">
      <c r="A105" s="9"/>
      <c r="B105" s="188"/>
      <c r="C105" s="189"/>
      <c r="D105" s="190" t="s">
        <v>1613</v>
      </c>
      <c r="E105" s="191"/>
      <c r="F105" s="191"/>
      <c r="G105" s="191"/>
      <c r="H105" s="191"/>
      <c r="I105" s="191"/>
      <c r="J105" s="192">
        <f>J189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2" customFormat="1" ht="21.84" customHeight="1">
      <c r="A106" s="38"/>
      <c r="B106" s="39"/>
      <c r="C106" s="40"/>
      <c r="D106" s="40"/>
      <c r="E106" s="40"/>
      <c r="F106" s="40"/>
      <c r="G106" s="40"/>
      <c r="H106" s="40"/>
      <c r="I106" s="40"/>
      <c r="J106" s="40"/>
      <c r="K106" s="40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hidden="1" s="2" customFormat="1" ht="6.96" customHeight="1">
      <c r="A107" s="38"/>
      <c r="B107" s="66"/>
      <c r="C107" s="67"/>
      <c r="D107" s="67"/>
      <c r="E107" s="67"/>
      <c r="F107" s="67"/>
      <c r="G107" s="67"/>
      <c r="H107" s="67"/>
      <c r="I107" s="67"/>
      <c r="J107" s="67"/>
      <c r="K107" s="67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hidden="1"/>
    <row r="109" hidden="1"/>
    <row r="110" hidden="1"/>
    <row r="111" s="2" customFormat="1" ht="6.96" customHeight="1">
      <c r="A111" s="38"/>
      <c r="B111" s="68"/>
      <c r="C111" s="69"/>
      <c r="D111" s="69"/>
      <c r="E111" s="69"/>
      <c r="F111" s="69"/>
      <c r="G111" s="69"/>
      <c r="H111" s="69"/>
      <c r="I111" s="69"/>
      <c r="J111" s="69"/>
      <c r="K111" s="69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4.96" customHeight="1">
      <c r="A112" s="38"/>
      <c r="B112" s="39"/>
      <c r="C112" s="23" t="s">
        <v>193</v>
      </c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6.96" customHeight="1">
      <c r="A113" s="38"/>
      <c r="B113" s="39"/>
      <c r="C113" s="40"/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2" customHeight="1">
      <c r="A114" s="38"/>
      <c r="B114" s="39"/>
      <c r="C114" s="32" t="s">
        <v>16</v>
      </c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26.25" customHeight="1">
      <c r="A115" s="38"/>
      <c r="B115" s="39"/>
      <c r="C115" s="40"/>
      <c r="D115" s="40"/>
      <c r="E115" s="183" t="str">
        <f>E7</f>
        <v>Přestavba a rozšíření domova pro seniory Jiráskova č.p.193 Broumov</v>
      </c>
      <c r="F115" s="32"/>
      <c r="G115" s="32"/>
      <c r="H115" s="32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1" customFormat="1" ht="12" customHeight="1">
      <c r="B116" s="21"/>
      <c r="C116" s="32" t="s">
        <v>157</v>
      </c>
      <c r="D116" s="22"/>
      <c r="E116" s="22"/>
      <c r="F116" s="22"/>
      <c r="G116" s="22"/>
      <c r="H116" s="22"/>
      <c r="I116" s="22"/>
      <c r="J116" s="22"/>
      <c r="K116" s="22"/>
      <c r="L116" s="20"/>
    </row>
    <row r="117" s="2" customFormat="1" ht="16.5" customHeight="1">
      <c r="A117" s="38"/>
      <c r="B117" s="39"/>
      <c r="C117" s="40"/>
      <c r="D117" s="40"/>
      <c r="E117" s="183" t="s">
        <v>158</v>
      </c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159</v>
      </c>
      <c r="D118" s="40"/>
      <c r="E118" s="40"/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6.5" customHeight="1">
      <c r="A119" s="38"/>
      <c r="B119" s="39"/>
      <c r="C119" s="40"/>
      <c r="D119" s="40"/>
      <c r="E119" s="76" t="str">
        <f>E11</f>
        <v>D.1.06 - Zdravotně-technická instalace</v>
      </c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6.96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2" customHeight="1">
      <c r="A121" s="38"/>
      <c r="B121" s="39"/>
      <c r="C121" s="32" t="s">
        <v>20</v>
      </c>
      <c r="D121" s="40"/>
      <c r="E121" s="40"/>
      <c r="F121" s="27" t="str">
        <f>F14</f>
        <v xml:space="preserve"> </v>
      </c>
      <c r="G121" s="40"/>
      <c r="H121" s="40"/>
      <c r="I121" s="32" t="s">
        <v>22</v>
      </c>
      <c r="J121" s="79" t="str">
        <f>IF(J14="","",J14)</f>
        <v>13. 3. 2022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6.96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40.05" customHeight="1">
      <c r="A123" s="38"/>
      <c r="B123" s="39"/>
      <c r="C123" s="32" t="s">
        <v>24</v>
      </c>
      <c r="D123" s="40"/>
      <c r="E123" s="40"/>
      <c r="F123" s="27" t="str">
        <f>E17</f>
        <v>Město Broumov, třída Masarykova 239,55001 Broumov</v>
      </c>
      <c r="G123" s="40"/>
      <c r="H123" s="40"/>
      <c r="I123" s="32" t="s">
        <v>32</v>
      </c>
      <c r="J123" s="36" t="str">
        <f>E23</f>
        <v xml:space="preserve">Ing. Ondřej Nesměrák, Ploštilova 1379,14300 Praha </v>
      </c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5.15" customHeight="1">
      <c r="A124" s="38"/>
      <c r="B124" s="39"/>
      <c r="C124" s="32" t="s">
        <v>30</v>
      </c>
      <c r="D124" s="40"/>
      <c r="E124" s="40"/>
      <c r="F124" s="27" t="str">
        <f>IF(E20="","",E20)</f>
        <v>Vyplň údaj</v>
      </c>
      <c r="G124" s="40"/>
      <c r="H124" s="40"/>
      <c r="I124" s="32" t="s">
        <v>36</v>
      </c>
      <c r="J124" s="36" t="str">
        <f>E26</f>
        <v xml:space="preserve"> 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0.32" customHeight="1">
      <c r="A125" s="38"/>
      <c r="B125" s="39"/>
      <c r="C125" s="40"/>
      <c r="D125" s="40"/>
      <c r="E125" s="40"/>
      <c r="F125" s="40"/>
      <c r="G125" s="40"/>
      <c r="H125" s="40"/>
      <c r="I125" s="40"/>
      <c r="J125" s="40"/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11" customFormat="1" ht="29.28" customHeight="1">
      <c r="A126" s="199"/>
      <c r="B126" s="200"/>
      <c r="C126" s="201" t="s">
        <v>194</v>
      </c>
      <c r="D126" s="202" t="s">
        <v>63</v>
      </c>
      <c r="E126" s="202" t="s">
        <v>59</v>
      </c>
      <c r="F126" s="202" t="s">
        <v>60</v>
      </c>
      <c r="G126" s="202" t="s">
        <v>195</v>
      </c>
      <c r="H126" s="202" t="s">
        <v>196</v>
      </c>
      <c r="I126" s="202" t="s">
        <v>197</v>
      </c>
      <c r="J126" s="203" t="s">
        <v>163</v>
      </c>
      <c r="K126" s="204" t="s">
        <v>198</v>
      </c>
      <c r="L126" s="205"/>
      <c r="M126" s="100" t="s">
        <v>1</v>
      </c>
      <c r="N126" s="101" t="s">
        <v>42</v>
      </c>
      <c r="O126" s="101" t="s">
        <v>199</v>
      </c>
      <c r="P126" s="101" t="s">
        <v>200</v>
      </c>
      <c r="Q126" s="101" t="s">
        <v>201</v>
      </c>
      <c r="R126" s="101" t="s">
        <v>202</v>
      </c>
      <c r="S126" s="101" t="s">
        <v>203</v>
      </c>
      <c r="T126" s="102" t="s">
        <v>204</v>
      </c>
      <c r="U126" s="199"/>
      <c r="V126" s="199"/>
      <c r="W126" s="199"/>
      <c r="X126" s="199"/>
      <c r="Y126" s="199"/>
      <c r="Z126" s="199"/>
      <c r="AA126" s="199"/>
      <c r="AB126" s="199"/>
      <c r="AC126" s="199"/>
      <c r="AD126" s="199"/>
      <c r="AE126" s="199"/>
    </row>
    <row r="127" s="2" customFormat="1" ht="22.8" customHeight="1">
      <c r="A127" s="38"/>
      <c r="B127" s="39"/>
      <c r="C127" s="107" t="s">
        <v>205</v>
      </c>
      <c r="D127" s="40"/>
      <c r="E127" s="40"/>
      <c r="F127" s="40"/>
      <c r="G127" s="40"/>
      <c r="H127" s="40"/>
      <c r="I127" s="40"/>
      <c r="J127" s="206">
        <f>BK127</f>
        <v>0</v>
      </c>
      <c r="K127" s="40"/>
      <c r="L127" s="44"/>
      <c r="M127" s="103"/>
      <c r="N127" s="207"/>
      <c r="O127" s="104"/>
      <c r="P127" s="208">
        <f>P128+P143+P150+P152+P154+P175+P189</f>
        <v>0</v>
      </c>
      <c r="Q127" s="104"/>
      <c r="R127" s="208">
        <f>R128+R143+R150+R152+R154+R175+R189</f>
        <v>0</v>
      </c>
      <c r="S127" s="104"/>
      <c r="T127" s="209">
        <f>T128+T143+T150+T152+T154+T175+T189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T127" s="17" t="s">
        <v>77</v>
      </c>
      <c r="AU127" s="17" t="s">
        <v>165</v>
      </c>
      <c r="BK127" s="210">
        <f>BK128+BK143+BK150+BK152+BK154+BK175+BK189</f>
        <v>0</v>
      </c>
    </row>
    <row r="128" s="12" customFormat="1" ht="25.92" customHeight="1">
      <c r="A128" s="12"/>
      <c r="B128" s="211"/>
      <c r="C128" s="212"/>
      <c r="D128" s="213" t="s">
        <v>77</v>
      </c>
      <c r="E128" s="214" t="s">
        <v>85</v>
      </c>
      <c r="F128" s="214" t="s">
        <v>1614</v>
      </c>
      <c r="G128" s="212"/>
      <c r="H128" s="212"/>
      <c r="I128" s="215"/>
      <c r="J128" s="216">
        <f>BK128</f>
        <v>0</v>
      </c>
      <c r="K128" s="212"/>
      <c r="L128" s="217"/>
      <c r="M128" s="218"/>
      <c r="N128" s="219"/>
      <c r="O128" s="219"/>
      <c r="P128" s="220">
        <f>SUM(P129:P142)</f>
        <v>0</v>
      </c>
      <c r="Q128" s="219"/>
      <c r="R128" s="220">
        <f>SUM(R129:R142)</f>
        <v>0</v>
      </c>
      <c r="S128" s="219"/>
      <c r="T128" s="221">
        <f>SUM(T129:T142)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22" t="s">
        <v>85</v>
      </c>
      <c r="AT128" s="223" t="s">
        <v>77</v>
      </c>
      <c r="AU128" s="223" t="s">
        <v>78</v>
      </c>
      <c r="AY128" s="222" t="s">
        <v>208</v>
      </c>
      <c r="BK128" s="224">
        <f>SUM(BK129:BK142)</f>
        <v>0</v>
      </c>
    </row>
    <row r="129" s="2" customFormat="1" ht="24.15" customHeight="1">
      <c r="A129" s="38"/>
      <c r="B129" s="39"/>
      <c r="C129" s="227" t="s">
        <v>85</v>
      </c>
      <c r="D129" s="227" t="s">
        <v>210</v>
      </c>
      <c r="E129" s="228" t="s">
        <v>1615</v>
      </c>
      <c r="F129" s="229" t="s">
        <v>1616</v>
      </c>
      <c r="G129" s="230" t="s">
        <v>267</v>
      </c>
      <c r="H129" s="231">
        <v>85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91</v>
      </c>
    </row>
    <row r="130" s="2" customFormat="1" ht="24.15" customHeight="1">
      <c r="A130" s="38"/>
      <c r="B130" s="39"/>
      <c r="C130" s="227" t="s">
        <v>91</v>
      </c>
      <c r="D130" s="227" t="s">
        <v>210</v>
      </c>
      <c r="E130" s="228" t="s">
        <v>1617</v>
      </c>
      <c r="F130" s="229" t="s">
        <v>1618</v>
      </c>
      <c r="G130" s="230" t="s">
        <v>267</v>
      </c>
      <c r="H130" s="231">
        <v>250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214</v>
      </c>
    </row>
    <row r="131" s="2" customFormat="1" ht="24.15" customHeight="1">
      <c r="A131" s="38"/>
      <c r="B131" s="39"/>
      <c r="C131" s="227" t="s">
        <v>223</v>
      </c>
      <c r="D131" s="227" t="s">
        <v>210</v>
      </c>
      <c r="E131" s="228" t="s">
        <v>1619</v>
      </c>
      <c r="F131" s="229" t="s">
        <v>1620</v>
      </c>
      <c r="G131" s="230" t="s">
        <v>267</v>
      </c>
      <c r="H131" s="231">
        <v>12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226</v>
      </c>
    </row>
    <row r="132" s="2" customFormat="1" ht="24.15" customHeight="1">
      <c r="A132" s="38"/>
      <c r="B132" s="39"/>
      <c r="C132" s="227" t="s">
        <v>214</v>
      </c>
      <c r="D132" s="227" t="s">
        <v>210</v>
      </c>
      <c r="E132" s="228" t="s">
        <v>1621</v>
      </c>
      <c r="F132" s="229" t="s">
        <v>1622</v>
      </c>
      <c r="G132" s="230" t="s">
        <v>267</v>
      </c>
      <c r="H132" s="231">
        <v>85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231</v>
      </c>
    </row>
    <row r="133" s="2" customFormat="1" ht="24.15" customHeight="1">
      <c r="A133" s="38"/>
      <c r="B133" s="39"/>
      <c r="C133" s="227" t="s">
        <v>233</v>
      </c>
      <c r="D133" s="227" t="s">
        <v>210</v>
      </c>
      <c r="E133" s="228" t="s">
        <v>1623</v>
      </c>
      <c r="F133" s="229" t="s">
        <v>1624</v>
      </c>
      <c r="G133" s="230" t="s">
        <v>267</v>
      </c>
      <c r="H133" s="231">
        <v>65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236</v>
      </c>
    </row>
    <row r="134" s="2" customFormat="1" ht="24.15" customHeight="1">
      <c r="A134" s="38"/>
      <c r="B134" s="39"/>
      <c r="C134" s="227" t="s">
        <v>226</v>
      </c>
      <c r="D134" s="227" t="s">
        <v>210</v>
      </c>
      <c r="E134" s="228" t="s">
        <v>1625</v>
      </c>
      <c r="F134" s="229" t="s">
        <v>1626</v>
      </c>
      <c r="G134" s="230" t="s">
        <v>267</v>
      </c>
      <c r="H134" s="231">
        <v>8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240</v>
      </c>
    </row>
    <row r="135" s="2" customFormat="1" ht="16.5" customHeight="1">
      <c r="A135" s="38"/>
      <c r="B135" s="39"/>
      <c r="C135" s="227" t="s">
        <v>242</v>
      </c>
      <c r="D135" s="227" t="s">
        <v>210</v>
      </c>
      <c r="E135" s="228" t="s">
        <v>1627</v>
      </c>
      <c r="F135" s="229" t="s">
        <v>1628</v>
      </c>
      <c r="G135" s="230" t="s">
        <v>689</v>
      </c>
      <c r="H135" s="231">
        <v>2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245</v>
      </c>
    </row>
    <row r="136" s="2" customFormat="1" ht="16.5" customHeight="1">
      <c r="A136" s="38"/>
      <c r="B136" s="39"/>
      <c r="C136" s="227" t="s">
        <v>231</v>
      </c>
      <c r="D136" s="227" t="s">
        <v>210</v>
      </c>
      <c r="E136" s="228" t="s">
        <v>1629</v>
      </c>
      <c r="F136" s="229" t="s">
        <v>1630</v>
      </c>
      <c r="G136" s="230" t="s">
        <v>689</v>
      </c>
      <c r="H136" s="231">
        <v>1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249</v>
      </c>
    </row>
    <row r="137" s="2" customFormat="1" ht="16.5" customHeight="1">
      <c r="A137" s="38"/>
      <c r="B137" s="39"/>
      <c r="C137" s="227" t="s">
        <v>252</v>
      </c>
      <c r="D137" s="227" t="s">
        <v>210</v>
      </c>
      <c r="E137" s="228" t="s">
        <v>1631</v>
      </c>
      <c r="F137" s="229" t="s">
        <v>1632</v>
      </c>
      <c r="G137" s="230" t="s">
        <v>689</v>
      </c>
      <c r="H137" s="231">
        <v>2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256</v>
      </c>
    </row>
    <row r="138" s="2" customFormat="1" ht="16.5" customHeight="1">
      <c r="A138" s="38"/>
      <c r="B138" s="39"/>
      <c r="C138" s="227" t="s">
        <v>236</v>
      </c>
      <c r="D138" s="227" t="s">
        <v>210</v>
      </c>
      <c r="E138" s="228" t="s">
        <v>1633</v>
      </c>
      <c r="F138" s="229" t="s">
        <v>1634</v>
      </c>
      <c r="G138" s="230" t="s">
        <v>689</v>
      </c>
      <c r="H138" s="231">
        <v>3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261</v>
      </c>
    </row>
    <row r="139" s="2" customFormat="1" ht="16.5" customHeight="1">
      <c r="A139" s="38"/>
      <c r="B139" s="39"/>
      <c r="C139" s="227" t="s">
        <v>264</v>
      </c>
      <c r="D139" s="227" t="s">
        <v>210</v>
      </c>
      <c r="E139" s="228" t="s">
        <v>1635</v>
      </c>
      <c r="F139" s="229" t="s">
        <v>1636</v>
      </c>
      <c r="G139" s="230" t="s">
        <v>689</v>
      </c>
      <c r="H139" s="231">
        <v>5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268</v>
      </c>
    </row>
    <row r="140" s="2" customFormat="1" ht="16.5" customHeight="1">
      <c r="A140" s="38"/>
      <c r="B140" s="39"/>
      <c r="C140" s="227" t="s">
        <v>240</v>
      </c>
      <c r="D140" s="227" t="s">
        <v>210</v>
      </c>
      <c r="E140" s="228" t="s">
        <v>1637</v>
      </c>
      <c r="F140" s="229" t="s">
        <v>1638</v>
      </c>
      <c r="G140" s="230" t="s">
        <v>267</v>
      </c>
      <c r="H140" s="231">
        <v>285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272</v>
      </c>
    </row>
    <row r="141" s="2" customFormat="1" ht="16.5" customHeight="1">
      <c r="A141" s="38"/>
      <c r="B141" s="39"/>
      <c r="C141" s="227" t="s">
        <v>274</v>
      </c>
      <c r="D141" s="227" t="s">
        <v>210</v>
      </c>
      <c r="E141" s="228" t="s">
        <v>1639</v>
      </c>
      <c r="F141" s="229" t="s">
        <v>1640</v>
      </c>
      <c r="G141" s="230" t="s">
        <v>1345</v>
      </c>
      <c r="H141" s="231">
        <v>1.2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277</v>
      </c>
    </row>
    <row r="142" s="2" customFormat="1" ht="16.5" customHeight="1">
      <c r="A142" s="38"/>
      <c r="B142" s="39"/>
      <c r="C142" s="227" t="s">
        <v>245</v>
      </c>
      <c r="D142" s="227" t="s">
        <v>210</v>
      </c>
      <c r="E142" s="228" t="s">
        <v>1641</v>
      </c>
      <c r="F142" s="229" t="s">
        <v>1642</v>
      </c>
      <c r="G142" s="230" t="s">
        <v>267</v>
      </c>
      <c r="H142" s="231">
        <v>658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280</v>
      </c>
    </row>
    <row r="143" s="12" customFormat="1" ht="25.92" customHeight="1">
      <c r="A143" s="12"/>
      <c r="B143" s="211"/>
      <c r="C143" s="212"/>
      <c r="D143" s="213" t="s">
        <v>77</v>
      </c>
      <c r="E143" s="214" t="s">
        <v>91</v>
      </c>
      <c r="F143" s="214" t="s">
        <v>1643</v>
      </c>
      <c r="G143" s="212"/>
      <c r="H143" s="212"/>
      <c r="I143" s="215"/>
      <c r="J143" s="216">
        <f>BK143</f>
        <v>0</v>
      </c>
      <c r="K143" s="212"/>
      <c r="L143" s="217"/>
      <c r="M143" s="218"/>
      <c r="N143" s="219"/>
      <c r="O143" s="219"/>
      <c r="P143" s="220">
        <f>SUM(P144:P149)</f>
        <v>0</v>
      </c>
      <c r="Q143" s="219"/>
      <c r="R143" s="220">
        <f>SUM(R144:R149)</f>
        <v>0</v>
      </c>
      <c r="S143" s="219"/>
      <c r="T143" s="221">
        <f>SUM(T144:T149)</f>
        <v>0</v>
      </c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R143" s="222" t="s">
        <v>85</v>
      </c>
      <c r="AT143" s="223" t="s">
        <v>77</v>
      </c>
      <c r="AU143" s="223" t="s">
        <v>78</v>
      </c>
      <c r="AY143" s="222" t="s">
        <v>208</v>
      </c>
      <c r="BK143" s="224">
        <f>SUM(BK144:BK149)</f>
        <v>0</v>
      </c>
    </row>
    <row r="144" s="2" customFormat="1" ht="24.15" customHeight="1">
      <c r="A144" s="38"/>
      <c r="B144" s="39"/>
      <c r="C144" s="227" t="s">
        <v>8</v>
      </c>
      <c r="D144" s="227" t="s">
        <v>210</v>
      </c>
      <c r="E144" s="228" t="s">
        <v>1644</v>
      </c>
      <c r="F144" s="229" t="s">
        <v>1645</v>
      </c>
      <c r="G144" s="230" t="s">
        <v>267</v>
      </c>
      <c r="H144" s="231">
        <v>120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284</v>
      </c>
    </row>
    <row r="145" s="2" customFormat="1" ht="24.15" customHeight="1">
      <c r="A145" s="38"/>
      <c r="B145" s="39"/>
      <c r="C145" s="227" t="s">
        <v>249</v>
      </c>
      <c r="D145" s="227" t="s">
        <v>210</v>
      </c>
      <c r="E145" s="228" t="s">
        <v>1646</v>
      </c>
      <c r="F145" s="229" t="s">
        <v>1647</v>
      </c>
      <c r="G145" s="230" t="s">
        <v>267</v>
      </c>
      <c r="H145" s="231">
        <v>110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287</v>
      </c>
    </row>
    <row r="146" s="2" customFormat="1" ht="24.15" customHeight="1">
      <c r="A146" s="38"/>
      <c r="B146" s="39"/>
      <c r="C146" s="227" t="s">
        <v>288</v>
      </c>
      <c r="D146" s="227" t="s">
        <v>210</v>
      </c>
      <c r="E146" s="228" t="s">
        <v>1648</v>
      </c>
      <c r="F146" s="229" t="s">
        <v>1649</v>
      </c>
      <c r="G146" s="230" t="s">
        <v>267</v>
      </c>
      <c r="H146" s="231">
        <v>76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291</v>
      </c>
    </row>
    <row r="147" s="2" customFormat="1" ht="21.75" customHeight="1">
      <c r="A147" s="38"/>
      <c r="B147" s="39"/>
      <c r="C147" s="227" t="s">
        <v>256</v>
      </c>
      <c r="D147" s="227" t="s">
        <v>210</v>
      </c>
      <c r="E147" s="228" t="s">
        <v>1650</v>
      </c>
      <c r="F147" s="229" t="s">
        <v>1651</v>
      </c>
      <c r="G147" s="230" t="s">
        <v>267</v>
      </c>
      <c r="H147" s="231">
        <v>110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298</v>
      </c>
    </row>
    <row r="148" s="2" customFormat="1" ht="21.75" customHeight="1">
      <c r="A148" s="38"/>
      <c r="B148" s="39"/>
      <c r="C148" s="227" t="s">
        <v>300</v>
      </c>
      <c r="D148" s="227" t="s">
        <v>210</v>
      </c>
      <c r="E148" s="228" t="s">
        <v>1652</v>
      </c>
      <c r="F148" s="229" t="s">
        <v>1653</v>
      </c>
      <c r="G148" s="230" t="s">
        <v>267</v>
      </c>
      <c r="H148" s="231">
        <v>42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303</v>
      </c>
    </row>
    <row r="149" s="2" customFormat="1" ht="21.75" customHeight="1">
      <c r="A149" s="38"/>
      <c r="B149" s="39"/>
      <c r="C149" s="227" t="s">
        <v>261</v>
      </c>
      <c r="D149" s="227" t="s">
        <v>210</v>
      </c>
      <c r="E149" s="228" t="s">
        <v>1654</v>
      </c>
      <c r="F149" s="229" t="s">
        <v>1655</v>
      </c>
      <c r="G149" s="230" t="s">
        <v>267</v>
      </c>
      <c r="H149" s="231">
        <v>45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309</v>
      </c>
    </row>
    <row r="150" s="12" customFormat="1" ht="25.92" customHeight="1">
      <c r="A150" s="12"/>
      <c r="B150" s="211"/>
      <c r="C150" s="212"/>
      <c r="D150" s="213" t="s">
        <v>77</v>
      </c>
      <c r="E150" s="214" t="s">
        <v>223</v>
      </c>
      <c r="F150" s="214" t="s">
        <v>1656</v>
      </c>
      <c r="G150" s="212"/>
      <c r="H150" s="212"/>
      <c r="I150" s="215"/>
      <c r="J150" s="216">
        <f>BK150</f>
        <v>0</v>
      </c>
      <c r="K150" s="212"/>
      <c r="L150" s="217"/>
      <c r="M150" s="218"/>
      <c r="N150" s="219"/>
      <c r="O150" s="219"/>
      <c r="P150" s="220">
        <f>P151</f>
        <v>0</v>
      </c>
      <c r="Q150" s="219"/>
      <c r="R150" s="220">
        <f>R151</f>
        <v>0</v>
      </c>
      <c r="S150" s="219"/>
      <c r="T150" s="221">
        <f>T151</f>
        <v>0</v>
      </c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R150" s="222" t="s">
        <v>85</v>
      </c>
      <c r="AT150" s="223" t="s">
        <v>77</v>
      </c>
      <c r="AU150" s="223" t="s">
        <v>78</v>
      </c>
      <c r="AY150" s="222" t="s">
        <v>208</v>
      </c>
      <c r="BK150" s="224">
        <f>BK151</f>
        <v>0</v>
      </c>
    </row>
    <row r="151" s="2" customFormat="1" ht="21.75" customHeight="1">
      <c r="A151" s="38"/>
      <c r="B151" s="39"/>
      <c r="C151" s="227" t="s">
        <v>7</v>
      </c>
      <c r="D151" s="227" t="s">
        <v>210</v>
      </c>
      <c r="E151" s="228" t="s">
        <v>1654</v>
      </c>
      <c r="F151" s="229" t="s">
        <v>1655</v>
      </c>
      <c r="G151" s="230" t="s">
        <v>267</v>
      </c>
      <c r="H151" s="231">
        <v>205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314</v>
      </c>
    </row>
    <row r="152" s="12" customFormat="1" ht="25.92" customHeight="1">
      <c r="A152" s="12"/>
      <c r="B152" s="211"/>
      <c r="C152" s="212"/>
      <c r="D152" s="213" t="s">
        <v>77</v>
      </c>
      <c r="E152" s="214" t="s">
        <v>214</v>
      </c>
      <c r="F152" s="214" t="s">
        <v>1657</v>
      </c>
      <c r="G152" s="212"/>
      <c r="H152" s="212"/>
      <c r="I152" s="215"/>
      <c r="J152" s="216">
        <f>BK152</f>
        <v>0</v>
      </c>
      <c r="K152" s="212"/>
      <c r="L152" s="217"/>
      <c r="M152" s="218"/>
      <c r="N152" s="219"/>
      <c r="O152" s="219"/>
      <c r="P152" s="220">
        <f>P153</f>
        <v>0</v>
      </c>
      <c r="Q152" s="219"/>
      <c r="R152" s="220">
        <f>R153</f>
        <v>0</v>
      </c>
      <c r="S152" s="219"/>
      <c r="T152" s="221">
        <f>T153</f>
        <v>0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R152" s="222" t="s">
        <v>85</v>
      </c>
      <c r="AT152" s="223" t="s">
        <v>77</v>
      </c>
      <c r="AU152" s="223" t="s">
        <v>78</v>
      </c>
      <c r="AY152" s="222" t="s">
        <v>208</v>
      </c>
      <c r="BK152" s="224">
        <f>BK153</f>
        <v>0</v>
      </c>
    </row>
    <row r="153" s="2" customFormat="1" ht="16.5" customHeight="1">
      <c r="A153" s="38"/>
      <c r="B153" s="39"/>
      <c r="C153" s="227" t="s">
        <v>268</v>
      </c>
      <c r="D153" s="227" t="s">
        <v>210</v>
      </c>
      <c r="E153" s="228" t="s">
        <v>1658</v>
      </c>
      <c r="F153" s="229" t="s">
        <v>1659</v>
      </c>
      <c r="G153" s="230" t="s">
        <v>1285</v>
      </c>
      <c r="H153" s="231">
        <v>1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317</v>
      </c>
    </row>
    <row r="154" s="12" customFormat="1" ht="25.92" customHeight="1">
      <c r="A154" s="12"/>
      <c r="B154" s="211"/>
      <c r="C154" s="212"/>
      <c r="D154" s="213" t="s">
        <v>77</v>
      </c>
      <c r="E154" s="214" t="s">
        <v>233</v>
      </c>
      <c r="F154" s="214" t="s">
        <v>1660</v>
      </c>
      <c r="G154" s="212"/>
      <c r="H154" s="212"/>
      <c r="I154" s="215"/>
      <c r="J154" s="216">
        <f>BK154</f>
        <v>0</v>
      </c>
      <c r="K154" s="212"/>
      <c r="L154" s="217"/>
      <c r="M154" s="218"/>
      <c r="N154" s="219"/>
      <c r="O154" s="219"/>
      <c r="P154" s="220">
        <f>SUM(P155:P174)</f>
        <v>0</v>
      </c>
      <c r="Q154" s="219"/>
      <c r="R154" s="220">
        <f>SUM(R155:R174)</f>
        <v>0</v>
      </c>
      <c r="S154" s="219"/>
      <c r="T154" s="221">
        <f>SUM(T155:T174)</f>
        <v>0</v>
      </c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R154" s="222" t="s">
        <v>85</v>
      </c>
      <c r="AT154" s="223" t="s">
        <v>77</v>
      </c>
      <c r="AU154" s="223" t="s">
        <v>78</v>
      </c>
      <c r="AY154" s="222" t="s">
        <v>208</v>
      </c>
      <c r="BK154" s="224">
        <f>SUM(BK155:BK174)</f>
        <v>0</v>
      </c>
    </row>
    <row r="155" s="2" customFormat="1" ht="16.5" customHeight="1">
      <c r="A155" s="38"/>
      <c r="B155" s="39"/>
      <c r="C155" s="227" t="s">
        <v>319</v>
      </c>
      <c r="D155" s="227" t="s">
        <v>210</v>
      </c>
      <c r="E155" s="228" t="s">
        <v>1661</v>
      </c>
      <c r="F155" s="229" t="s">
        <v>1662</v>
      </c>
      <c r="G155" s="230" t="s">
        <v>689</v>
      </c>
      <c r="H155" s="231">
        <v>1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322</v>
      </c>
    </row>
    <row r="156" s="2" customFormat="1" ht="16.5" customHeight="1">
      <c r="A156" s="38"/>
      <c r="B156" s="39"/>
      <c r="C156" s="227" t="s">
        <v>272</v>
      </c>
      <c r="D156" s="227" t="s">
        <v>210</v>
      </c>
      <c r="E156" s="228" t="s">
        <v>1663</v>
      </c>
      <c r="F156" s="229" t="s">
        <v>1664</v>
      </c>
      <c r="G156" s="230" t="s">
        <v>689</v>
      </c>
      <c r="H156" s="231">
        <v>3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326</v>
      </c>
    </row>
    <row r="157" s="2" customFormat="1" ht="16.5" customHeight="1">
      <c r="A157" s="38"/>
      <c r="B157" s="39"/>
      <c r="C157" s="227" t="s">
        <v>328</v>
      </c>
      <c r="D157" s="227" t="s">
        <v>210</v>
      </c>
      <c r="E157" s="228" t="s">
        <v>1665</v>
      </c>
      <c r="F157" s="229" t="s">
        <v>1666</v>
      </c>
      <c r="G157" s="230" t="s">
        <v>689</v>
      </c>
      <c r="H157" s="231">
        <v>28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331</v>
      </c>
    </row>
    <row r="158" s="2" customFormat="1" ht="16.5" customHeight="1">
      <c r="A158" s="38"/>
      <c r="B158" s="39"/>
      <c r="C158" s="227" t="s">
        <v>277</v>
      </c>
      <c r="D158" s="227" t="s">
        <v>210</v>
      </c>
      <c r="E158" s="228" t="s">
        <v>1667</v>
      </c>
      <c r="F158" s="229" t="s">
        <v>1668</v>
      </c>
      <c r="G158" s="230" t="s">
        <v>689</v>
      </c>
      <c r="H158" s="231">
        <v>28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334</v>
      </c>
    </row>
    <row r="159" s="2" customFormat="1" ht="16.5" customHeight="1">
      <c r="A159" s="38"/>
      <c r="B159" s="39"/>
      <c r="C159" s="227" t="s">
        <v>336</v>
      </c>
      <c r="D159" s="227" t="s">
        <v>210</v>
      </c>
      <c r="E159" s="228" t="s">
        <v>1669</v>
      </c>
      <c r="F159" s="229" t="s">
        <v>1670</v>
      </c>
      <c r="G159" s="230" t="s">
        <v>689</v>
      </c>
      <c r="H159" s="231">
        <v>2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339</v>
      </c>
    </row>
    <row r="160" s="2" customFormat="1" ht="16.5" customHeight="1">
      <c r="A160" s="38"/>
      <c r="B160" s="39"/>
      <c r="C160" s="227" t="s">
        <v>280</v>
      </c>
      <c r="D160" s="227" t="s">
        <v>210</v>
      </c>
      <c r="E160" s="228" t="s">
        <v>1671</v>
      </c>
      <c r="F160" s="229" t="s">
        <v>1672</v>
      </c>
      <c r="G160" s="230" t="s">
        <v>1673</v>
      </c>
      <c r="H160" s="231">
        <v>1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343</v>
      </c>
    </row>
    <row r="161" s="2" customFormat="1" ht="16.5" customHeight="1">
      <c r="A161" s="38"/>
      <c r="B161" s="39"/>
      <c r="C161" s="227" t="s">
        <v>345</v>
      </c>
      <c r="D161" s="227" t="s">
        <v>210</v>
      </c>
      <c r="E161" s="228" t="s">
        <v>1674</v>
      </c>
      <c r="F161" s="229" t="s">
        <v>1675</v>
      </c>
      <c r="G161" s="230" t="s">
        <v>1673</v>
      </c>
      <c r="H161" s="231">
        <v>1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347</v>
      </c>
    </row>
    <row r="162" s="2" customFormat="1" ht="16.5" customHeight="1">
      <c r="A162" s="38"/>
      <c r="B162" s="39"/>
      <c r="C162" s="227" t="s">
        <v>284</v>
      </c>
      <c r="D162" s="227" t="s">
        <v>210</v>
      </c>
      <c r="E162" s="228" t="s">
        <v>1676</v>
      </c>
      <c r="F162" s="229" t="s">
        <v>1677</v>
      </c>
      <c r="G162" s="230" t="s">
        <v>1673</v>
      </c>
      <c r="H162" s="231">
        <v>1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352</v>
      </c>
    </row>
    <row r="163" s="2" customFormat="1" ht="16.5" customHeight="1">
      <c r="A163" s="38"/>
      <c r="B163" s="39"/>
      <c r="C163" s="227" t="s">
        <v>353</v>
      </c>
      <c r="D163" s="227" t="s">
        <v>210</v>
      </c>
      <c r="E163" s="228" t="s">
        <v>1678</v>
      </c>
      <c r="F163" s="229" t="s">
        <v>1679</v>
      </c>
      <c r="G163" s="230" t="s">
        <v>689</v>
      </c>
      <c r="H163" s="231">
        <v>9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356</v>
      </c>
    </row>
    <row r="164" s="2" customFormat="1" ht="16.5" customHeight="1">
      <c r="A164" s="38"/>
      <c r="B164" s="39"/>
      <c r="C164" s="227" t="s">
        <v>287</v>
      </c>
      <c r="D164" s="227" t="s">
        <v>210</v>
      </c>
      <c r="E164" s="228" t="s">
        <v>1680</v>
      </c>
      <c r="F164" s="229" t="s">
        <v>1681</v>
      </c>
      <c r="G164" s="230" t="s">
        <v>689</v>
      </c>
      <c r="H164" s="231">
        <v>20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360</v>
      </c>
    </row>
    <row r="165" s="2" customFormat="1" ht="16.5" customHeight="1">
      <c r="A165" s="38"/>
      <c r="B165" s="39"/>
      <c r="C165" s="227" t="s">
        <v>363</v>
      </c>
      <c r="D165" s="227" t="s">
        <v>210</v>
      </c>
      <c r="E165" s="228" t="s">
        <v>1682</v>
      </c>
      <c r="F165" s="229" t="s">
        <v>1683</v>
      </c>
      <c r="G165" s="230" t="s">
        <v>689</v>
      </c>
      <c r="H165" s="231">
        <v>1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366</v>
      </c>
    </row>
    <row r="166" s="2" customFormat="1" ht="16.5" customHeight="1">
      <c r="A166" s="38"/>
      <c r="B166" s="39"/>
      <c r="C166" s="227" t="s">
        <v>291</v>
      </c>
      <c r="D166" s="227" t="s">
        <v>210</v>
      </c>
      <c r="E166" s="228" t="s">
        <v>1684</v>
      </c>
      <c r="F166" s="229" t="s">
        <v>1685</v>
      </c>
      <c r="G166" s="230" t="s">
        <v>689</v>
      </c>
      <c r="H166" s="231">
        <v>2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370</v>
      </c>
    </row>
    <row r="167" s="2" customFormat="1" ht="16.5" customHeight="1">
      <c r="A167" s="38"/>
      <c r="B167" s="39"/>
      <c r="C167" s="227" t="s">
        <v>372</v>
      </c>
      <c r="D167" s="227" t="s">
        <v>210</v>
      </c>
      <c r="E167" s="228" t="s">
        <v>1686</v>
      </c>
      <c r="F167" s="229" t="s">
        <v>1687</v>
      </c>
      <c r="G167" s="230" t="s">
        <v>689</v>
      </c>
      <c r="H167" s="231">
        <v>1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375</v>
      </c>
    </row>
    <row r="168" s="2" customFormat="1" ht="16.5" customHeight="1">
      <c r="A168" s="38"/>
      <c r="B168" s="39"/>
      <c r="C168" s="227" t="s">
        <v>298</v>
      </c>
      <c r="D168" s="227" t="s">
        <v>210</v>
      </c>
      <c r="E168" s="228" t="s">
        <v>1688</v>
      </c>
      <c r="F168" s="229" t="s">
        <v>1689</v>
      </c>
      <c r="G168" s="230" t="s">
        <v>689</v>
      </c>
      <c r="H168" s="231">
        <v>1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380</v>
      </c>
    </row>
    <row r="169" s="2" customFormat="1" ht="16.5" customHeight="1">
      <c r="A169" s="38"/>
      <c r="B169" s="39"/>
      <c r="C169" s="227" t="s">
        <v>383</v>
      </c>
      <c r="D169" s="227" t="s">
        <v>210</v>
      </c>
      <c r="E169" s="228" t="s">
        <v>1690</v>
      </c>
      <c r="F169" s="229" t="s">
        <v>1691</v>
      </c>
      <c r="G169" s="230" t="s">
        <v>689</v>
      </c>
      <c r="H169" s="231">
        <v>1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386</v>
      </c>
    </row>
    <row r="170" s="2" customFormat="1" ht="16.5" customHeight="1">
      <c r="A170" s="38"/>
      <c r="B170" s="39"/>
      <c r="C170" s="227" t="s">
        <v>303</v>
      </c>
      <c r="D170" s="227" t="s">
        <v>210</v>
      </c>
      <c r="E170" s="228" t="s">
        <v>1692</v>
      </c>
      <c r="F170" s="229" t="s">
        <v>1693</v>
      </c>
      <c r="G170" s="230" t="s">
        <v>689</v>
      </c>
      <c r="H170" s="231">
        <v>1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389</v>
      </c>
    </row>
    <row r="171" s="2" customFormat="1" ht="16.5" customHeight="1">
      <c r="A171" s="38"/>
      <c r="B171" s="39"/>
      <c r="C171" s="227" t="s">
        <v>390</v>
      </c>
      <c r="D171" s="227" t="s">
        <v>210</v>
      </c>
      <c r="E171" s="228" t="s">
        <v>1694</v>
      </c>
      <c r="F171" s="229" t="s">
        <v>1695</v>
      </c>
      <c r="G171" s="230" t="s">
        <v>689</v>
      </c>
      <c r="H171" s="231">
        <v>3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393</v>
      </c>
    </row>
    <row r="172" s="2" customFormat="1" ht="16.5" customHeight="1">
      <c r="A172" s="38"/>
      <c r="B172" s="39"/>
      <c r="C172" s="227" t="s">
        <v>309</v>
      </c>
      <c r="D172" s="227" t="s">
        <v>210</v>
      </c>
      <c r="E172" s="228" t="s">
        <v>1696</v>
      </c>
      <c r="F172" s="229" t="s">
        <v>1697</v>
      </c>
      <c r="G172" s="230" t="s">
        <v>689</v>
      </c>
      <c r="H172" s="231">
        <v>2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396</v>
      </c>
    </row>
    <row r="173" s="2" customFormat="1" ht="16.5" customHeight="1">
      <c r="A173" s="38"/>
      <c r="B173" s="39"/>
      <c r="C173" s="227" t="s">
        <v>397</v>
      </c>
      <c r="D173" s="227" t="s">
        <v>210</v>
      </c>
      <c r="E173" s="228" t="s">
        <v>1698</v>
      </c>
      <c r="F173" s="229" t="s">
        <v>1699</v>
      </c>
      <c r="G173" s="230" t="s">
        <v>689</v>
      </c>
      <c r="H173" s="231">
        <v>2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400</v>
      </c>
    </row>
    <row r="174" s="2" customFormat="1" ht="16.5" customHeight="1">
      <c r="A174" s="38"/>
      <c r="B174" s="39"/>
      <c r="C174" s="227" t="s">
        <v>314</v>
      </c>
      <c r="D174" s="227" t="s">
        <v>210</v>
      </c>
      <c r="E174" s="228" t="s">
        <v>1700</v>
      </c>
      <c r="F174" s="229" t="s">
        <v>1701</v>
      </c>
      <c r="G174" s="230" t="s">
        <v>689</v>
      </c>
      <c r="H174" s="231">
        <v>2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85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405</v>
      </c>
    </row>
    <row r="175" s="12" customFormat="1" ht="25.92" customHeight="1">
      <c r="A175" s="12"/>
      <c r="B175" s="211"/>
      <c r="C175" s="212"/>
      <c r="D175" s="213" t="s">
        <v>77</v>
      </c>
      <c r="E175" s="214" t="s">
        <v>226</v>
      </c>
      <c r="F175" s="214" t="s">
        <v>1702</v>
      </c>
      <c r="G175" s="212"/>
      <c r="H175" s="212"/>
      <c r="I175" s="215"/>
      <c r="J175" s="216">
        <f>BK175</f>
        <v>0</v>
      </c>
      <c r="K175" s="212"/>
      <c r="L175" s="217"/>
      <c r="M175" s="218"/>
      <c r="N175" s="219"/>
      <c r="O175" s="219"/>
      <c r="P175" s="220">
        <f>SUM(P176:P188)</f>
        <v>0</v>
      </c>
      <c r="Q175" s="219"/>
      <c r="R175" s="220">
        <f>SUM(R176:R188)</f>
        <v>0</v>
      </c>
      <c r="S175" s="219"/>
      <c r="T175" s="221">
        <f>SUM(T176:T188)</f>
        <v>0</v>
      </c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R175" s="222" t="s">
        <v>85</v>
      </c>
      <c r="AT175" s="223" t="s">
        <v>77</v>
      </c>
      <c r="AU175" s="223" t="s">
        <v>78</v>
      </c>
      <c r="AY175" s="222" t="s">
        <v>208</v>
      </c>
      <c r="BK175" s="224">
        <f>SUM(BK176:BK188)</f>
        <v>0</v>
      </c>
    </row>
    <row r="176" s="2" customFormat="1" ht="16.5" customHeight="1">
      <c r="A176" s="38"/>
      <c r="B176" s="39"/>
      <c r="C176" s="227" t="s">
        <v>407</v>
      </c>
      <c r="D176" s="227" t="s">
        <v>210</v>
      </c>
      <c r="E176" s="228" t="s">
        <v>1703</v>
      </c>
      <c r="F176" s="229" t="s">
        <v>1704</v>
      </c>
      <c r="G176" s="230" t="s">
        <v>267</v>
      </c>
      <c r="H176" s="231">
        <v>600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410</v>
      </c>
    </row>
    <row r="177" s="2" customFormat="1" ht="16.5" customHeight="1">
      <c r="A177" s="38"/>
      <c r="B177" s="39"/>
      <c r="C177" s="227" t="s">
        <v>317</v>
      </c>
      <c r="D177" s="227" t="s">
        <v>210</v>
      </c>
      <c r="E177" s="228" t="s">
        <v>1705</v>
      </c>
      <c r="F177" s="229" t="s">
        <v>1706</v>
      </c>
      <c r="G177" s="230" t="s">
        <v>267</v>
      </c>
      <c r="H177" s="231">
        <v>85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413</v>
      </c>
    </row>
    <row r="178" s="2" customFormat="1" ht="16.5" customHeight="1">
      <c r="A178" s="38"/>
      <c r="B178" s="39"/>
      <c r="C178" s="227" t="s">
        <v>414</v>
      </c>
      <c r="D178" s="227" t="s">
        <v>210</v>
      </c>
      <c r="E178" s="228" t="s">
        <v>1707</v>
      </c>
      <c r="F178" s="229" t="s">
        <v>1708</v>
      </c>
      <c r="G178" s="230" t="s">
        <v>267</v>
      </c>
      <c r="H178" s="231">
        <v>80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417</v>
      </c>
    </row>
    <row r="179" s="2" customFormat="1" ht="16.5" customHeight="1">
      <c r="A179" s="38"/>
      <c r="B179" s="39"/>
      <c r="C179" s="227" t="s">
        <v>322</v>
      </c>
      <c r="D179" s="227" t="s">
        <v>210</v>
      </c>
      <c r="E179" s="228" t="s">
        <v>1709</v>
      </c>
      <c r="F179" s="229" t="s">
        <v>1710</v>
      </c>
      <c r="G179" s="230" t="s">
        <v>267</v>
      </c>
      <c r="H179" s="231">
        <v>5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426</v>
      </c>
    </row>
    <row r="180" s="2" customFormat="1" ht="16.5" customHeight="1">
      <c r="A180" s="38"/>
      <c r="B180" s="39"/>
      <c r="C180" s="227" t="s">
        <v>430</v>
      </c>
      <c r="D180" s="227" t="s">
        <v>210</v>
      </c>
      <c r="E180" s="228" t="s">
        <v>1711</v>
      </c>
      <c r="F180" s="229" t="s">
        <v>1712</v>
      </c>
      <c r="G180" s="230" t="s">
        <v>267</v>
      </c>
      <c r="H180" s="231">
        <v>28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85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433</v>
      </c>
    </row>
    <row r="181" s="2" customFormat="1" ht="16.5" customHeight="1">
      <c r="A181" s="38"/>
      <c r="B181" s="39"/>
      <c r="C181" s="227" t="s">
        <v>326</v>
      </c>
      <c r="D181" s="227" t="s">
        <v>210</v>
      </c>
      <c r="E181" s="228" t="s">
        <v>1713</v>
      </c>
      <c r="F181" s="229" t="s">
        <v>1714</v>
      </c>
      <c r="G181" s="230" t="s">
        <v>267</v>
      </c>
      <c r="H181" s="231">
        <v>8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440</v>
      </c>
    </row>
    <row r="182" s="2" customFormat="1" ht="16.5" customHeight="1">
      <c r="A182" s="38"/>
      <c r="B182" s="39"/>
      <c r="C182" s="227" t="s">
        <v>448</v>
      </c>
      <c r="D182" s="227" t="s">
        <v>210</v>
      </c>
      <c r="E182" s="228" t="s">
        <v>1715</v>
      </c>
      <c r="F182" s="229" t="s">
        <v>1716</v>
      </c>
      <c r="G182" s="230" t="s">
        <v>267</v>
      </c>
      <c r="H182" s="231">
        <v>650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85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451</v>
      </c>
    </row>
    <row r="183" s="2" customFormat="1" ht="16.5" customHeight="1">
      <c r="A183" s="38"/>
      <c r="B183" s="39"/>
      <c r="C183" s="227" t="s">
        <v>331</v>
      </c>
      <c r="D183" s="227" t="s">
        <v>210</v>
      </c>
      <c r="E183" s="228" t="s">
        <v>1717</v>
      </c>
      <c r="F183" s="229" t="s">
        <v>1718</v>
      </c>
      <c r="G183" s="230" t="s">
        <v>267</v>
      </c>
      <c r="H183" s="231">
        <v>625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455</v>
      </c>
    </row>
    <row r="184" s="2" customFormat="1" ht="16.5" customHeight="1">
      <c r="A184" s="38"/>
      <c r="B184" s="39"/>
      <c r="C184" s="227" t="s">
        <v>457</v>
      </c>
      <c r="D184" s="227" t="s">
        <v>210</v>
      </c>
      <c r="E184" s="228" t="s">
        <v>1719</v>
      </c>
      <c r="F184" s="229" t="s">
        <v>1720</v>
      </c>
      <c r="G184" s="230" t="s">
        <v>267</v>
      </c>
      <c r="H184" s="231">
        <v>12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460</v>
      </c>
    </row>
    <row r="185" s="2" customFormat="1" ht="16.5" customHeight="1">
      <c r="A185" s="38"/>
      <c r="B185" s="39"/>
      <c r="C185" s="227" t="s">
        <v>334</v>
      </c>
      <c r="D185" s="227" t="s">
        <v>210</v>
      </c>
      <c r="E185" s="228" t="s">
        <v>1721</v>
      </c>
      <c r="F185" s="229" t="s">
        <v>1722</v>
      </c>
      <c r="G185" s="230" t="s">
        <v>267</v>
      </c>
      <c r="H185" s="231">
        <v>8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463</v>
      </c>
    </row>
    <row r="186" s="2" customFormat="1" ht="16.5" customHeight="1">
      <c r="A186" s="38"/>
      <c r="B186" s="39"/>
      <c r="C186" s="227" t="s">
        <v>464</v>
      </c>
      <c r="D186" s="227" t="s">
        <v>210</v>
      </c>
      <c r="E186" s="228" t="s">
        <v>1723</v>
      </c>
      <c r="F186" s="229" t="s">
        <v>1724</v>
      </c>
      <c r="G186" s="230" t="s">
        <v>267</v>
      </c>
      <c r="H186" s="231">
        <v>45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85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467</v>
      </c>
    </row>
    <row r="187" s="2" customFormat="1" ht="16.5" customHeight="1">
      <c r="A187" s="38"/>
      <c r="B187" s="39"/>
      <c r="C187" s="227" t="s">
        <v>339</v>
      </c>
      <c r="D187" s="227" t="s">
        <v>210</v>
      </c>
      <c r="E187" s="228" t="s">
        <v>1725</v>
      </c>
      <c r="F187" s="229" t="s">
        <v>1726</v>
      </c>
      <c r="G187" s="230" t="s">
        <v>267</v>
      </c>
      <c r="H187" s="231">
        <v>135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470</v>
      </c>
    </row>
    <row r="188" s="2" customFormat="1" ht="21.75" customHeight="1">
      <c r="A188" s="38"/>
      <c r="B188" s="39"/>
      <c r="C188" s="227" t="s">
        <v>471</v>
      </c>
      <c r="D188" s="227" t="s">
        <v>210</v>
      </c>
      <c r="E188" s="228" t="s">
        <v>1727</v>
      </c>
      <c r="F188" s="229" t="s">
        <v>1728</v>
      </c>
      <c r="G188" s="230" t="s">
        <v>1288</v>
      </c>
      <c r="H188" s="231">
        <v>5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474</v>
      </c>
    </row>
    <row r="189" s="12" customFormat="1" ht="25.92" customHeight="1">
      <c r="A189" s="12"/>
      <c r="B189" s="211"/>
      <c r="C189" s="212"/>
      <c r="D189" s="213" t="s">
        <v>77</v>
      </c>
      <c r="E189" s="214" t="s">
        <v>242</v>
      </c>
      <c r="F189" s="214" t="s">
        <v>1729</v>
      </c>
      <c r="G189" s="212"/>
      <c r="H189" s="212"/>
      <c r="I189" s="215"/>
      <c r="J189" s="216">
        <f>BK189</f>
        <v>0</v>
      </c>
      <c r="K189" s="212"/>
      <c r="L189" s="217"/>
      <c r="M189" s="218"/>
      <c r="N189" s="219"/>
      <c r="O189" s="219"/>
      <c r="P189" s="220">
        <f>SUM(P190:P195)</f>
        <v>0</v>
      </c>
      <c r="Q189" s="219"/>
      <c r="R189" s="220">
        <f>SUM(R190:R195)</f>
        <v>0</v>
      </c>
      <c r="S189" s="219"/>
      <c r="T189" s="221">
        <f>SUM(T190:T195)</f>
        <v>0</v>
      </c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R189" s="222" t="s">
        <v>85</v>
      </c>
      <c r="AT189" s="223" t="s">
        <v>77</v>
      </c>
      <c r="AU189" s="223" t="s">
        <v>78</v>
      </c>
      <c r="AY189" s="222" t="s">
        <v>208</v>
      </c>
      <c r="BK189" s="224">
        <f>SUM(BK190:BK195)</f>
        <v>0</v>
      </c>
    </row>
    <row r="190" s="2" customFormat="1" ht="24.15" customHeight="1">
      <c r="A190" s="38"/>
      <c r="B190" s="39"/>
      <c r="C190" s="227" t="s">
        <v>343</v>
      </c>
      <c r="D190" s="227" t="s">
        <v>210</v>
      </c>
      <c r="E190" s="228" t="s">
        <v>1730</v>
      </c>
      <c r="F190" s="229" t="s">
        <v>1731</v>
      </c>
      <c r="G190" s="230" t="s">
        <v>1288</v>
      </c>
      <c r="H190" s="231">
        <v>42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479</v>
      </c>
    </row>
    <row r="191" s="2" customFormat="1" ht="33" customHeight="1">
      <c r="A191" s="38"/>
      <c r="B191" s="39"/>
      <c r="C191" s="227" t="s">
        <v>481</v>
      </c>
      <c r="D191" s="227" t="s">
        <v>210</v>
      </c>
      <c r="E191" s="228" t="s">
        <v>1732</v>
      </c>
      <c r="F191" s="229" t="s">
        <v>1733</v>
      </c>
      <c r="G191" s="230" t="s">
        <v>1288</v>
      </c>
      <c r="H191" s="231">
        <v>55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484</v>
      </c>
    </row>
    <row r="192" s="2" customFormat="1" ht="24.15" customHeight="1">
      <c r="A192" s="38"/>
      <c r="B192" s="39"/>
      <c r="C192" s="227" t="s">
        <v>347</v>
      </c>
      <c r="D192" s="227" t="s">
        <v>210</v>
      </c>
      <c r="E192" s="228" t="s">
        <v>1734</v>
      </c>
      <c r="F192" s="229" t="s">
        <v>1735</v>
      </c>
      <c r="G192" s="230" t="s">
        <v>1288</v>
      </c>
      <c r="H192" s="231">
        <v>36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488</v>
      </c>
    </row>
    <row r="193" s="2" customFormat="1" ht="21.75" customHeight="1">
      <c r="A193" s="38"/>
      <c r="B193" s="39"/>
      <c r="C193" s="227" t="s">
        <v>489</v>
      </c>
      <c r="D193" s="227" t="s">
        <v>210</v>
      </c>
      <c r="E193" s="228" t="s">
        <v>1736</v>
      </c>
      <c r="F193" s="229" t="s">
        <v>1737</v>
      </c>
      <c r="G193" s="230" t="s">
        <v>1288</v>
      </c>
      <c r="H193" s="231">
        <v>12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492</v>
      </c>
    </row>
    <row r="194" s="2" customFormat="1" ht="24.15" customHeight="1">
      <c r="A194" s="38"/>
      <c r="B194" s="39"/>
      <c r="C194" s="227" t="s">
        <v>352</v>
      </c>
      <c r="D194" s="227" t="s">
        <v>210</v>
      </c>
      <c r="E194" s="228" t="s">
        <v>1738</v>
      </c>
      <c r="F194" s="229" t="s">
        <v>1739</v>
      </c>
      <c r="G194" s="230" t="s">
        <v>1288</v>
      </c>
      <c r="H194" s="231">
        <v>18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495</v>
      </c>
    </row>
    <row r="195" s="2" customFormat="1" ht="21.75" customHeight="1">
      <c r="A195" s="38"/>
      <c r="B195" s="39"/>
      <c r="C195" s="227" t="s">
        <v>497</v>
      </c>
      <c r="D195" s="227" t="s">
        <v>210</v>
      </c>
      <c r="E195" s="228" t="s">
        <v>1740</v>
      </c>
      <c r="F195" s="229" t="s">
        <v>1741</v>
      </c>
      <c r="G195" s="230" t="s">
        <v>1288</v>
      </c>
      <c r="H195" s="231">
        <v>11</v>
      </c>
      <c r="I195" s="232"/>
      <c r="J195" s="233">
        <f>ROUND(I195*H195,2)</f>
        <v>0</v>
      </c>
      <c r="K195" s="234"/>
      <c r="L195" s="44"/>
      <c r="M195" s="288" t="s">
        <v>1</v>
      </c>
      <c r="N195" s="289" t="s">
        <v>44</v>
      </c>
      <c r="O195" s="290"/>
      <c r="P195" s="291">
        <f>O195*H195</f>
        <v>0</v>
      </c>
      <c r="Q195" s="291">
        <v>0</v>
      </c>
      <c r="R195" s="291">
        <f>Q195*H195</f>
        <v>0</v>
      </c>
      <c r="S195" s="291">
        <v>0</v>
      </c>
      <c r="T195" s="292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500</v>
      </c>
    </row>
    <row r="196" s="2" customFormat="1" ht="6.96" customHeight="1">
      <c r="A196" s="38"/>
      <c r="B196" s="66"/>
      <c r="C196" s="67"/>
      <c r="D196" s="67"/>
      <c r="E196" s="67"/>
      <c r="F196" s="67"/>
      <c r="G196" s="67"/>
      <c r="H196" s="67"/>
      <c r="I196" s="67"/>
      <c r="J196" s="67"/>
      <c r="K196" s="67"/>
      <c r="L196" s="44"/>
      <c r="M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</row>
  </sheetData>
  <sheetProtection sheet="1" autoFilter="0" formatColumns="0" formatRows="0" objects="1" scenarios="1" spinCount="100000" saltValue="IykcVHdsz+O8Fnd01Uuy6jEO/BfzVHnqgBVaUUVcDfdkTu/s4zqlIrhZPMZjFEL2/3cirVyTgzBhuR1DtBh22A==" hashValue="e5PZPTcDCN/3vrW3OcFS02pNeHd/2dfsJcg+elXAb8QoHnd5jPLBRHq/C2xMlzOz3VRRBc88Gl0rfJkf8A3x6g==" algorithmName="SHA-512" password="CC35"/>
  <autoFilter ref="C126:K195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5:H115"/>
    <mergeCell ref="E117:H117"/>
    <mergeCell ref="E119:H119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104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1742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ROUND(J125,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ROUND((SUM(BE125:BE284)),  2)</f>
        <v>0</v>
      </c>
      <c r="G35" s="38"/>
      <c r="H35" s="38"/>
      <c r="I35" s="164">
        <v>0.20999999999999999</v>
      </c>
      <c r="J35" s="163">
        <f>ROUND(((SUM(BE125:BE284))*I35),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ROUND((SUM(BF125:BF284)),  2)</f>
        <v>0</v>
      </c>
      <c r="G36" s="38"/>
      <c r="H36" s="38"/>
      <c r="I36" s="164">
        <v>0.14999999999999999</v>
      </c>
      <c r="J36" s="163">
        <f>ROUND(((SUM(BF125:BF284))*I36),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ROUND((SUM(BG125:BG284)),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ROUND((SUM(BH125:BH284)),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ROUND((SUM(BI125:BI284)),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D.1.07 - VZT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J125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1743</v>
      </c>
      <c r="E99" s="191"/>
      <c r="F99" s="191"/>
      <c r="G99" s="191"/>
      <c r="H99" s="191"/>
      <c r="I99" s="191"/>
      <c r="J99" s="192">
        <f>J126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1744</v>
      </c>
      <c r="E100" s="191"/>
      <c r="F100" s="191"/>
      <c r="G100" s="191"/>
      <c r="H100" s="191"/>
      <c r="I100" s="191"/>
      <c r="J100" s="192">
        <f>J138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1745</v>
      </c>
      <c r="E101" s="191"/>
      <c r="F101" s="191"/>
      <c r="G101" s="191"/>
      <c r="H101" s="191"/>
      <c r="I101" s="191"/>
      <c r="J101" s="192">
        <f>J148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1746</v>
      </c>
      <c r="E102" s="191"/>
      <c r="F102" s="191"/>
      <c r="G102" s="191"/>
      <c r="H102" s="191"/>
      <c r="I102" s="191"/>
      <c r="J102" s="192">
        <f>J264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1747</v>
      </c>
      <c r="E103" s="191"/>
      <c r="F103" s="191"/>
      <c r="G103" s="191"/>
      <c r="H103" s="191"/>
      <c r="I103" s="191"/>
      <c r="J103" s="192">
        <f>J275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2" customFormat="1" ht="21.84" customHeight="1">
      <c r="A104" s="38"/>
      <c r="B104" s="39"/>
      <c r="C104" s="40"/>
      <c r="D104" s="40"/>
      <c r="E104" s="40"/>
      <c r="F104" s="40"/>
      <c r="G104" s="40"/>
      <c r="H104" s="40"/>
      <c r="I104" s="40"/>
      <c r="J104" s="40"/>
      <c r="K104" s="40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5" hidden="1" s="2" customFormat="1" ht="6.96" customHeight="1">
      <c r="A105" s="38"/>
      <c r="B105" s="66"/>
      <c r="C105" s="67"/>
      <c r="D105" s="67"/>
      <c r="E105" s="67"/>
      <c r="F105" s="67"/>
      <c r="G105" s="67"/>
      <c r="H105" s="67"/>
      <c r="I105" s="67"/>
      <c r="J105" s="67"/>
      <c r="K105" s="67"/>
      <c r="L105" s="63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</row>
    <row r="106" hidden="1"/>
    <row r="107" hidden="1"/>
    <row r="108" hidden="1"/>
    <row r="109" s="2" customFormat="1" ht="6.96" customHeight="1">
      <c r="A109" s="38"/>
      <c r="B109" s="68"/>
      <c r="C109" s="69"/>
      <c r="D109" s="69"/>
      <c r="E109" s="69"/>
      <c r="F109" s="69"/>
      <c r="G109" s="69"/>
      <c r="H109" s="69"/>
      <c r="I109" s="69"/>
      <c r="J109" s="69"/>
      <c r="K109" s="69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24.96" customHeight="1">
      <c r="A110" s="38"/>
      <c r="B110" s="39"/>
      <c r="C110" s="23" t="s">
        <v>193</v>
      </c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6.96" customHeight="1">
      <c r="A111" s="38"/>
      <c r="B111" s="39"/>
      <c r="C111" s="40"/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12" customHeight="1">
      <c r="A112" s="38"/>
      <c r="B112" s="39"/>
      <c r="C112" s="32" t="s">
        <v>16</v>
      </c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26.25" customHeight="1">
      <c r="A113" s="38"/>
      <c r="B113" s="39"/>
      <c r="C113" s="40"/>
      <c r="D113" s="40"/>
      <c r="E113" s="183" t="str">
        <f>E7</f>
        <v>Přestavba a rozšíření domova pro seniory Jiráskova č.p.193 Broumov</v>
      </c>
      <c r="F113" s="32"/>
      <c r="G113" s="32"/>
      <c r="H113" s="32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1" customFormat="1" ht="12" customHeight="1">
      <c r="B114" s="21"/>
      <c r="C114" s="32" t="s">
        <v>157</v>
      </c>
      <c r="D114" s="22"/>
      <c r="E114" s="22"/>
      <c r="F114" s="22"/>
      <c r="G114" s="22"/>
      <c r="H114" s="22"/>
      <c r="I114" s="22"/>
      <c r="J114" s="22"/>
      <c r="K114" s="22"/>
      <c r="L114" s="20"/>
    </row>
    <row r="115" s="2" customFormat="1" ht="16.5" customHeight="1">
      <c r="A115" s="38"/>
      <c r="B115" s="39"/>
      <c r="C115" s="40"/>
      <c r="D115" s="40"/>
      <c r="E115" s="183" t="s">
        <v>158</v>
      </c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2" customHeight="1">
      <c r="A116" s="38"/>
      <c r="B116" s="39"/>
      <c r="C116" s="32" t="s">
        <v>159</v>
      </c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6.5" customHeight="1">
      <c r="A117" s="38"/>
      <c r="B117" s="39"/>
      <c r="C117" s="40"/>
      <c r="D117" s="40"/>
      <c r="E117" s="76" t="str">
        <f>E11</f>
        <v>D.1.07 - VZT</v>
      </c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6.96" customHeight="1">
      <c r="A118" s="38"/>
      <c r="B118" s="39"/>
      <c r="C118" s="40"/>
      <c r="D118" s="40"/>
      <c r="E118" s="40"/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20</v>
      </c>
      <c r="D119" s="40"/>
      <c r="E119" s="40"/>
      <c r="F119" s="27" t="str">
        <f>F14</f>
        <v xml:space="preserve"> </v>
      </c>
      <c r="G119" s="40"/>
      <c r="H119" s="40"/>
      <c r="I119" s="32" t="s">
        <v>22</v>
      </c>
      <c r="J119" s="79" t="str">
        <f>IF(J14="","",J14)</f>
        <v>13. 3. 2022</v>
      </c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6.96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40.05" customHeight="1">
      <c r="A121" s="38"/>
      <c r="B121" s="39"/>
      <c r="C121" s="32" t="s">
        <v>24</v>
      </c>
      <c r="D121" s="40"/>
      <c r="E121" s="40"/>
      <c r="F121" s="27" t="str">
        <f>E17</f>
        <v>Město Broumov, třída Masarykova 239,55001 Broumov</v>
      </c>
      <c r="G121" s="40"/>
      <c r="H121" s="40"/>
      <c r="I121" s="32" t="s">
        <v>32</v>
      </c>
      <c r="J121" s="36" t="str">
        <f>E23</f>
        <v xml:space="preserve">Ing. Ondřej Nesměrák, Ploštilova 1379,14300 Praha 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5.15" customHeight="1">
      <c r="A122" s="38"/>
      <c r="B122" s="39"/>
      <c r="C122" s="32" t="s">
        <v>30</v>
      </c>
      <c r="D122" s="40"/>
      <c r="E122" s="40"/>
      <c r="F122" s="27" t="str">
        <f>IF(E20="","",E20)</f>
        <v>Vyplň údaj</v>
      </c>
      <c r="G122" s="40"/>
      <c r="H122" s="40"/>
      <c r="I122" s="32" t="s">
        <v>36</v>
      </c>
      <c r="J122" s="36" t="str">
        <f>E26</f>
        <v xml:space="preserve"> 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10.32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11" customFormat="1" ht="29.28" customHeight="1">
      <c r="A124" s="199"/>
      <c r="B124" s="200"/>
      <c r="C124" s="201" t="s">
        <v>194</v>
      </c>
      <c r="D124" s="202" t="s">
        <v>63</v>
      </c>
      <c r="E124" s="202" t="s">
        <v>59</v>
      </c>
      <c r="F124" s="202" t="s">
        <v>60</v>
      </c>
      <c r="G124" s="202" t="s">
        <v>195</v>
      </c>
      <c r="H124" s="202" t="s">
        <v>196</v>
      </c>
      <c r="I124" s="202" t="s">
        <v>197</v>
      </c>
      <c r="J124" s="203" t="s">
        <v>163</v>
      </c>
      <c r="K124" s="204" t="s">
        <v>198</v>
      </c>
      <c r="L124" s="205"/>
      <c r="M124" s="100" t="s">
        <v>1</v>
      </c>
      <c r="N124" s="101" t="s">
        <v>42</v>
      </c>
      <c r="O124" s="101" t="s">
        <v>199</v>
      </c>
      <c r="P124" s="101" t="s">
        <v>200</v>
      </c>
      <c r="Q124" s="101" t="s">
        <v>201</v>
      </c>
      <c r="R124" s="101" t="s">
        <v>202</v>
      </c>
      <c r="S124" s="101" t="s">
        <v>203</v>
      </c>
      <c r="T124" s="102" t="s">
        <v>204</v>
      </c>
      <c r="U124" s="199"/>
      <c r="V124" s="199"/>
      <c r="W124" s="199"/>
      <c r="X124" s="199"/>
      <c r="Y124" s="199"/>
      <c r="Z124" s="199"/>
      <c r="AA124" s="199"/>
      <c r="AB124" s="199"/>
      <c r="AC124" s="199"/>
      <c r="AD124" s="199"/>
      <c r="AE124" s="199"/>
    </row>
    <row r="125" s="2" customFormat="1" ht="22.8" customHeight="1">
      <c r="A125" s="38"/>
      <c r="B125" s="39"/>
      <c r="C125" s="107" t="s">
        <v>205</v>
      </c>
      <c r="D125" s="40"/>
      <c r="E125" s="40"/>
      <c r="F125" s="40"/>
      <c r="G125" s="40"/>
      <c r="H125" s="40"/>
      <c r="I125" s="40"/>
      <c r="J125" s="206">
        <f>BK125</f>
        <v>0</v>
      </c>
      <c r="K125" s="40"/>
      <c r="L125" s="44"/>
      <c r="M125" s="103"/>
      <c r="N125" s="207"/>
      <c r="O125" s="104"/>
      <c r="P125" s="208">
        <f>P126+P138+P148+P264+P275</f>
        <v>0</v>
      </c>
      <c r="Q125" s="104"/>
      <c r="R125" s="208">
        <f>R126+R138+R148+R264+R275</f>
        <v>0</v>
      </c>
      <c r="S125" s="104"/>
      <c r="T125" s="209">
        <f>T126+T138+T148+T264+T275</f>
        <v>0</v>
      </c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T125" s="17" t="s">
        <v>77</v>
      </c>
      <c r="AU125" s="17" t="s">
        <v>165</v>
      </c>
      <c r="BK125" s="210">
        <f>BK126+BK138+BK148+BK264+BK275</f>
        <v>0</v>
      </c>
    </row>
    <row r="126" s="12" customFormat="1" ht="25.92" customHeight="1">
      <c r="A126" s="12"/>
      <c r="B126" s="211"/>
      <c r="C126" s="212"/>
      <c r="D126" s="213" t="s">
        <v>77</v>
      </c>
      <c r="E126" s="214" t="s">
        <v>1748</v>
      </c>
      <c r="F126" s="214" t="s">
        <v>1748</v>
      </c>
      <c r="G126" s="212"/>
      <c r="H126" s="212"/>
      <c r="I126" s="215"/>
      <c r="J126" s="216">
        <f>BK126</f>
        <v>0</v>
      </c>
      <c r="K126" s="212"/>
      <c r="L126" s="217"/>
      <c r="M126" s="218"/>
      <c r="N126" s="219"/>
      <c r="O126" s="219"/>
      <c r="P126" s="220">
        <f>SUM(P127:P137)</f>
        <v>0</v>
      </c>
      <c r="Q126" s="219"/>
      <c r="R126" s="220">
        <f>SUM(R127:R137)</f>
        <v>0</v>
      </c>
      <c r="S126" s="219"/>
      <c r="T126" s="221">
        <f>SUM(T127:T137)</f>
        <v>0</v>
      </c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R126" s="222" t="s">
        <v>85</v>
      </c>
      <c r="AT126" s="223" t="s">
        <v>77</v>
      </c>
      <c r="AU126" s="223" t="s">
        <v>78</v>
      </c>
      <c r="AY126" s="222" t="s">
        <v>208</v>
      </c>
      <c r="BK126" s="224">
        <f>SUM(BK127:BK137)</f>
        <v>0</v>
      </c>
    </row>
    <row r="127" s="2" customFormat="1" ht="16.5" customHeight="1">
      <c r="A127" s="38"/>
      <c r="B127" s="39"/>
      <c r="C127" s="227" t="s">
        <v>85</v>
      </c>
      <c r="D127" s="227" t="s">
        <v>210</v>
      </c>
      <c r="E127" s="228" t="s">
        <v>1749</v>
      </c>
      <c r="F127" s="229" t="s">
        <v>1750</v>
      </c>
      <c r="G127" s="230" t="s">
        <v>689</v>
      </c>
      <c r="H127" s="231">
        <v>1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85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91</v>
      </c>
    </row>
    <row r="128" s="2" customFormat="1" ht="37.8" customHeight="1">
      <c r="A128" s="38"/>
      <c r="B128" s="39"/>
      <c r="C128" s="227" t="s">
        <v>91</v>
      </c>
      <c r="D128" s="227" t="s">
        <v>210</v>
      </c>
      <c r="E128" s="228" t="s">
        <v>1751</v>
      </c>
      <c r="F128" s="229" t="s">
        <v>1752</v>
      </c>
      <c r="G128" s="230" t="s">
        <v>1753</v>
      </c>
      <c r="H128" s="231">
        <v>1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85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214</v>
      </c>
    </row>
    <row r="129" s="2" customFormat="1" ht="37.8" customHeight="1">
      <c r="A129" s="38"/>
      <c r="B129" s="39"/>
      <c r="C129" s="227" t="s">
        <v>223</v>
      </c>
      <c r="D129" s="227" t="s">
        <v>210</v>
      </c>
      <c r="E129" s="228" t="s">
        <v>1754</v>
      </c>
      <c r="F129" s="229" t="s">
        <v>1752</v>
      </c>
      <c r="G129" s="230" t="s">
        <v>1753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226</v>
      </c>
    </row>
    <row r="130" s="2" customFormat="1" ht="37.8" customHeight="1">
      <c r="A130" s="38"/>
      <c r="B130" s="39"/>
      <c r="C130" s="227" t="s">
        <v>214</v>
      </c>
      <c r="D130" s="227" t="s">
        <v>210</v>
      </c>
      <c r="E130" s="228" t="s">
        <v>1755</v>
      </c>
      <c r="F130" s="229" t="s">
        <v>1756</v>
      </c>
      <c r="G130" s="230" t="s">
        <v>689</v>
      </c>
      <c r="H130" s="231">
        <v>1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231</v>
      </c>
    </row>
    <row r="131" s="2" customFormat="1" ht="37.8" customHeight="1">
      <c r="A131" s="38"/>
      <c r="B131" s="39"/>
      <c r="C131" s="227" t="s">
        <v>233</v>
      </c>
      <c r="D131" s="227" t="s">
        <v>210</v>
      </c>
      <c r="E131" s="228" t="s">
        <v>1757</v>
      </c>
      <c r="F131" s="229" t="s">
        <v>1758</v>
      </c>
      <c r="G131" s="230" t="s">
        <v>689</v>
      </c>
      <c r="H131" s="231">
        <v>2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236</v>
      </c>
    </row>
    <row r="132" s="2" customFormat="1" ht="16.5" customHeight="1">
      <c r="A132" s="38"/>
      <c r="B132" s="39"/>
      <c r="C132" s="227" t="s">
        <v>226</v>
      </c>
      <c r="D132" s="227" t="s">
        <v>210</v>
      </c>
      <c r="E132" s="228" t="s">
        <v>1759</v>
      </c>
      <c r="F132" s="229" t="s">
        <v>1760</v>
      </c>
      <c r="G132" s="230" t="s">
        <v>308</v>
      </c>
      <c r="H132" s="231">
        <v>8.7100000000000009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240</v>
      </c>
    </row>
    <row r="133" s="2" customFormat="1" ht="33" customHeight="1">
      <c r="A133" s="38"/>
      <c r="B133" s="39"/>
      <c r="C133" s="227" t="s">
        <v>242</v>
      </c>
      <c r="D133" s="227" t="s">
        <v>210</v>
      </c>
      <c r="E133" s="228" t="s">
        <v>1761</v>
      </c>
      <c r="F133" s="229" t="s">
        <v>1762</v>
      </c>
      <c r="G133" s="230" t="s">
        <v>308</v>
      </c>
      <c r="H133" s="231">
        <v>5.9199999999999999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245</v>
      </c>
    </row>
    <row r="134" s="2" customFormat="1" ht="33" customHeight="1">
      <c r="A134" s="38"/>
      <c r="B134" s="39"/>
      <c r="C134" s="227" t="s">
        <v>231</v>
      </c>
      <c r="D134" s="227" t="s">
        <v>210</v>
      </c>
      <c r="E134" s="228" t="s">
        <v>1763</v>
      </c>
      <c r="F134" s="229" t="s">
        <v>1764</v>
      </c>
      <c r="G134" s="230" t="s">
        <v>308</v>
      </c>
      <c r="H134" s="231">
        <v>35.68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249</v>
      </c>
    </row>
    <row r="135" s="2" customFormat="1" ht="37.8" customHeight="1">
      <c r="A135" s="38"/>
      <c r="B135" s="39"/>
      <c r="C135" s="227" t="s">
        <v>252</v>
      </c>
      <c r="D135" s="227" t="s">
        <v>210</v>
      </c>
      <c r="E135" s="228" t="s">
        <v>1765</v>
      </c>
      <c r="F135" s="229" t="s">
        <v>1766</v>
      </c>
      <c r="G135" s="230" t="s">
        <v>308</v>
      </c>
      <c r="H135" s="231">
        <v>1.3200000000000001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256</v>
      </c>
    </row>
    <row r="136" s="2" customFormat="1" ht="37.8" customHeight="1">
      <c r="A136" s="38"/>
      <c r="B136" s="39"/>
      <c r="C136" s="227" t="s">
        <v>236</v>
      </c>
      <c r="D136" s="227" t="s">
        <v>210</v>
      </c>
      <c r="E136" s="228" t="s">
        <v>1767</v>
      </c>
      <c r="F136" s="229" t="s">
        <v>1768</v>
      </c>
      <c r="G136" s="230" t="s">
        <v>308</v>
      </c>
      <c r="H136" s="231">
        <v>11.52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261</v>
      </c>
    </row>
    <row r="137" s="2" customFormat="1" ht="55.5" customHeight="1">
      <c r="A137" s="38"/>
      <c r="B137" s="39"/>
      <c r="C137" s="227" t="s">
        <v>264</v>
      </c>
      <c r="D137" s="227" t="s">
        <v>210</v>
      </c>
      <c r="E137" s="228" t="s">
        <v>1769</v>
      </c>
      <c r="F137" s="229" t="s">
        <v>1770</v>
      </c>
      <c r="G137" s="230" t="s">
        <v>1288</v>
      </c>
      <c r="H137" s="231">
        <v>1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268</v>
      </c>
    </row>
    <row r="138" s="12" customFormat="1" ht="25.92" customHeight="1">
      <c r="A138" s="12"/>
      <c r="B138" s="211"/>
      <c r="C138" s="212"/>
      <c r="D138" s="213" t="s">
        <v>77</v>
      </c>
      <c r="E138" s="214" t="s">
        <v>1771</v>
      </c>
      <c r="F138" s="214" t="s">
        <v>1771</v>
      </c>
      <c r="G138" s="212"/>
      <c r="H138" s="212"/>
      <c r="I138" s="215"/>
      <c r="J138" s="216">
        <f>BK138</f>
        <v>0</v>
      </c>
      <c r="K138" s="212"/>
      <c r="L138" s="217"/>
      <c r="M138" s="218"/>
      <c r="N138" s="219"/>
      <c r="O138" s="219"/>
      <c r="P138" s="220">
        <f>SUM(P139:P147)</f>
        <v>0</v>
      </c>
      <c r="Q138" s="219"/>
      <c r="R138" s="220">
        <f>SUM(R139:R147)</f>
        <v>0</v>
      </c>
      <c r="S138" s="219"/>
      <c r="T138" s="221">
        <f>SUM(T139:T147)</f>
        <v>0</v>
      </c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R138" s="222" t="s">
        <v>85</v>
      </c>
      <c r="AT138" s="223" t="s">
        <v>77</v>
      </c>
      <c r="AU138" s="223" t="s">
        <v>78</v>
      </c>
      <c r="AY138" s="222" t="s">
        <v>208</v>
      </c>
      <c r="BK138" s="224">
        <f>SUM(BK139:BK147)</f>
        <v>0</v>
      </c>
    </row>
    <row r="139" s="2" customFormat="1" ht="37.8" customHeight="1">
      <c r="A139" s="38"/>
      <c r="B139" s="39"/>
      <c r="C139" s="227" t="s">
        <v>240</v>
      </c>
      <c r="D139" s="227" t="s">
        <v>210</v>
      </c>
      <c r="E139" s="228" t="s">
        <v>1772</v>
      </c>
      <c r="F139" s="229" t="s">
        <v>1773</v>
      </c>
      <c r="G139" s="230" t="s">
        <v>689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272</v>
      </c>
    </row>
    <row r="140" s="2" customFormat="1" ht="37.8" customHeight="1">
      <c r="A140" s="38"/>
      <c r="B140" s="39"/>
      <c r="C140" s="227" t="s">
        <v>274</v>
      </c>
      <c r="D140" s="227" t="s">
        <v>210</v>
      </c>
      <c r="E140" s="228" t="s">
        <v>1774</v>
      </c>
      <c r="F140" s="229" t="s">
        <v>1775</v>
      </c>
      <c r="G140" s="230" t="s">
        <v>689</v>
      </c>
      <c r="H140" s="231">
        <v>1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277</v>
      </c>
    </row>
    <row r="141" s="2" customFormat="1" ht="37.8" customHeight="1">
      <c r="A141" s="38"/>
      <c r="B141" s="39"/>
      <c r="C141" s="227" t="s">
        <v>245</v>
      </c>
      <c r="D141" s="227" t="s">
        <v>210</v>
      </c>
      <c r="E141" s="228" t="s">
        <v>1776</v>
      </c>
      <c r="F141" s="229" t="s">
        <v>1773</v>
      </c>
      <c r="G141" s="230" t="s">
        <v>689</v>
      </c>
      <c r="H141" s="231">
        <v>1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280</v>
      </c>
    </row>
    <row r="142" s="2" customFormat="1" ht="37.8" customHeight="1">
      <c r="A142" s="38"/>
      <c r="B142" s="39"/>
      <c r="C142" s="227" t="s">
        <v>8</v>
      </c>
      <c r="D142" s="227" t="s">
        <v>210</v>
      </c>
      <c r="E142" s="228" t="s">
        <v>1777</v>
      </c>
      <c r="F142" s="229" t="s">
        <v>1778</v>
      </c>
      <c r="G142" s="230" t="s">
        <v>689</v>
      </c>
      <c r="H142" s="231">
        <v>3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284</v>
      </c>
    </row>
    <row r="143" s="2" customFormat="1" ht="37.8" customHeight="1">
      <c r="A143" s="38"/>
      <c r="B143" s="39"/>
      <c r="C143" s="227" t="s">
        <v>249</v>
      </c>
      <c r="D143" s="227" t="s">
        <v>210</v>
      </c>
      <c r="E143" s="228" t="s">
        <v>1779</v>
      </c>
      <c r="F143" s="229" t="s">
        <v>1780</v>
      </c>
      <c r="G143" s="230" t="s">
        <v>689</v>
      </c>
      <c r="H143" s="231">
        <v>2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287</v>
      </c>
    </row>
    <row r="144" s="2" customFormat="1" ht="37.8" customHeight="1">
      <c r="A144" s="38"/>
      <c r="B144" s="39"/>
      <c r="C144" s="227" t="s">
        <v>288</v>
      </c>
      <c r="D144" s="227" t="s">
        <v>210</v>
      </c>
      <c r="E144" s="228" t="s">
        <v>1781</v>
      </c>
      <c r="F144" s="229" t="s">
        <v>1782</v>
      </c>
      <c r="G144" s="230" t="s">
        <v>689</v>
      </c>
      <c r="H144" s="231">
        <v>1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291</v>
      </c>
    </row>
    <row r="145" s="2" customFormat="1" ht="16.5" customHeight="1">
      <c r="A145" s="38"/>
      <c r="B145" s="39"/>
      <c r="C145" s="227" t="s">
        <v>256</v>
      </c>
      <c r="D145" s="227" t="s">
        <v>210</v>
      </c>
      <c r="E145" s="228" t="s">
        <v>1783</v>
      </c>
      <c r="F145" s="229" t="s">
        <v>1760</v>
      </c>
      <c r="G145" s="230" t="s">
        <v>308</v>
      </c>
      <c r="H145" s="231">
        <v>1.51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298</v>
      </c>
    </row>
    <row r="146" s="2" customFormat="1" ht="33" customHeight="1">
      <c r="A146" s="38"/>
      <c r="B146" s="39"/>
      <c r="C146" s="227" t="s">
        <v>300</v>
      </c>
      <c r="D146" s="227" t="s">
        <v>210</v>
      </c>
      <c r="E146" s="228" t="s">
        <v>1784</v>
      </c>
      <c r="F146" s="229" t="s">
        <v>1762</v>
      </c>
      <c r="G146" s="230" t="s">
        <v>308</v>
      </c>
      <c r="H146" s="231">
        <v>26.510000000000002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303</v>
      </c>
    </row>
    <row r="147" s="2" customFormat="1" ht="37.8" customHeight="1">
      <c r="A147" s="38"/>
      <c r="B147" s="39"/>
      <c r="C147" s="227" t="s">
        <v>261</v>
      </c>
      <c r="D147" s="227" t="s">
        <v>210</v>
      </c>
      <c r="E147" s="228" t="s">
        <v>1785</v>
      </c>
      <c r="F147" s="229" t="s">
        <v>1766</v>
      </c>
      <c r="G147" s="230" t="s">
        <v>308</v>
      </c>
      <c r="H147" s="231">
        <v>2.9700000000000002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309</v>
      </c>
    </row>
    <row r="148" s="12" customFormat="1" ht="25.92" customHeight="1">
      <c r="A148" s="12"/>
      <c r="B148" s="211"/>
      <c r="C148" s="212"/>
      <c r="D148" s="213" t="s">
        <v>77</v>
      </c>
      <c r="E148" s="214" t="s">
        <v>1786</v>
      </c>
      <c r="F148" s="214" t="s">
        <v>1786</v>
      </c>
      <c r="G148" s="212"/>
      <c r="H148" s="212"/>
      <c r="I148" s="215"/>
      <c r="J148" s="216">
        <f>BK148</f>
        <v>0</v>
      </c>
      <c r="K148" s="212"/>
      <c r="L148" s="217"/>
      <c r="M148" s="218"/>
      <c r="N148" s="219"/>
      <c r="O148" s="219"/>
      <c r="P148" s="220">
        <f>SUM(P149:P263)</f>
        <v>0</v>
      </c>
      <c r="Q148" s="219"/>
      <c r="R148" s="220">
        <f>SUM(R149:R263)</f>
        <v>0</v>
      </c>
      <c r="S148" s="219"/>
      <c r="T148" s="221">
        <f>SUM(T149:T263)</f>
        <v>0</v>
      </c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R148" s="222" t="s">
        <v>85</v>
      </c>
      <c r="AT148" s="223" t="s">
        <v>77</v>
      </c>
      <c r="AU148" s="223" t="s">
        <v>78</v>
      </c>
      <c r="AY148" s="222" t="s">
        <v>208</v>
      </c>
      <c r="BK148" s="224">
        <f>SUM(BK149:BK263)</f>
        <v>0</v>
      </c>
    </row>
    <row r="149" s="2" customFormat="1" ht="49.05" customHeight="1">
      <c r="A149" s="38"/>
      <c r="B149" s="39"/>
      <c r="C149" s="227" t="s">
        <v>7</v>
      </c>
      <c r="D149" s="227" t="s">
        <v>210</v>
      </c>
      <c r="E149" s="228" t="s">
        <v>1787</v>
      </c>
      <c r="F149" s="229" t="s">
        <v>1788</v>
      </c>
      <c r="G149" s="230" t="s">
        <v>689</v>
      </c>
      <c r="H149" s="231">
        <v>1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314</v>
      </c>
    </row>
    <row r="150" s="2" customFormat="1" ht="37.8" customHeight="1">
      <c r="A150" s="38"/>
      <c r="B150" s="39"/>
      <c r="C150" s="227" t="s">
        <v>268</v>
      </c>
      <c r="D150" s="227" t="s">
        <v>210</v>
      </c>
      <c r="E150" s="228" t="s">
        <v>1789</v>
      </c>
      <c r="F150" s="229" t="s">
        <v>1790</v>
      </c>
      <c r="G150" s="230" t="s">
        <v>689</v>
      </c>
      <c r="H150" s="231">
        <v>1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317</v>
      </c>
    </row>
    <row r="151" s="2" customFormat="1" ht="37.8" customHeight="1">
      <c r="A151" s="38"/>
      <c r="B151" s="39"/>
      <c r="C151" s="227" t="s">
        <v>319</v>
      </c>
      <c r="D151" s="227" t="s">
        <v>210</v>
      </c>
      <c r="E151" s="228" t="s">
        <v>1791</v>
      </c>
      <c r="F151" s="229" t="s">
        <v>1790</v>
      </c>
      <c r="G151" s="230" t="s">
        <v>689</v>
      </c>
      <c r="H151" s="231">
        <v>1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322</v>
      </c>
    </row>
    <row r="152" s="2" customFormat="1" ht="37.8" customHeight="1">
      <c r="A152" s="38"/>
      <c r="B152" s="39"/>
      <c r="C152" s="227" t="s">
        <v>272</v>
      </c>
      <c r="D152" s="227" t="s">
        <v>210</v>
      </c>
      <c r="E152" s="228" t="s">
        <v>1792</v>
      </c>
      <c r="F152" s="229" t="s">
        <v>1790</v>
      </c>
      <c r="G152" s="230" t="s">
        <v>689</v>
      </c>
      <c r="H152" s="231">
        <v>1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326</v>
      </c>
    </row>
    <row r="153" s="2" customFormat="1" ht="37.8" customHeight="1">
      <c r="A153" s="38"/>
      <c r="B153" s="39"/>
      <c r="C153" s="227" t="s">
        <v>328</v>
      </c>
      <c r="D153" s="227" t="s">
        <v>210</v>
      </c>
      <c r="E153" s="228" t="s">
        <v>1793</v>
      </c>
      <c r="F153" s="229" t="s">
        <v>1790</v>
      </c>
      <c r="G153" s="230" t="s">
        <v>689</v>
      </c>
      <c r="H153" s="231">
        <v>1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331</v>
      </c>
    </row>
    <row r="154" s="2" customFormat="1" ht="37.8" customHeight="1">
      <c r="A154" s="38"/>
      <c r="B154" s="39"/>
      <c r="C154" s="227" t="s">
        <v>277</v>
      </c>
      <c r="D154" s="227" t="s">
        <v>210</v>
      </c>
      <c r="E154" s="228" t="s">
        <v>1794</v>
      </c>
      <c r="F154" s="229" t="s">
        <v>1790</v>
      </c>
      <c r="G154" s="230" t="s">
        <v>689</v>
      </c>
      <c r="H154" s="231">
        <v>1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334</v>
      </c>
    </row>
    <row r="155" s="2" customFormat="1" ht="37.8" customHeight="1">
      <c r="A155" s="38"/>
      <c r="B155" s="39"/>
      <c r="C155" s="227" t="s">
        <v>336</v>
      </c>
      <c r="D155" s="227" t="s">
        <v>210</v>
      </c>
      <c r="E155" s="228" t="s">
        <v>1795</v>
      </c>
      <c r="F155" s="229" t="s">
        <v>1790</v>
      </c>
      <c r="G155" s="230" t="s">
        <v>689</v>
      </c>
      <c r="H155" s="231">
        <v>1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339</v>
      </c>
    </row>
    <row r="156" s="2" customFormat="1" ht="37.8" customHeight="1">
      <c r="A156" s="38"/>
      <c r="B156" s="39"/>
      <c r="C156" s="227" t="s">
        <v>280</v>
      </c>
      <c r="D156" s="227" t="s">
        <v>210</v>
      </c>
      <c r="E156" s="228" t="s">
        <v>1796</v>
      </c>
      <c r="F156" s="229" t="s">
        <v>1790</v>
      </c>
      <c r="G156" s="230" t="s">
        <v>689</v>
      </c>
      <c r="H156" s="231">
        <v>1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343</v>
      </c>
    </row>
    <row r="157" s="2" customFormat="1" ht="37.8" customHeight="1">
      <c r="A157" s="38"/>
      <c r="B157" s="39"/>
      <c r="C157" s="227" t="s">
        <v>345</v>
      </c>
      <c r="D157" s="227" t="s">
        <v>210</v>
      </c>
      <c r="E157" s="228" t="s">
        <v>1797</v>
      </c>
      <c r="F157" s="229" t="s">
        <v>1790</v>
      </c>
      <c r="G157" s="230" t="s">
        <v>689</v>
      </c>
      <c r="H157" s="231">
        <v>1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347</v>
      </c>
    </row>
    <row r="158" s="2" customFormat="1" ht="37.8" customHeight="1">
      <c r="A158" s="38"/>
      <c r="B158" s="39"/>
      <c r="C158" s="227" t="s">
        <v>284</v>
      </c>
      <c r="D158" s="227" t="s">
        <v>210</v>
      </c>
      <c r="E158" s="228" t="s">
        <v>1798</v>
      </c>
      <c r="F158" s="229" t="s">
        <v>1790</v>
      </c>
      <c r="G158" s="230" t="s">
        <v>689</v>
      </c>
      <c r="H158" s="231">
        <v>1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352</v>
      </c>
    </row>
    <row r="159" s="2" customFormat="1" ht="37.8" customHeight="1">
      <c r="A159" s="38"/>
      <c r="B159" s="39"/>
      <c r="C159" s="227" t="s">
        <v>353</v>
      </c>
      <c r="D159" s="227" t="s">
        <v>210</v>
      </c>
      <c r="E159" s="228" t="s">
        <v>1799</v>
      </c>
      <c r="F159" s="229" t="s">
        <v>1790</v>
      </c>
      <c r="G159" s="230" t="s">
        <v>689</v>
      </c>
      <c r="H159" s="231">
        <v>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356</v>
      </c>
    </row>
    <row r="160" s="2" customFormat="1" ht="37.8" customHeight="1">
      <c r="A160" s="38"/>
      <c r="B160" s="39"/>
      <c r="C160" s="227" t="s">
        <v>287</v>
      </c>
      <c r="D160" s="227" t="s">
        <v>210</v>
      </c>
      <c r="E160" s="228" t="s">
        <v>1800</v>
      </c>
      <c r="F160" s="229" t="s">
        <v>1790</v>
      </c>
      <c r="G160" s="230" t="s">
        <v>689</v>
      </c>
      <c r="H160" s="231">
        <v>1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360</v>
      </c>
    </row>
    <row r="161" s="2" customFormat="1" ht="37.8" customHeight="1">
      <c r="A161" s="38"/>
      <c r="B161" s="39"/>
      <c r="C161" s="227" t="s">
        <v>363</v>
      </c>
      <c r="D161" s="227" t="s">
        <v>210</v>
      </c>
      <c r="E161" s="228" t="s">
        <v>1801</v>
      </c>
      <c r="F161" s="229" t="s">
        <v>1790</v>
      </c>
      <c r="G161" s="230" t="s">
        <v>689</v>
      </c>
      <c r="H161" s="231">
        <v>1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366</v>
      </c>
    </row>
    <row r="162" s="2" customFormat="1" ht="49.05" customHeight="1">
      <c r="A162" s="38"/>
      <c r="B162" s="39"/>
      <c r="C162" s="227" t="s">
        <v>291</v>
      </c>
      <c r="D162" s="227" t="s">
        <v>210</v>
      </c>
      <c r="E162" s="228" t="s">
        <v>1802</v>
      </c>
      <c r="F162" s="229" t="s">
        <v>1788</v>
      </c>
      <c r="G162" s="230" t="s">
        <v>689</v>
      </c>
      <c r="H162" s="231">
        <v>1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370</v>
      </c>
    </row>
    <row r="163" s="2" customFormat="1" ht="37.8" customHeight="1">
      <c r="A163" s="38"/>
      <c r="B163" s="39"/>
      <c r="C163" s="227" t="s">
        <v>372</v>
      </c>
      <c r="D163" s="227" t="s">
        <v>210</v>
      </c>
      <c r="E163" s="228" t="s">
        <v>1803</v>
      </c>
      <c r="F163" s="229" t="s">
        <v>1790</v>
      </c>
      <c r="G163" s="230" t="s">
        <v>689</v>
      </c>
      <c r="H163" s="231">
        <v>1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375</v>
      </c>
    </row>
    <row r="164" s="2" customFormat="1" ht="33" customHeight="1">
      <c r="A164" s="38"/>
      <c r="B164" s="39"/>
      <c r="C164" s="227" t="s">
        <v>298</v>
      </c>
      <c r="D164" s="227" t="s">
        <v>210</v>
      </c>
      <c r="E164" s="228" t="s">
        <v>1804</v>
      </c>
      <c r="F164" s="229" t="s">
        <v>1805</v>
      </c>
      <c r="G164" s="230" t="s">
        <v>689</v>
      </c>
      <c r="H164" s="231">
        <v>1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380</v>
      </c>
    </row>
    <row r="165" s="2" customFormat="1" ht="33" customHeight="1">
      <c r="A165" s="38"/>
      <c r="B165" s="39"/>
      <c r="C165" s="227" t="s">
        <v>383</v>
      </c>
      <c r="D165" s="227" t="s">
        <v>210</v>
      </c>
      <c r="E165" s="228" t="s">
        <v>1806</v>
      </c>
      <c r="F165" s="229" t="s">
        <v>1805</v>
      </c>
      <c r="G165" s="230" t="s">
        <v>689</v>
      </c>
      <c r="H165" s="231">
        <v>1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386</v>
      </c>
    </row>
    <row r="166" s="2" customFormat="1" ht="33" customHeight="1">
      <c r="A166" s="38"/>
      <c r="B166" s="39"/>
      <c r="C166" s="227" t="s">
        <v>303</v>
      </c>
      <c r="D166" s="227" t="s">
        <v>210</v>
      </c>
      <c r="E166" s="228" t="s">
        <v>1807</v>
      </c>
      <c r="F166" s="229" t="s">
        <v>1805</v>
      </c>
      <c r="G166" s="230" t="s">
        <v>689</v>
      </c>
      <c r="H166" s="231">
        <v>1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389</v>
      </c>
    </row>
    <row r="167" s="2" customFormat="1" ht="33" customHeight="1">
      <c r="A167" s="38"/>
      <c r="B167" s="39"/>
      <c r="C167" s="227" t="s">
        <v>390</v>
      </c>
      <c r="D167" s="227" t="s">
        <v>210</v>
      </c>
      <c r="E167" s="228" t="s">
        <v>1808</v>
      </c>
      <c r="F167" s="229" t="s">
        <v>1805</v>
      </c>
      <c r="G167" s="230" t="s">
        <v>689</v>
      </c>
      <c r="H167" s="231">
        <v>1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393</v>
      </c>
    </row>
    <row r="168" s="2" customFormat="1" ht="37.8" customHeight="1">
      <c r="A168" s="38"/>
      <c r="B168" s="39"/>
      <c r="C168" s="227" t="s">
        <v>309</v>
      </c>
      <c r="D168" s="227" t="s">
        <v>210</v>
      </c>
      <c r="E168" s="228" t="s">
        <v>1809</v>
      </c>
      <c r="F168" s="229" t="s">
        <v>1790</v>
      </c>
      <c r="G168" s="230" t="s">
        <v>689</v>
      </c>
      <c r="H168" s="231">
        <v>1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396</v>
      </c>
    </row>
    <row r="169" s="2" customFormat="1" ht="37.8" customHeight="1">
      <c r="A169" s="38"/>
      <c r="B169" s="39"/>
      <c r="C169" s="227" t="s">
        <v>397</v>
      </c>
      <c r="D169" s="227" t="s">
        <v>210</v>
      </c>
      <c r="E169" s="228" t="s">
        <v>1810</v>
      </c>
      <c r="F169" s="229" t="s">
        <v>1790</v>
      </c>
      <c r="G169" s="230" t="s">
        <v>689</v>
      </c>
      <c r="H169" s="231">
        <v>1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400</v>
      </c>
    </row>
    <row r="170" s="2" customFormat="1" ht="37.8" customHeight="1">
      <c r="A170" s="38"/>
      <c r="B170" s="39"/>
      <c r="C170" s="227" t="s">
        <v>314</v>
      </c>
      <c r="D170" s="227" t="s">
        <v>210</v>
      </c>
      <c r="E170" s="228" t="s">
        <v>1811</v>
      </c>
      <c r="F170" s="229" t="s">
        <v>1790</v>
      </c>
      <c r="G170" s="230" t="s">
        <v>689</v>
      </c>
      <c r="H170" s="231">
        <v>1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405</v>
      </c>
    </row>
    <row r="171" s="2" customFormat="1" ht="37.8" customHeight="1">
      <c r="A171" s="38"/>
      <c r="B171" s="39"/>
      <c r="C171" s="227" t="s">
        <v>407</v>
      </c>
      <c r="D171" s="227" t="s">
        <v>210</v>
      </c>
      <c r="E171" s="228" t="s">
        <v>1812</v>
      </c>
      <c r="F171" s="229" t="s">
        <v>1790</v>
      </c>
      <c r="G171" s="230" t="s">
        <v>689</v>
      </c>
      <c r="H171" s="231">
        <v>1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410</v>
      </c>
    </row>
    <row r="172" s="2" customFormat="1" ht="37.8" customHeight="1">
      <c r="A172" s="38"/>
      <c r="B172" s="39"/>
      <c r="C172" s="227" t="s">
        <v>317</v>
      </c>
      <c r="D172" s="227" t="s">
        <v>210</v>
      </c>
      <c r="E172" s="228" t="s">
        <v>1813</v>
      </c>
      <c r="F172" s="229" t="s">
        <v>1790</v>
      </c>
      <c r="G172" s="230" t="s">
        <v>689</v>
      </c>
      <c r="H172" s="231">
        <v>1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413</v>
      </c>
    </row>
    <row r="173" s="2" customFormat="1" ht="37.8" customHeight="1">
      <c r="A173" s="38"/>
      <c r="B173" s="39"/>
      <c r="C173" s="227" t="s">
        <v>414</v>
      </c>
      <c r="D173" s="227" t="s">
        <v>210</v>
      </c>
      <c r="E173" s="228" t="s">
        <v>1814</v>
      </c>
      <c r="F173" s="229" t="s">
        <v>1790</v>
      </c>
      <c r="G173" s="230" t="s">
        <v>689</v>
      </c>
      <c r="H173" s="231">
        <v>1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417</v>
      </c>
    </row>
    <row r="174" s="2" customFormat="1" ht="37.8" customHeight="1">
      <c r="A174" s="38"/>
      <c r="B174" s="39"/>
      <c r="C174" s="227" t="s">
        <v>322</v>
      </c>
      <c r="D174" s="227" t="s">
        <v>210</v>
      </c>
      <c r="E174" s="228" t="s">
        <v>1815</v>
      </c>
      <c r="F174" s="229" t="s">
        <v>1816</v>
      </c>
      <c r="G174" s="230" t="s">
        <v>689</v>
      </c>
      <c r="H174" s="231">
        <v>1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85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426</v>
      </c>
    </row>
    <row r="175" s="2" customFormat="1" ht="49.05" customHeight="1">
      <c r="A175" s="38"/>
      <c r="B175" s="39"/>
      <c r="C175" s="227" t="s">
        <v>430</v>
      </c>
      <c r="D175" s="227" t="s">
        <v>210</v>
      </c>
      <c r="E175" s="228" t="s">
        <v>1817</v>
      </c>
      <c r="F175" s="229" t="s">
        <v>1788</v>
      </c>
      <c r="G175" s="230" t="s">
        <v>689</v>
      </c>
      <c r="H175" s="231">
        <v>1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433</v>
      </c>
    </row>
    <row r="176" s="2" customFormat="1" ht="37.8" customHeight="1">
      <c r="A176" s="38"/>
      <c r="B176" s="39"/>
      <c r="C176" s="227" t="s">
        <v>326</v>
      </c>
      <c r="D176" s="227" t="s">
        <v>210</v>
      </c>
      <c r="E176" s="228" t="s">
        <v>1818</v>
      </c>
      <c r="F176" s="229" t="s">
        <v>1816</v>
      </c>
      <c r="G176" s="230" t="s">
        <v>689</v>
      </c>
      <c r="H176" s="231">
        <v>1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440</v>
      </c>
    </row>
    <row r="177" s="2" customFormat="1" ht="37.8" customHeight="1">
      <c r="A177" s="38"/>
      <c r="B177" s="39"/>
      <c r="C177" s="227" t="s">
        <v>448</v>
      </c>
      <c r="D177" s="227" t="s">
        <v>210</v>
      </c>
      <c r="E177" s="228" t="s">
        <v>1819</v>
      </c>
      <c r="F177" s="229" t="s">
        <v>1820</v>
      </c>
      <c r="G177" s="230" t="s">
        <v>689</v>
      </c>
      <c r="H177" s="231">
        <v>1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451</v>
      </c>
    </row>
    <row r="178" s="2" customFormat="1" ht="37.8" customHeight="1">
      <c r="A178" s="38"/>
      <c r="B178" s="39"/>
      <c r="C178" s="227" t="s">
        <v>331</v>
      </c>
      <c r="D178" s="227" t="s">
        <v>210</v>
      </c>
      <c r="E178" s="228" t="s">
        <v>1821</v>
      </c>
      <c r="F178" s="229" t="s">
        <v>1820</v>
      </c>
      <c r="G178" s="230" t="s">
        <v>689</v>
      </c>
      <c r="H178" s="231">
        <v>1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455</v>
      </c>
    </row>
    <row r="179" s="2" customFormat="1" ht="37.8" customHeight="1">
      <c r="A179" s="38"/>
      <c r="B179" s="39"/>
      <c r="C179" s="227" t="s">
        <v>457</v>
      </c>
      <c r="D179" s="227" t="s">
        <v>210</v>
      </c>
      <c r="E179" s="228" t="s">
        <v>1822</v>
      </c>
      <c r="F179" s="229" t="s">
        <v>1820</v>
      </c>
      <c r="G179" s="230" t="s">
        <v>689</v>
      </c>
      <c r="H179" s="231">
        <v>1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460</v>
      </c>
    </row>
    <row r="180" s="2" customFormat="1" ht="37.8" customHeight="1">
      <c r="A180" s="38"/>
      <c r="B180" s="39"/>
      <c r="C180" s="227" t="s">
        <v>334</v>
      </c>
      <c r="D180" s="227" t="s">
        <v>210</v>
      </c>
      <c r="E180" s="228" t="s">
        <v>1823</v>
      </c>
      <c r="F180" s="229" t="s">
        <v>1816</v>
      </c>
      <c r="G180" s="230" t="s">
        <v>689</v>
      </c>
      <c r="H180" s="231">
        <v>1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85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463</v>
      </c>
    </row>
    <row r="181" s="2" customFormat="1" ht="37.8" customHeight="1">
      <c r="A181" s="38"/>
      <c r="B181" s="39"/>
      <c r="C181" s="227" t="s">
        <v>464</v>
      </c>
      <c r="D181" s="227" t="s">
        <v>210</v>
      </c>
      <c r="E181" s="228" t="s">
        <v>1824</v>
      </c>
      <c r="F181" s="229" t="s">
        <v>1816</v>
      </c>
      <c r="G181" s="230" t="s">
        <v>689</v>
      </c>
      <c r="H181" s="231">
        <v>1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467</v>
      </c>
    </row>
    <row r="182" s="2" customFormat="1" ht="37.8" customHeight="1">
      <c r="A182" s="38"/>
      <c r="B182" s="39"/>
      <c r="C182" s="227" t="s">
        <v>339</v>
      </c>
      <c r="D182" s="227" t="s">
        <v>210</v>
      </c>
      <c r="E182" s="228" t="s">
        <v>1825</v>
      </c>
      <c r="F182" s="229" t="s">
        <v>1816</v>
      </c>
      <c r="G182" s="230" t="s">
        <v>689</v>
      </c>
      <c r="H182" s="231">
        <v>1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85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470</v>
      </c>
    </row>
    <row r="183" s="2" customFormat="1" ht="37.8" customHeight="1">
      <c r="A183" s="38"/>
      <c r="B183" s="39"/>
      <c r="C183" s="227" t="s">
        <v>471</v>
      </c>
      <c r="D183" s="227" t="s">
        <v>210</v>
      </c>
      <c r="E183" s="228" t="s">
        <v>1826</v>
      </c>
      <c r="F183" s="229" t="s">
        <v>1816</v>
      </c>
      <c r="G183" s="230" t="s">
        <v>689</v>
      </c>
      <c r="H183" s="231">
        <v>1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474</v>
      </c>
    </row>
    <row r="184" s="2" customFormat="1" ht="37.8" customHeight="1">
      <c r="A184" s="38"/>
      <c r="B184" s="39"/>
      <c r="C184" s="227" t="s">
        <v>343</v>
      </c>
      <c r="D184" s="227" t="s">
        <v>210</v>
      </c>
      <c r="E184" s="228" t="s">
        <v>1827</v>
      </c>
      <c r="F184" s="229" t="s">
        <v>1816</v>
      </c>
      <c r="G184" s="230" t="s">
        <v>689</v>
      </c>
      <c r="H184" s="231">
        <v>1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479</v>
      </c>
    </row>
    <row r="185" s="2" customFormat="1" ht="37.8" customHeight="1">
      <c r="A185" s="38"/>
      <c r="B185" s="39"/>
      <c r="C185" s="227" t="s">
        <v>481</v>
      </c>
      <c r="D185" s="227" t="s">
        <v>210</v>
      </c>
      <c r="E185" s="228" t="s">
        <v>1828</v>
      </c>
      <c r="F185" s="229" t="s">
        <v>1816</v>
      </c>
      <c r="G185" s="230" t="s">
        <v>689</v>
      </c>
      <c r="H185" s="231">
        <v>1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484</v>
      </c>
    </row>
    <row r="186" s="2" customFormat="1" ht="37.8" customHeight="1">
      <c r="A186" s="38"/>
      <c r="B186" s="39"/>
      <c r="C186" s="227" t="s">
        <v>347</v>
      </c>
      <c r="D186" s="227" t="s">
        <v>210</v>
      </c>
      <c r="E186" s="228" t="s">
        <v>1829</v>
      </c>
      <c r="F186" s="229" t="s">
        <v>1816</v>
      </c>
      <c r="G186" s="230" t="s">
        <v>689</v>
      </c>
      <c r="H186" s="231">
        <v>1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85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488</v>
      </c>
    </row>
    <row r="187" s="2" customFormat="1" ht="37.8" customHeight="1">
      <c r="A187" s="38"/>
      <c r="B187" s="39"/>
      <c r="C187" s="227" t="s">
        <v>489</v>
      </c>
      <c r="D187" s="227" t="s">
        <v>210</v>
      </c>
      <c r="E187" s="228" t="s">
        <v>1830</v>
      </c>
      <c r="F187" s="229" t="s">
        <v>1816</v>
      </c>
      <c r="G187" s="230" t="s">
        <v>689</v>
      </c>
      <c r="H187" s="231">
        <v>1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492</v>
      </c>
    </row>
    <row r="188" s="2" customFormat="1" ht="37.8" customHeight="1">
      <c r="A188" s="38"/>
      <c r="B188" s="39"/>
      <c r="C188" s="227" t="s">
        <v>352</v>
      </c>
      <c r="D188" s="227" t="s">
        <v>210</v>
      </c>
      <c r="E188" s="228" t="s">
        <v>1831</v>
      </c>
      <c r="F188" s="229" t="s">
        <v>1816</v>
      </c>
      <c r="G188" s="230" t="s">
        <v>689</v>
      </c>
      <c r="H188" s="231">
        <v>1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495</v>
      </c>
    </row>
    <row r="189" s="2" customFormat="1" ht="37.8" customHeight="1">
      <c r="A189" s="38"/>
      <c r="B189" s="39"/>
      <c r="C189" s="227" t="s">
        <v>497</v>
      </c>
      <c r="D189" s="227" t="s">
        <v>210</v>
      </c>
      <c r="E189" s="228" t="s">
        <v>1832</v>
      </c>
      <c r="F189" s="229" t="s">
        <v>1816</v>
      </c>
      <c r="G189" s="230" t="s">
        <v>689</v>
      </c>
      <c r="H189" s="231">
        <v>1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85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500</v>
      </c>
    </row>
    <row r="190" s="2" customFormat="1" ht="37.8" customHeight="1">
      <c r="A190" s="38"/>
      <c r="B190" s="39"/>
      <c r="C190" s="227" t="s">
        <v>356</v>
      </c>
      <c r="D190" s="227" t="s">
        <v>210</v>
      </c>
      <c r="E190" s="228" t="s">
        <v>1833</v>
      </c>
      <c r="F190" s="229" t="s">
        <v>1816</v>
      </c>
      <c r="G190" s="230" t="s">
        <v>689</v>
      </c>
      <c r="H190" s="231">
        <v>1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503</v>
      </c>
    </row>
    <row r="191" s="2" customFormat="1" ht="37.8" customHeight="1">
      <c r="A191" s="38"/>
      <c r="B191" s="39"/>
      <c r="C191" s="227" t="s">
        <v>505</v>
      </c>
      <c r="D191" s="227" t="s">
        <v>210</v>
      </c>
      <c r="E191" s="228" t="s">
        <v>1834</v>
      </c>
      <c r="F191" s="229" t="s">
        <v>1816</v>
      </c>
      <c r="G191" s="230" t="s">
        <v>689</v>
      </c>
      <c r="H191" s="231">
        <v>1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508</v>
      </c>
    </row>
    <row r="192" s="2" customFormat="1" ht="37.8" customHeight="1">
      <c r="A192" s="38"/>
      <c r="B192" s="39"/>
      <c r="C192" s="227" t="s">
        <v>360</v>
      </c>
      <c r="D192" s="227" t="s">
        <v>210</v>
      </c>
      <c r="E192" s="228" t="s">
        <v>1835</v>
      </c>
      <c r="F192" s="229" t="s">
        <v>1790</v>
      </c>
      <c r="G192" s="230" t="s">
        <v>689</v>
      </c>
      <c r="H192" s="231">
        <v>1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512</v>
      </c>
    </row>
    <row r="193" s="2" customFormat="1" ht="16.5" customHeight="1">
      <c r="A193" s="38"/>
      <c r="B193" s="39"/>
      <c r="C193" s="227" t="s">
        <v>514</v>
      </c>
      <c r="D193" s="227" t="s">
        <v>210</v>
      </c>
      <c r="E193" s="228" t="s">
        <v>1836</v>
      </c>
      <c r="F193" s="229" t="s">
        <v>1837</v>
      </c>
      <c r="G193" s="230" t="s">
        <v>689</v>
      </c>
      <c r="H193" s="231">
        <v>1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517</v>
      </c>
    </row>
    <row r="194" s="2" customFormat="1" ht="16.5" customHeight="1">
      <c r="A194" s="38"/>
      <c r="B194" s="39"/>
      <c r="C194" s="227" t="s">
        <v>366</v>
      </c>
      <c r="D194" s="227" t="s">
        <v>210</v>
      </c>
      <c r="E194" s="228" t="s">
        <v>1838</v>
      </c>
      <c r="F194" s="229" t="s">
        <v>1837</v>
      </c>
      <c r="G194" s="230" t="s">
        <v>689</v>
      </c>
      <c r="H194" s="231">
        <v>1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521</v>
      </c>
    </row>
    <row r="195" s="2" customFormat="1" ht="16.5" customHeight="1">
      <c r="A195" s="38"/>
      <c r="B195" s="39"/>
      <c r="C195" s="227" t="s">
        <v>523</v>
      </c>
      <c r="D195" s="227" t="s">
        <v>210</v>
      </c>
      <c r="E195" s="228" t="s">
        <v>1839</v>
      </c>
      <c r="F195" s="229" t="s">
        <v>1837</v>
      </c>
      <c r="G195" s="230" t="s">
        <v>689</v>
      </c>
      <c r="H195" s="231">
        <v>1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526</v>
      </c>
    </row>
    <row r="196" s="2" customFormat="1" ht="37.8" customHeight="1">
      <c r="A196" s="38"/>
      <c r="B196" s="39"/>
      <c r="C196" s="227" t="s">
        <v>370</v>
      </c>
      <c r="D196" s="227" t="s">
        <v>210</v>
      </c>
      <c r="E196" s="228" t="s">
        <v>1840</v>
      </c>
      <c r="F196" s="229" t="s">
        <v>1841</v>
      </c>
      <c r="G196" s="230" t="s">
        <v>689</v>
      </c>
      <c r="H196" s="231">
        <v>1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85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530</v>
      </c>
    </row>
    <row r="197" s="2" customFormat="1" ht="37.8" customHeight="1">
      <c r="A197" s="38"/>
      <c r="B197" s="39"/>
      <c r="C197" s="227" t="s">
        <v>532</v>
      </c>
      <c r="D197" s="227" t="s">
        <v>210</v>
      </c>
      <c r="E197" s="228" t="s">
        <v>1842</v>
      </c>
      <c r="F197" s="229" t="s">
        <v>1841</v>
      </c>
      <c r="G197" s="230" t="s">
        <v>689</v>
      </c>
      <c r="H197" s="231">
        <v>1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85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535</v>
      </c>
    </row>
    <row r="198" s="2" customFormat="1" ht="37.8" customHeight="1">
      <c r="A198" s="38"/>
      <c r="B198" s="39"/>
      <c r="C198" s="227" t="s">
        <v>375</v>
      </c>
      <c r="D198" s="227" t="s">
        <v>210</v>
      </c>
      <c r="E198" s="228" t="s">
        <v>1843</v>
      </c>
      <c r="F198" s="229" t="s">
        <v>1841</v>
      </c>
      <c r="G198" s="230" t="s">
        <v>689</v>
      </c>
      <c r="H198" s="231">
        <v>1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85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539</v>
      </c>
    </row>
    <row r="199" s="2" customFormat="1" ht="37.8" customHeight="1">
      <c r="A199" s="38"/>
      <c r="B199" s="39"/>
      <c r="C199" s="227" t="s">
        <v>541</v>
      </c>
      <c r="D199" s="227" t="s">
        <v>210</v>
      </c>
      <c r="E199" s="228" t="s">
        <v>1844</v>
      </c>
      <c r="F199" s="229" t="s">
        <v>1841</v>
      </c>
      <c r="G199" s="230" t="s">
        <v>689</v>
      </c>
      <c r="H199" s="231">
        <v>1</v>
      </c>
      <c r="I199" s="232"/>
      <c r="J199" s="233">
        <f>ROUND(I199*H199,2)</f>
        <v>0</v>
      </c>
      <c r="K199" s="234"/>
      <c r="L199" s="44"/>
      <c r="M199" s="235" t="s">
        <v>1</v>
      </c>
      <c r="N199" s="236" t="s">
        <v>44</v>
      </c>
      <c r="O199" s="91"/>
      <c r="P199" s="237">
        <f>O199*H199</f>
        <v>0</v>
      </c>
      <c r="Q199" s="237">
        <v>0</v>
      </c>
      <c r="R199" s="237">
        <f>Q199*H199</f>
        <v>0</v>
      </c>
      <c r="S199" s="237">
        <v>0</v>
      </c>
      <c r="T199" s="238">
        <f>S199*H199</f>
        <v>0</v>
      </c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R199" s="239" t="s">
        <v>214</v>
      </c>
      <c r="AT199" s="239" t="s">
        <v>210</v>
      </c>
      <c r="AU199" s="239" t="s">
        <v>85</v>
      </c>
      <c r="AY199" s="17" t="s">
        <v>208</v>
      </c>
      <c r="BE199" s="240">
        <f>IF(N199="základní",J199,0)</f>
        <v>0</v>
      </c>
      <c r="BF199" s="240">
        <f>IF(N199="snížená",J199,0)</f>
        <v>0</v>
      </c>
      <c r="BG199" s="240">
        <f>IF(N199="zákl. přenesená",J199,0)</f>
        <v>0</v>
      </c>
      <c r="BH199" s="240">
        <f>IF(N199="sníž. přenesená",J199,0)</f>
        <v>0</v>
      </c>
      <c r="BI199" s="240">
        <f>IF(N199="nulová",J199,0)</f>
        <v>0</v>
      </c>
      <c r="BJ199" s="17" t="s">
        <v>91</v>
      </c>
      <c r="BK199" s="240">
        <f>ROUND(I199*H199,2)</f>
        <v>0</v>
      </c>
      <c r="BL199" s="17" t="s">
        <v>214</v>
      </c>
      <c r="BM199" s="239" t="s">
        <v>544</v>
      </c>
    </row>
    <row r="200" s="2" customFormat="1" ht="37.8" customHeight="1">
      <c r="A200" s="38"/>
      <c r="B200" s="39"/>
      <c r="C200" s="227" t="s">
        <v>380</v>
      </c>
      <c r="D200" s="227" t="s">
        <v>210</v>
      </c>
      <c r="E200" s="228" t="s">
        <v>1845</v>
      </c>
      <c r="F200" s="229" t="s">
        <v>1841</v>
      </c>
      <c r="G200" s="230" t="s">
        <v>689</v>
      </c>
      <c r="H200" s="231">
        <v>1</v>
      </c>
      <c r="I200" s="232"/>
      <c r="J200" s="233">
        <f>ROUND(I200*H200,2)</f>
        <v>0</v>
      </c>
      <c r="K200" s="234"/>
      <c r="L200" s="44"/>
      <c r="M200" s="235" t="s">
        <v>1</v>
      </c>
      <c r="N200" s="236" t="s">
        <v>44</v>
      </c>
      <c r="O200" s="91"/>
      <c r="P200" s="237">
        <f>O200*H200</f>
        <v>0</v>
      </c>
      <c r="Q200" s="237">
        <v>0</v>
      </c>
      <c r="R200" s="237">
        <f>Q200*H200</f>
        <v>0</v>
      </c>
      <c r="S200" s="237">
        <v>0</v>
      </c>
      <c r="T200" s="238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9" t="s">
        <v>214</v>
      </c>
      <c r="AT200" s="239" t="s">
        <v>210</v>
      </c>
      <c r="AU200" s="239" t="s">
        <v>85</v>
      </c>
      <c r="AY200" s="17" t="s">
        <v>208</v>
      </c>
      <c r="BE200" s="240">
        <f>IF(N200="základní",J200,0)</f>
        <v>0</v>
      </c>
      <c r="BF200" s="240">
        <f>IF(N200="snížená",J200,0)</f>
        <v>0</v>
      </c>
      <c r="BG200" s="240">
        <f>IF(N200="zákl. přenesená",J200,0)</f>
        <v>0</v>
      </c>
      <c r="BH200" s="240">
        <f>IF(N200="sníž. přenesená",J200,0)</f>
        <v>0</v>
      </c>
      <c r="BI200" s="240">
        <f>IF(N200="nulová",J200,0)</f>
        <v>0</v>
      </c>
      <c r="BJ200" s="17" t="s">
        <v>91</v>
      </c>
      <c r="BK200" s="240">
        <f>ROUND(I200*H200,2)</f>
        <v>0</v>
      </c>
      <c r="BL200" s="17" t="s">
        <v>214</v>
      </c>
      <c r="BM200" s="239" t="s">
        <v>549</v>
      </c>
    </row>
    <row r="201" s="2" customFormat="1" ht="37.8" customHeight="1">
      <c r="A201" s="38"/>
      <c r="B201" s="39"/>
      <c r="C201" s="227" t="s">
        <v>551</v>
      </c>
      <c r="D201" s="227" t="s">
        <v>210</v>
      </c>
      <c r="E201" s="228" t="s">
        <v>1846</v>
      </c>
      <c r="F201" s="229" t="s">
        <v>1775</v>
      </c>
      <c r="G201" s="230" t="s">
        <v>689</v>
      </c>
      <c r="H201" s="231">
        <v>1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85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554</v>
      </c>
    </row>
    <row r="202" s="2" customFormat="1" ht="37.8" customHeight="1">
      <c r="A202" s="38"/>
      <c r="B202" s="39"/>
      <c r="C202" s="227" t="s">
        <v>386</v>
      </c>
      <c r="D202" s="227" t="s">
        <v>210</v>
      </c>
      <c r="E202" s="228" t="s">
        <v>1847</v>
      </c>
      <c r="F202" s="229" t="s">
        <v>1841</v>
      </c>
      <c r="G202" s="230" t="s">
        <v>689</v>
      </c>
      <c r="H202" s="231">
        <v>1</v>
      </c>
      <c r="I202" s="232"/>
      <c r="J202" s="233">
        <f>ROUND(I202*H202,2)</f>
        <v>0</v>
      </c>
      <c r="K202" s="234"/>
      <c r="L202" s="44"/>
      <c r="M202" s="235" t="s">
        <v>1</v>
      </c>
      <c r="N202" s="236" t="s">
        <v>44</v>
      </c>
      <c r="O202" s="91"/>
      <c r="P202" s="237">
        <f>O202*H202</f>
        <v>0</v>
      </c>
      <c r="Q202" s="237">
        <v>0</v>
      </c>
      <c r="R202" s="237">
        <f>Q202*H202</f>
        <v>0</v>
      </c>
      <c r="S202" s="237">
        <v>0</v>
      </c>
      <c r="T202" s="238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9" t="s">
        <v>214</v>
      </c>
      <c r="AT202" s="239" t="s">
        <v>210</v>
      </c>
      <c r="AU202" s="239" t="s">
        <v>85</v>
      </c>
      <c r="AY202" s="17" t="s">
        <v>208</v>
      </c>
      <c r="BE202" s="240">
        <f>IF(N202="základní",J202,0)</f>
        <v>0</v>
      </c>
      <c r="BF202" s="240">
        <f>IF(N202="snížená",J202,0)</f>
        <v>0</v>
      </c>
      <c r="BG202" s="240">
        <f>IF(N202="zákl. přenesená",J202,0)</f>
        <v>0</v>
      </c>
      <c r="BH202" s="240">
        <f>IF(N202="sníž. přenesená",J202,0)</f>
        <v>0</v>
      </c>
      <c r="BI202" s="240">
        <f>IF(N202="nulová",J202,0)</f>
        <v>0</v>
      </c>
      <c r="BJ202" s="17" t="s">
        <v>91</v>
      </c>
      <c r="BK202" s="240">
        <f>ROUND(I202*H202,2)</f>
        <v>0</v>
      </c>
      <c r="BL202" s="17" t="s">
        <v>214</v>
      </c>
      <c r="BM202" s="239" t="s">
        <v>557</v>
      </c>
    </row>
    <row r="203" s="2" customFormat="1" ht="37.8" customHeight="1">
      <c r="A203" s="38"/>
      <c r="B203" s="39"/>
      <c r="C203" s="227" t="s">
        <v>558</v>
      </c>
      <c r="D203" s="227" t="s">
        <v>210</v>
      </c>
      <c r="E203" s="228" t="s">
        <v>1848</v>
      </c>
      <c r="F203" s="229" t="s">
        <v>1841</v>
      </c>
      <c r="G203" s="230" t="s">
        <v>689</v>
      </c>
      <c r="H203" s="231">
        <v>1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85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561</v>
      </c>
    </row>
    <row r="204" s="2" customFormat="1" ht="37.8" customHeight="1">
      <c r="A204" s="38"/>
      <c r="B204" s="39"/>
      <c r="C204" s="227" t="s">
        <v>389</v>
      </c>
      <c r="D204" s="227" t="s">
        <v>210</v>
      </c>
      <c r="E204" s="228" t="s">
        <v>1849</v>
      </c>
      <c r="F204" s="229" t="s">
        <v>1841</v>
      </c>
      <c r="G204" s="230" t="s">
        <v>689</v>
      </c>
      <c r="H204" s="231">
        <v>1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85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564</v>
      </c>
    </row>
    <row r="205" s="2" customFormat="1" ht="37.8" customHeight="1">
      <c r="A205" s="38"/>
      <c r="B205" s="39"/>
      <c r="C205" s="227" t="s">
        <v>565</v>
      </c>
      <c r="D205" s="227" t="s">
        <v>210</v>
      </c>
      <c r="E205" s="228" t="s">
        <v>1850</v>
      </c>
      <c r="F205" s="229" t="s">
        <v>1841</v>
      </c>
      <c r="G205" s="230" t="s">
        <v>689</v>
      </c>
      <c r="H205" s="231">
        <v>1</v>
      </c>
      <c r="I205" s="232"/>
      <c r="J205" s="233">
        <f>ROUND(I205*H205,2)</f>
        <v>0</v>
      </c>
      <c r="K205" s="234"/>
      <c r="L205" s="44"/>
      <c r="M205" s="235" t="s">
        <v>1</v>
      </c>
      <c r="N205" s="236" t="s">
        <v>44</v>
      </c>
      <c r="O205" s="91"/>
      <c r="P205" s="237">
        <f>O205*H205</f>
        <v>0</v>
      </c>
      <c r="Q205" s="237">
        <v>0</v>
      </c>
      <c r="R205" s="237">
        <f>Q205*H205</f>
        <v>0</v>
      </c>
      <c r="S205" s="237">
        <v>0</v>
      </c>
      <c r="T205" s="238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9" t="s">
        <v>214</v>
      </c>
      <c r="AT205" s="239" t="s">
        <v>210</v>
      </c>
      <c r="AU205" s="239" t="s">
        <v>85</v>
      </c>
      <c r="AY205" s="17" t="s">
        <v>208</v>
      </c>
      <c r="BE205" s="240">
        <f>IF(N205="základní",J205,0)</f>
        <v>0</v>
      </c>
      <c r="BF205" s="240">
        <f>IF(N205="snížená",J205,0)</f>
        <v>0</v>
      </c>
      <c r="BG205" s="240">
        <f>IF(N205="zákl. přenesená",J205,0)</f>
        <v>0</v>
      </c>
      <c r="BH205" s="240">
        <f>IF(N205="sníž. přenesená",J205,0)</f>
        <v>0</v>
      </c>
      <c r="BI205" s="240">
        <f>IF(N205="nulová",J205,0)</f>
        <v>0</v>
      </c>
      <c r="BJ205" s="17" t="s">
        <v>91</v>
      </c>
      <c r="BK205" s="240">
        <f>ROUND(I205*H205,2)</f>
        <v>0</v>
      </c>
      <c r="BL205" s="17" t="s">
        <v>214</v>
      </c>
      <c r="BM205" s="239" t="s">
        <v>568</v>
      </c>
    </row>
    <row r="206" s="2" customFormat="1" ht="37.8" customHeight="1">
      <c r="A206" s="38"/>
      <c r="B206" s="39"/>
      <c r="C206" s="227" t="s">
        <v>393</v>
      </c>
      <c r="D206" s="227" t="s">
        <v>210</v>
      </c>
      <c r="E206" s="228" t="s">
        <v>1851</v>
      </c>
      <c r="F206" s="229" t="s">
        <v>1841</v>
      </c>
      <c r="G206" s="230" t="s">
        <v>689</v>
      </c>
      <c r="H206" s="231">
        <v>1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85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573</v>
      </c>
    </row>
    <row r="207" s="2" customFormat="1" ht="37.8" customHeight="1">
      <c r="A207" s="38"/>
      <c r="B207" s="39"/>
      <c r="C207" s="227" t="s">
        <v>574</v>
      </c>
      <c r="D207" s="227" t="s">
        <v>210</v>
      </c>
      <c r="E207" s="228" t="s">
        <v>1852</v>
      </c>
      <c r="F207" s="229" t="s">
        <v>1841</v>
      </c>
      <c r="G207" s="230" t="s">
        <v>689</v>
      </c>
      <c r="H207" s="231">
        <v>1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85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577</v>
      </c>
    </row>
    <row r="208" s="2" customFormat="1" ht="37.8" customHeight="1">
      <c r="A208" s="38"/>
      <c r="B208" s="39"/>
      <c r="C208" s="227" t="s">
        <v>396</v>
      </c>
      <c r="D208" s="227" t="s">
        <v>210</v>
      </c>
      <c r="E208" s="228" t="s">
        <v>1853</v>
      </c>
      <c r="F208" s="229" t="s">
        <v>1841</v>
      </c>
      <c r="G208" s="230" t="s">
        <v>689</v>
      </c>
      <c r="H208" s="231">
        <v>1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85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581</v>
      </c>
    </row>
    <row r="209" s="2" customFormat="1" ht="37.8" customHeight="1">
      <c r="A209" s="38"/>
      <c r="B209" s="39"/>
      <c r="C209" s="227" t="s">
        <v>583</v>
      </c>
      <c r="D209" s="227" t="s">
        <v>210</v>
      </c>
      <c r="E209" s="228" t="s">
        <v>1854</v>
      </c>
      <c r="F209" s="229" t="s">
        <v>1841</v>
      </c>
      <c r="G209" s="230" t="s">
        <v>689</v>
      </c>
      <c r="H209" s="231">
        <v>1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85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586</v>
      </c>
    </row>
    <row r="210" s="2" customFormat="1" ht="37.8" customHeight="1">
      <c r="A210" s="38"/>
      <c r="B210" s="39"/>
      <c r="C210" s="227" t="s">
        <v>400</v>
      </c>
      <c r="D210" s="227" t="s">
        <v>210</v>
      </c>
      <c r="E210" s="228" t="s">
        <v>1855</v>
      </c>
      <c r="F210" s="229" t="s">
        <v>1841</v>
      </c>
      <c r="G210" s="230" t="s">
        <v>689</v>
      </c>
      <c r="H210" s="231">
        <v>1</v>
      </c>
      <c r="I210" s="232"/>
      <c r="J210" s="233">
        <f>ROUND(I210*H210,2)</f>
        <v>0</v>
      </c>
      <c r="K210" s="234"/>
      <c r="L210" s="44"/>
      <c r="M210" s="235" t="s">
        <v>1</v>
      </c>
      <c r="N210" s="236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214</v>
      </c>
      <c r="AT210" s="239" t="s">
        <v>210</v>
      </c>
      <c r="AU210" s="239" t="s">
        <v>85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589</v>
      </c>
    </row>
    <row r="211" s="2" customFormat="1" ht="37.8" customHeight="1">
      <c r="A211" s="38"/>
      <c r="B211" s="39"/>
      <c r="C211" s="227" t="s">
        <v>591</v>
      </c>
      <c r="D211" s="227" t="s">
        <v>210</v>
      </c>
      <c r="E211" s="228" t="s">
        <v>1856</v>
      </c>
      <c r="F211" s="229" t="s">
        <v>1841</v>
      </c>
      <c r="G211" s="230" t="s">
        <v>689</v>
      </c>
      <c r="H211" s="231">
        <v>1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85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594</v>
      </c>
    </row>
    <row r="212" s="2" customFormat="1" ht="37.8" customHeight="1">
      <c r="A212" s="38"/>
      <c r="B212" s="39"/>
      <c r="C212" s="227" t="s">
        <v>405</v>
      </c>
      <c r="D212" s="227" t="s">
        <v>210</v>
      </c>
      <c r="E212" s="228" t="s">
        <v>1857</v>
      </c>
      <c r="F212" s="229" t="s">
        <v>1841</v>
      </c>
      <c r="G212" s="230" t="s">
        <v>689</v>
      </c>
      <c r="H212" s="231">
        <v>1</v>
      </c>
      <c r="I212" s="232"/>
      <c r="J212" s="233">
        <f>ROUND(I212*H212,2)</f>
        <v>0</v>
      </c>
      <c r="K212" s="234"/>
      <c r="L212" s="44"/>
      <c r="M212" s="235" t="s">
        <v>1</v>
      </c>
      <c r="N212" s="236" t="s">
        <v>44</v>
      </c>
      <c r="O212" s="91"/>
      <c r="P212" s="237">
        <f>O212*H212</f>
        <v>0</v>
      </c>
      <c r="Q212" s="237">
        <v>0</v>
      </c>
      <c r="R212" s="237">
        <f>Q212*H212</f>
        <v>0</v>
      </c>
      <c r="S212" s="237">
        <v>0</v>
      </c>
      <c r="T212" s="238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9" t="s">
        <v>214</v>
      </c>
      <c r="AT212" s="239" t="s">
        <v>210</v>
      </c>
      <c r="AU212" s="239" t="s">
        <v>85</v>
      </c>
      <c r="AY212" s="17" t="s">
        <v>208</v>
      </c>
      <c r="BE212" s="240">
        <f>IF(N212="základní",J212,0)</f>
        <v>0</v>
      </c>
      <c r="BF212" s="240">
        <f>IF(N212="snížená",J212,0)</f>
        <v>0</v>
      </c>
      <c r="BG212" s="240">
        <f>IF(N212="zákl. přenesená",J212,0)</f>
        <v>0</v>
      </c>
      <c r="BH212" s="240">
        <f>IF(N212="sníž. přenesená",J212,0)</f>
        <v>0</v>
      </c>
      <c r="BI212" s="240">
        <f>IF(N212="nulová",J212,0)</f>
        <v>0</v>
      </c>
      <c r="BJ212" s="17" t="s">
        <v>91</v>
      </c>
      <c r="BK212" s="240">
        <f>ROUND(I212*H212,2)</f>
        <v>0</v>
      </c>
      <c r="BL212" s="17" t="s">
        <v>214</v>
      </c>
      <c r="BM212" s="239" t="s">
        <v>606</v>
      </c>
    </row>
    <row r="213" s="2" customFormat="1" ht="37.8" customHeight="1">
      <c r="A213" s="38"/>
      <c r="B213" s="39"/>
      <c r="C213" s="227" t="s">
        <v>611</v>
      </c>
      <c r="D213" s="227" t="s">
        <v>210</v>
      </c>
      <c r="E213" s="228" t="s">
        <v>1858</v>
      </c>
      <c r="F213" s="229" t="s">
        <v>1841</v>
      </c>
      <c r="G213" s="230" t="s">
        <v>689</v>
      </c>
      <c r="H213" s="231">
        <v>1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85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614</v>
      </c>
    </row>
    <row r="214" s="2" customFormat="1" ht="37.8" customHeight="1">
      <c r="A214" s="38"/>
      <c r="B214" s="39"/>
      <c r="C214" s="227" t="s">
        <v>410</v>
      </c>
      <c r="D214" s="227" t="s">
        <v>210</v>
      </c>
      <c r="E214" s="228" t="s">
        <v>1859</v>
      </c>
      <c r="F214" s="229" t="s">
        <v>1841</v>
      </c>
      <c r="G214" s="230" t="s">
        <v>689</v>
      </c>
      <c r="H214" s="231">
        <v>1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85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619</v>
      </c>
    </row>
    <row r="215" s="2" customFormat="1" ht="37.8" customHeight="1">
      <c r="A215" s="38"/>
      <c r="B215" s="39"/>
      <c r="C215" s="227" t="s">
        <v>621</v>
      </c>
      <c r="D215" s="227" t="s">
        <v>210</v>
      </c>
      <c r="E215" s="228" t="s">
        <v>1860</v>
      </c>
      <c r="F215" s="229" t="s">
        <v>1841</v>
      </c>
      <c r="G215" s="230" t="s">
        <v>689</v>
      </c>
      <c r="H215" s="231">
        <v>1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85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624</v>
      </c>
    </row>
    <row r="216" s="2" customFormat="1" ht="37.8" customHeight="1">
      <c r="A216" s="38"/>
      <c r="B216" s="39"/>
      <c r="C216" s="227" t="s">
        <v>413</v>
      </c>
      <c r="D216" s="227" t="s">
        <v>210</v>
      </c>
      <c r="E216" s="228" t="s">
        <v>1861</v>
      </c>
      <c r="F216" s="229" t="s">
        <v>1841</v>
      </c>
      <c r="G216" s="230" t="s">
        <v>689</v>
      </c>
      <c r="H216" s="231">
        <v>1</v>
      </c>
      <c r="I216" s="232"/>
      <c r="J216" s="233">
        <f>ROUND(I216*H216,2)</f>
        <v>0</v>
      </c>
      <c r="K216" s="234"/>
      <c r="L216" s="44"/>
      <c r="M216" s="235" t="s">
        <v>1</v>
      </c>
      <c r="N216" s="236" t="s">
        <v>44</v>
      </c>
      <c r="O216" s="91"/>
      <c r="P216" s="237">
        <f>O216*H216</f>
        <v>0</v>
      </c>
      <c r="Q216" s="237">
        <v>0</v>
      </c>
      <c r="R216" s="237">
        <f>Q216*H216</f>
        <v>0</v>
      </c>
      <c r="S216" s="237">
        <v>0</v>
      </c>
      <c r="T216" s="238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9" t="s">
        <v>214</v>
      </c>
      <c r="AT216" s="239" t="s">
        <v>210</v>
      </c>
      <c r="AU216" s="239" t="s">
        <v>85</v>
      </c>
      <c r="AY216" s="17" t="s">
        <v>208</v>
      </c>
      <c r="BE216" s="240">
        <f>IF(N216="základní",J216,0)</f>
        <v>0</v>
      </c>
      <c r="BF216" s="240">
        <f>IF(N216="snížená",J216,0)</f>
        <v>0</v>
      </c>
      <c r="BG216" s="240">
        <f>IF(N216="zákl. přenesená",J216,0)</f>
        <v>0</v>
      </c>
      <c r="BH216" s="240">
        <f>IF(N216="sníž. přenesená",J216,0)</f>
        <v>0</v>
      </c>
      <c r="BI216" s="240">
        <f>IF(N216="nulová",J216,0)</f>
        <v>0</v>
      </c>
      <c r="BJ216" s="17" t="s">
        <v>91</v>
      </c>
      <c r="BK216" s="240">
        <f>ROUND(I216*H216,2)</f>
        <v>0</v>
      </c>
      <c r="BL216" s="17" t="s">
        <v>214</v>
      </c>
      <c r="BM216" s="239" t="s">
        <v>627</v>
      </c>
    </row>
    <row r="217" s="2" customFormat="1" ht="37.8" customHeight="1">
      <c r="A217" s="38"/>
      <c r="B217" s="39"/>
      <c r="C217" s="227" t="s">
        <v>629</v>
      </c>
      <c r="D217" s="227" t="s">
        <v>210</v>
      </c>
      <c r="E217" s="228" t="s">
        <v>1862</v>
      </c>
      <c r="F217" s="229" t="s">
        <v>1841</v>
      </c>
      <c r="G217" s="230" t="s">
        <v>689</v>
      </c>
      <c r="H217" s="231">
        <v>1</v>
      </c>
      <c r="I217" s="232"/>
      <c r="J217" s="233">
        <f>ROUND(I217*H217,2)</f>
        <v>0</v>
      </c>
      <c r="K217" s="234"/>
      <c r="L217" s="44"/>
      <c r="M217" s="235" t="s">
        <v>1</v>
      </c>
      <c r="N217" s="236" t="s">
        <v>44</v>
      </c>
      <c r="O217" s="91"/>
      <c r="P217" s="237">
        <f>O217*H217</f>
        <v>0</v>
      </c>
      <c r="Q217" s="237">
        <v>0</v>
      </c>
      <c r="R217" s="237">
        <f>Q217*H217</f>
        <v>0</v>
      </c>
      <c r="S217" s="237">
        <v>0</v>
      </c>
      <c r="T217" s="238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9" t="s">
        <v>214</v>
      </c>
      <c r="AT217" s="239" t="s">
        <v>210</v>
      </c>
      <c r="AU217" s="239" t="s">
        <v>85</v>
      </c>
      <c r="AY217" s="17" t="s">
        <v>208</v>
      </c>
      <c r="BE217" s="240">
        <f>IF(N217="základní",J217,0)</f>
        <v>0</v>
      </c>
      <c r="BF217" s="240">
        <f>IF(N217="snížená",J217,0)</f>
        <v>0</v>
      </c>
      <c r="BG217" s="240">
        <f>IF(N217="zákl. přenesená",J217,0)</f>
        <v>0</v>
      </c>
      <c r="BH217" s="240">
        <f>IF(N217="sníž. přenesená",J217,0)</f>
        <v>0</v>
      </c>
      <c r="BI217" s="240">
        <f>IF(N217="nulová",J217,0)</f>
        <v>0</v>
      </c>
      <c r="BJ217" s="17" t="s">
        <v>91</v>
      </c>
      <c r="BK217" s="240">
        <f>ROUND(I217*H217,2)</f>
        <v>0</v>
      </c>
      <c r="BL217" s="17" t="s">
        <v>214</v>
      </c>
      <c r="BM217" s="239" t="s">
        <v>632</v>
      </c>
    </row>
    <row r="218" s="2" customFormat="1" ht="37.8" customHeight="1">
      <c r="A218" s="38"/>
      <c r="B218" s="39"/>
      <c r="C218" s="227" t="s">
        <v>417</v>
      </c>
      <c r="D218" s="227" t="s">
        <v>210</v>
      </c>
      <c r="E218" s="228" t="s">
        <v>1863</v>
      </c>
      <c r="F218" s="229" t="s">
        <v>1841</v>
      </c>
      <c r="G218" s="230" t="s">
        <v>689</v>
      </c>
      <c r="H218" s="231">
        <v>1</v>
      </c>
      <c r="I218" s="232"/>
      <c r="J218" s="233">
        <f>ROUND(I218*H218,2)</f>
        <v>0</v>
      </c>
      <c r="K218" s="234"/>
      <c r="L218" s="44"/>
      <c r="M218" s="235" t="s">
        <v>1</v>
      </c>
      <c r="N218" s="236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214</v>
      </c>
      <c r="AT218" s="239" t="s">
        <v>210</v>
      </c>
      <c r="AU218" s="239" t="s">
        <v>85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635</v>
      </c>
    </row>
    <row r="219" s="2" customFormat="1" ht="37.8" customHeight="1">
      <c r="A219" s="38"/>
      <c r="B219" s="39"/>
      <c r="C219" s="227" t="s">
        <v>640</v>
      </c>
      <c r="D219" s="227" t="s">
        <v>210</v>
      </c>
      <c r="E219" s="228" t="s">
        <v>1864</v>
      </c>
      <c r="F219" s="229" t="s">
        <v>1841</v>
      </c>
      <c r="G219" s="230" t="s">
        <v>689</v>
      </c>
      <c r="H219" s="231">
        <v>1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85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643</v>
      </c>
    </row>
    <row r="220" s="2" customFormat="1" ht="37.8" customHeight="1">
      <c r="A220" s="38"/>
      <c r="B220" s="39"/>
      <c r="C220" s="227" t="s">
        <v>426</v>
      </c>
      <c r="D220" s="227" t="s">
        <v>210</v>
      </c>
      <c r="E220" s="228" t="s">
        <v>1865</v>
      </c>
      <c r="F220" s="229" t="s">
        <v>1841</v>
      </c>
      <c r="G220" s="230" t="s">
        <v>689</v>
      </c>
      <c r="H220" s="231">
        <v>1</v>
      </c>
      <c r="I220" s="232"/>
      <c r="J220" s="233">
        <f>ROUND(I220*H220,2)</f>
        <v>0</v>
      </c>
      <c r="K220" s="234"/>
      <c r="L220" s="44"/>
      <c r="M220" s="235" t="s">
        <v>1</v>
      </c>
      <c r="N220" s="236" t="s">
        <v>44</v>
      </c>
      <c r="O220" s="91"/>
      <c r="P220" s="237">
        <f>O220*H220</f>
        <v>0</v>
      </c>
      <c r="Q220" s="237">
        <v>0</v>
      </c>
      <c r="R220" s="237">
        <f>Q220*H220</f>
        <v>0</v>
      </c>
      <c r="S220" s="237">
        <v>0</v>
      </c>
      <c r="T220" s="238">
        <f>S220*H220</f>
        <v>0</v>
      </c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R220" s="239" t="s">
        <v>214</v>
      </c>
      <c r="AT220" s="239" t="s">
        <v>210</v>
      </c>
      <c r="AU220" s="239" t="s">
        <v>85</v>
      </c>
      <c r="AY220" s="17" t="s">
        <v>208</v>
      </c>
      <c r="BE220" s="240">
        <f>IF(N220="základní",J220,0)</f>
        <v>0</v>
      </c>
      <c r="BF220" s="240">
        <f>IF(N220="snížená",J220,0)</f>
        <v>0</v>
      </c>
      <c r="BG220" s="240">
        <f>IF(N220="zákl. přenesená",J220,0)</f>
        <v>0</v>
      </c>
      <c r="BH220" s="240">
        <f>IF(N220="sníž. přenesená",J220,0)</f>
        <v>0</v>
      </c>
      <c r="BI220" s="240">
        <f>IF(N220="nulová",J220,0)</f>
        <v>0</v>
      </c>
      <c r="BJ220" s="17" t="s">
        <v>91</v>
      </c>
      <c r="BK220" s="240">
        <f>ROUND(I220*H220,2)</f>
        <v>0</v>
      </c>
      <c r="BL220" s="17" t="s">
        <v>214</v>
      </c>
      <c r="BM220" s="239" t="s">
        <v>647</v>
      </c>
    </row>
    <row r="221" s="2" customFormat="1" ht="37.8" customHeight="1">
      <c r="A221" s="38"/>
      <c r="B221" s="39"/>
      <c r="C221" s="227" t="s">
        <v>652</v>
      </c>
      <c r="D221" s="227" t="s">
        <v>210</v>
      </c>
      <c r="E221" s="228" t="s">
        <v>1866</v>
      </c>
      <c r="F221" s="229" t="s">
        <v>1841</v>
      </c>
      <c r="G221" s="230" t="s">
        <v>689</v>
      </c>
      <c r="H221" s="231">
        <v>1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85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655</v>
      </c>
    </row>
    <row r="222" s="2" customFormat="1" ht="37.8" customHeight="1">
      <c r="A222" s="38"/>
      <c r="B222" s="39"/>
      <c r="C222" s="227" t="s">
        <v>433</v>
      </c>
      <c r="D222" s="227" t="s">
        <v>210</v>
      </c>
      <c r="E222" s="228" t="s">
        <v>1867</v>
      </c>
      <c r="F222" s="229" t="s">
        <v>1841</v>
      </c>
      <c r="G222" s="230" t="s">
        <v>689</v>
      </c>
      <c r="H222" s="231">
        <v>1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85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659</v>
      </c>
    </row>
    <row r="223" s="2" customFormat="1" ht="37.8" customHeight="1">
      <c r="A223" s="38"/>
      <c r="B223" s="39"/>
      <c r="C223" s="227" t="s">
        <v>664</v>
      </c>
      <c r="D223" s="227" t="s">
        <v>210</v>
      </c>
      <c r="E223" s="228" t="s">
        <v>1868</v>
      </c>
      <c r="F223" s="229" t="s">
        <v>1841</v>
      </c>
      <c r="G223" s="230" t="s">
        <v>689</v>
      </c>
      <c r="H223" s="231">
        <v>1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85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667</v>
      </c>
    </row>
    <row r="224" s="2" customFormat="1" ht="37.8" customHeight="1">
      <c r="A224" s="38"/>
      <c r="B224" s="39"/>
      <c r="C224" s="227" t="s">
        <v>440</v>
      </c>
      <c r="D224" s="227" t="s">
        <v>210</v>
      </c>
      <c r="E224" s="228" t="s">
        <v>1869</v>
      </c>
      <c r="F224" s="229" t="s">
        <v>1841</v>
      </c>
      <c r="G224" s="230" t="s">
        <v>689</v>
      </c>
      <c r="H224" s="231">
        <v>1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85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676</v>
      </c>
    </row>
    <row r="225" s="2" customFormat="1" ht="37.8" customHeight="1">
      <c r="A225" s="38"/>
      <c r="B225" s="39"/>
      <c r="C225" s="227" t="s">
        <v>678</v>
      </c>
      <c r="D225" s="227" t="s">
        <v>210</v>
      </c>
      <c r="E225" s="228" t="s">
        <v>1870</v>
      </c>
      <c r="F225" s="229" t="s">
        <v>1841</v>
      </c>
      <c r="G225" s="230" t="s">
        <v>689</v>
      </c>
      <c r="H225" s="231">
        <v>1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85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681</v>
      </c>
    </row>
    <row r="226" s="2" customFormat="1" ht="37.8" customHeight="1">
      <c r="A226" s="38"/>
      <c r="B226" s="39"/>
      <c r="C226" s="227" t="s">
        <v>451</v>
      </c>
      <c r="D226" s="227" t="s">
        <v>210</v>
      </c>
      <c r="E226" s="228" t="s">
        <v>1871</v>
      </c>
      <c r="F226" s="229" t="s">
        <v>1841</v>
      </c>
      <c r="G226" s="230" t="s">
        <v>689</v>
      </c>
      <c r="H226" s="231">
        <v>1</v>
      </c>
      <c r="I226" s="232"/>
      <c r="J226" s="233">
        <f>ROUND(I226*H226,2)</f>
        <v>0</v>
      </c>
      <c r="K226" s="234"/>
      <c r="L226" s="44"/>
      <c r="M226" s="235" t="s">
        <v>1</v>
      </c>
      <c r="N226" s="236" t="s">
        <v>44</v>
      </c>
      <c r="O226" s="91"/>
      <c r="P226" s="237">
        <f>O226*H226</f>
        <v>0</v>
      </c>
      <c r="Q226" s="237">
        <v>0</v>
      </c>
      <c r="R226" s="237">
        <f>Q226*H226</f>
        <v>0</v>
      </c>
      <c r="S226" s="237">
        <v>0</v>
      </c>
      <c r="T226" s="238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9" t="s">
        <v>214</v>
      </c>
      <c r="AT226" s="239" t="s">
        <v>210</v>
      </c>
      <c r="AU226" s="239" t="s">
        <v>85</v>
      </c>
      <c r="AY226" s="17" t="s">
        <v>208</v>
      </c>
      <c r="BE226" s="240">
        <f>IF(N226="základní",J226,0)</f>
        <v>0</v>
      </c>
      <c r="BF226" s="240">
        <f>IF(N226="snížená",J226,0)</f>
        <v>0</v>
      </c>
      <c r="BG226" s="240">
        <f>IF(N226="zákl. přenesená",J226,0)</f>
        <v>0</v>
      </c>
      <c r="BH226" s="240">
        <f>IF(N226="sníž. přenesená",J226,0)</f>
        <v>0</v>
      </c>
      <c r="BI226" s="240">
        <f>IF(N226="nulová",J226,0)</f>
        <v>0</v>
      </c>
      <c r="BJ226" s="17" t="s">
        <v>91</v>
      </c>
      <c r="BK226" s="240">
        <f>ROUND(I226*H226,2)</f>
        <v>0</v>
      </c>
      <c r="BL226" s="17" t="s">
        <v>214</v>
      </c>
      <c r="BM226" s="239" t="s">
        <v>684</v>
      </c>
    </row>
    <row r="227" s="2" customFormat="1" ht="37.8" customHeight="1">
      <c r="A227" s="38"/>
      <c r="B227" s="39"/>
      <c r="C227" s="227" t="s">
        <v>686</v>
      </c>
      <c r="D227" s="227" t="s">
        <v>210</v>
      </c>
      <c r="E227" s="228" t="s">
        <v>1872</v>
      </c>
      <c r="F227" s="229" t="s">
        <v>1841</v>
      </c>
      <c r="G227" s="230" t="s">
        <v>689</v>
      </c>
      <c r="H227" s="231">
        <v>1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85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690</v>
      </c>
    </row>
    <row r="228" s="2" customFormat="1" ht="37.8" customHeight="1">
      <c r="A228" s="38"/>
      <c r="B228" s="39"/>
      <c r="C228" s="227" t="s">
        <v>455</v>
      </c>
      <c r="D228" s="227" t="s">
        <v>210</v>
      </c>
      <c r="E228" s="228" t="s">
        <v>1873</v>
      </c>
      <c r="F228" s="229" t="s">
        <v>1841</v>
      </c>
      <c r="G228" s="230" t="s">
        <v>689</v>
      </c>
      <c r="H228" s="231">
        <v>1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85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693</v>
      </c>
    </row>
    <row r="229" s="2" customFormat="1" ht="37.8" customHeight="1">
      <c r="A229" s="38"/>
      <c r="B229" s="39"/>
      <c r="C229" s="227" t="s">
        <v>695</v>
      </c>
      <c r="D229" s="227" t="s">
        <v>210</v>
      </c>
      <c r="E229" s="228" t="s">
        <v>1874</v>
      </c>
      <c r="F229" s="229" t="s">
        <v>1841</v>
      </c>
      <c r="G229" s="230" t="s">
        <v>689</v>
      </c>
      <c r="H229" s="231">
        <v>1</v>
      </c>
      <c r="I229" s="232"/>
      <c r="J229" s="233">
        <f>ROUND(I229*H229,2)</f>
        <v>0</v>
      </c>
      <c r="K229" s="234"/>
      <c r="L229" s="44"/>
      <c r="M229" s="235" t="s">
        <v>1</v>
      </c>
      <c r="N229" s="236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214</v>
      </c>
      <c r="AT229" s="239" t="s">
        <v>210</v>
      </c>
      <c r="AU229" s="239" t="s">
        <v>85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698</v>
      </c>
    </row>
    <row r="230" s="2" customFormat="1" ht="37.8" customHeight="1">
      <c r="A230" s="38"/>
      <c r="B230" s="39"/>
      <c r="C230" s="227" t="s">
        <v>460</v>
      </c>
      <c r="D230" s="227" t="s">
        <v>210</v>
      </c>
      <c r="E230" s="228" t="s">
        <v>1875</v>
      </c>
      <c r="F230" s="229" t="s">
        <v>1876</v>
      </c>
      <c r="G230" s="230" t="s">
        <v>689</v>
      </c>
      <c r="H230" s="231">
        <v>1</v>
      </c>
      <c r="I230" s="232"/>
      <c r="J230" s="233">
        <f>ROUND(I230*H230,2)</f>
        <v>0</v>
      </c>
      <c r="K230" s="234"/>
      <c r="L230" s="44"/>
      <c r="M230" s="235" t="s">
        <v>1</v>
      </c>
      <c r="N230" s="236" t="s">
        <v>44</v>
      </c>
      <c r="O230" s="91"/>
      <c r="P230" s="237">
        <f>O230*H230</f>
        <v>0</v>
      </c>
      <c r="Q230" s="237">
        <v>0</v>
      </c>
      <c r="R230" s="237">
        <f>Q230*H230</f>
        <v>0</v>
      </c>
      <c r="S230" s="237">
        <v>0</v>
      </c>
      <c r="T230" s="238">
        <f>S230*H230</f>
        <v>0</v>
      </c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R230" s="239" t="s">
        <v>214</v>
      </c>
      <c r="AT230" s="239" t="s">
        <v>210</v>
      </c>
      <c r="AU230" s="239" t="s">
        <v>85</v>
      </c>
      <c r="AY230" s="17" t="s">
        <v>208</v>
      </c>
      <c r="BE230" s="240">
        <f>IF(N230="základní",J230,0)</f>
        <v>0</v>
      </c>
      <c r="BF230" s="240">
        <f>IF(N230="snížená",J230,0)</f>
        <v>0</v>
      </c>
      <c r="BG230" s="240">
        <f>IF(N230="zákl. přenesená",J230,0)</f>
        <v>0</v>
      </c>
      <c r="BH230" s="240">
        <f>IF(N230="sníž. přenesená",J230,0)</f>
        <v>0</v>
      </c>
      <c r="BI230" s="240">
        <f>IF(N230="nulová",J230,0)</f>
        <v>0</v>
      </c>
      <c r="BJ230" s="17" t="s">
        <v>91</v>
      </c>
      <c r="BK230" s="240">
        <f>ROUND(I230*H230,2)</f>
        <v>0</v>
      </c>
      <c r="BL230" s="17" t="s">
        <v>214</v>
      </c>
      <c r="BM230" s="239" t="s">
        <v>701</v>
      </c>
    </row>
    <row r="231" s="2" customFormat="1" ht="37.8" customHeight="1">
      <c r="A231" s="38"/>
      <c r="B231" s="39"/>
      <c r="C231" s="227" t="s">
        <v>702</v>
      </c>
      <c r="D231" s="227" t="s">
        <v>210</v>
      </c>
      <c r="E231" s="228" t="s">
        <v>1877</v>
      </c>
      <c r="F231" s="229" t="s">
        <v>1876</v>
      </c>
      <c r="G231" s="230" t="s">
        <v>689</v>
      </c>
      <c r="H231" s="231">
        <v>1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85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705</v>
      </c>
    </row>
    <row r="232" s="2" customFormat="1" ht="37.8" customHeight="1">
      <c r="A232" s="38"/>
      <c r="B232" s="39"/>
      <c r="C232" s="227" t="s">
        <v>463</v>
      </c>
      <c r="D232" s="227" t="s">
        <v>210</v>
      </c>
      <c r="E232" s="228" t="s">
        <v>1878</v>
      </c>
      <c r="F232" s="229" t="s">
        <v>1775</v>
      </c>
      <c r="G232" s="230" t="s">
        <v>689</v>
      </c>
      <c r="H232" s="231">
        <v>1</v>
      </c>
      <c r="I232" s="232"/>
      <c r="J232" s="233">
        <f>ROUND(I232*H232,2)</f>
        <v>0</v>
      </c>
      <c r="K232" s="234"/>
      <c r="L232" s="44"/>
      <c r="M232" s="235" t="s">
        <v>1</v>
      </c>
      <c r="N232" s="236" t="s">
        <v>44</v>
      </c>
      <c r="O232" s="91"/>
      <c r="P232" s="237">
        <f>O232*H232</f>
        <v>0</v>
      </c>
      <c r="Q232" s="237">
        <v>0</v>
      </c>
      <c r="R232" s="237">
        <f>Q232*H232</f>
        <v>0</v>
      </c>
      <c r="S232" s="237">
        <v>0</v>
      </c>
      <c r="T232" s="238">
        <f>S232*H232</f>
        <v>0</v>
      </c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R232" s="239" t="s">
        <v>214</v>
      </c>
      <c r="AT232" s="239" t="s">
        <v>210</v>
      </c>
      <c r="AU232" s="239" t="s">
        <v>85</v>
      </c>
      <c r="AY232" s="17" t="s">
        <v>208</v>
      </c>
      <c r="BE232" s="240">
        <f>IF(N232="základní",J232,0)</f>
        <v>0</v>
      </c>
      <c r="BF232" s="240">
        <f>IF(N232="snížená",J232,0)</f>
        <v>0</v>
      </c>
      <c r="BG232" s="240">
        <f>IF(N232="zákl. přenesená",J232,0)</f>
        <v>0</v>
      </c>
      <c r="BH232" s="240">
        <f>IF(N232="sníž. přenesená",J232,0)</f>
        <v>0</v>
      </c>
      <c r="BI232" s="240">
        <f>IF(N232="nulová",J232,0)</f>
        <v>0</v>
      </c>
      <c r="BJ232" s="17" t="s">
        <v>91</v>
      </c>
      <c r="BK232" s="240">
        <f>ROUND(I232*H232,2)</f>
        <v>0</v>
      </c>
      <c r="BL232" s="17" t="s">
        <v>214</v>
      </c>
      <c r="BM232" s="239" t="s">
        <v>708</v>
      </c>
    </row>
    <row r="233" s="2" customFormat="1" ht="37.8" customHeight="1">
      <c r="A233" s="38"/>
      <c r="B233" s="39"/>
      <c r="C233" s="227" t="s">
        <v>709</v>
      </c>
      <c r="D233" s="227" t="s">
        <v>210</v>
      </c>
      <c r="E233" s="228" t="s">
        <v>1879</v>
      </c>
      <c r="F233" s="229" t="s">
        <v>1876</v>
      </c>
      <c r="G233" s="230" t="s">
        <v>689</v>
      </c>
      <c r="H233" s="231">
        <v>1</v>
      </c>
      <c r="I233" s="232"/>
      <c r="J233" s="233">
        <f>ROUND(I233*H233,2)</f>
        <v>0</v>
      </c>
      <c r="K233" s="234"/>
      <c r="L233" s="44"/>
      <c r="M233" s="235" t="s">
        <v>1</v>
      </c>
      <c r="N233" s="236" t="s">
        <v>44</v>
      </c>
      <c r="O233" s="91"/>
      <c r="P233" s="237">
        <f>O233*H233</f>
        <v>0</v>
      </c>
      <c r="Q233" s="237">
        <v>0</v>
      </c>
      <c r="R233" s="237">
        <f>Q233*H233</f>
        <v>0</v>
      </c>
      <c r="S233" s="237">
        <v>0</v>
      </c>
      <c r="T233" s="238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9" t="s">
        <v>214</v>
      </c>
      <c r="AT233" s="239" t="s">
        <v>210</v>
      </c>
      <c r="AU233" s="239" t="s">
        <v>85</v>
      </c>
      <c r="AY233" s="17" t="s">
        <v>208</v>
      </c>
      <c r="BE233" s="240">
        <f>IF(N233="základní",J233,0)</f>
        <v>0</v>
      </c>
      <c r="BF233" s="240">
        <f>IF(N233="snížená",J233,0)</f>
        <v>0</v>
      </c>
      <c r="BG233" s="240">
        <f>IF(N233="zákl. přenesená",J233,0)</f>
        <v>0</v>
      </c>
      <c r="BH233" s="240">
        <f>IF(N233="sníž. přenesená",J233,0)</f>
        <v>0</v>
      </c>
      <c r="BI233" s="240">
        <f>IF(N233="nulová",J233,0)</f>
        <v>0</v>
      </c>
      <c r="BJ233" s="17" t="s">
        <v>91</v>
      </c>
      <c r="BK233" s="240">
        <f>ROUND(I233*H233,2)</f>
        <v>0</v>
      </c>
      <c r="BL233" s="17" t="s">
        <v>214</v>
      </c>
      <c r="BM233" s="239" t="s">
        <v>712</v>
      </c>
    </row>
    <row r="234" s="2" customFormat="1" ht="37.8" customHeight="1">
      <c r="A234" s="38"/>
      <c r="B234" s="39"/>
      <c r="C234" s="227" t="s">
        <v>467</v>
      </c>
      <c r="D234" s="227" t="s">
        <v>210</v>
      </c>
      <c r="E234" s="228" t="s">
        <v>1880</v>
      </c>
      <c r="F234" s="229" t="s">
        <v>1876</v>
      </c>
      <c r="G234" s="230" t="s">
        <v>689</v>
      </c>
      <c r="H234" s="231">
        <v>1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85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715</v>
      </c>
    </row>
    <row r="235" s="2" customFormat="1" ht="37.8" customHeight="1">
      <c r="A235" s="38"/>
      <c r="B235" s="39"/>
      <c r="C235" s="227" t="s">
        <v>716</v>
      </c>
      <c r="D235" s="227" t="s">
        <v>210</v>
      </c>
      <c r="E235" s="228" t="s">
        <v>1881</v>
      </c>
      <c r="F235" s="229" t="s">
        <v>1876</v>
      </c>
      <c r="G235" s="230" t="s">
        <v>689</v>
      </c>
      <c r="H235" s="231">
        <v>1</v>
      </c>
      <c r="I235" s="232"/>
      <c r="J235" s="233">
        <f>ROUND(I235*H235,2)</f>
        <v>0</v>
      </c>
      <c r="K235" s="234"/>
      <c r="L235" s="44"/>
      <c r="M235" s="235" t="s">
        <v>1</v>
      </c>
      <c r="N235" s="236" t="s">
        <v>44</v>
      </c>
      <c r="O235" s="91"/>
      <c r="P235" s="237">
        <f>O235*H235</f>
        <v>0</v>
      </c>
      <c r="Q235" s="237">
        <v>0</v>
      </c>
      <c r="R235" s="237">
        <f>Q235*H235</f>
        <v>0</v>
      </c>
      <c r="S235" s="237">
        <v>0</v>
      </c>
      <c r="T235" s="238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9" t="s">
        <v>214</v>
      </c>
      <c r="AT235" s="239" t="s">
        <v>210</v>
      </c>
      <c r="AU235" s="239" t="s">
        <v>85</v>
      </c>
      <c r="AY235" s="17" t="s">
        <v>208</v>
      </c>
      <c r="BE235" s="240">
        <f>IF(N235="základní",J235,0)</f>
        <v>0</v>
      </c>
      <c r="BF235" s="240">
        <f>IF(N235="snížená",J235,0)</f>
        <v>0</v>
      </c>
      <c r="BG235" s="240">
        <f>IF(N235="zákl. přenesená",J235,0)</f>
        <v>0</v>
      </c>
      <c r="BH235" s="240">
        <f>IF(N235="sníž. přenesená",J235,0)</f>
        <v>0</v>
      </c>
      <c r="BI235" s="240">
        <f>IF(N235="nulová",J235,0)</f>
        <v>0</v>
      </c>
      <c r="BJ235" s="17" t="s">
        <v>91</v>
      </c>
      <c r="BK235" s="240">
        <f>ROUND(I235*H235,2)</f>
        <v>0</v>
      </c>
      <c r="BL235" s="17" t="s">
        <v>214</v>
      </c>
      <c r="BM235" s="239" t="s">
        <v>719</v>
      </c>
    </row>
    <row r="236" s="2" customFormat="1" ht="37.8" customHeight="1">
      <c r="A236" s="38"/>
      <c r="B236" s="39"/>
      <c r="C236" s="227" t="s">
        <v>470</v>
      </c>
      <c r="D236" s="227" t="s">
        <v>210</v>
      </c>
      <c r="E236" s="228" t="s">
        <v>1882</v>
      </c>
      <c r="F236" s="229" t="s">
        <v>1841</v>
      </c>
      <c r="G236" s="230" t="s">
        <v>689</v>
      </c>
      <c r="H236" s="231">
        <v>1</v>
      </c>
      <c r="I236" s="232"/>
      <c r="J236" s="233">
        <f>ROUND(I236*H236,2)</f>
        <v>0</v>
      </c>
      <c r="K236" s="234"/>
      <c r="L236" s="44"/>
      <c r="M236" s="235" t="s">
        <v>1</v>
      </c>
      <c r="N236" s="236" t="s">
        <v>44</v>
      </c>
      <c r="O236" s="91"/>
      <c r="P236" s="237">
        <f>O236*H236</f>
        <v>0</v>
      </c>
      <c r="Q236" s="237">
        <v>0</v>
      </c>
      <c r="R236" s="237">
        <f>Q236*H236</f>
        <v>0</v>
      </c>
      <c r="S236" s="237">
        <v>0</v>
      </c>
      <c r="T236" s="238">
        <f>S236*H236</f>
        <v>0</v>
      </c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R236" s="239" t="s">
        <v>214</v>
      </c>
      <c r="AT236" s="239" t="s">
        <v>210</v>
      </c>
      <c r="AU236" s="239" t="s">
        <v>85</v>
      </c>
      <c r="AY236" s="17" t="s">
        <v>208</v>
      </c>
      <c r="BE236" s="240">
        <f>IF(N236="základní",J236,0)</f>
        <v>0</v>
      </c>
      <c r="BF236" s="240">
        <f>IF(N236="snížená",J236,0)</f>
        <v>0</v>
      </c>
      <c r="BG236" s="240">
        <f>IF(N236="zákl. přenesená",J236,0)</f>
        <v>0</v>
      </c>
      <c r="BH236" s="240">
        <f>IF(N236="sníž. přenesená",J236,0)</f>
        <v>0</v>
      </c>
      <c r="BI236" s="240">
        <f>IF(N236="nulová",J236,0)</f>
        <v>0</v>
      </c>
      <c r="BJ236" s="17" t="s">
        <v>91</v>
      </c>
      <c r="BK236" s="240">
        <f>ROUND(I236*H236,2)</f>
        <v>0</v>
      </c>
      <c r="BL236" s="17" t="s">
        <v>214</v>
      </c>
      <c r="BM236" s="239" t="s">
        <v>722</v>
      </c>
    </row>
    <row r="237" s="2" customFormat="1" ht="37.8" customHeight="1">
      <c r="A237" s="38"/>
      <c r="B237" s="39"/>
      <c r="C237" s="227" t="s">
        <v>724</v>
      </c>
      <c r="D237" s="227" t="s">
        <v>210</v>
      </c>
      <c r="E237" s="228" t="s">
        <v>1883</v>
      </c>
      <c r="F237" s="229" t="s">
        <v>1773</v>
      </c>
      <c r="G237" s="230" t="s">
        <v>689</v>
      </c>
      <c r="H237" s="231">
        <v>1</v>
      </c>
      <c r="I237" s="232"/>
      <c r="J237" s="233">
        <f>ROUND(I237*H237,2)</f>
        <v>0</v>
      </c>
      <c r="K237" s="234"/>
      <c r="L237" s="44"/>
      <c r="M237" s="235" t="s">
        <v>1</v>
      </c>
      <c r="N237" s="236" t="s">
        <v>44</v>
      </c>
      <c r="O237" s="91"/>
      <c r="P237" s="237">
        <f>O237*H237</f>
        <v>0</v>
      </c>
      <c r="Q237" s="237">
        <v>0</v>
      </c>
      <c r="R237" s="237">
        <f>Q237*H237</f>
        <v>0</v>
      </c>
      <c r="S237" s="237">
        <v>0</v>
      </c>
      <c r="T237" s="238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9" t="s">
        <v>214</v>
      </c>
      <c r="AT237" s="239" t="s">
        <v>210</v>
      </c>
      <c r="AU237" s="239" t="s">
        <v>85</v>
      </c>
      <c r="AY237" s="17" t="s">
        <v>208</v>
      </c>
      <c r="BE237" s="240">
        <f>IF(N237="základní",J237,0)</f>
        <v>0</v>
      </c>
      <c r="BF237" s="240">
        <f>IF(N237="snížená",J237,0)</f>
        <v>0</v>
      </c>
      <c r="BG237" s="240">
        <f>IF(N237="zákl. přenesená",J237,0)</f>
        <v>0</v>
      </c>
      <c r="BH237" s="240">
        <f>IF(N237="sníž. přenesená",J237,0)</f>
        <v>0</v>
      </c>
      <c r="BI237" s="240">
        <f>IF(N237="nulová",J237,0)</f>
        <v>0</v>
      </c>
      <c r="BJ237" s="17" t="s">
        <v>91</v>
      </c>
      <c r="BK237" s="240">
        <f>ROUND(I237*H237,2)</f>
        <v>0</v>
      </c>
      <c r="BL237" s="17" t="s">
        <v>214</v>
      </c>
      <c r="BM237" s="239" t="s">
        <v>727</v>
      </c>
    </row>
    <row r="238" s="2" customFormat="1" ht="37.8" customHeight="1">
      <c r="A238" s="38"/>
      <c r="B238" s="39"/>
      <c r="C238" s="227" t="s">
        <v>474</v>
      </c>
      <c r="D238" s="227" t="s">
        <v>210</v>
      </c>
      <c r="E238" s="228" t="s">
        <v>1884</v>
      </c>
      <c r="F238" s="229" t="s">
        <v>1775</v>
      </c>
      <c r="G238" s="230" t="s">
        <v>689</v>
      </c>
      <c r="H238" s="231">
        <v>1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85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733</v>
      </c>
    </row>
    <row r="239" s="2" customFormat="1" ht="37.8" customHeight="1">
      <c r="A239" s="38"/>
      <c r="B239" s="39"/>
      <c r="C239" s="227" t="s">
        <v>734</v>
      </c>
      <c r="D239" s="227" t="s">
        <v>210</v>
      </c>
      <c r="E239" s="228" t="s">
        <v>1885</v>
      </c>
      <c r="F239" s="229" t="s">
        <v>1841</v>
      </c>
      <c r="G239" s="230" t="s">
        <v>689</v>
      </c>
      <c r="H239" s="231">
        <v>1</v>
      </c>
      <c r="I239" s="232"/>
      <c r="J239" s="233">
        <f>ROUND(I239*H239,2)</f>
        <v>0</v>
      </c>
      <c r="K239" s="234"/>
      <c r="L239" s="44"/>
      <c r="M239" s="235" t="s">
        <v>1</v>
      </c>
      <c r="N239" s="236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214</v>
      </c>
      <c r="AT239" s="239" t="s">
        <v>210</v>
      </c>
      <c r="AU239" s="239" t="s">
        <v>85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737</v>
      </c>
    </row>
    <row r="240" s="2" customFormat="1" ht="37.8" customHeight="1">
      <c r="A240" s="38"/>
      <c r="B240" s="39"/>
      <c r="C240" s="227" t="s">
        <v>479</v>
      </c>
      <c r="D240" s="227" t="s">
        <v>210</v>
      </c>
      <c r="E240" s="228" t="s">
        <v>1886</v>
      </c>
      <c r="F240" s="229" t="s">
        <v>1841</v>
      </c>
      <c r="G240" s="230" t="s">
        <v>689</v>
      </c>
      <c r="H240" s="231">
        <v>1</v>
      </c>
      <c r="I240" s="232"/>
      <c r="J240" s="233">
        <f>ROUND(I240*H240,2)</f>
        <v>0</v>
      </c>
      <c r="K240" s="234"/>
      <c r="L240" s="44"/>
      <c r="M240" s="235" t="s">
        <v>1</v>
      </c>
      <c r="N240" s="236" t="s">
        <v>44</v>
      </c>
      <c r="O240" s="91"/>
      <c r="P240" s="237">
        <f>O240*H240</f>
        <v>0</v>
      </c>
      <c r="Q240" s="237">
        <v>0</v>
      </c>
      <c r="R240" s="237">
        <f>Q240*H240</f>
        <v>0</v>
      </c>
      <c r="S240" s="237">
        <v>0</v>
      </c>
      <c r="T240" s="238">
        <f>S240*H240</f>
        <v>0</v>
      </c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R240" s="239" t="s">
        <v>214</v>
      </c>
      <c r="AT240" s="239" t="s">
        <v>210</v>
      </c>
      <c r="AU240" s="239" t="s">
        <v>85</v>
      </c>
      <c r="AY240" s="17" t="s">
        <v>208</v>
      </c>
      <c r="BE240" s="240">
        <f>IF(N240="základní",J240,0)</f>
        <v>0</v>
      </c>
      <c r="BF240" s="240">
        <f>IF(N240="snížená",J240,0)</f>
        <v>0</v>
      </c>
      <c r="BG240" s="240">
        <f>IF(N240="zákl. přenesená",J240,0)</f>
        <v>0</v>
      </c>
      <c r="BH240" s="240">
        <f>IF(N240="sníž. přenesená",J240,0)</f>
        <v>0</v>
      </c>
      <c r="BI240" s="240">
        <f>IF(N240="nulová",J240,0)</f>
        <v>0</v>
      </c>
      <c r="BJ240" s="17" t="s">
        <v>91</v>
      </c>
      <c r="BK240" s="240">
        <f>ROUND(I240*H240,2)</f>
        <v>0</v>
      </c>
      <c r="BL240" s="17" t="s">
        <v>214</v>
      </c>
      <c r="BM240" s="239" t="s">
        <v>740</v>
      </c>
    </row>
    <row r="241" s="2" customFormat="1" ht="37.8" customHeight="1">
      <c r="A241" s="38"/>
      <c r="B241" s="39"/>
      <c r="C241" s="227" t="s">
        <v>742</v>
      </c>
      <c r="D241" s="227" t="s">
        <v>210</v>
      </c>
      <c r="E241" s="228" t="s">
        <v>1887</v>
      </c>
      <c r="F241" s="229" t="s">
        <v>1841</v>
      </c>
      <c r="G241" s="230" t="s">
        <v>689</v>
      </c>
      <c r="H241" s="231">
        <v>1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85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745</v>
      </c>
    </row>
    <row r="242" s="2" customFormat="1" ht="37.8" customHeight="1">
      <c r="A242" s="38"/>
      <c r="B242" s="39"/>
      <c r="C242" s="227" t="s">
        <v>484</v>
      </c>
      <c r="D242" s="227" t="s">
        <v>210</v>
      </c>
      <c r="E242" s="228" t="s">
        <v>1888</v>
      </c>
      <c r="F242" s="229" t="s">
        <v>1889</v>
      </c>
      <c r="G242" s="230" t="s">
        <v>689</v>
      </c>
      <c r="H242" s="231">
        <v>1</v>
      </c>
      <c r="I242" s="232"/>
      <c r="J242" s="233">
        <f>ROUND(I242*H242,2)</f>
        <v>0</v>
      </c>
      <c r="K242" s="234"/>
      <c r="L242" s="44"/>
      <c r="M242" s="235" t="s">
        <v>1</v>
      </c>
      <c r="N242" s="236" t="s">
        <v>44</v>
      </c>
      <c r="O242" s="91"/>
      <c r="P242" s="237">
        <f>O242*H242</f>
        <v>0</v>
      </c>
      <c r="Q242" s="237">
        <v>0</v>
      </c>
      <c r="R242" s="237">
        <f>Q242*H242</f>
        <v>0</v>
      </c>
      <c r="S242" s="237">
        <v>0</v>
      </c>
      <c r="T242" s="238">
        <f>S242*H242</f>
        <v>0</v>
      </c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R242" s="239" t="s">
        <v>214</v>
      </c>
      <c r="AT242" s="239" t="s">
        <v>210</v>
      </c>
      <c r="AU242" s="239" t="s">
        <v>85</v>
      </c>
      <c r="AY242" s="17" t="s">
        <v>208</v>
      </c>
      <c r="BE242" s="240">
        <f>IF(N242="základní",J242,0)</f>
        <v>0</v>
      </c>
      <c r="BF242" s="240">
        <f>IF(N242="snížená",J242,0)</f>
        <v>0</v>
      </c>
      <c r="BG242" s="240">
        <f>IF(N242="zákl. přenesená",J242,0)</f>
        <v>0</v>
      </c>
      <c r="BH242" s="240">
        <f>IF(N242="sníž. přenesená",J242,0)</f>
        <v>0</v>
      </c>
      <c r="BI242" s="240">
        <f>IF(N242="nulová",J242,0)</f>
        <v>0</v>
      </c>
      <c r="BJ242" s="17" t="s">
        <v>91</v>
      </c>
      <c r="BK242" s="240">
        <f>ROUND(I242*H242,2)</f>
        <v>0</v>
      </c>
      <c r="BL242" s="17" t="s">
        <v>214</v>
      </c>
      <c r="BM242" s="239" t="s">
        <v>750</v>
      </c>
    </row>
    <row r="243" s="2" customFormat="1" ht="37.8" customHeight="1">
      <c r="A243" s="38"/>
      <c r="B243" s="39"/>
      <c r="C243" s="227" t="s">
        <v>755</v>
      </c>
      <c r="D243" s="227" t="s">
        <v>210</v>
      </c>
      <c r="E243" s="228" t="s">
        <v>1890</v>
      </c>
      <c r="F243" s="229" t="s">
        <v>1841</v>
      </c>
      <c r="G243" s="230" t="s">
        <v>689</v>
      </c>
      <c r="H243" s="231">
        <v>1</v>
      </c>
      <c r="I243" s="232"/>
      <c r="J243" s="233">
        <f>ROUND(I243*H243,2)</f>
        <v>0</v>
      </c>
      <c r="K243" s="234"/>
      <c r="L243" s="44"/>
      <c r="M243" s="235" t="s">
        <v>1</v>
      </c>
      <c r="N243" s="236" t="s">
        <v>44</v>
      </c>
      <c r="O243" s="91"/>
      <c r="P243" s="237">
        <f>O243*H243</f>
        <v>0</v>
      </c>
      <c r="Q243" s="237">
        <v>0</v>
      </c>
      <c r="R243" s="237">
        <f>Q243*H243</f>
        <v>0</v>
      </c>
      <c r="S243" s="237">
        <v>0</v>
      </c>
      <c r="T243" s="238">
        <f>S243*H243</f>
        <v>0</v>
      </c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R243" s="239" t="s">
        <v>214</v>
      </c>
      <c r="AT243" s="239" t="s">
        <v>210</v>
      </c>
      <c r="AU243" s="239" t="s">
        <v>85</v>
      </c>
      <c r="AY243" s="17" t="s">
        <v>208</v>
      </c>
      <c r="BE243" s="240">
        <f>IF(N243="základní",J243,0)</f>
        <v>0</v>
      </c>
      <c r="BF243" s="240">
        <f>IF(N243="snížená",J243,0)</f>
        <v>0</v>
      </c>
      <c r="BG243" s="240">
        <f>IF(N243="zákl. přenesená",J243,0)</f>
        <v>0</v>
      </c>
      <c r="BH243" s="240">
        <f>IF(N243="sníž. přenesená",J243,0)</f>
        <v>0</v>
      </c>
      <c r="BI243" s="240">
        <f>IF(N243="nulová",J243,0)</f>
        <v>0</v>
      </c>
      <c r="BJ243" s="17" t="s">
        <v>91</v>
      </c>
      <c r="BK243" s="240">
        <f>ROUND(I243*H243,2)</f>
        <v>0</v>
      </c>
      <c r="BL243" s="17" t="s">
        <v>214</v>
      </c>
      <c r="BM243" s="239" t="s">
        <v>758</v>
      </c>
    </row>
    <row r="244" s="2" customFormat="1" ht="37.8" customHeight="1">
      <c r="A244" s="38"/>
      <c r="B244" s="39"/>
      <c r="C244" s="227" t="s">
        <v>488</v>
      </c>
      <c r="D244" s="227" t="s">
        <v>210</v>
      </c>
      <c r="E244" s="228" t="s">
        <v>1891</v>
      </c>
      <c r="F244" s="229" t="s">
        <v>1841</v>
      </c>
      <c r="G244" s="230" t="s">
        <v>689</v>
      </c>
      <c r="H244" s="231">
        <v>1</v>
      </c>
      <c r="I244" s="232"/>
      <c r="J244" s="233">
        <f>ROUND(I244*H244,2)</f>
        <v>0</v>
      </c>
      <c r="K244" s="234"/>
      <c r="L244" s="44"/>
      <c r="M244" s="235" t="s">
        <v>1</v>
      </c>
      <c r="N244" s="236" t="s">
        <v>44</v>
      </c>
      <c r="O244" s="91"/>
      <c r="P244" s="237">
        <f>O244*H244</f>
        <v>0</v>
      </c>
      <c r="Q244" s="237">
        <v>0</v>
      </c>
      <c r="R244" s="237">
        <f>Q244*H244</f>
        <v>0</v>
      </c>
      <c r="S244" s="237">
        <v>0</v>
      </c>
      <c r="T244" s="238">
        <f>S244*H244</f>
        <v>0</v>
      </c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R244" s="239" t="s">
        <v>214</v>
      </c>
      <c r="AT244" s="239" t="s">
        <v>210</v>
      </c>
      <c r="AU244" s="239" t="s">
        <v>85</v>
      </c>
      <c r="AY244" s="17" t="s">
        <v>208</v>
      </c>
      <c r="BE244" s="240">
        <f>IF(N244="základní",J244,0)</f>
        <v>0</v>
      </c>
      <c r="BF244" s="240">
        <f>IF(N244="snížená",J244,0)</f>
        <v>0</v>
      </c>
      <c r="BG244" s="240">
        <f>IF(N244="zákl. přenesená",J244,0)</f>
        <v>0</v>
      </c>
      <c r="BH244" s="240">
        <f>IF(N244="sníž. přenesená",J244,0)</f>
        <v>0</v>
      </c>
      <c r="BI244" s="240">
        <f>IF(N244="nulová",J244,0)</f>
        <v>0</v>
      </c>
      <c r="BJ244" s="17" t="s">
        <v>91</v>
      </c>
      <c r="BK244" s="240">
        <f>ROUND(I244*H244,2)</f>
        <v>0</v>
      </c>
      <c r="BL244" s="17" t="s">
        <v>214</v>
      </c>
      <c r="BM244" s="239" t="s">
        <v>762</v>
      </c>
    </row>
    <row r="245" s="2" customFormat="1" ht="37.8" customHeight="1">
      <c r="A245" s="38"/>
      <c r="B245" s="39"/>
      <c r="C245" s="227" t="s">
        <v>764</v>
      </c>
      <c r="D245" s="227" t="s">
        <v>210</v>
      </c>
      <c r="E245" s="228" t="s">
        <v>1892</v>
      </c>
      <c r="F245" s="229" t="s">
        <v>1841</v>
      </c>
      <c r="G245" s="230" t="s">
        <v>689</v>
      </c>
      <c r="H245" s="231">
        <v>1</v>
      </c>
      <c r="I245" s="232"/>
      <c r="J245" s="233">
        <f>ROUND(I245*H245,2)</f>
        <v>0</v>
      </c>
      <c r="K245" s="234"/>
      <c r="L245" s="44"/>
      <c r="M245" s="235" t="s">
        <v>1</v>
      </c>
      <c r="N245" s="236" t="s">
        <v>44</v>
      </c>
      <c r="O245" s="91"/>
      <c r="P245" s="237">
        <f>O245*H245</f>
        <v>0</v>
      </c>
      <c r="Q245" s="237">
        <v>0</v>
      </c>
      <c r="R245" s="237">
        <f>Q245*H245</f>
        <v>0</v>
      </c>
      <c r="S245" s="237">
        <v>0</v>
      </c>
      <c r="T245" s="238">
        <f>S245*H245</f>
        <v>0</v>
      </c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R245" s="239" t="s">
        <v>214</v>
      </c>
      <c r="AT245" s="239" t="s">
        <v>210</v>
      </c>
      <c r="AU245" s="239" t="s">
        <v>85</v>
      </c>
      <c r="AY245" s="17" t="s">
        <v>208</v>
      </c>
      <c r="BE245" s="240">
        <f>IF(N245="základní",J245,0)</f>
        <v>0</v>
      </c>
      <c r="BF245" s="240">
        <f>IF(N245="snížená",J245,0)</f>
        <v>0</v>
      </c>
      <c r="BG245" s="240">
        <f>IF(N245="zákl. přenesená",J245,0)</f>
        <v>0</v>
      </c>
      <c r="BH245" s="240">
        <f>IF(N245="sníž. přenesená",J245,0)</f>
        <v>0</v>
      </c>
      <c r="BI245" s="240">
        <f>IF(N245="nulová",J245,0)</f>
        <v>0</v>
      </c>
      <c r="BJ245" s="17" t="s">
        <v>91</v>
      </c>
      <c r="BK245" s="240">
        <f>ROUND(I245*H245,2)</f>
        <v>0</v>
      </c>
      <c r="BL245" s="17" t="s">
        <v>214</v>
      </c>
      <c r="BM245" s="239" t="s">
        <v>767</v>
      </c>
    </row>
    <row r="246" s="2" customFormat="1" ht="37.8" customHeight="1">
      <c r="A246" s="38"/>
      <c r="B246" s="39"/>
      <c r="C246" s="227" t="s">
        <v>492</v>
      </c>
      <c r="D246" s="227" t="s">
        <v>210</v>
      </c>
      <c r="E246" s="228" t="s">
        <v>1893</v>
      </c>
      <c r="F246" s="229" t="s">
        <v>1841</v>
      </c>
      <c r="G246" s="230" t="s">
        <v>689</v>
      </c>
      <c r="H246" s="231">
        <v>1</v>
      </c>
      <c r="I246" s="232"/>
      <c r="J246" s="233">
        <f>ROUND(I246*H246,2)</f>
        <v>0</v>
      </c>
      <c r="K246" s="234"/>
      <c r="L246" s="44"/>
      <c r="M246" s="235" t="s">
        <v>1</v>
      </c>
      <c r="N246" s="236" t="s">
        <v>44</v>
      </c>
      <c r="O246" s="91"/>
      <c r="P246" s="237">
        <f>O246*H246</f>
        <v>0</v>
      </c>
      <c r="Q246" s="237">
        <v>0</v>
      </c>
      <c r="R246" s="237">
        <f>Q246*H246</f>
        <v>0</v>
      </c>
      <c r="S246" s="237">
        <v>0</v>
      </c>
      <c r="T246" s="238">
        <f>S246*H246</f>
        <v>0</v>
      </c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R246" s="239" t="s">
        <v>214</v>
      </c>
      <c r="AT246" s="239" t="s">
        <v>210</v>
      </c>
      <c r="AU246" s="239" t="s">
        <v>85</v>
      </c>
      <c r="AY246" s="17" t="s">
        <v>208</v>
      </c>
      <c r="BE246" s="240">
        <f>IF(N246="základní",J246,0)</f>
        <v>0</v>
      </c>
      <c r="BF246" s="240">
        <f>IF(N246="snížená",J246,0)</f>
        <v>0</v>
      </c>
      <c r="BG246" s="240">
        <f>IF(N246="zákl. přenesená",J246,0)</f>
        <v>0</v>
      </c>
      <c r="BH246" s="240">
        <f>IF(N246="sníž. přenesená",J246,0)</f>
        <v>0</v>
      </c>
      <c r="BI246" s="240">
        <f>IF(N246="nulová",J246,0)</f>
        <v>0</v>
      </c>
      <c r="BJ246" s="17" t="s">
        <v>91</v>
      </c>
      <c r="BK246" s="240">
        <f>ROUND(I246*H246,2)</f>
        <v>0</v>
      </c>
      <c r="BL246" s="17" t="s">
        <v>214</v>
      </c>
      <c r="BM246" s="239" t="s">
        <v>771</v>
      </c>
    </row>
    <row r="247" s="2" customFormat="1" ht="37.8" customHeight="1">
      <c r="A247" s="38"/>
      <c r="B247" s="39"/>
      <c r="C247" s="227" t="s">
        <v>772</v>
      </c>
      <c r="D247" s="227" t="s">
        <v>210</v>
      </c>
      <c r="E247" s="228" t="s">
        <v>1894</v>
      </c>
      <c r="F247" s="229" t="s">
        <v>1841</v>
      </c>
      <c r="G247" s="230" t="s">
        <v>689</v>
      </c>
      <c r="H247" s="231">
        <v>1</v>
      </c>
      <c r="I247" s="232"/>
      <c r="J247" s="233">
        <f>ROUND(I247*H247,2)</f>
        <v>0</v>
      </c>
      <c r="K247" s="234"/>
      <c r="L247" s="44"/>
      <c r="M247" s="235" t="s">
        <v>1</v>
      </c>
      <c r="N247" s="236" t="s">
        <v>44</v>
      </c>
      <c r="O247" s="91"/>
      <c r="P247" s="237">
        <f>O247*H247</f>
        <v>0</v>
      </c>
      <c r="Q247" s="237">
        <v>0</v>
      </c>
      <c r="R247" s="237">
        <f>Q247*H247</f>
        <v>0</v>
      </c>
      <c r="S247" s="237">
        <v>0</v>
      </c>
      <c r="T247" s="238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9" t="s">
        <v>214</v>
      </c>
      <c r="AT247" s="239" t="s">
        <v>210</v>
      </c>
      <c r="AU247" s="239" t="s">
        <v>85</v>
      </c>
      <c r="AY247" s="17" t="s">
        <v>208</v>
      </c>
      <c r="BE247" s="240">
        <f>IF(N247="základní",J247,0)</f>
        <v>0</v>
      </c>
      <c r="BF247" s="240">
        <f>IF(N247="snížená",J247,0)</f>
        <v>0</v>
      </c>
      <c r="BG247" s="240">
        <f>IF(N247="zákl. přenesená",J247,0)</f>
        <v>0</v>
      </c>
      <c r="BH247" s="240">
        <f>IF(N247="sníž. přenesená",J247,0)</f>
        <v>0</v>
      </c>
      <c r="BI247" s="240">
        <f>IF(N247="nulová",J247,0)</f>
        <v>0</v>
      </c>
      <c r="BJ247" s="17" t="s">
        <v>91</v>
      </c>
      <c r="BK247" s="240">
        <f>ROUND(I247*H247,2)</f>
        <v>0</v>
      </c>
      <c r="BL247" s="17" t="s">
        <v>214</v>
      </c>
      <c r="BM247" s="239" t="s">
        <v>775</v>
      </c>
    </row>
    <row r="248" s="2" customFormat="1" ht="37.8" customHeight="1">
      <c r="A248" s="38"/>
      <c r="B248" s="39"/>
      <c r="C248" s="227" t="s">
        <v>495</v>
      </c>
      <c r="D248" s="227" t="s">
        <v>210</v>
      </c>
      <c r="E248" s="228" t="s">
        <v>1895</v>
      </c>
      <c r="F248" s="229" t="s">
        <v>1841</v>
      </c>
      <c r="G248" s="230" t="s">
        <v>689</v>
      </c>
      <c r="H248" s="231">
        <v>1</v>
      </c>
      <c r="I248" s="232"/>
      <c r="J248" s="233">
        <f>ROUND(I248*H248,2)</f>
        <v>0</v>
      </c>
      <c r="K248" s="234"/>
      <c r="L248" s="44"/>
      <c r="M248" s="235" t="s">
        <v>1</v>
      </c>
      <c r="N248" s="236" t="s">
        <v>44</v>
      </c>
      <c r="O248" s="91"/>
      <c r="P248" s="237">
        <f>O248*H248</f>
        <v>0</v>
      </c>
      <c r="Q248" s="237">
        <v>0</v>
      </c>
      <c r="R248" s="237">
        <f>Q248*H248</f>
        <v>0</v>
      </c>
      <c r="S248" s="237">
        <v>0</v>
      </c>
      <c r="T248" s="238">
        <f>S248*H248</f>
        <v>0</v>
      </c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R248" s="239" t="s">
        <v>214</v>
      </c>
      <c r="AT248" s="239" t="s">
        <v>210</v>
      </c>
      <c r="AU248" s="239" t="s">
        <v>85</v>
      </c>
      <c r="AY248" s="17" t="s">
        <v>208</v>
      </c>
      <c r="BE248" s="240">
        <f>IF(N248="základní",J248,0)</f>
        <v>0</v>
      </c>
      <c r="BF248" s="240">
        <f>IF(N248="snížená",J248,0)</f>
        <v>0</v>
      </c>
      <c r="BG248" s="240">
        <f>IF(N248="zákl. přenesená",J248,0)</f>
        <v>0</v>
      </c>
      <c r="BH248" s="240">
        <f>IF(N248="sníž. přenesená",J248,0)</f>
        <v>0</v>
      </c>
      <c r="BI248" s="240">
        <f>IF(N248="nulová",J248,0)</f>
        <v>0</v>
      </c>
      <c r="BJ248" s="17" t="s">
        <v>91</v>
      </c>
      <c r="BK248" s="240">
        <f>ROUND(I248*H248,2)</f>
        <v>0</v>
      </c>
      <c r="BL248" s="17" t="s">
        <v>214</v>
      </c>
      <c r="BM248" s="239" t="s">
        <v>781</v>
      </c>
    </row>
    <row r="249" s="2" customFormat="1" ht="37.8" customHeight="1">
      <c r="A249" s="38"/>
      <c r="B249" s="39"/>
      <c r="C249" s="227" t="s">
        <v>783</v>
      </c>
      <c r="D249" s="227" t="s">
        <v>210</v>
      </c>
      <c r="E249" s="228" t="s">
        <v>1896</v>
      </c>
      <c r="F249" s="229" t="s">
        <v>1841</v>
      </c>
      <c r="G249" s="230" t="s">
        <v>689</v>
      </c>
      <c r="H249" s="231">
        <v>1</v>
      </c>
      <c r="I249" s="232"/>
      <c r="J249" s="233">
        <f>ROUND(I249*H249,2)</f>
        <v>0</v>
      </c>
      <c r="K249" s="234"/>
      <c r="L249" s="44"/>
      <c r="M249" s="235" t="s">
        <v>1</v>
      </c>
      <c r="N249" s="236" t="s">
        <v>44</v>
      </c>
      <c r="O249" s="91"/>
      <c r="P249" s="237">
        <f>O249*H249</f>
        <v>0</v>
      </c>
      <c r="Q249" s="237">
        <v>0</v>
      </c>
      <c r="R249" s="237">
        <f>Q249*H249</f>
        <v>0</v>
      </c>
      <c r="S249" s="237">
        <v>0</v>
      </c>
      <c r="T249" s="238">
        <f>S249*H249</f>
        <v>0</v>
      </c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R249" s="239" t="s">
        <v>214</v>
      </c>
      <c r="AT249" s="239" t="s">
        <v>210</v>
      </c>
      <c r="AU249" s="239" t="s">
        <v>85</v>
      </c>
      <c r="AY249" s="17" t="s">
        <v>208</v>
      </c>
      <c r="BE249" s="240">
        <f>IF(N249="základní",J249,0)</f>
        <v>0</v>
      </c>
      <c r="BF249" s="240">
        <f>IF(N249="snížená",J249,0)</f>
        <v>0</v>
      </c>
      <c r="BG249" s="240">
        <f>IF(N249="zákl. přenesená",J249,0)</f>
        <v>0</v>
      </c>
      <c r="BH249" s="240">
        <f>IF(N249="sníž. přenesená",J249,0)</f>
        <v>0</v>
      </c>
      <c r="BI249" s="240">
        <f>IF(N249="nulová",J249,0)</f>
        <v>0</v>
      </c>
      <c r="BJ249" s="17" t="s">
        <v>91</v>
      </c>
      <c r="BK249" s="240">
        <f>ROUND(I249*H249,2)</f>
        <v>0</v>
      </c>
      <c r="BL249" s="17" t="s">
        <v>214</v>
      </c>
      <c r="BM249" s="239" t="s">
        <v>784</v>
      </c>
    </row>
    <row r="250" s="2" customFormat="1" ht="37.8" customHeight="1">
      <c r="A250" s="38"/>
      <c r="B250" s="39"/>
      <c r="C250" s="227" t="s">
        <v>500</v>
      </c>
      <c r="D250" s="227" t="s">
        <v>210</v>
      </c>
      <c r="E250" s="228" t="s">
        <v>1897</v>
      </c>
      <c r="F250" s="229" t="s">
        <v>1841</v>
      </c>
      <c r="G250" s="230" t="s">
        <v>689</v>
      </c>
      <c r="H250" s="231">
        <v>1</v>
      </c>
      <c r="I250" s="232"/>
      <c r="J250" s="233">
        <f>ROUND(I250*H250,2)</f>
        <v>0</v>
      </c>
      <c r="K250" s="234"/>
      <c r="L250" s="44"/>
      <c r="M250" s="235" t="s">
        <v>1</v>
      </c>
      <c r="N250" s="236" t="s">
        <v>44</v>
      </c>
      <c r="O250" s="91"/>
      <c r="P250" s="237">
        <f>O250*H250</f>
        <v>0</v>
      </c>
      <c r="Q250" s="237">
        <v>0</v>
      </c>
      <c r="R250" s="237">
        <f>Q250*H250</f>
        <v>0</v>
      </c>
      <c r="S250" s="237">
        <v>0</v>
      </c>
      <c r="T250" s="238">
        <f>S250*H250</f>
        <v>0</v>
      </c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R250" s="239" t="s">
        <v>214</v>
      </c>
      <c r="AT250" s="239" t="s">
        <v>210</v>
      </c>
      <c r="AU250" s="239" t="s">
        <v>85</v>
      </c>
      <c r="AY250" s="17" t="s">
        <v>208</v>
      </c>
      <c r="BE250" s="240">
        <f>IF(N250="základní",J250,0)</f>
        <v>0</v>
      </c>
      <c r="BF250" s="240">
        <f>IF(N250="snížená",J250,0)</f>
        <v>0</v>
      </c>
      <c r="BG250" s="240">
        <f>IF(N250="zákl. přenesená",J250,0)</f>
        <v>0</v>
      </c>
      <c r="BH250" s="240">
        <f>IF(N250="sníž. přenesená",J250,0)</f>
        <v>0</v>
      </c>
      <c r="BI250" s="240">
        <f>IF(N250="nulová",J250,0)</f>
        <v>0</v>
      </c>
      <c r="BJ250" s="17" t="s">
        <v>91</v>
      </c>
      <c r="BK250" s="240">
        <f>ROUND(I250*H250,2)</f>
        <v>0</v>
      </c>
      <c r="BL250" s="17" t="s">
        <v>214</v>
      </c>
      <c r="BM250" s="239" t="s">
        <v>788</v>
      </c>
    </row>
    <row r="251" s="2" customFormat="1" ht="37.8" customHeight="1">
      <c r="A251" s="38"/>
      <c r="B251" s="39"/>
      <c r="C251" s="227" t="s">
        <v>790</v>
      </c>
      <c r="D251" s="227" t="s">
        <v>210</v>
      </c>
      <c r="E251" s="228" t="s">
        <v>1898</v>
      </c>
      <c r="F251" s="229" t="s">
        <v>1773</v>
      </c>
      <c r="G251" s="230" t="s">
        <v>689</v>
      </c>
      <c r="H251" s="231">
        <v>1</v>
      </c>
      <c r="I251" s="232"/>
      <c r="J251" s="233">
        <f>ROUND(I251*H251,2)</f>
        <v>0</v>
      </c>
      <c r="K251" s="234"/>
      <c r="L251" s="44"/>
      <c r="M251" s="235" t="s">
        <v>1</v>
      </c>
      <c r="N251" s="236" t="s">
        <v>44</v>
      </c>
      <c r="O251" s="91"/>
      <c r="P251" s="237">
        <f>O251*H251</f>
        <v>0</v>
      </c>
      <c r="Q251" s="237">
        <v>0</v>
      </c>
      <c r="R251" s="237">
        <f>Q251*H251</f>
        <v>0</v>
      </c>
      <c r="S251" s="237">
        <v>0</v>
      </c>
      <c r="T251" s="238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9" t="s">
        <v>214</v>
      </c>
      <c r="AT251" s="239" t="s">
        <v>210</v>
      </c>
      <c r="AU251" s="239" t="s">
        <v>85</v>
      </c>
      <c r="AY251" s="17" t="s">
        <v>208</v>
      </c>
      <c r="BE251" s="240">
        <f>IF(N251="základní",J251,0)</f>
        <v>0</v>
      </c>
      <c r="BF251" s="240">
        <f>IF(N251="snížená",J251,0)</f>
        <v>0</v>
      </c>
      <c r="BG251" s="240">
        <f>IF(N251="zákl. přenesená",J251,0)</f>
        <v>0</v>
      </c>
      <c r="BH251" s="240">
        <f>IF(N251="sníž. přenesená",J251,0)</f>
        <v>0</v>
      </c>
      <c r="BI251" s="240">
        <f>IF(N251="nulová",J251,0)</f>
        <v>0</v>
      </c>
      <c r="BJ251" s="17" t="s">
        <v>91</v>
      </c>
      <c r="BK251" s="240">
        <f>ROUND(I251*H251,2)</f>
        <v>0</v>
      </c>
      <c r="BL251" s="17" t="s">
        <v>214</v>
      </c>
      <c r="BM251" s="239" t="s">
        <v>793</v>
      </c>
    </row>
    <row r="252" s="2" customFormat="1" ht="37.8" customHeight="1">
      <c r="A252" s="38"/>
      <c r="B252" s="39"/>
      <c r="C252" s="227" t="s">
        <v>503</v>
      </c>
      <c r="D252" s="227" t="s">
        <v>210</v>
      </c>
      <c r="E252" s="228" t="s">
        <v>1899</v>
      </c>
      <c r="F252" s="229" t="s">
        <v>1778</v>
      </c>
      <c r="G252" s="230" t="s">
        <v>689</v>
      </c>
      <c r="H252" s="231">
        <v>12</v>
      </c>
      <c r="I252" s="232"/>
      <c r="J252" s="233">
        <f>ROUND(I252*H252,2)</f>
        <v>0</v>
      </c>
      <c r="K252" s="234"/>
      <c r="L252" s="44"/>
      <c r="M252" s="235" t="s">
        <v>1</v>
      </c>
      <c r="N252" s="236" t="s">
        <v>44</v>
      </c>
      <c r="O252" s="91"/>
      <c r="P252" s="237">
        <f>O252*H252</f>
        <v>0</v>
      </c>
      <c r="Q252" s="237">
        <v>0</v>
      </c>
      <c r="R252" s="237">
        <f>Q252*H252</f>
        <v>0</v>
      </c>
      <c r="S252" s="237">
        <v>0</v>
      </c>
      <c r="T252" s="238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9" t="s">
        <v>214</v>
      </c>
      <c r="AT252" s="239" t="s">
        <v>210</v>
      </c>
      <c r="AU252" s="239" t="s">
        <v>85</v>
      </c>
      <c r="AY252" s="17" t="s">
        <v>208</v>
      </c>
      <c r="BE252" s="240">
        <f>IF(N252="základní",J252,0)</f>
        <v>0</v>
      </c>
      <c r="BF252" s="240">
        <f>IF(N252="snížená",J252,0)</f>
        <v>0</v>
      </c>
      <c r="BG252" s="240">
        <f>IF(N252="zákl. přenesená",J252,0)</f>
        <v>0</v>
      </c>
      <c r="BH252" s="240">
        <f>IF(N252="sníž. přenesená",J252,0)</f>
        <v>0</v>
      </c>
      <c r="BI252" s="240">
        <f>IF(N252="nulová",J252,0)</f>
        <v>0</v>
      </c>
      <c r="BJ252" s="17" t="s">
        <v>91</v>
      </c>
      <c r="BK252" s="240">
        <f>ROUND(I252*H252,2)</f>
        <v>0</v>
      </c>
      <c r="BL252" s="17" t="s">
        <v>214</v>
      </c>
      <c r="BM252" s="239" t="s">
        <v>799</v>
      </c>
    </row>
    <row r="253" s="2" customFormat="1" ht="16.5" customHeight="1">
      <c r="A253" s="38"/>
      <c r="B253" s="39"/>
      <c r="C253" s="227" t="s">
        <v>801</v>
      </c>
      <c r="D253" s="227" t="s">
        <v>210</v>
      </c>
      <c r="E253" s="228" t="s">
        <v>1900</v>
      </c>
      <c r="F253" s="229" t="s">
        <v>1760</v>
      </c>
      <c r="G253" s="230" t="s">
        <v>308</v>
      </c>
      <c r="H253" s="231">
        <v>12.92</v>
      </c>
      <c r="I253" s="232"/>
      <c r="J253" s="233">
        <f>ROUND(I253*H253,2)</f>
        <v>0</v>
      </c>
      <c r="K253" s="234"/>
      <c r="L253" s="44"/>
      <c r="M253" s="235" t="s">
        <v>1</v>
      </c>
      <c r="N253" s="236" t="s">
        <v>44</v>
      </c>
      <c r="O253" s="91"/>
      <c r="P253" s="237">
        <f>O253*H253</f>
        <v>0</v>
      </c>
      <c r="Q253" s="237">
        <v>0</v>
      </c>
      <c r="R253" s="237">
        <f>Q253*H253</f>
        <v>0</v>
      </c>
      <c r="S253" s="237">
        <v>0</v>
      </c>
      <c r="T253" s="238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9" t="s">
        <v>214</v>
      </c>
      <c r="AT253" s="239" t="s">
        <v>210</v>
      </c>
      <c r="AU253" s="239" t="s">
        <v>85</v>
      </c>
      <c r="AY253" s="17" t="s">
        <v>208</v>
      </c>
      <c r="BE253" s="240">
        <f>IF(N253="základní",J253,0)</f>
        <v>0</v>
      </c>
      <c r="BF253" s="240">
        <f>IF(N253="snížená",J253,0)</f>
        <v>0</v>
      </c>
      <c r="BG253" s="240">
        <f>IF(N253="zákl. přenesená",J253,0)</f>
        <v>0</v>
      </c>
      <c r="BH253" s="240">
        <f>IF(N253="sníž. přenesená",J253,0)</f>
        <v>0</v>
      </c>
      <c r="BI253" s="240">
        <f>IF(N253="nulová",J253,0)</f>
        <v>0</v>
      </c>
      <c r="BJ253" s="17" t="s">
        <v>91</v>
      </c>
      <c r="BK253" s="240">
        <f>ROUND(I253*H253,2)</f>
        <v>0</v>
      </c>
      <c r="BL253" s="17" t="s">
        <v>214</v>
      </c>
      <c r="BM253" s="239" t="s">
        <v>804</v>
      </c>
    </row>
    <row r="254" s="2" customFormat="1" ht="33" customHeight="1">
      <c r="A254" s="38"/>
      <c r="B254" s="39"/>
      <c r="C254" s="227" t="s">
        <v>508</v>
      </c>
      <c r="D254" s="227" t="s">
        <v>210</v>
      </c>
      <c r="E254" s="228" t="s">
        <v>1901</v>
      </c>
      <c r="F254" s="229" t="s">
        <v>1762</v>
      </c>
      <c r="G254" s="230" t="s">
        <v>308</v>
      </c>
      <c r="H254" s="231">
        <v>76.390000000000001</v>
      </c>
      <c r="I254" s="232"/>
      <c r="J254" s="233">
        <f>ROUND(I254*H254,2)</f>
        <v>0</v>
      </c>
      <c r="K254" s="234"/>
      <c r="L254" s="44"/>
      <c r="M254" s="235" t="s">
        <v>1</v>
      </c>
      <c r="N254" s="236" t="s">
        <v>44</v>
      </c>
      <c r="O254" s="91"/>
      <c r="P254" s="237">
        <f>O254*H254</f>
        <v>0</v>
      </c>
      <c r="Q254" s="237">
        <v>0</v>
      </c>
      <c r="R254" s="237">
        <f>Q254*H254</f>
        <v>0</v>
      </c>
      <c r="S254" s="237">
        <v>0</v>
      </c>
      <c r="T254" s="238">
        <f>S254*H254</f>
        <v>0</v>
      </c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R254" s="239" t="s">
        <v>214</v>
      </c>
      <c r="AT254" s="239" t="s">
        <v>210</v>
      </c>
      <c r="AU254" s="239" t="s">
        <v>85</v>
      </c>
      <c r="AY254" s="17" t="s">
        <v>208</v>
      </c>
      <c r="BE254" s="240">
        <f>IF(N254="základní",J254,0)</f>
        <v>0</v>
      </c>
      <c r="BF254" s="240">
        <f>IF(N254="snížená",J254,0)</f>
        <v>0</v>
      </c>
      <c r="BG254" s="240">
        <f>IF(N254="zákl. přenesená",J254,0)</f>
        <v>0</v>
      </c>
      <c r="BH254" s="240">
        <f>IF(N254="sníž. přenesená",J254,0)</f>
        <v>0</v>
      </c>
      <c r="BI254" s="240">
        <f>IF(N254="nulová",J254,0)</f>
        <v>0</v>
      </c>
      <c r="BJ254" s="17" t="s">
        <v>91</v>
      </c>
      <c r="BK254" s="240">
        <f>ROUND(I254*H254,2)</f>
        <v>0</v>
      </c>
      <c r="BL254" s="17" t="s">
        <v>214</v>
      </c>
      <c r="BM254" s="239" t="s">
        <v>808</v>
      </c>
    </row>
    <row r="255" s="2" customFormat="1" ht="37.8" customHeight="1">
      <c r="A255" s="38"/>
      <c r="B255" s="39"/>
      <c r="C255" s="227" t="s">
        <v>810</v>
      </c>
      <c r="D255" s="227" t="s">
        <v>210</v>
      </c>
      <c r="E255" s="228" t="s">
        <v>1902</v>
      </c>
      <c r="F255" s="229" t="s">
        <v>1766</v>
      </c>
      <c r="G255" s="230" t="s">
        <v>308</v>
      </c>
      <c r="H255" s="231">
        <v>13.779999999999999</v>
      </c>
      <c r="I255" s="232"/>
      <c r="J255" s="233">
        <f>ROUND(I255*H255,2)</f>
        <v>0</v>
      </c>
      <c r="K255" s="234"/>
      <c r="L255" s="44"/>
      <c r="M255" s="235" t="s">
        <v>1</v>
      </c>
      <c r="N255" s="236" t="s">
        <v>44</v>
      </c>
      <c r="O255" s="91"/>
      <c r="P255" s="237">
        <f>O255*H255</f>
        <v>0</v>
      </c>
      <c r="Q255" s="237">
        <v>0</v>
      </c>
      <c r="R255" s="237">
        <f>Q255*H255</f>
        <v>0</v>
      </c>
      <c r="S255" s="237">
        <v>0</v>
      </c>
      <c r="T255" s="238">
        <f>S255*H255</f>
        <v>0</v>
      </c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R255" s="239" t="s">
        <v>214</v>
      </c>
      <c r="AT255" s="239" t="s">
        <v>210</v>
      </c>
      <c r="AU255" s="239" t="s">
        <v>85</v>
      </c>
      <c r="AY255" s="17" t="s">
        <v>208</v>
      </c>
      <c r="BE255" s="240">
        <f>IF(N255="základní",J255,0)</f>
        <v>0</v>
      </c>
      <c r="BF255" s="240">
        <f>IF(N255="snížená",J255,0)</f>
        <v>0</v>
      </c>
      <c r="BG255" s="240">
        <f>IF(N255="zákl. přenesená",J255,0)</f>
        <v>0</v>
      </c>
      <c r="BH255" s="240">
        <f>IF(N255="sníž. přenesená",J255,0)</f>
        <v>0</v>
      </c>
      <c r="BI255" s="240">
        <f>IF(N255="nulová",J255,0)</f>
        <v>0</v>
      </c>
      <c r="BJ255" s="17" t="s">
        <v>91</v>
      </c>
      <c r="BK255" s="240">
        <f>ROUND(I255*H255,2)</f>
        <v>0</v>
      </c>
      <c r="BL255" s="17" t="s">
        <v>214</v>
      </c>
      <c r="BM255" s="239" t="s">
        <v>813</v>
      </c>
    </row>
    <row r="256" s="2" customFormat="1" ht="24.15" customHeight="1">
      <c r="A256" s="38"/>
      <c r="B256" s="39"/>
      <c r="C256" s="227" t="s">
        <v>512</v>
      </c>
      <c r="D256" s="227" t="s">
        <v>210</v>
      </c>
      <c r="E256" s="228" t="s">
        <v>1903</v>
      </c>
      <c r="F256" s="229" t="s">
        <v>1904</v>
      </c>
      <c r="G256" s="230" t="s">
        <v>1905</v>
      </c>
      <c r="H256" s="231">
        <v>0.080000000000000002</v>
      </c>
      <c r="I256" s="232"/>
      <c r="J256" s="233">
        <f>ROUND(I256*H256,2)</f>
        <v>0</v>
      </c>
      <c r="K256" s="234"/>
      <c r="L256" s="44"/>
      <c r="M256" s="235" t="s">
        <v>1</v>
      </c>
      <c r="N256" s="236" t="s">
        <v>44</v>
      </c>
      <c r="O256" s="91"/>
      <c r="P256" s="237">
        <f>O256*H256</f>
        <v>0</v>
      </c>
      <c r="Q256" s="237">
        <v>0</v>
      </c>
      <c r="R256" s="237">
        <f>Q256*H256</f>
        <v>0</v>
      </c>
      <c r="S256" s="237">
        <v>0</v>
      </c>
      <c r="T256" s="238">
        <f>S256*H256</f>
        <v>0</v>
      </c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R256" s="239" t="s">
        <v>214</v>
      </c>
      <c r="AT256" s="239" t="s">
        <v>210</v>
      </c>
      <c r="AU256" s="239" t="s">
        <v>85</v>
      </c>
      <c r="AY256" s="17" t="s">
        <v>208</v>
      </c>
      <c r="BE256" s="240">
        <f>IF(N256="základní",J256,0)</f>
        <v>0</v>
      </c>
      <c r="BF256" s="240">
        <f>IF(N256="snížená",J256,0)</f>
        <v>0</v>
      </c>
      <c r="BG256" s="240">
        <f>IF(N256="zákl. přenesená",J256,0)</f>
        <v>0</v>
      </c>
      <c r="BH256" s="240">
        <f>IF(N256="sníž. přenesená",J256,0)</f>
        <v>0</v>
      </c>
      <c r="BI256" s="240">
        <f>IF(N256="nulová",J256,0)</f>
        <v>0</v>
      </c>
      <c r="BJ256" s="17" t="s">
        <v>91</v>
      </c>
      <c r="BK256" s="240">
        <f>ROUND(I256*H256,2)</f>
        <v>0</v>
      </c>
      <c r="BL256" s="17" t="s">
        <v>214</v>
      </c>
      <c r="BM256" s="239" t="s">
        <v>817</v>
      </c>
    </row>
    <row r="257" s="2" customFormat="1" ht="24.15" customHeight="1">
      <c r="A257" s="38"/>
      <c r="B257" s="39"/>
      <c r="C257" s="227" t="s">
        <v>820</v>
      </c>
      <c r="D257" s="227" t="s">
        <v>210</v>
      </c>
      <c r="E257" s="228" t="s">
        <v>1906</v>
      </c>
      <c r="F257" s="229" t="s">
        <v>1907</v>
      </c>
      <c r="G257" s="230" t="s">
        <v>1905</v>
      </c>
      <c r="H257" s="231">
        <v>0.47999999999999998</v>
      </c>
      <c r="I257" s="232"/>
      <c r="J257" s="233">
        <f>ROUND(I257*H257,2)</f>
        <v>0</v>
      </c>
      <c r="K257" s="234"/>
      <c r="L257" s="44"/>
      <c r="M257" s="235" t="s">
        <v>1</v>
      </c>
      <c r="N257" s="236" t="s">
        <v>44</v>
      </c>
      <c r="O257" s="91"/>
      <c r="P257" s="237">
        <f>O257*H257</f>
        <v>0</v>
      </c>
      <c r="Q257" s="237">
        <v>0</v>
      </c>
      <c r="R257" s="237">
        <f>Q257*H257</f>
        <v>0</v>
      </c>
      <c r="S257" s="237">
        <v>0</v>
      </c>
      <c r="T257" s="238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9" t="s">
        <v>214</v>
      </c>
      <c r="AT257" s="239" t="s">
        <v>210</v>
      </c>
      <c r="AU257" s="239" t="s">
        <v>85</v>
      </c>
      <c r="AY257" s="17" t="s">
        <v>208</v>
      </c>
      <c r="BE257" s="240">
        <f>IF(N257="základní",J257,0)</f>
        <v>0</v>
      </c>
      <c r="BF257" s="240">
        <f>IF(N257="snížená",J257,0)</f>
        <v>0</v>
      </c>
      <c r="BG257" s="240">
        <f>IF(N257="zákl. přenesená",J257,0)</f>
        <v>0</v>
      </c>
      <c r="BH257" s="240">
        <f>IF(N257="sníž. přenesená",J257,0)</f>
        <v>0</v>
      </c>
      <c r="BI257" s="240">
        <f>IF(N257="nulová",J257,0)</f>
        <v>0</v>
      </c>
      <c r="BJ257" s="17" t="s">
        <v>91</v>
      </c>
      <c r="BK257" s="240">
        <f>ROUND(I257*H257,2)</f>
        <v>0</v>
      </c>
      <c r="BL257" s="17" t="s">
        <v>214</v>
      </c>
      <c r="BM257" s="239" t="s">
        <v>823</v>
      </c>
    </row>
    <row r="258" s="2" customFormat="1" ht="24.15" customHeight="1">
      <c r="A258" s="38"/>
      <c r="B258" s="39"/>
      <c r="C258" s="227" t="s">
        <v>517</v>
      </c>
      <c r="D258" s="227" t="s">
        <v>210</v>
      </c>
      <c r="E258" s="228" t="s">
        <v>1908</v>
      </c>
      <c r="F258" s="229" t="s">
        <v>1904</v>
      </c>
      <c r="G258" s="230" t="s">
        <v>1905</v>
      </c>
      <c r="H258" s="231">
        <v>21.460000000000001</v>
      </c>
      <c r="I258" s="232"/>
      <c r="J258" s="233">
        <f>ROUND(I258*H258,2)</f>
        <v>0</v>
      </c>
      <c r="K258" s="234"/>
      <c r="L258" s="44"/>
      <c r="M258" s="235" t="s">
        <v>1</v>
      </c>
      <c r="N258" s="236" t="s">
        <v>44</v>
      </c>
      <c r="O258" s="91"/>
      <c r="P258" s="237">
        <f>O258*H258</f>
        <v>0</v>
      </c>
      <c r="Q258" s="237">
        <v>0</v>
      </c>
      <c r="R258" s="237">
        <f>Q258*H258</f>
        <v>0</v>
      </c>
      <c r="S258" s="237">
        <v>0</v>
      </c>
      <c r="T258" s="238">
        <f>S258*H258</f>
        <v>0</v>
      </c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R258" s="239" t="s">
        <v>214</v>
      </c>
      <c r="AT258" s="239" t="s">
        <v>210</v>
      </c>
      <c r="AU258" s="239" t="s">
        <v>85</v>
      </c>
      <c r="AY258" s="17" t="s">
        <v>208</v>
      </c>
      <c r="BE258" s="240">
        <f>IF(N258="základní",J258,0)</f>
        <v>0</v>
      </c>
      <c r="BF258" s="240">
        <f>IF(N258="snížená",J258,0)</f>
        <v>0</v>
      </c>
      <c r="BG258" s="240">
        <f>IF(N258="zákl. přenesená",J258,0)</f>
        <v>0</v>
      </c>
      <c r="BH258" s="240">
        <f>IF(N258="sníž. přenesená",J258,0)</f>
        <v>0</v>
      </c>
      <c r="BI258" s="240">
        <f>IF(N258="nulová",J258,0)</f>
        <v>0</v>
      </c>
      <c r="BJ258" s="17" t="s">
        <v>91</v>
      </c>
      <c r="BK258" s="240">
        <f>ROUND(I258*H258,2)</f>
        <v>0</v>
      </c>
      <c r="BL258" s="17" t="s">
        <v>214</v>
      </c>
      <c r="BM258" s="239" t="s">
        <v>826</v>
      </c>
    </row>
    <row r="259" s="2" customFormat="1" ht="24.15" customHeight="1">
      <c r="A259" s="38"/>
      <c r="B259" s="39"/>
      <c r="C259" s="227" t="s">
        <v>827</v>
      </c>
      <c r="D259" s="227" t="s">
        <v>210</v>
      </c>
      <c r="E259" s="228" t="s">
        <v>1909</v>
      </c>
      <c r="F259" s="229" t="s">
        <v>1907</v>
      </c>
      <c r="G259" s="230" t="s">
        <v>1905</v>
      </c>
      <c r="H259" s="231">
        <v>70.370000000000005</v>
      </c>
      <c r="I259" s="232"/>
      <c r="J259" s="233">
        <f>ROUND(I259*H259,2)</f>
        <v>0</v>
      </c>
      <c r="K259" s="234"/>
      <c r="L259" s="44"/>
      <c r="M259" s="235" t="s">
        <v>1</v>
      </c>
      <c r="N259" s="236" t="s">
        <v>44</v>
      </c>
      <c r="O259" s="91"/>
      <c r="P259" s="237">
        <f>O259*H259</f>
        <v>0</v>
      </c>
      <c r="Q259" s="237">
        <v>0</v>
      </c>
      <c r="R259" s="237">
        <f>Q259*H259</f>
        <v>0</v>
      </c>
      <c r="S259" s="237">
        <v>0</v>
      </c>
      <c r="T259" s="238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9" t="s">
        <v>214</v>
      </c>
      <c r="AT259" s="239" t="s">
        <v>210</v>
      </c>
      <c r="AU259" s="239" t="s">
        <v>85</v>
      </c>
      <c r="AY259" s="17" t="s">
        <v>208</v>
      </c>
      <c r="BE259" s="240">
        <f>IF(N259="základní",J259,0)</f>
        <v>0</v>
      </c>
      <c r="BF259" s="240">
        <f>IF(N259="snížená",J259,0)</f>
        <v>0</v>
      </c>
      <c r="BG259" s="240">
        <f>IF(N259="zákl. přenesená",J259,0)</f>
        <v>0</v>
      </c>
      <c r="BH259" s="240">
        <f>IF(N259="sníž. přenesená",J259,0)</f>
        <v>0</v>
      </c>
      <c r="BI259" s="240">
        <f>IF(N259="nulová",J259,0)</f>
        <v>0</v>
      </c>
      <c r="BJ259" s="17" t="s">
        <v>91</v>
      </c>
      <c r="BK259" s="240">
        <f>ROUND(I259*H259,2)</f>
        <v>0</v>
      </c>
      <c r="BL259" s="17" t="s">
        <v>214</v>
      </c>
      <c r="BM259" s="239" t="s">
        <v>830</v>
      </c>
    </row>
    <row r="260" s="2" customFormat="1" ht="24.15" customHeight="1">
      <c r="A260" s="38"/>
      <c r="B260" s="39"/>
      <c r="C260" s="227" t="s">
        <v>521</v>
      </c>
      <c r="D260" s="227" t="s">
        <v>210</v>
      </c>
      <c r="E260" s="228" t="s">
        <v>1910</v>
      </c>
      <c r="F260" s="229" t="s">
        <v>1911</v>
      </c>
      <c r="G260" s="230" t="s">
        <v>1905</v>
      </c>
      <c r="H260" s="231">
        <v>0.40999999999999998</v>
      </c>
      <c r="I260" s="232"/>
      <c r="J260" s="233">
        <f>ROUND(I260*H260,2)</f>
        <v>0</v>
      </c>
      <c r="K260" s="234"/>
      <c r="L260" s="44"/>
      <c r="M260" s="235" t="s">
        <v>1</v>
      </c>
      <c r="N260" s="236" t="s">
        <v>44</v>
      </c>
      <c r="O260" s="91"/>
      <c r="P260" s="237">
        <f>O260*H260</f>
        <v>0</v>
      </c>
      <c r="Q260" s="237">
        <v>0</v>
      </c>
      <c r="R260" s="237">
        <f>Q260*H260</f>
        <v>0</v>
      </c>
      <c r="S260" s="237">
        <v>0</v>
      </c>
      <c r="T260" s="238">
        <f>S260*H260</f>
        <v>0</v>
      </c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R260" s="239" t="s">
        <v>214</v>
      </c>
      <c r="AT260" s="239" t="s">
        <v>210</v>
      </c>
      <c r="AU260" s="239" t="s">
        <v>85</v>
      </c>
      <c r="AY260" s="17" t="s">
        <v>208</v>
      </c>
      <c r="BE260" s="240">
        <f>IF(N260="základní",J260,0)</f>
        <v>0</v>
      </c>
      <c r="BF260" s="240">
        <f>IF(N260="snížená",J260,0)</f>
        <v>0</v>
      </c>
      <c r="BG260" s="240">
        <f>IF(N260="zákl. přenesená",J260,0)</f>
        <v>0</v>
      </c>
      <c r="BH260" s="240">
        <f>IF(N260="sníž. přenesená",J260,0)</f>
        <v>0</v>
      </c>
      <c r="BI260" s="240">
        <f>IF(N260="nulová",J260,0)</f>
        <v>0</v>
      </c>
      <c r="BJ260" s="17" t="s">
        <v>91</v>
      </c>
      <c r="BK260" s="240">
        <f>ROUND(I260*H260,2)</f>
        <v>0</v>
      </c>
      <c r="BL260" s="17" t="s">
        <v>214</v>
      </c>
      <c r="BM260" s="239" t="s">
        <v>834</v>
      </c>
    </row>
    <row r="261" s="2" customFormat="1" ht="24.15" customHeight="1">
      <c r="A261" s="38"/>
      <c r="B261" s="39"/>
      <c r="C261" s="227" t="s">
        <v>836</v>
      </c>
      <c r="D261" s="227" t="s">
        <v>210</v>
      </c>
      <c r="E261" s="228" t="s">
        <v>1912</v>
      </c>
      <c r="F261" s="229" t="s">
        <v>1913</v>
      </c>
      <c r="G261" s="230" t="s">
        <v>1905</v>
      </c>
      <c r="H261" s="231">
        <v>0.14999999999999999</v>
      </c>
      <c r="I261" s="232"/>
      <c r="J261" s="233">
        <f>ROUND(I261*H261,2)</f>
        <v>0</v>
      </c>
      <c r="K261" s="234"/>
      <c r="L261" s="44"/>
      <c r="M261" s="235" t="s">
        <v>1</v>
      </c>
      <c r="N261" s="236" t="s">
        <v>44</v>
      </c>
      <c r="O261" s="91"/>
      <c r="P261" s="237">
        <f>O261*H261</f>
        <v>0</v>
      </c>
      <c r="Q261" s="237">
        <v>0</v>
      </c>
      <c r="R261" s="237">
        <f>Q261*H261</f>
        <v>0</v>
      </c>
      <c r="S261" s="237">
        <v>0</v>
      </c>
      <c r="T261" s="238">
        <f>S261*H261</f>
        <v>0</v>
      </c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R261" s="239" t="s">
        <v>214</v>
      </c>
      <c r="AT261" s="239" t="s">
        <v>210</v>
      </c>
      <c r="AU261" s="239" t="s">
        <v>85</v>
      </c>
      <c r="AY261" s="17" t="s">
        <v>208</v>
      </c>
      <c r="BE261" s="240">
        <f>IF(N261="základní",J261,0)</f>
        <v>0</v>
      </c>
      <c r="BF261" s="240">
        <f>IF(N261="snížená",J261,0)</f>
        <v>0</v>
      </c>
      <c r="BG261" s="240">
        <f>IF(N261="zákl. přenesená",J261,0)</f>
        <v>0</v>
      </c>
      <c r="BH261" s="240">
        <f>IF(N261="sníž. přenesená",J261,0)</f>
        <v>0</v>
      </c>
      <c r="BI261" s="240">
        <f>IF(N261="nulová",J261,0)</f>
        <v>0</v>
      </c>
      <c r="BJ261" s="17" t="s">
        <v>91</v>
      </c>
      <c r="BK261" s="240">
        <f>ROUND(I261*H261,2)</f>
        <v>0</v>
      </c>
      <c r="BL261" s="17" t="s">
        <v>214</v>
      </c>
      <c r="BM261" s="239" t="s">
        <v>839</v>
      </c>
    </row>
    <row r="262" s="2" customFormat="1" ht="24.15" customHeight="1">
      <c r="A262" s="38"/>
      <c r="B262" s="39"/>
      <c r="C262" s="227" t="s">
        <v>526</v>
      </c>
      <c r="D262" s="227" t="s">
        <v>210</v>
      </c>
      <c r="E262" s="228" t="s">
        <v>1914</v>
      </c>
      <c r="F262" s="229" t="s">
        <v>1911</v>
      </c>
      <c r="G262" s="230" t="s">
        <v>1905</v>
      </c>
      <c r="H262" s="231">
        <v>14.07</v>
      </c>
      <c r="I262" s="232"/>
      <c r="J262" s="233">
        <f>ROUND(I262*H262,2)</f>
        <v>0</v>
      </c>
      <c r="K262" s="234"/>
      <c r="L262" s="44"/>
      <c r="M262" s="235" t="s">
        <v>1</v>
      </c>
      <c r="N262" s="236" t="s">
        <v>44</v>
      </c>
      <c r="O262" s="91"/>
      <c r="P262" s="237">
        <f>O262*H262</f>
        <v>0</v>
      </c>
      <c r="Q262" s="237">
        <v>0</v>
      </c>
      <c r="R262" s="237">
        <f>Q262*H262</f>
        <v>0</v>
      </c>
      <c r="S262" s="237">
        <v>0</v>
      </c>
      <c r="T262" s="238">
        <f>S262*H262</f>
        <v>0</v>
      </c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R262" s="239" t="s">
        <v>214</v>
      </c>
      <c r="AT262" s="239" t="s">
        <v>210</v>
      </c>
      <c r="AU262" s="239" t="s">
        <v>85</v>
      </c>
      <c r="AY262" s="17" t="s">
        <v>208</v>
      </c>
      <c r="BE262" s="240">
        <f>IF(N262="základní",J262,0)</f>
        <v>0</v>
      </c>
      <c r="BF262" s="240">
        <f>IF(N262="snížená",J262,0)</f>
        <v>0</v>
      </c>
      <c r="BG262" s="240">
        <f>IF(N262="zákl. přenesená",J262,0)</f>
        <v>0</v>
      </c>
      <c r="BH262" s="240">
        <f>IF(N262="sníž. přenesená",J262,0)</f>
        <v>0</v>
      </c>
      <c r="BI262" s="240">
        <f>IF(N262="nulová",J262,0)</f>
        <v>0</v>
      </c>
      <c r="BJ262" s="17" t="s">
        <v>91</v>
      </c>
      <c r="BK262" s="240">
        <f>ROUND(I262*H262,2)</f>
        <v>0</v>
      </c>
      <c r="BL262" s="17" t="s">
        <v>214</v>
      </c>
      <c r="BM262" s="239" t="s">
        <v>842</v>
      </c>
    </row>
    <row r="263" s="2" customFormat="1" ht="24.15" customHeight="1">
      <c r="A263" s="38"/>
      <c r="B263" s="39"/>
      <c r="C263" s="227" t="s">
        <v>844</v>
      </c>
      <c r="D263" s="227" t="s">
        <v>210</v>
      </c>
      <c r="E263" s="228" t="s">
        <v>1915</v>
      </c>
      <c r="F263" s="229" t="s">
        <v>1913</v>
      </c>
      <c r="G263" s="230" t="s">
        <v>1905</v>
      </c>
      <c r="H263" s="231">
        <v>13.609999999999999</v>
      </c>
      <c r="I263" s="232"/>
      <c r="J263" s="233">
        <f>ROUND(I263*H263,2)</f>
        <v>0</v>
      </c>
      <c r="K263" s="234"/>
      <c r="L263" s="44"/>
      <c r="M263" s="235" t="s">
        <v>1</v>
      </c>
      <c r="N263" s="236" t="s">
        <v>44</v>
      </c>
      <c r="O263" s="91"/>
      <c r="P263" s="237">
        <f>O263*H263</f>
        <v>0</v>
      </c>
      <c r="Q263" s="237">
        <v>0</v>
      </c>
      <c r="R263" s="237">
        <f>Q263*H263</f>
        <v>0</v>
      </c>
      <c r="S263" s="237">
        <v>0</v>
      </c>
      <c r="T263" s="238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9" t="s">
        <v>214</v>
      </c>
      <c r="AT263" s="239" t="s">
        <v>210</v>
      </c>
      <c r="AU263" s="239" t="s">
        <v>85</v>
      </c>
      <c r="AY263" s="17" t="s">
        <v>208</v>
      </c>
      <c r="BE263" s="240">
        <f>IF(N263="základní",J263,0)</f>
        <v>0</v>
      </c>
      <c r="BF263" s="240">
        <f>IF(N263="snížená",J263,0)</f>
        <v>0</v>
      </c>
      <c r="BG263" s="240">
        <f>IF(N263="zákl. přenesená",J263,0)</f>
        <v>0</v>
      </c>
      <c r="BH263" s="240">
        <f>IF(N263="sníž. přenesená",J263,0)</f>
        <v>0</v>
      </c>
      <c r="BI263" s="240">
        <f>IF(N263="nulová",J263,0)</f>
        <v>0</v>
      </c>
      <c r="BJ263" s="17" t="s">
        <v>91</v>
      </c>
      <c r="BK263" s="240">
        <f>ROUND(I263*H263,2)</f>
        <v>0</v>
      </c>
      <c r="BL263" s="17" t="s">
        <v>214</v>
      </c>
      <c r="BM263" s="239" t="s">
        <v>847</v>
      </c>
    </row>
    <row r="264" s="12" customFormat="1" ht="25.92" customHeight="1">
      <c r="A264" s="12"/>
      <c r="B264" s="211"/>
      <c r="C264" s="212"/>
      <c r="D264" s="213" t="s">
        <v>77</v>
      </c>
      <c r="E264" s="214" t="s">
        <v>1916</v>
      </c>
      <c r="F264" s="214" t="s">
        <v>1916</v>
      </c>
      <c r="G264" s="212"/>
      <c r="H264" s="212"/>
      <c r="I264" s="215"/>
      <c r="J264" s="216">
        <f>BK264</f>
        <v>0</v>
      </c>
      <c r="K264" s="212"/>
      <c r="L264" s="217"/>
      <c r="M264" s="218"/>
      <c r="N264" s="219"/>
      <c r="O264" s="219"/>
      <c r="P264" s="220">
        <f>SUM(P265:P274)</f>
        <v>0</v>
      </c>
      <c r="Q264" s="219"/>
      <c r="R264" s="220">
        <f>SUM(R265:R274)</f>
        <v>0</v>
      </c>
      <c r="S264" s="219"/>
      <c r="T264" s="221">
        <f>SUM(T265:T274)</f>
        <v>0</v>
      </c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R264" s="222" t="s">
        <v>85</v>
      </c>
      <c r="AT264" s="223" t="s">
        <v>77</v>
      </c>
      <c r="AU264" s="223" t="s">
        <v>78</v>
      </c>
      <c r="AY264" s="222" t="s">
        <v>208</v>
      </c>
      <c r="BK264" s="224">
        <f>SUM(BK265:BK274)</f>
        <v>0</v>
      </c>
    </row>
    <row r="265" s="2" customFormat="1" ht="44.25" customHeight="1">
      <c r="A265" s="38"/>
      <c r="B265" s="39"/>
      <c r="C265" s="227" t="s">
        <v>530</v>
      </c>
      <c r="D265" s="227" t="s">
        <v>210</v>
      </c>
      <c r="E265" s="228" t="s">
        <v>1917</v>
      </c>
      <c r="F265" s="229" t="s">
        <v>1918</v>
      </c>
      <c r="G265" s="230" t="s">
        <v>689</v>
      </c>
      <c r="H265" s="231">
        <v>1</v>
      </c>
      <c r="I265" s="232"/>
      <c r="J265" s="233">
        <f>ROUND(I265*H265,2)</f>
        <v>0</v>
      </c>
      <c r="K265" s="234"/>
      <c r="L265" s="44"/>
      <c r="M265" s="235" t="s">
        <v>1</v>
      </c>
      <c r="N265" s="236" t="s">
        <v>44</v>
      </c>
      <c r="O265" s="91"/>
      <c r="P265" s="237">
        <f>O265*H265</f>
        <v>0</v>
      </c>
      <c r="Q265" s="237">
        <v>0</v>
      </c>
      <c r="R265" s="237">
        <f>Q265*H265</f>
        <v>0</v>
      </c>
      <c r="S265" s="237">
        <v>0</v>
      </c>
      <c r="T265" s="238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9" t="s">
        <v>214</v>
      </c>
      <c r="AT265" s="239" t="s">
        <v>210</v>
      </c>
      <c r="AU265" s="239" t="s">
        <v>85</v>
      </c>
      <c r="AY265" s="17" t="s">
        <v>208</v>
      </c>
      <c r="BE265" s="240">
        <f>IF(N265="základní",J265,0)</f>
        <v>0</v>
      </c>
      <c r="BF265" s="240">
        <f>IF(N265="snížená",J265,0)</f>
        <v>0</v>
      </c>
      <c r="BG265" s="240">
        <f>IF(N265="zákl. přenesená",J265,0)</f>
        <v>0</v>
      </c>
      <c r="BH265" s="240">
        <f>IF(N265="sníž. přenesená",J265,0)</f>
        <v>0</v>
      </c>
      <c r="BI265" s="240">
        <f>IF(N265="nulová",J265,0)</f>
        <v>0</v>
      </c>
      <c r="BJ265" s="17" t="s">
        <v>91</v>
      </c>
      <c r="BK265" s="240">
        <f>ROUND(I265*H265,2)</f>
        <v>0</v>
      </c>
      <c r="BL265" s="17" t="s">
        <v>214</v>
      </c>
      <c r="BM265" s="239" t="s">
        <v>851</v>
      </c>
    </row>
    <row r="266" s="2" customFormat="1" ht="44.25" customHeight="1">
      <c r="A266" s="38"/>
      <c r="B266" s="39"/>
      <c r="C266" s="227" t="s">
        <v>855</v>
      </c>
      <c r="D266" s="227" t="s">
        <v>210</v>
      </c>
      <c r="E266" s="228" t="s">
        <v>1919</v>
      </c>
      <c r="F266" s="229" t="s">
        <v>1918</v>
      </c>
      <c r="G266" s="230" t="s">
        <v>689</v>
      </c>
      <c r="H266" s="231">
        <v>1</v>
      </c>
      <c r="I266" s="232"/>
      <c r="J266" s="233">
        <f>ROUND(I266*H266,2)</f>
        <v>0</v>
      </c>
      <c r="K266" s="234"/>
      <c r="L266" s="44"/>
      <c r="M266" s="235" t="s">
        <v>1</v>
      </c>
      <c r="N266" s="236" t="s">
        <v>44</v>
      </c>
      <c r="O266" s="91"/>
      <c r="P266" s="237">
        <f>O266*H266</f>
        <v>0</v>
      </c>
      <c r="Q266" s="237">
        <v>0</v>
      </c>
      <c r="R266" s="237">
        <f>Q266*H266</f>
        <v>0</v>
      </c>
      <c r="S266" s="237">
        <v>0</v>
      </c>
      <c r="T266" s="238">
        <f>S266*H266</f>
        <v>0</v>
      </c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R266" s="239" t="s">
        <v>214</v>
      </c>
      <c r="AT266" s="239" t="s">
        <v>210</v>
      </c>
      <c r="AU266" s="239" t="s">
        <v>85</v>
      </c>
      <c r="AY266" s="17" t="s">
        <v>208</v>
      </c>
      <c r="BE266" s="240">
        <f>IF(N266="základní",J266,0)</f>
        <v>0</v>
      </c>
      <c r="BF266" s="240">
        <f>IF(N266="snížená",J266,0)</f>
        <v>0</v>
      </c>
      <c r="BG266" s="240">
        <f>IF(N266="zákl. přenesená",J266,0)</f>
        <v>0</v>
      </c>
      <c r="BH266" s="240">
        <f>IF(N266="sníž. přenesená",J266,0)</f>
        <v>0</v>
      </c>
      <c r="BI266" s="240">
        <f>IF(N266="nulová",J266,0)</f>
        <v>0</v>
      </c>
      <c r="BJ266" s="17" t="s">
        <v>91</v>
      </c>
      <c r="BK266" s="240">
        <f>ROUND(I266*H266,2)</f>
        <v>0</v>
      </c>
      <c r="BL266" s="17" t="s">
        <v>214</v>
      </c>
      <c r="BM266" s="239" t="s">
        <v>858</v>
      </c>
    </row>
    <row r="267" s="2" customFormat="1" ht="16.5" customHeight="1">
      <c r="A267" s="38"/>
      <c r="B267" s="39"/>
      <c r="C267" s="227" t="s">
        <v>535</v>
      </c>
      <c r="D267" s="227" t="s">
        <v>210</v>
      </c>
      <c r="E267" s="228" t="s">
        <v>1920</v>
      </c>
      <c r="F267" s="229" t="s">
        <v>1921</v>
      </c>
      <c r="G267" s="230" t="s">
        <v>689</v>
      </c>
      <c r="H267" s="231">
        <v>4</v>
      </c>
      <c r="I267" s="232"/>
      <c r="J267" s="233">
        <f>ROUND(I267*H267,2)</f>
        <v>0</v>
      </c>
      <c r="K267" s="234"/>
      <c r="L267" s="44"/>
      <c r="M267" s="235" t="s">
        <v>1</v>
      </c>
      <c r="N267" s="236" t="s">
        <v>44</v>
      </c>
      <c r="O267" s="91"/>
      <c r="P267" s="237">
        <f>O267*H267</f>
        <v>0</v>
      </c>
      <c r="Q267" s="237">
        <v>0</v>
      </c>
      <c r="R267" s="237">
        <f>Q267*H267</f>
        <v>0</v>
      </c>
      <c r="S267" s="237">
        <v>0</v>
      </c>
      <c r="T267" s="238">
        <f>S267*H267</f>
        <v>0</v>
      </c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R267" s="239" t="s">
        <v>214</v>
      </c>
      <c r="AT267" s="239" t="s">
        <v>210</v>
      </c>
      <c r="AU267" s="239" t="s">
        <v>85</v>
      </c>
      <c r="AY267" s="17" t="s">
        <v>208</v>
      </c>
      <c r="BE267" s="240">
        <f>IF(N267="základní",J267,0)</f>
        <v>0</v>
      </c>
      <c r="BF267" s="240">
        <f>IF(N267="snížená",J267,0)</f>
        <v>0</v>
      </c>
      <c r="BG267" s="240">
        <f>IF(N267="zákl. přenesená",J267,0)</f>
        <v>0</v>
      </c>
      <c r="BH267" s="240">
        <f>IF(N267="sníž. přenesená",J267,0)</f>
        <v>0</v>
      </c>
      <c r="BI267" s="240">
        <f>IF(N267="nulová",J267,0)</f>
        <v>0</v>
      </c>
      <c r="BJ267" s="17" t="s">
        <v>91</v>
      </c>
      <c r="BK267" s="240">
        <f>ROUND(I267*H267,2)</f>
        <v>0</v>
      </c>
      <c r="BL267" s="17" t="s">
        <v>214</v>
      </c>
      <c r="BM267" s="239" t="s">
        <v>863</v>
      </c>
    </row>
    <row r="268" s="2" customFormat="1" ht="24.15" customHeight="1">
      <c r="A268" s="38"/>
      <c r="B268" s="39"/>
      <c r="C268" s="227" t="s">
        <v>864</v>
      </c>
      <c r="D268" s="227" t="s">
        <v>210</v>
      </c>
      <c r="E268" s="228" t="s">
        <v>1922</v>
      </c>
      <c r="F268" s="229" t="s">
        <v>1923</v>
      </c>
      <c r="G268" s="230" t="s">
        <v>689</v>
      </c>
      <c r="H268" s="231">
        <v>1</v>
      </c>
      <c r="I268" s="232"/>
      <c r="J268" s="233">
        <f>ROUND(I268*H268,2)</f>
        <v>0</v>
      </c>
      <c r="K268" s="234"/>
      <c r="L268" s="44"/>
      <c r="M268" s="235" t="s">
        <v>1</v>
      </c>
      <c r="N268" s="236" t="s">
        <v>44</v>
      </c>
      <c r="O268" s="91"/>
      <c r="P268" s="237">
        <f>O268*H268</f>
        <v>0</v>
      </c>
      <c r="Q268" s="237">
        <v>0</v>
      </c>
      <c r="R268" s="237">
        <f>Q268*H268</f>
        <v>0</v>
      </c>
      <c r="S268" s="237">
        <v>0</v>
      </c>
      <c r="T268" s="238">
        <f>S268*H268</f>
        <v>0</v>
      </c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R268" s="239" t="s">
        <v>214</v>
      </c>
      <c r="AT268" s="239" t="s">
        <v>210</v>
      </c>
      <c r="AU268" s="239" t="s">
        <v>85</v>
      </c>
      <c r="AY268" s="17" t="s">
        <v>208</v>
      </c>
      <c r="BE268" s="240">
        <f>IF(N268="základní",J268,0)</f>
        <v>0</v>
      </c>
      <c r="BF268" s="240">
        <f>IF(N268="snížená",J268,0)</f>
        <v>0</v>
      </c>
      <c r="BG268" s="240">
        <f>IF(N268="zákl. přenesená",J268,0)</f>
        <v>0</v>
      </c>
      <c r="BH268" s="240">
        <f>IF(N268="sníž. přenesená",J268,0)</f>
        <v>0</v>
      </c>
      <c r="BI268" s="240">
        <f>IF(N268="nulová",J268,0)</f>
        <v>0</v>
      </c>
      <c r="BJ268" s="17" t="s">
        <v>91</v>
      </c>
      <c r="BK268" s="240">
        <f>ROUND(I268*H268,2)</f>
        <v>0</v>
      </c>
      <c r="BL268" s="17" t="s">
        <v>214</v>
      </c>
      <c r="BM268" s="239" t="s">
        <v>867</v>
      </c>
    </row>
    <row r="269" s="2" customFormat="1" ht="24.15" customHeight="1">
      <c r="A269" s="38"/>
      <c r="B269" s="39"/>
      <c r="C269" s="227" t="s">
        <v>539</v>
      </c>
      <c r="D269" s="227" t="s">
        <v>210</v>
      </c>
      <c r="E269" s="228" t="s">
        <v>1924</v>
      </c>
      <c r="F269" s="229" t="s">
        <v>1923</v>
      </c>
      <c r="G269" s="230" t="s">
        <v>689</v>
      </c>
      <c r="H269" s="231">
        <v>1</v>
      </c>
      <c r="I269" s="232"/>
      <c r="J269" s="233">
        <f>ROUND(I269*H269,2)</f>
        <v>0</v>
      </c>
      <c r="K269" s="234"/>
      <c r="L269" s="44"/>
      <c r="M269" s="235" t="s">
        <v>1</v>
      </c>
      <c r="N269" s="236" t="s">
        <v>44</v>
      </c>
      <c r="O269" s="91"/>
      <c r="P269" s="237">
        <f>O269*H269</f>
        <v>0</v>
      </c>
      <c r="Q269" s="237">
        <v>0</v>
      </c>
      <c r="R269" s="237">
        <f>Q269*H269</f>
        <v>0</v>
      </c>
      <c r="S269" s="237">
        <v>0</v>
      </c>
      <c r="T269" s="238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9" t="s">
        <v>214</v>
      </c>
      <c r="AT269" s="239" t="s">
        <v>210</v>
      </c>
      <c r="AU269" s="239" t="s">
        <v>85</v>
      </c>
      <c r="AY269" s="17" t="s">
        <v>208</v>
      </c>
      <c r="BE269" s="240">
        <f>IF(N269="základní",J269,0)</f>
        <v>0</v>
      </c>
      <c r="BF269" s="240">
        <f>IF(N269="snížená",J269,0)</f>
        <v>0</v>
      </c>
      <c r="BG269" s="240">
        <f>IF(N269="zákl. přenesená",J269,0)</f>
        <v>0</v>
      </c>
      <c r="BH269" s="240">
        <f>IF(N269="sníž. přenesená",J269,0)</f>
        <v>0</v>
      </c>
      <c r="BI269" s="240">
        <f>IF(N269="nulová",J269,0)</f>
        <v>0</v>
      </c>
      <c r="BJ269" s="17" t="s">
        <v>91</v>
      </c>
      <c r="BK269" s="240">
        <f>ROUND(I269*H269,2)</f>
        <v>0</v>
      </c>
      <c r="BL269" s="17" t="s">
        <v>214</v>
      </c>
      <c r="BM269" s="239" t="s">
        <v>870</v>
      </c>
    </row>
    <row r="270" s="2" customFormat="1" ht="16.5" customHeight="1">
      <c r="A270" s="38"/>
      <c r="B270" s="39"/>
      <c r="C270" s="227" t="s">
        <v>871</v>
      </c>
      <c r="D270" s="227" t="s">
        <v>210</v>
      </c>
      <c r="E270" s="228" t="s">
        <v>1925</v>
      </c>
      <c r="F270" s="229" t="s">
        <v>1926</v>
      </c>
      <c r="G270" s="230" t="s">
        <v>689</v>
      </c>
      <c r="H270" s="231">
        <v>2</v>
      </c>
      <c r="I270" s="232"/>
      <c r="J270" s="233">
        <f>ROUND(I270*H270,2)</f>
        <v>0</v>
      </c>
      <c r="K270" s="234"/>
      <c r="L270" s="44"/>
      <c r="M270" s="235" t="s">
        <v>1</v>
      </c>
      <c r="N270" s="236" t="s">
        <v>44</v>
      </c>
      <c r="O270" s="91"/>
      <c r="P270" s="237">
        <f>O270*H270</f>
        <v>0</v>
      </c>
      <c r="Q270" s="237">
        <v>0</v>
      </c>
      <c r="R270" s="237">
        <f>Q270*H270</f>
        <v>0</v>
      </c>
      <c r="S270" s="237">
        <v>0</v>
      </c>
      <c r="T270" s="238">
        <f>S270*H270</f>
        <v>0</v>
      </c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R270" s="239" t="s">
        <v>214</v>
      </c>
      <c r="AT270" s="239" t="s">
        <v>210</v>
      </c>
      <c r="AU270" s="239" t="s">
        <v>85</v>
      </c>
      <c r="AY270" s="17" t="s">
        <v>208</v>
      </c>
      <c r="BE270" s="240">
        <f>IF(N270="základní",J270,0)</f>
        <v>0</v>
      </c>
      <c r="BF270" s="240">
        <f>IF(N270="snížená",J270,0)</f>
        <v>0</v>
      </c>
      <c r="BG270" s="240">
        <f>IF(N270="zákl. přenesená",J270,0)</f>
        <v>0</v>
      </c>
      <c r="BH270" s="240">
        <f>IF(N270="sníž. přenesená",J270,0)</f>
        <v>0</v>
      </c>
      <c r="BI270" s="240">
        <f>IF(N270="nulová",J270,0)</f>
        <v>0</v>
      </c>
      <c r="BJ270" s="17" t="s">
        <v>91</v>
      </c>
      <c r="BK270" s="240">
        <f>ROUND(I270*H270,2)</f>
        <v>0</v>
      </c>
      <c r="BL270" s="17" t="s">
        <v>214</v>
      </c>
      <c r="BM270" s="239" t="s">
        <v>874</v>
      </c>
    </row>
    <row r="271" s="2" customFormat="1" ht="16.5" customHeight="1">
      <c r="A271" s="38"/>
      <c r="B271" s="39"/>
      <c r="C271" s="227" t="s">
        <v>544</v>
      </c>
      <c r="D271" s="227" t="s">
        <v>210</v>
      </c>
      <c r="E271" s="228" t="s">
        <v>1927</v>
      </c>
      <c r="F271" s="229" t="s">
        <v>1928</v>
      </c>
      <c r="G271" s="230" t="s">
        <v>689</v>
      </c>
      <c r="H271" s="231">
        <v>1</v>
      </c>
      <c r="I271" s="232"/>
      <c r="J271" s="233">
        <f>ROUND(I271*H271,2)</f>
        <v>0</v>
      </c>
      <c r="K271" s="234"/>
      <c r="L271" s="44"/>
      <c r="M271" s="235" t="s">
        <v>1</v>
      </c>
      <c r="N271" s="236" t="s">
        <v>44</v>
      </c>
      <c r="O271" s="91"/>
      <c r="P271" s="237">
        <f>O271*H271</f>
        <v>0</v>
      </c>
      <c r="Q271" s="237">
        <v>0</v>
      </c>
      <c r="R271" s="237">
        <f>Q271*H271</f>
        <v>0</v>
      </c>
      <c r="S271" s="237">
        <v>0</v>
      </c>
      <c r="T271" s="238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9" t="s">
        <v>214</v>
      </c>
      <c r="AT271" s="239" t="s">
        <v>210</v>
      </c>
      <c r="AU271" s="239" t="s">
        <v>85</v>
      </c>
      <c r="AY271" s="17" t="s">
        <v>208</v>
      </c>
      <c r="BE271" s="240">
        <f>IF(N271="základní",J271,0)</f>
        <v>0</v>
      </c>
      <c r="BF271" s="240">
        <f>IF(N271="snížená",J271,0)</f>
        <v>0</v>
      </c>
      <c r="BG271" s="240">
        <f>IF(N271="zákl. přenesená",J271,0)</f>
        <v>0</v>
      </c>
      <c r="BH271" s="240">
        <f>IF(N271="sníž. přenesená",J271,0)</f>
        <v>0</v>
      </c>
      <c r="BI271" s="240">
        <f>IF(N271="nulová",J271,0)</f>
        <v>0</v>
      </c>
      <c r="BJ271" s="17" t="s">
        <v>91</v>
      </c>
      <c r="BK271" s="240">
        <f>ROUND(I271*H271,2)</f>
        <v>0</v>
      </c>
      <c r="BL271" s="17" t="s">
        <v>214</v>
      </c>
      <c r="BM271" s="239" t="s">
        <v>877</v>
      </c>
    </row>
    <row r="272" s="2" customFormat="1" ht="16.5" customHeight="1">
      <c r="A272" s="38"/>
      <c r="B272" s="39"/>
      <c r="C272" s="227" t="s">
        <v>878</v>
      </c>
      <c r="D272" s="227" t="s">
        <v>210</v>
      </c>
      <c r="E272" s="228" t="s">
        <v>1929</v>
      </c>
      <c r="F272" s="229" t="s">
        <v>1760</v>
      </c>
      <c r="G272" s="230" t="s">
        <v>308</v>
      </c>
      <c r="H272" s="231">
        <v>183.21000000000001</v>
      </c>
      <c r="I272" s="232"/>
      <c r="J272" s="233">
        <f>ROUND(I272*H272,2)</f>
        <v>0</v>
      </c>
      <c r="K272" s="234"/>
      <c r="L272" s="44"/>
      <c r="M272" s="235" t="s">
        <v>1</v>
      </c>
      <c r="N272" s="236" t="s">
        <v>44</v>
      </c>
      <c r="O272" s="91"/>
      <c r="P272" s="237">
        <f>O272*H272</f>
        <v>0</v>
      </c>
      <c r="Q272" s="237">
        <v>0</v>
      </c>
      <c r="R272" s="237">
        <f>Q272*H272</f>
        <v>0</v>
      </c>
      <c r="S272" s="237">
        <v>0</v>
      </c>
      <c r="T272" s="238">
        <f>S272*H272</f>
        <v>0</v>
      </c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R272" s="239" t="s">
        <v>214</v>
      </c>
      <c r="AT272" s="239" t="s">
        <v>210</v>
      </c>
      <c r="AU272" s="239" t="s">
        <v>85</v>
      </c>
      <c r="AY272" s="17" t="s">
        <v>208</v>
      </c>
      <c r="BE272" s="240">
        <f>IF(N272="základní",J272,0)</f>
        <v>0</v>
      </c>
      <c r="BF272" s="240">
        <f>IF(N272="snížená",J272,0)</f>
        <v>0</v>
      </c>
      <c r="BG272" s="240">
        <f>IF(N272="zákl. přenesená",J272,0)</f>
        <v>0</v>
      </c>
      <c r="BH272" s="240">
        <f>IF(N272="sníž. přenesená",J272,0)</f>
        <v>0</v>
      </c>
      <c r="BI272" s="240">
        <f>IF(N272="nulová",J272,0)</f>
        <v>0</v>
      </c>
      <c r="BJ272" s="17" t="s">
        <v>91</v>
      </c>
      <c r="BK272" s="240">
        <f>ROUND(I272*H272,2)</f>
        <v>0</v>
      </c>
      <c r="BL272" s="17" t="s">
        <v>214</v>
      </c>
      <c r="BM272" s="239" t="s">
        <v>881</v>
      </c>
    </row>
    <row r="273" s="2" customFormat="1" ht="33" customHeight="1">
      <c r="A273" s="38"/>
      <c r="B273" s="39"/>
      <c r="C273" s="227" t="s">
        <v>549</v>
      </c>
      <c r="D273" s="227" t="s">
        <v>210</v>
      </c>
      <c r="E273" s="228" t="s">
        <v>1930</v>
      </c>
      <c r="F273" s="229" t="s">
        <v>1764</v>
      </c>
      <c r="G273" s="230" t="s">
        <v>308</v>
      </c>
      <c r="H273" s="231">
        <v>196.36000000000001</v>
      </c>
      <c r="I273" s="232"/>
      <c r="J273" s="233">
        <f>ROUND(I273*H273,2)</f>
        <v>0</v>
      </c>
      <c r="K273" s="234"/>
      <c r="L273" s="44"/>
      <c r="M273" s="235" t="s">
        <v>1</v>
      </c>
      <c r="N273" s="236" t="s">
        <v>44</v>
      </c>
      <c r="O273" s="91"/>
      <c r="P273" s="237">
        <f>O273*H273</f>
        <v>0</v>
      </c>
      <c r="Q273" s="237">
        <v>0</v>
      </c>
      <c r="R273" s="237">
        <f>Q273*H273</f>
        <v>0</v>
      </c>
      <c r="S273" s="237">
        <v>0</v>
      </c>
      <c r="T273" s="238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9" t="s">
        <v>214</v>
      </c>
      <c r="AT273" s="239" t="s">
        <v>210</v>
      </c>
      <c r="AU273" s="239" t="s">
        <v>85</v>
      </c>
      <c r="AY273" s="17" t="s">
        <v>208</v>
      </c>
      <c r="BE273" s="240">
        <f>IF(N273="základní",J273,0)</f>
        <v>0</v>
      </c>
      <c r="BF273" s="240">
        <f>IF(N273="snížená",J273,0)</f>
        <v>0</v>
      </c>
      <c r="BG273" s="240">
        <f>IF(N273="zákl. přenesená",J273,0)</f>
        <v>0</v>
      </c>
      <c r="BH273" s="240">
        <f>IF(N273="sníž. přenesená",J273,0)</f>
        <v>0</v>
      </c>
      <c r="BI273" s="240">
        <f>IF(N273="nulová",J273,0)</f>
        <v>0</v>
      </c>
      <c r="BJ273" s="17" t="s">
        <v>91</v>
      </c>
      <c r="BK273" s="240">
        <f>ROUND(I273*H273,2)</f>
        <v>0</v>
      </c>
      <c r="BL273" s="17" t="s">
        <v>214</v>
      </c>
      <c r="BM273" s="239" t="s">
        <v>884</v>
      </c>
    </row>
    <row r="274" s="2" customFormat="1" ht="37.8" customHeight="1">
      <c r="A274" s="38"/>
      <c r="B274" s="39"/>
      <c r="C274" s="227" t="s">
        <v>885</v>
      </c>
      <c r="D274" s="227" t="s">
        <v>210</v>
      </c>
      <c r="E274" s="228" t="s">
        <v>1931</v>
      </c>
      <c r="F274" s="229" t="s">
        <v>1768</v>
      </c>
      <c r="G274" s="230" t="s">
        <v>308</v>
      </c>
      <c r="H274" s="231">
        <v>76.75</v>
      </c>
      <c r="I274" s="232"/>
      <c r="J274" s="233">
        <f>ROUND(I274*H274,2)</f>
        <v>0</v>
      </c>
      <c r="K274" s="234"/>
      <c r="L274" s="44"/>
      <c r="M274" s="235" t="s">
        <v>1</v>
      </c>
      <c r="N274" s="236" t="s">
        <v>44</v>
      </c>
      <c r="O274" s="91"/>
      <c r="P274" s="237">
        <f>O274*H274</f>
        <v>0</v>
      </c>
      <c r="Q274" s="237">
        <v>0</v>
      </c>
      <c r="R274" s="237">
        <f>Q274*H274</f>
        <v>0</v>
      </c>
      <c r="S274" s="237">
        <v>0</v>
      </c>
      <c r="T274" s="238">
        <f>S274*H274</f>
        <v>0</v>
      </c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R274" s="239" t="s">
        <v>214</v>
      </c>
      <c r="AT274" s="239" t="s">
        <v>210</v>
      </c>
      <c r="AU274" s="239" t="s">
        <v>85</v>
      </c>
      <c r="AY274" s="17" t="s">
        <v>208</v>
      </c>
      <c r="BE274" s="240">
        <f>IF(N274="základní",J274,0)</f>
        <v>0</v>
      </c>
      <c r="BF274" s="240">
        <f>IF(N274="snížená",J274,0)</f>
        <v>0</v>
      </c>
      <c r="BG274" s="240">
        <f>IF(N274="zákl. přenesená",J274,0)</f>
        <v>0</v>
      </c>
      <c r="BH274" s="240">
        <f>IF(N274="sníž. přenesená",J274,0)</f>
        <v>0</v>
      </c>
      <c r="BI274" s="240">
        <f>IF(N274="nulová",J274,0)</f>
        <v>0</v>
      </c>
      <c r="BJ274" s="17" t="s">
        <v>91</v>
      </c>
      <c r="BK274" s="240">
        <f>ROUND(I274*H274,2)</f>
        <v>0</v>
      </c>
      <c r="BL274" s="17" t="s">
        <v>214</v>
      </c>
      <c r="BM274" s="239" t="s">
        <v>888</v>
      </c>
    </row>
    <row r="275" s="12" customFormat="1" ht="25.92" customHeight="1">
      <c r="A275" s="12"/>
      <c r="B275" s="211"/>
      <c r="C275" s="212"/>
      <c r="D275" s="213" t="s">
        <v>77</v>
      </c>
      <c r="E275" s="214" t="s">
        <v>1932</v>
      </c>
      <c r="F275" s="214" t="s">
        <v>1932</v>
      </c>
      <c r="G275" s="212"/>
      <c r="H275" s="212"/>
      <c r="I275" s="215"/>
      <c r="J275" s="216">
        <f>BK275</f>
        <v>0</v>
      </c>
      <c r="K275" s="212"/>
      <c r="L275" s="217"/>
      <c r="M275" s="218"/>
      <c r="N275" s="219"/>
      <c r="O275" s="219"/>
      <c r="P275" s="220">
        <f>SUM(P276:P284)</f>
        <v>0</v>
      </c>
      <c r="Q275" s="219"/>
      <c r="R275" s="220">
        <f>SUM(R276:R284)</f>
        <v>0</v>
      </c>
      <c r="S275" s="219"/>
      <c r="T275" s="221">
        <f>SUM(T276:T284)</f>
        <v>0</v>
      </c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R275" s="222" t="s">
        <v>85</v>
      </c>
      <c r="AT275" s="223" t="s">
        <v>77</v>
      </c>
      <c r="AU275" s="223" t="s">
        <v>78</v>
      </c>
      <c r="AY275" s="222" t="s">
        <v>208</v>
      </c>
      <c r="BK275" s="224">
        <f>SUM(BK276:BK284)</f>
        <v>0</v>
      </c>
    </row>
    <row r="276" s="2" customFormat="1" ht="16.5" customHeight="1">
      <c r="A276" s="38"/>
      <c r="B276" s="39"/>
      <c r="C276" s="227" t="s">
        <v>554</v>
      </c>
      <c r="D276" s="227" t="s">
        <v>210</v>
      </c>
      <c r="E276" s="228" t="s">
        <v>1933</v>
      </c>
      <c r="F276" s="229" t="s">
        <v>1934</v>
      </c>
      <c r="G276" s="230" t="s">
        <v>1288</v>
      </c>
      <c r="H276" s="231">
        <v>1</v>
      </c>
      <c r="I276" s="232"/>
      <c r="J276" s="233">
        <f>ROUND(I276*H276,2)</f>
        <v>0</v>
      </c>
      <c r="K276" s="234"/>
      <c r="L276" s="44"/>
      <c r="M276" s="235" t="s">
        <v>1</v>
      </c>
      <c r="N276" s="236" t="s">
        <v>44</v>
      </c>
      <c r="O276" s="91"/>
      <c r="P276" s="237">
        <f>O276*H276</f>
        <v>0</v>
      </c>
      <c r="Q276" s="237">
        <v>0</v>
      </c>
      <c r="R276" s="237">
        <f>Q276*H276</f>
        <v>0</v>
      </c>
      <c r="S276" s="237">
        <v>0</v>
      </c>
      <c r="T276" s="238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9" t="s">
        <v>214</v>
      </c>
      <c r="AT276" s="239" t="s">
        <v>210</v>
      </c>
      <c r="AU276" s="239" t="s">
        <v>85</v>
      </c>
      <c r="AY276" s="17" t="s">
        <v>208</v>
      </c>
      <c r="BE276" s="240">
        <f>IF(N276="základní",J276,0)</f>
        <v>0</v>
      </c>
      <c r="BF276" s="240">
        <f>IF(N276="snížená",J276,0)</f>
        <v>0</v>
      </c>
      <c r="BG276" s="240">
        <f>IF(N276="zákl. přenesená",J276,0)</f>
        <v>0</v>
      </c>
      <c r="BH276" s="240">
        <f>IF(N276="sníž. přenesená",J276,0)</f>
        <v>0</v>
      </c>
      <c r="BI276" s="240">
        <f>IF(N276="nulová",J276,0)</f>
        <v>0</v>
      </c>
      <c r="BJ276" s="17" t="s">
        <v>91</v>
      </c>
      <c r="BK276" s="240">
        <f>ROUND(I276*H276,2)</f>
        <v>0</v>
      </c>
      <c r="BL276" s="17" t="s">
        <v>214</v>
      </c>
      <c r="BM276" s="239" t="s">
        <v>891</v>
      </c>
    </row>
    <row r="277" s="2" customFormat="1" ht="16.5" customHeight="1">
      <c r="A277" s="38"/>
      <c r="B277" s="39"/>
      <c r="C277" s="227" t="s">
        <v>892</v>
      </c>
      <c r="D277" s="227" t="s">
        <v>210</v>
      </c>
      <c r="E277" s="228" t="s">
        <v>1935</v>
      </c>
      <c r="F277" s="229" t="s">
        <v>1936</v>
      </c>
      <c r="G277" s="230" t="s">
        <v>1288</v>
      </c>
      <c r="H277" s="231">
        <v>1</v>
      </c>
      <c r="I277" s="232"/>
      <c r="J277" s="233">
        <f>ROUND(I277*H277,2)</f>
        <v>0</v>
      </c>
      <c r="K277" s="234"/>
      <c r="L277" s="44"/>
      <c r="M277" s="235" t="s">
        <v>1</v>
      </c>
      <c r="N277" s="236" t="s">
        <v>44</v>
      </c>
      <c r="O277" s="91"/>
      <c r="P277" s="237">
        <f>O277*H277</f>
        <v>0</v>
      </c>
      <c r="Q277" s="237">
        <v>0</v>
      </c>
      <c r="R277" s="237">
        <f>Q277*H277</f>
        <v>0</v>
      </c>
      <c r="S277" s="237">
        <v>0</v>
      </c>
      <c r="T277" s="238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9" t="s">
        <v>214</v>
      </c>
      <c r="AT277" s="239" t="s">
        <v>210</v>
      </c>
      <c r="AU277" s="239" t="s">
        <v>85</v>
      </c>
      <c r="AY277" s="17" t="s">
        <v>208</v>
      </c>
      <c r="BE277" s="240">
        <f>IF(N277="základní",J277,0)</f>
        <v>0</v>
      </c>
      <c r="BF277" s="240">
        <f>IF(N277="snížená",J277,0)</f>
        <v>0</v>
      </c>
      <c r="BG277" s="240">
        <f>IF(N277="zákl. přenesená",J277,0)</f>
        <v>0</v>
      </c>
      <c r="BH277" s="240">
        <f>IF(N277="sníž. přenesená",J277,0)</f>
        <v>0</v>
      </c>
      <c r="BI277" s="240">
        <f>IF(N277="nulová",J277,0)</f>
        <v>0</v>
      </c>
      <c r="BJ277" s="17" t="s">
        <v>91</v>
      </c>
      <c r="BK277" s="240">
        <f>ROUND(I277*H277,2)</f>
        <v>0</v>
      </c>
      <c r="BL277" s="17" t="s">
        <v>214</v>
      </c>
      <c r="BM277" s="239" t="s">
        <v>895</v>
      </c>
    </row>
    <row r="278" s="2" customFormat="1" ht="16.5" customHeight="1">
      <c r="A278" s="38"/>
      <c r="B278" s="39"/>
      <c r="C278" s="227" t="s">
        <v>557</v>
      </c>
      <c r="D278" s="227" t="s">
        <v>210</v>
      </c>
      <c r="E278" s="228" t="s">
        <v>1937</v>
      </c>
      <c r="F278" s="229" t="s">
        <v>1938</v>
      </c>
      <c r="G278" s="230" t="s">
        <v>1288</v>
      </c>
      <c r="H278" s="231">
        <v>1</v>
      </c>
      <c r="I278" s="232"/>
      <c r="J278" s="233">
        <f>ROUND(I278*H278,2)</f>
        <v>0</v>
      </c>
      <c r="K278" s="234"/>
      <c r="L278" s="44"/>
      <c r="M278" s="235" t="s">
        <v>1</v>
      </c>
      <c r="N278" s="236" t="s">
        <v>44</v>
      </c>
      <c r="O278" s="91"/>
      <c r="P278" s="237">
        <f>O278*H278</f>
        <v>0</v>
      </c>
      <c r="Q278" s="237">
        <v>0</v>
      </c>
      <c r="R278" s="237">
        <f>Q278*H278</f>
        <v>0</v>
      </c>
      <c r="S278" s="237">
        <v>0</v>
      </c>
      <c r="T278" s="238">
        <f>S278*H278</f>
        <v>0</v>
      </c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R278" s="239" t="s">
        <v>214</v>
      </c>
      <c r="AT278" s="239" t="s">
        <v>210</v>
      </c>
      <c r="AU278" s="239" t="s">
        <v>85</v>
      </c>
      <c r="AY278" s="17" t="s">
        <v>208</v>
      </c>
      <c r="BE278" s="240">
        <f>IF(N278="základní",J278,0)</f>
        <v>0</v>
      </c>
      <c r="BF278" s="240">
        <f>IF(N278="snížená",J278,0)</f>
        <v>0</v>
      </c>
      <c r="BG278" s="240">
        <f>IF(N278="zákl. přenesená",J278,0)</f>
        <v>0</v>
      </c>
      <c r="BH278" s="240">
        <f>IF(N278="sníž. přenesená",J278,0)</f>
        <v>0</v>
      </c>
      <c r="BI278" s="240">
        <f>IF(N278="nulová",J278,0)</f>
        <v>0</v>
      </c>
      <c r="BJ278" s="17" t="s">
        <v>91</v>
      </c>
      <c r="BK278" s="240">
        <f>ROUND(I278*H278,2)</f>
        <v>0</v>
      </c>
      <c r="BL278" s="17" t="s">
        <v>214</v>
      </c>
      <c r="BM278" s="239" t="s">
        <v>898</v>
      </c>
    </row>
    <row r="279" s="2" customFormat="1" ht="16.5" customHeight="1">
      <c r="A279" s="38"/>
      <c r="B279" s="39"/>
      <c r="C279" s="227" t="s">
        <v>899</v>
      </c>
      <c r="D279" s="227" t="s">
        <v>210</v>
      </c>
      <c r="E279" s="228" t="s">
        <v>1939</v>
      </c>
      <c r="F279" s="229" t="s">
        <v>1940</v>
      </c>
      <c r="G279" s="230" t="s">
        <v>1288</v>
      </c>
      <c r="H279" s="231">
        <v>1</v>
      </c>
      <c r="I279" s="232"/>
      <c r="J279" s="233">
        <f>ROUND(I279*H279,2)</f>
        <v>0</v>
      </c>
      <c r="K279" s="234"/>
      <c r="L279" s="44"/>
      <c r="M279" s="235" t="s">
        <v>1</v>
      </c>
      <c r="N279" s="236" t="s">
        <v>44</v>
      </c>
      <c r="O279" s="91"/>
      <c r="P279" s="237">
        <f>O279*H279</f>
        <v>0</v>
      </c>
      <c r="Q279" s="237">
        <v>0</v>
      </c>
      <c r="R279" s="237">
        <f>Q279*H279</f>
        <v>0</v>
      </c>
      <c r="S279" s="237">
        <v>0</v>
      </c>
      <c r="T279" s="238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9" t="s">
        <v>214</v>
      </c>
      <c r="AT279" s="239" t="s">
        <v>210</v>
      </c>
      <c r="AU279" s="239" t="s">
        <v>85</v>
      </c>
      <c r="AY279" s="17" t="s">
        <v>208</v>
      </c>
      <c r="BE279" s="240">
        <f>IF(N279="základní",J279,0)</f>
        <v>0</v>
      </c>
      <c r="BF279" s="240">
        <f>IF(N279="snížená",J279,0)</f>
        <v>0</v>
      </c>
      <c r="BG279" s="240">
        <f>IF(N279="zákl. přenesená",J279,0)</f>
        <v>0</v>
      </c>
      <c r="BH279" s="240">
        <f>IF(N279="sníž. přenesená",J279,0)</f>
        <v>0</v>
      </c>
      <c r="BI279" s="240">
        <f>IF(N279="nulová",J279,0)</f>
        <v>0</v>
      </c>
      <c r="BJ279" s="17" t="s">
        <v>91</v>
      </c>
      <c r="BK279" s="240">
        <f>ROUND(I279*H279,2)</f>
        <v>0</v>
      </c>
      <c r="BL279" s="17" t="s">
        <v>214</v>
      </c>
      <c r="BM279" s="239" t="s">
        <v>901</v>
      </c>
    </row>
    <row r="280" s="2" customFormat="1" ht="16.5" customHeight="1">
      <c r="A280" s="38"/>
      <c r="B280" s="39"/>
      <c r="C280" s="227" t="s">
        <v>561</v>
      </c>
      <c r="D280" s="227" t="s">
        <v>210</v>
      </c>
      <c r="E280" s="228" t="s">
        <v>1941</v>
      </c>
      <c r="F280" s="229" t="s">
        <v>1942</v>
      </c>
      <c r="G280" s="230" t="s">
        <v>1288</v>
      </c>
      <c r="H280" s="231">
        <v>1</v>
      </c>
      <c r="I280" s="232"/>
      <c r="J280" s="233">
        <f>ROUND(I280*H280,2)</f>
        <v>0</v>
      </c>
      <c r="K280" s="234"/>
      <c r="L280" s="44"/>
      <c r="M280" s="235" t="s">
        <v>1</v>
      </c>
      <c r="N280" s="236" t="s">
        <v>44</v>
      </c>
      <c r="O280" s="91"/>
      <c r="P280" s="237">
        <f>O280*H280</f>
        <v>0</v>
      </c>
      <c r="Q280" s="237">
        <v>0</v>
      </c>
      <c r="R280" s="237">
        <f>Q280*H280</f>
        <v>0</v>
      </c>
      <c r="S280" s="237">
        <v>0</v>
      </c>
      <c r="T280" s="238">
        <f>S280*H280</f>
        <v>0</v>
      </c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R280" s="239" t="s">
        <v>214</v>
      </c>
      <c r="AT280" s="239" t="s">
        <v>210</v>
      </c>
      <c r="AU280" s="239" t="s">
        <v>85</v>
      </c>
      <c r="AY280" s="17" t="s">
        <v>208</v>
      </c>
      <c r="BE280" s="240">
        <f>IF(N280="základní",J280,0)</f>
        <v>0</v>
      </c>
      <c r="BF280" s="240">
        <f>IF(N280="snížená",J280,0)</f>
        <v>0</v>
      </c>
      <c r="BG280" s="240">
        <f>IF(N280="zákl. přenesená",J280,0)</f>
        <v>0</v>
      </c>
      <c r="BH280" s="240">
        <f>IF(N280="sníž. přenesená",J280,0)</f>
        <v>0</v>
      </c>
      <c r="BI280" s="240">
        <f>IF(N280="nulová",J280,0)</f>
        <v>0</v>
      </c>
      <c r="BJ280" s="17" t="s">
        <v>91</v>
      </c>
      <c r="BK280" s="240">
        <f>ROUND(I280*H280,2)</f>
        <v>0</v>
      </c>
      <c r="BL280" s="17" t="s">
        <v>214</v>
      </c>
      <c r="BM280" s="239" t="s">
        <v>904</v>
      </c>
    </row>
    <row r="281" s="2" customFormat="1" ht="16.5" customHeight="1">
      <c r="A281" s="38"/>
      <c r="B281" s="39"/>
      <c r="C281" s="227" t="s">
        <v>905</v>
      </c>
      <c r="D281" s="227" t="s">
        <v>210</v>
      </c>
      <c r="E281" s="228" t="s">
        <v>1943</v>
      </c>
      <c r="F281" s="229" t="s">
        <v>1944</v>
      </c>
      <c r="G281" s="230" t="s">
        <v>1288</v>
      </c>
      <c r="H281" s="231">
        <v>1</v>
      </c>
      <c r="I281" s="232"/>
      <c r="J281" s="233">
        <f>ROUND(I281*H281,2)</f>
        <v>0</v>
      </c>
      <c r="K281" s="234"/>
      <c r="L281" s="44"/>
      <c r="M281" s="235" t="s">
        <v>1</v>
      </c>
      <c r="N281" s="236" t="s">
        <v>44</v>
      </c>
      <c r="O281" s="91"/>
      <c r="P281" s="237">
        <f>O281*H281</f>
        <v>0</v>
      </c>
      <c r="Q281" s="237">
        <v>0</v>
      </c>
      <c r="R281" s="237">
        <f>Q281*H281</f>
        <v>0</v>
      </c>
      <c r="S281" s="237">
        <v>0</v>
      </c>
      <c r="T281" s="238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9" t="s">
        <v>214</v>
      </c>
      <c r="AT281" s="239" t="s">
        <v>210</v>
      </c>
      <c r="AU281" s="239" t="s">
        <v>85</v>
      </c>
      <c r="AY281" s="17" t="s">
        <v>208</v>
      </c>
      <c r="BE281" s="240">
        <f>IF(N281="základní",J281,0)</f>
        <v>0</v>
      </c>
      <c r="BF281" s="240">
        <f>IF(N281="snížená",J281,0)</f>
        <v>0</v>
      </c>
      <c r="BG281" s="240">
        <f>IF(N281="zákl. přenesená",J281,0)</f>
        <v>0</v>
      </c>
      <c r="BH281" s="240">
        <f>IF(N281="sníž. přenesená",J281,0)</f>
        <v>0</v>
      </c>
      <c r="BI281" s="240">
        <f>IF(N281="nulová",J281,0)</f>
        <v>0</v>
      </c>
      <c r="BJ281" s="17" t="s">
        <v>91</v>
      </c>
      <c r="BK281" s="240">
        <f>ROUND(I281*H281,2)</f>
        <v>0</v>
      </c>
      <c r="BL281" s="17" t="s">
        <v>214</v>
      </c>
      <c r="BM281" s="239" t="s">
        <v>908</v>
      </c>
    </row>
    <row r="282" s="2" customFormat="1" ht="16.5" customHeight="1">
      <c r="A282" s="38"/>
      <c r="B282" s="39"/>
      <c r="C282" s="227" t="s">
        <v>564</v>
      </c>
      <c r="D282" s="227" t="s">
        <v>210</v>
      </c>
      <c r="E282" s="228" t="s">
        <v>1945</v>
      </c>
      <c r="F282" s="229" t="s">
        <v>1946</v>
      </c>
      <c r="G282" s="230" t="s">
        <v>1288</v>
      </c>
      <c r="H282" s="231">
        <v>1</v>
      </c>
      <c r="I282" s="232"/>
      <c r="J282" s="233">
        <f>ROUND(I282*H282,2)</f>
        <v>0</v>
      </c>
      <c r="K282" s="234"/>
      <c r="L282" s="44"/>
      <c r="M282" s="235" t="s">
        <v>1</v>
      </c>
      <c r="N282" s="236" t="s">
        <v>44</v>
      </c>
      <c r="O282" s="91"/>
      <c r="P282" s="237">
        <f>O282*H282</f>
        <v>0</v>
      </c>
      <c r="Q282" s="237">
        <v>0</v>
      </c>
      <c r="R282" s="237">
        <f>Q282*H282</f>
        <v>0</v>
      </c>
      <c r="S282" s="237">
        <v>0</v>
      </c>
      <c r="T282" s="238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9" t="s">
        <v>214</v>
      </c>
      <c r="AT282" s="239" t="s">
        <v>210</v>
      </c>
      <c r="AU282" s="239" t="s">
        <v>85</v>
      </c>
      <c r="AY282" s="17" t="s">
        <v>208</v>
      </c>
      <c r="BE282" s="240">
        <f>IF(N282="základní",J282,0)</f>
        <v>0</v>
      </c>
      <c r="BF282" s="240">
        <f>IF(N282="snížená",J282,0)</f>
        <v>0</v>
      </c>
      <c r="BG282" s="240">
        <f>IF(N282="zákl. přenesená",J282,0)</f>
        <v>0</v>
      </c>
      <c r="BH282" s="240">
        <f>IF(N282="sníž. přenesená",J282,0)</f>
        <v>0</v>
      </c>
      <c r="BI282" s="240">
        <f>IF(N282="nulová",J282,0)</f>
        <v>0</v>
      </c>
      <c r="BJ282" s="17" t="s">
        <v>91</v>
      </c>
      <c r="BK282" s="240">
        <f>ROUND(I282*H282,2)</f>
        <v>0</v>
      </c>
      <c r="BL282" s="17" t="s">
        <v>214</v>
      </c>
      <c r="BM282" s="239" t="s">
        <v>911</v>
      </c>
    </row>
    <row r="283" s="2" customFormat="1" ht="16.5" customHeight="1">
      <c r="A283" s="38"/>
      <c r="B283" s="39"/>
      <c r="C283" s="227" t="s">
        <v>912</v>
      </c>
      <c r="D283" s="227" t="s">
        <v>210</v>
      </c>
      <c r="E283" s="228" t="s">
        <v>1947</v>
      </c>
      <c r="F283" s="229" t="s">
        <v>1948</v>
      </c>
      <c r="G283" s="230" t="s">
        <v>1288</v>
      </c>
      <c r="H283" s="231">
        <v>1</v>
      </c>
      <c r="I283" s="232"/>
      <c r="J283" s="233">
        <f>ROUND(I283*H283,2)</f>
        <v>0</v>
      </c>
      <c r="K283" s="234"/>
      <c r="L283" s="44"/>
      <c r="M283" s="235" t="s">
        <v>1</v>
      </c>
      <c r="N283" s="236" t="s">
        <v>44</v>
      </c>
      <c r="O283" s="91"/>
      <c r="P283" s="237">
        <f>O283*H283</f>
        <v>0</v>
      </c>
      <c r="Q283" s="237">
        <v>0</v>
      </c>
      <c r="R283" s="237">
        <f>Q283*H283</f>
        <v>0</v>
      </c>
      <c r="S283" s="237">
        <v>0</v>
      </c>
      <c r="T283" s="238">
        <f>S283*H283</f>
        <v>0</v>
      </c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R283" s="239" t="s">
        <v>214</v>
      </c>
      <c r="AT283" s="239" t="s">
        <v>210</v>
      </c>
      <c r="AU283" s="239" t="s">
        <v>85</v>
      </c>
      <c r="AY283" s="17" t="s">
        <v>208</v>
      </c>
      <c r="BE283" s="240">
        <f>IF(N283="základní",J283,0)</f>
        <v>0</v>
      </c>
      <c r="BF283" s="240">
        <f>IF(N283="snížená",J283,0)</f>
        <v>0</v>
      </c>
      <c r="BG283" s="240">
        <f>IF(N283="zákl. přenesená",J283,0)</f>
        <v>0</v>
      </c>
      <c r="BH283" s="240">
        <f>IF(N283="sníž. přenesená",J283,0)</f>
        <v>0</v>
      </c>
      <c r="BI283" s="240">
        <f>IF(N283="nulová",J283,0)</f>
        <v>0</v>
      </c>
      <c r="BJ283" s="17" t="s">
        <v>91</v>
      </c>
      <c r="BK283" s="240">
        <f>ROUND(I283*H283,2)</f>
        <v>0</v>
      </c>
      <c r="BL283" s="17" t="s">
        <v>214</v>
      </c>
      <c r="BM283" s="239" t="s">
        <v>915</v>
      </c>
    </row>
    <row r="284" s="2" customFormat="1" ht="16.5" customHeight="1">
      <c r="A284" s="38"/>
      <c r="B284" s="39"/>
      <c r="C284" s="227" t="s">
        <v>568</v>
      </c>
      <c r="D284" s="227" t="s">
        <v>210</v>
      </c>
      <c r="E284" s="228" t="s">
        <v>1949</v>
      </c>
      <c r="F284" s="229" t="s">
        <v>1600</v>
      </c>
      <c r="G284" s="230" t="s">
        <v>1288</v>
      </c>
      <c r="H284" s="231">
        <v>1</v>
      </c>
      <c r="I284" s="232"/>
      <c r="J284" s="233">
        <f>ROUND(I284*H284,2)</f>
        <v>0</v>
      </c>
      <c r="K284" s="234"/>
      <c r="L284" s="44"/>
      <c r="M284" s="288" t="s">
        <v>1</v>
      </c>
      <c r="N284" s="289" t="s">
        <v>44</v>
      </c>
      <c r="O284" s="290"/>
      <c r="P284" s="291">
        <f>O284*H284</f>
        <v>0</v>
      </c>
      <c r="Q284" s="291">
        <v>0</v>
      </c>
      <c r="R284" s="291">
        <f>Q284*H284</f>
        <v>0</v>
      </c>
      <c r="S284" s="291">
        <v>0</v>
      </c>
      <c r="T284" s="292">
        <f>S284*H284</f>
        <v>0</v>
      </c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R284" s="239" t="s">
        <v>214</v>
      </c>
      <c r="AT284" s="239" t="s">
        <v>210</v>
      </c>
      <c r="AU284" s="239" t="s">
        <v>85</v>
      </c>
      <c r="AY284" s="17" t="s">
        <v>208</v>
      </c>
      <c r="BE284" s="240">
        <f>IF(N284="základní",J284,0)</f>
        <v>0</v>
      </c>
      <c r="BF284" s="240">
        <f>IF(N284="snížená",J284,0)</f>
        <v>0</v>
      </c>
      <c r="BG284" s="240">
        <f>IF(N284="zákl. přenesená",J284,0)</f>
        <v>0</v>
      </c>
      <c r="BH284" s="240">
        <f>IF(N284="sníž. přenesená",J284,0)</f>
        <v>0</v>
      </c>
      <c r="BI284" s="240">
        <f>IF(N284="nulová",J284,0)</f>
        <v>0</v>
      </c>
      <c r="BJ284" s="17" t="s">
        <v>91</v>
      </c>
      <c r="BK284" s="240">
        <f>ROUND(I284*H284,2)</f>
        <v>0</v>
      </c>
      <c r="BL284" s="17" t="s">
        <v>214</v>
      </c>
      <c r="BM284" s="239" t="s">
        <v>918</v>
      </c>
    </row>
    <row r="285" s="2" customFormat="1" ht="6.96" customHeight="1">
      <c r="A285" s="38"/>
      <c r="B285" s="66"/>
      <c r="C285" s="67"/>
      <c r="D285" s="67"/>
      <c r="E285" s="67"/>
      <c r="F285" s="67"/>
      <c r="G285" s="67"/>
      <c r="H285" s="67"/>
      <c r="I285" s="67"/>
      <c r="J285" s="67"/>
      <c r="K285" s="67"/>
      <c r="L285" s="44"/>
      <c r="M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</row>
  </sheetData>
  <sheetProtection sheet="1" autoFilter="0" formatColumns="0" formatRows="0" objects="1" scenarios="1" spinCount="100000" saltValue="+S1fZTwfbf5nFZyMCzQay5GhbgWDP91Yvov+eYuUi3TxlgWE355LNOgdBbzDUxZMXCYoHtTCVyn5Cu+VoG+XBw==" hashValue="MCX9JBk962kUmqk8JXGufPVyQNXXPwmkLxa9YYS6TMDPPp6i7jvLwF0KvmlZxxQcVGEQlCFzO4EoV2XlDyzhYw==" algorithmName="SHA-512" password="CC35"/>
  <autoFilter ref="C124:K284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3:H113"/>
    <mergeCell ref="E115:H115"/>
    <mergeCell ref="E117:H117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107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1950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ROUND(J128,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ROUND((SUM(BE128:BE224)),  2)</f>
        <v>0</v>
      </c>
      <c r="G35" s="38"/>
      <c r="H35" s="38"/>
      <c r="I35" s="164">
        <v>0.20999999999999999</v>
      </c>
      <c r="J35" s="163">
        <f>ROUND(((SUM(BE128:BE224))*I35),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ROUND((SUM(BF128:BF224)),  2)</f>
        <v>0</v>
      </c>
      <c r="G36" s="38"/>
      <c r="H36" s="38"/>
      <c r="I36" s="164">
        <v>0.14999999999999999</v>
      </c>
      <c r="J36" s="163">
        <f>ROUND(((SUM(BF128:BF224))*I36),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ROUND((SUM(BG128:BG224)),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ROUND((SUM(BH128:BH224)),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ROUND((SUM(BI128:BI224)),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D.1.08 - Elektroinstalace - silnorpoud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J128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1951</v>
      </c>
      <c r="E99" s="191"/>
      <c r="F99" s="191"/>
      <c r="G99" s="191"/>
      <c r="H99" s="191"/>
      <c r="I99" s="191"/>
      <c r="J99" s="192">
        <f>J129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1952</v>
      </c>
      <c r="E100" s="191"/>
      <c r="F100" s="191"/>
      <c r="G100" s="191"/>
      <c r="H100" s="191"/>
      <c r="I100" s="191"/>
      <c r="J100" s="192">
        <f>J137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1953</v>
      </c>
      <c r="E101" s="191"/>
      <c r="F101" s="191"/>
      <c r="G101" s="191"/>
      <c r="H101" s="191"/>
      <c r="I101" s="191"/>
      <c r="J101" s="192">
        <f>J159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1954</v>
      </c>
      <c r="E102" s="191"/>
      <c r="F102" s="191"/>
      <c r="G102" s="191"/>
      <c r="H102" s="191"/>
      <c r="I102" s="191"/>
      <c r="J102" s="192">
        <f>J163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1955</v>
      </c>
      <c r="E103" s="191"/>
      <c r="F103" s="191"/>
      <c r="G103" s="191"/>
      <c r="H103" s="191"/>
      <c r="I103" s="191"/>
      <c r="J103" s="192">
        <f>J169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1956</v>
      </c>
      <c r="E104" s="191"/>
      <c r="F104" s="191"/>
      <c r="G104" s="191"/>
      <c r="H104" s="191"/>
      <c r="I104" s="191"/>
      <c r="J104" s="192">
        <f>J190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9" customFormat="1" ht="24.96" customHeight="1">
      <c r="A105" s="9"/>
      <c r="B105" s="188"/>
      <c r="C105" s="189"/>
      <c r="D105" s="190" t="s">
        <v>1957</v>
      </c>
      <c r="E105" s="191"/>
      <c r="F105" s="191"/>
      <c r="G105" s="191"/>
      <c r="H105" s="191"/>
      <c r="I105" s="191"/>
      <c r="J105" s="192">
        <f>J199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9" customFormat="1" ht="24.96" customHeight="1">
      <c r="A106" s="9"/>
      <c r="B106" s="188"/>
      <c r="C106" s="189"/>
      <c r="D106" s="190" t="s">
        <v>1958</v>
      </c>
      <c r="E106" s="191"/>
      <c r="F106" s="191"/>
      <c r="G106" s="191"/>
      <c r="H106" s="191"/>
      <c r="I106" s="191"/>
      <c r="J106" s="192">
        <f>J216</f>
        <v>0</v>
      </c>
      <c r="K106" s="189"/>
      <c r="L106" s="193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idden="1" s="2" customFormat="1" ht="21.84" customHeight="1">
      <c r="A107" s="38"/>
      <c r="B107" s="39"/>
      <c r="C107" s="40"/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hidden="1" s="2" customFormat="1" ht="6.96" customHeight="1">
      <c r="A108" s="38"/>
      <c r="B108" s="66"/>
      <c r="C108" s="67"/>
      <c r="D108" s="67"/>
      <c r="E108" s="67"/>
      <c r="F108" s="67"/>
      <c r="G108" s="67"/>
      <c r="H108" s="67"/>
      <c r="I108" s="67"/>
      <c r="J108" s="67"/>
      <c r="K108" s="67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hidden="1"/>
    <row r="110" hidden="1"/>
    <row r="111" hidden="1"/>
    <row r="112" s="2" customFormat="1" ht="6.96" customHeight="1">
      <c r="A112" s="38"/>
      <c r="B112" s="68"/>
      <c r="C112" s="69"/>
      <c r="D112" s="69"/>
      <c r="E112" s="69"/>
      <c r="F112" s="69"/>
      <c r="G112" s="69"/>
      <c r="H112" s="69"/>
      <c r="I112" s="69"/>
      <c r="J112" s="69"/>
      <c r="K112" s="69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24.96" customHeight="1">
      <c r="A113" s="38"/>
      <c r="B113" s="39"/>
      <c r="C113" s="23" t="s">
        <v>193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16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26.25" customHeight="1">
      <c r="A116" s="38"/>
      <c r="B116" s="39"/>
      <c r="C116" s="40"/>
      <c r="D116" s="40"/>
      <c r="E116" s="183" t="str">
        <f>E7</f>
        <v>Přestavba a rozšíření domova pro seniory Jiráskova č.p.193 Broumov</v>
      </c>
      <c r="F116" s="32"/>
      <c r="G116" s="32"/>
      <c r="H116" s="32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1" customFormat="1" ht="12" customHeight="1">
      <c r="B117" s="21"/>
      <c r="C117" s="32" t="s">
        <v>157</v>
      </c>
      <c r="D117" s="22"/>
      <c r="E117" s="22"/>
      <c r="F117" s="22"/>
      <c r="G117" s="22"/>
      <c r="H117" s="22"/>
      <c r="I117" s="22"/>
      <c r="J117" s="22"/>
      <c r="K117" s="22"/>
      <c r="L117" s="20"/>
    </row>
    <row r="118" s="2" customFormat="1" ht="16.5" customHeight="1">
      <c r="A118" s="38"/>
      <c r="B118" s="39"/>
      <c r="C118" s="40"/>
      <c r="D118" s="40"/>
      <c r="E118" s="183" t="s">
        <v>158</v>
      </c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159</v>
      </c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6.5" customHeight="1">
      <c r="A120" s="38"/>
      <c r="B120" s="39"/>
      <c r="C120" s="40"/>
      <c r="D120" s="40"/>
      <c r="E120" s="76" t="str">
        <f>E11</f>
        <v>D.1.08 - Elektroinstalace - silnorpoud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20</v>
      </c>
      <c r="D122" s="40"/>
      <c r="E122" s="40"/>
      <c r="F122" s="27" t="str">
        <f>F14</f>
        <v xml:space="preserve"> </v>
      </c>
      <c r="G122" s="40"/>
      <c r="H122" s="40"/>
      <c r="I122" s="32" t="s">
        <v>22</v>
      </c>
      <c r="J122" s="79" t="str">
        <f>IF(J14="","",J14)</f>
        <v>13. 3. 2022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40.05" customHeight="1">
      <c r="A124" s="38"/>
      <c r="B124" s="39"/>
      <c r="C124" s="32" t="s">
        <v>24</v>
      </c>
      <c r="D124" s="40"/>
      <c r="E124" s="40"/>
      <c r="F124" s="27" t="str">
        <f>E17</f>
        <v>Město Broumov, třída Masarykova 239,55001 Broumov</v>
      </c>
      <c r="G124" s="40"/>
      <c r="H124" s="40"/>
      <c r="I124" s="32" t="s">
        <v>32</v>
      </c>
      <c r="J124" s="36" t="str">
        <f>E23</f>
        <v xml:space="preserve">Ing. Ondřej Nesměrák, Ploštilova 1379,14300 Praha 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5.15" customHeight="1">
      <c r="A125" s="38"/>
      <c r="B125" s="39"/>
      <c r="C125" s="32" t="s">
        <v>30</v>
      </c>
      <c r="D125" s="40"/>
      <c r="E125" s="40"/>
      <c r="F125" s="27" t="str">
        <f>IF(E20="","",E20)</f>
        <v>Vyplň údaj</v>
      </c>
      <c r="G125" s="40"/>
      <c r="H125" s="40"/>
      <c r="I125" s="32" t="s">
        <v>36</v>
      </c>
      <c r="J125" s="36" t="str">
        <f>E26</f>
        <v xml:space="preserve"> 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0.32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11" customFormat="1" ht="29.28" customHeight="1">
      <c r="A127" s="199"/>
      <c r="B127" s="200"/>
      <c r="C127" s="201" t="s">
        <v>194</v>
      </c>
      <c r="D127" s="202" t="s">
        <v>63</v>
      </c>
      <c r="E127" s="202" t="s">
        <v>59</v>
      </c>
      <c r="F127" s="202" t="s">
        <v>60</v>
      </c>
      <c r="G127" s="202" t="s">
        <v>195</v>
      </c>
      <c r="H127" s="202" t="s">
        <v>196</v>
      </c>
      <c r="I127" s="202" t="s">
        <v>197</v>
      </c>
      <c r="J127" s="203" t="s">
        <v>163</v>
      </c>
      <c r="K127" s="204" t="s">
        <v>198</v>
      </c>
      <c r="L127" s="205"/>
      <c r="M127" s="100" t="s">
        <v>1</v>
      </c>
      <c r="N127" s="101" t="s">
        <v>42</v>
      </c>
      <c r="O127" s="101" t="s">
        <v>199</v>
      </c>
      <c r="P127" s="101" t="s">
        <v>200</v>
      </c>
      <c r="Q127" s="101" t="s">
        <v>201</v>
      </c>
      <c r="R127" s="101" t="s">
        <v>202</v>
      </c>
      <c r="S127" s="101" t="s">
        <v>203</v>
      </c>
      <c r="T127" s="102" t="s">
        <v>204</v>
      </c>
      <c r="U127" s="199"/>
      <c r="V127" s="199"/>
      <c r="W127" s="199"/>
      <c r="X127" s="199"/>
      <c r="Y127" s="199"/>
      <c r="Z127" s="199"/>
      <c r="AA127" s="199"/>
      <c r="AB127" s="199"/>
      <c r="AC127" s="199"/>
      <c r="AD127" s="199"/>
      <c r="AE127" s="199"/>
    </row>
    <row r="128" s="2" customFormat="1" ht="22.8" customHeight="1">
      <c r="A128" s="38"/>
      <c r="B128" s="39"/>
      <c r="C128" s="107" t="s">
        <v>205</v>
      </c>
      <c r="D128" s="40"/>
      <c r="E128" s="40"/>
      <c r="F128" s="40"/>
      <c r="G128" s="40"/>
      <c r="H128" s="40"/>
      <c r="I128" s="40"/>
      <c r="J128" s="206">
        <f>BK128</f>
        <v>0</v>
      </c>
      <c r="K128" s="40"/>
      <c r="L128" s="44"/>
      <c r="M128" s="103"/>
      <c r="N128" s="207"/>
      <c r="O128" s="104"/>
      <c r="P128" s="208">
        <f>P129+P137+P159+P163+P169+P190+P199+P216</f>
        <v>0</v>
      </c>
      <c r="Q128" s="104"/>
      <c r="R128" s="208">
        <f>R129+R137+R159+R163+R169+R190+R199+R216</f>
        <v>0</v>
      </c>
      <c r="S128" s="104"/>
      <c r="T128" s="209">
        <f>T129+T137+T159+T163+T169+T190+T199+T216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77</v>
      </c>
      <c r="AU128" s="17" t="s">
        <v>165</v>
      </c>
      <c r="BK128" s="210">
        <f>BK129+BK137+BK159+BK163+BK169+BK190+BK199+BK216</f>
        <v>0</v>
      </c>
    </row>
    <row r="129" s="12" customFormat="1" ht="25.92" customHeight="1">
      <c r="A129" s="12"/>
      <c r="B129" s="211"/>
      <c r="C129" s="212"/>
      <c r="D129" s="213" t="s">
        <v>77</v>
      </c>
      <c r="E129" s="214" t="s">
        <v>1959</v>
      </c>
      <c r="F129" s="214" t="s">
        <v>1959</v>
      </c>
      <c r="G129" s="212"/>
      <c r="H129" s="212"/>
      <c r="I129" s="215"/>
      <c r="J129" s="216">
        <f>BK129</f>
        <v>0</v>
      </c>
      <c r="K129" s="212"/>
      <c r="L129" s="217"/>
      <c r="M129" s="218"/>
      <c r="N129" s="219"/>
      <c r="O129" s="219"/>
      <c r="P129" s="220">
        <f>SUM(P130:P136)</f>
        <v>0</v>
      </c>
      <c r="Q129" s="219"/>
      <c r="R129" s="220">
        <f>SUM(R130:R136)</f>
        <v>0</v>
      </c>
      <c r="S129" s="219"/>
      <c r="T129" s="221">
        <f>SUM(T130:T136)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22" t="s">
        <v>85</v>
      </c>
      <c r="AT129" s="223" t="s">
        <v>77</v>
      </c>
      <c r="AU129" s="223" t="s">
        <v>78</v>
      </c>
      <c r="AY129" s="222" t="s">
        <v>208</v>
      </c>
      <c r="BK129" s="224">
        <f>SUM(BK130:BK136)</f>
        <v>0</v>
      </c>
    </row>
    <row r="130" s="2" customFormat="1" ht="24.15" customHeight="1">
      <c r="A130" s="38"/>
      <c r="B130" s="39"/>
      <c r="C130" s="227" t="s">
        <v>85</v>
      </c>
      <c r="D130" s="227" t="s">
        <v>210</v>
      </c>
      <c r="E130" s="228" t="s">
        <v>1960</v>
      </c>
      <c r="F130" s="229" t="s">
        <v>1961</v>
      </c>
      <c r="G130" s="230" t="s">
        <v>689</v>
      </c>
      <c r="H130" s="231">
        <v>1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91</v>
      </c>
    </row>
    <row r="131" s="2" customFormat="1" ht="24.15" customHeight="1">
      <c r="A131" s="38"/>
      <c r="B131" s="39"/>
      <c r="C131" s="227" t="s">
        <v>91</v>
      </c>
      <c r="D131" s="227" t="s">
        <v>210</v>
      </c>
      <c r="E131" s="228" t="s">
        <v>1962</v>
      </c>
      <c r="F131" s="229" t="s">
        <v>1963</v>
      </c>
      <c r="G131" s="230" t="s">
        <v>689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214</v>
      </c>
    </row>
    <row r="132" s="2" customFormat="1" ht="33" customHeight="1">
      <c r="A132" s="38"/>
      <c r="B132" s="39"/>
      <c r="C132" s="227" t="s">
        <v>223</v>
      </c>
      <c r="D132" s="227" t="s">
        <v>210</v>
      </c>
      <c r="E132" s="228" t="s">
        <v>1964</v>
      </c>
      <c r="F132" s="229" t="s">
        <v>1965</v>
      </c>
      <c r="G132" s="230" t="s">
        <v>689</v>
      </c>
      <c r="H132" s="231">
        <v>1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226</v>
      </c>
    </row>
    <row r="133" s="2" customFormat="1" ht="24.15" customHeight="1">
      <c r="A133" s="38"/>
      <c r="B133" s="39"/>
      <c r="C133" s="227" t="s">
        <v>214</v>
      </c>
      <c r="D133" s="227" t="s">
        <v>210</v>
      </c>
      <c r="E133" s="228" t="s">
        <v>1966</v>
      </c>
      <c r="F133" s="229" t="s">
        <v>1967</v>
      </c>
      <c r="G133" s="230" t="s">
        <v>689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231</v>
      </c>
    </row>
    <row r="134" s="2" customFormat="1" ht="24.15" customHeight="1">
      <c r="A134" s="38"/>
      <c r="B134" s="39"/>
      <c r="C134" s="227" t="s">
        <v>233</v>
      </c>
      <c r="D134" s="227" t="s">
        <v>210</v>
      </c>
      <c r="E134" s="228" t="s">
        <v>1968</v>
      </c>
      <c r="F134" s="229" t="s">
        <v>1969</v>
      </c>
      <c r="G134" s="230" t="s">
        <v>689</v>
      </c>
      <c r="H134" s="231">
        <v>1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236</v>
      </c>
    </row>
    <row r="135" s="2" customFormat="1" ht="24.15" customHeight="1">
      <c r="A135" s="38"/>
      <c r="B135" s="39"/>
      <c r="C135" s="227" t="s">
        <v>226</v>
      </c>
      <c r="D135" s="227" t="s">
        <v>210</v>
      </c>
      <c r="E135" s="228" t="s">
        <v>1970</v>
      </c>
      <c r="F135" s="229" t="s">
        <v>1971</v>
      </c>
      <c r="G135" s="230" t="s">
        <v>689</v>
      </c>
      <c r="H135" s="231">
        <v>1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240</v>
      </c>
    </row>
    <row r="136" s="2" customFormat="1" ht="16.5" customHeight="1">
      <c r="A136" s="38"/>
      <c r="B136" s="39"/>
      <c r="C136" s="227" t="s">
        <v>242</v>
      </c>
      <c r="D136" s="227" t="s">
        <v>210</v>
      </c>
      <c r="E136" s="228" t="s">
        <v>1972</v>
      </c>
      <c r="F136" s="229" t="s">
        <v>1973</v>
      </c>
      <c r="G136" s="230" t="s">
        <v>689</v>
      </c>
      <c r="H136" s="231">
        <v>10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245</v>
      </c>
    </row>
    <row r="137" s="12" customFormat="1" ht="25.92" customHeight="1">
      <c r="A137" s="12"/>
      <c r="B137" s="211"/>
      <c r="C137" s="212"/>
      <c r="D137" s="213" t="s">
        <v>77</v>
      </c>
      <c r="E137" s="214" t="s">
        <v>1281</v>
      </c>
      <c r="F137" s="214" t="s">
        <v>1974</v>
      </c>
      <c r="G137" s="212"/>
      <c r="H137" s="212"/>
      <c r="I137" s="215"/>
      <c r="J137" s="216">
        <f>BK137</f>
        <v>0</v>
      </c>
      <c r="K137" s="212"/>
      <c r="L137" s="217"/>
      <c r="M137" s="218"/>
      <c r="N137" s="219"/>
      <c r="O137" s="219"/>
      <c r="P137" s="220">
        <f>SUM(P138:P158)</f>
        <v>0</v>
      </c>
      <c r="Q137" s="219"/>
      <c r="R137" s="220">
        <f>SUM(R138:R158)</f>
        <v>0</v>
      </c>
      <c r="S137" s="219"/>
      <c r="T137" s="221">
        <f>SUM(T138:T158)</f>
        <v>0</v>
      </c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R137" s="222" t="s">
        <v>85</v>
      </c>
      <c r="AT137" s="223" t="s">
        <v>77</v>
      </c>
      <c r="AU137" s="223" t="s">
        <v>78</v>
      </c>
      <c r="AY137" s="222" t="s">
        <v>208</v>
      </c>
      <c r="BK137" s="224">
        <f>SUM(BK138:BK158)</f>
        <v>0</v>
      </c>
    </row>
    <row r="138" s="2" customFormat="1" ht="16.5" customHeight="1">
      <c r="A138" s="38"/>
      <c r="B138" s="39"/>
      <c r="C138" s="227" t="s">
        <v>231</v>
      </c>
      <c r="D138" s="227" t="s">
        <v>210</v>
      </c>
      <c r="E138" s="228" t="s">
        <v>1975</v>
      </c>
      <c r="F138" s="229" t="s">
        <v>1976</v>
      </c>
      <c r="G138" s="230" t="s">
        <v>267</v>
      </c>
      <c r="H138" s="231">
        <v>2100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249</v>
      </c>
    </row>
    <row r="139" s="2" customFormat="1" ht="16.5" customHeight="1">
      <c r="A139" s="38"/>
      <c r="B139" s="39"/>
      <c r="C139" s="227" t="s">
        <v>252</v>
      </c>
      <c r="D139" s="227" t="s">
        <v>210</v>
      </c>
      <c r="E139" s="228" t="s">
        <v>1977</v>
      </c>
      <c r="F139" s="229" t="s">
        <v>1978</v>
      </c>
      <c r="G139" s="230" t="s">
        <v>267</v>
      </c>
      <c r="H139" s="231">
        <v>650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256</v>
      </c>
    </row>
    <row r="140" s="2" customFormat="1" ht="16.5" customHeight="1">
      <c r="A140" s="38"/>
      <c r="B140" s="39"/>
      <c r="C140" s="227" t="s">
        <v>236</v>
      </c>
      <c r="D140" s="227" t="s">
        <v>210</v>
      </c>
      <c r="E140" s="228" t="s">
        <v>1979</v>
      </c>
      <c r="F140" s="229" t="s">
        <v>1980</v>
      </c>
      <c r="G140" s="230" t="s">
        <v>267</v>
      </c>
      <c r="H140" s="231">
        <v>3600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261</v>
      </c>
    </row>
    <row r="141" s="2" customFormat="1" ht="16.5" customHeight="1">
      <c r="A141" s="38"/>
      <c r="B141" s="39"/>
      <c r="C141" s="227" t="s">
        <v>264</v>
      </c>
      <c r="D141" s="227" t="s">
        <v>210</v>
      </c>
      <c r="E141" s="228" t="s">
        <v>1981</v>
      </c>
      <c r="F141" s="229" t="s">
        <v>1982</v>
      </c>
      <c r="G141" s="230" t="s">
        <v>267</v>
      </c>
      <c r="H141" s="231">
        <v>1100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268</v>
      </c>
    </row>
    <row r="142" s="2" customFormat="1" ht="16.5" customHeight="1">
      <c r="A142" s="38"/>
      <c r="B142" s="39"/>
      <c r="C142" s="227" t="s">
        <v>240</v>
      </c>
      <c r="D142" s="227" t="s">
        <v>210</v>
      </c>
      <c r="E142" s="228" t="s">
        <v>1983</v>
      </c>
      <c r="F142" s="229" t="s">
        <v>1984</v>
      </c>
      <c r="G142" s="230" t="s">
        <v>267</v>
      </c>
      <c r="H142" s="231">
        <v>200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272</v>
      </c>
    </row>
    <row r="143" s="2" customFormat="1" ht="16.5" customHeight="1">
      <c r="A143" s="38"/>
      <c r="B143" s="39"/>
      <c r="C143" s="227" t="s">
        <v>274</v>
      </c>
      <c r="D143" s="227" t="s">
        <v>210</v>
      </c>
      <c r="E143" s="228" t="s">
        <v>1985</v>
      </c>
      <c r="F143" s="229" t="s">
        <v>1986</v>
      </c>
      <c r="G143" s="230" t="s">
        <v>267</v>
      </c>
      <c r="H143" s="231">
        <v>480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277</v>
      </c>
    </row>
    <row r="144" s="2" customFormat="1" ht="16.5" customHeight="1">
      <c r="A144" s="38"/>
      <c r="B144" s="39"/>
      <c r="C144" s="227" t="s">
        <v>245</v>
      </c>
      <c r="D144" s="227" t="s">
        <v>210</v>
      </c>
      <c r="E144" s="228" t="s">
        <v>1987</v>
      </c>
      <c r="F144" s="229" t="s">
        <v>1988</v>
      </c>
      <c r="G144" s="230" t="s">
        <v>267</v>
      </c>
      <c r="H144" s="231">
        <v>240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280</v>
      </c>
    </row>
    <row r="145" s="2" customFormat="1" ht="16.5" customHeight="1">
      <c r="A145" s="38"/>
      <c r="B145" s="39"/>
      <c r="C145" s="227" t="s">
        <v>8</v>
      </c>
      <c r="D145" s="227" t="s">
        <v>210</v>
      </c>
      <c r="E145" s="228" t="s">
        <v>1989</v>
      </c>
      <c r="F145" s="229" t="s">
        <v>1990</v>
      </c>
      <c r="G145" s="230" t="s">
        <v>267</v>
      </c>
      <c r="H145" s="231">
        <v>140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284</v>
      </c>
    </row>
    <row r="146" s="2" customFormat="1" ht="16.5" customHeight="1">
      <c r="A146" s="38"/>
      <c r="B146" s="39"/>
      <c r="C146" s="227" t="s">
        <v>249</v>
      </c>
      <c r="D146" s="227" t="s">
        <v>210</v>
      </c>
      <c r="E146" s="228" t="s">
        <v>1991</v>
      </c>
      <c r="F146" s="229" t="s">
        <v>1992</v>
      </c>
      <c r="G146" s="230" t="s">
        <v>267</v>
      </c>
      <c r="H146" s="231">
        <v>80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287</v>
      </c>
    </row>
    <row r="147" s="2" customFormat="1" ht="16.5" customHeight="1">
      <c r="A147" s="38"/>
      <c r="B147" s="39"/>
      <c r="C147" s="227" t="s">
        <v>288</v>
      </c>
      <c r="D147" s="227" t="s">
        <v>210</v>
      </c>
      <c r="E147" s="228" t="s">
        <v>1993</v>
      </c>
      <c r="F147" s="229" t="s">
        <v>1994</v>
      </c>
      <c r="G147" s="230" t="s">
        <v>267</v>
      </c>
      <c r="H147" s="231">
        <v>180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291</v>
      </c>
    </row>
    <row r="148" s="2" customFormat="1" ht="16.5" customHeight="1">
      <c r="A148" s="38"/>
      <c r="B148" s="39"/>
      <c r="C148" s="227" t="s">
        <v>256</v>
      </c>
      <c r="D148" s="227" t="s">
        <v>210</v>
      </c>
      <c r="E148" s="228" t="s">
        <v>1995</v>
      </c>
      <c r="F148" s="229" t="s">
        <v>1996</v>
      </c>
      <c r="G148" s="230" t="s">
        <v>267</v>
      </c>
      <c r="H148" s="231">
        <v>30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298</v>
      </c>
    </row>
    <row r="149" s="2" customFormat="1" ht="16.5" customHeight="1">
      <c r="A149" s="38"/>
      <c r="B149" s="39"/>
      <c r="C149" s="227" t="s">
        <v>300</v>
      </c>
      <c r="D149" s="227" t="s">
        <v>210</v>
      </c>
      <c r="E149" s="228" t="s">
        <v>1997</v>
      </c>
      <c r="F149" s="229" t="s">
        <v>1998</v>
      </c>
      <c r="G149" s="230" t="s">
        <v>267</v>
      </c>
      <c r="H149" s="231">
        <v>80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303</v>
      </c>
    </row>
    <row r="150" s="2" customFormat="1" ht="16.5" customHeight="1">
      <c r="A150" s="38"/>
      <c r="B150" s="39"/>
      <c r="C150" s="227" t="s">
        <v>261</v>
      </c>
      <c r="D150" s="227" t="s">
        <v>210</v>
      </c>
      <c r="E150" s="228" t="s">
        <v>1999</v>
      </c>
      <c r="F150" s="229" t="s">
        <v>2000</v>
      </c>
      <c r="G150" s="230" t="s">
        <v>267</v>
      </c>
      <c r="H150" s="231">
        <v>160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309</v>
      </c>
    </row>
    <row r="151" s="2" customFormat="1" ht="16.5" customHeight="1">
      <c r="A151" s="38"/>
      <c r="B151" s="39"/>
      <c r="C151" s="227" t="s">
        <v>7</v>
      </c>
      <c r="D151" s="227" t="s">
        <v>210</v>
      </c>
      <c r="E151" s="228" t="s">
        <v>2001</v>
      </c>
      <c r="F151" s="229" t="s">
        <v>2002</v>
      </c>
      <c r="G151" s="230" t="s">
        <v>267</v>
      </c>
      <c r="H151" s="231">
        <v>250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314</v>
      </c>
    </row>
    <row r="152" s="2" customFormat="1" ht="16.5" customHeight="1">
      <c r="A152" s="38"/>
      <c r="B152" s="39"/>
      <c r="C152" s="227" t="s">
        <v>268</v>
      </c>
      <c r="D152" s="227" t="s">
        <v>210</v>
      </c>
      <c r="E152" s="228" t="s">
        <v>2003</v>
      </c>
      <c r="F152" s="229" t="s">
        <v>2004</v>
      </c>
      <c r="G152" s="230" t="s">
        <v>267</v>
      </c>
      <c r="H152" s="231">
        <v>10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317</v>
      </c>
    </row>
    <row r="153" s="2" customFormat="1" ht="16.5" customHeight="1">
      <c r="A153" s="38"/>
      <c r="B153" s="39"/>
      <c r="C153" s="227" t="s">
        <v>319</v>
      </c>
      <c r="D153" s="227" t="s">
        <v>210</v>
      </c>
      <c r="E153" s="228" t="s">
        <v>2005</v>
      </c>
      <c r="F153" s="229" t="s">
        <v>2006</v>
      </c>
      <c r="G153" s="230" t="s">
        <v>267</v>
      </c>
      <c r="H153" s="231">
        <v>20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322</v>
      </c>
    </row>
    <row r="154" s="2" customFormat="1" ht="16.5" customHeight="1">
      <c r="A154" s="38"/>
      <c r="B154" s="39"/>
      <c r="C154" s="227" t="s">
        <v>272</v>
      </c>
      <c r="D154" s="227" t="s">
        <v>210</v>
      </c>
      <c r="E154" s="228" t="s">
        <v>2007</v>
      </c>
      <c r="F154" s="229" t="s">
        <v>2008</v>
      </c>
      <c r="G154" s="230" t="s">
        <v>267</v>
      </c>
      <c r="H154" s="231">
        <v>10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326</v>
      </c>
    </row>
    <row r="155" s="2" customFormat="1" ht="16.5" customHeight="1">
      <c r="A155" s="38"/>
      <c r="B155" s="39"/>
      <c r="C155" s="227" t="s">
        <v>328</v>
      </c>
      <c r="D155" s="227" t="s">
        <v>210</v>
      </c>
      <c r="E155" s="228" t="s">
        <v>2009</v>
      </c>
      <c r="F155" s="229" t="s">
        <v>2010</v>
      </c>
      <c r="G155" s="230" t="s">
        <v>267</v>
      </c>
      <c r="H155" s="231">
        <v>100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331</v>
      </c>
    </row>
    <row r="156" s="2" customFormat="1" ht="16.5" customHeight="1">
      <c r="A156" s="38"/>
      <c r="B156" s="39"/>
      <c r="C156" s="227" t="s">
        <v>277</v>
      </c>
      <c r="D156" s="227" t="s">
        <v>210</v>
      </c>
      <c r="E156" s="228" t="s">
        <v>2011</v>
      </c>
      <c r="F156" s="229" t="s">
        <v>2012</v>
      </c>
      <c r="G156" s="230" t="s">
        <v>267</v>
      </c>
      <c r="H156" s="231">
        <v>40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334</v>
      </c>
    </row>
    <row r="157" s="2" customFormat="1" ht="16.5" customHeight="1">
      <c r="A157" s="38"/>
      <c r="B157" s="39"/>
      <c r="C157" s="227" t="s">
        <v>336</v>
      </c>
      <c r="D157" s="227" t="s">
        <v>210</v>
      </c>
      <c r="E157" s="228" t="s">
        <v>2013</v>
      </c>
      <c r="F157" s="229" t="s">
        <v>2014</v>
      </c>
      <c r="G157" s="230" t="s">
        <v>267</v>
      </c>
      <c r="H157" s="231">
        <v>180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339</v>
      </c>
    </row>
    <row r="158" s="2" customFormat="1" ht="16.5" customHeight="1">
      <c r="A158" s="38"/>
      <c r="B158" s="39"/>
      <c r="C158" s="227" t="s">
        <v>280</v>
      </c>
      <c r="D158" s="227" t="s">
        <v>210</v>
      </c>
      <c r="E158" s="228" t="s">
        <v>2015</v>
      </c>
      <c r="F158" s="229" t="s">
        <v>2016</v>
      </c>
      <c r="G158" s="230" t="s">
        <v>267</v>
      </c>
      <c r="H158" s="231">
        <v>280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343</v>
      </c>
    </row>
    <row r="159" s="12" customFormat="1" ht="25.92" customHeight="1">
      <c r="A159" s="12"/>
      <c r="B159" s="211"/>
      <c r="C159" s="212"/>
      <c r="D159" s="213" t="s">
        <v>77</v>
      </c>
      <c r="E159" s="214" t="s">
        <v>1323</v>
      </c>
      <c r="F159" s="214" t="s">
        <v>2017</v>
      </c>
      <c r="G159" s="212"/>
      <c r="H159" s="212"/>
      <c r="I159" s="215"/>
      <c r="J159" s="216">
        <f>BK159</f>
        <v>0</v>
      </c>
      <c r="K159" s="212"/>
      <c r="L159" s="217"/>
      <c r="M159" s="218"/>
      <c r="N159" s="219"/>
      <c r="O159" s="219"/>
      <c r="P159" s="220">
        <f>SUM(P160:P162)</f>
        <v>0</v>
      </c>
      <c r="Q159" s="219"/>
      <c r="R159" s="220">
        <f>SUM(R160:R162)</f>
        <v>0</v>
      </c>
      <c r="S159" s="219"/>
      <c r="T159" s="221">
        <f>SUM(T160:T162)</f>
        <v>0</v>
      </c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R159" s="222" t="s">
        <v>85</v>
      </c>
      <c r="AT159" s="223" t="s">
        <v>77</v>
      </c>
      <c r="AU159" s="223" t="s">
        <v>78</v>
      </c>
      <c r="AY159" s="222" t="s">
        <v>208</v>
      </c>
      <c r="BK159" s="224">
        <f>SUM(BK160:BK162)</f>
        <v>0</v>
      </c>
    </row>
    <row r="160" s="2" customFormat="1" ht="16.5" customHeight="1">
      <c r="A160" s="38"/>
      <c r="B160" s="39"/>
      <c r="C160" s="227" t="s">
        <v>345</v>
      </c>
      <c r="D160" s="227" t="s">
        <v>210</v>
      </c>
      <c r="E160" s="228" t="s">
        <v>2018</v>
      </c>
      <c r="F160" s="229" t="s">
        <v>2019</v>
      </c>
      <c r="G160" s="230" t="s">
        <v>267</v>
      </c>
      <c r="H160" s="231">
        <v>80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347</v>
      </c>
    </row>
    <row r="161" s="2" customFormat="1" ht="16.5" customHeight="1">
      <c r="A161" s="38"/>
      <c r="B161" s="39"/>
      <c r="C161" s="227" t="s">
        <v>284</v>
      </c>
      <c r="D161" s="227" t="s">
        <v>210</v>
      </c>
      <c r="E161" s="228" t="s">
        <v>2020</v>
      </c>
      <c r="F161" s="229" t="s">
        <v>2021</v>
      </c>
      <c r="G161" s="230" t="s">
        <v>267</v>
      </c>
      <c r="H161" s="231">
        <v>360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352</v>
      </c>
    </row>
    <row r="162" s="2" customFormat="1" ht="16.5" customHeight="1">
      <c r="A162" s="38"/>
      <c r="B162" s="39"/>
      <c r="C162" s="227" t="s">
        <v>353</v>
      </c>
      <c r="D162" s="227" t="s">
        <v>210</v>
      </c>
      <c r="E162" s="228" t="s">
        <v>2022</v>
      </c>
      <c r="F162" s="229" t="s">
        <v>2023</v>
      </c>
      <c r="G162" s="230" t="s">
        <v>267</v>
      </c>
      <c r="H162" s="231">
        <v>20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356</v>
      </c>
    </row>
    <row r="163" s="12" customFormat="1" ht="25.92" customHeight="1">
      <c r="A163" s="12"/>
      <c r="B163" s="211"/>
      <c r="C163" s="212"/>
      <c r="D163" s="213" t="s">
        <v>77</v>
      </c>
      <c r="E163" s="214" t="s">
        <v>1346</v>
      </c>
      <c r="F163" s="214" t="s">
        <v>2024</v>
      </c>
      <c r="G163" s="212"/>
      <c r="H163" s="212"/>
      <c r="I163" s="215"/>
      <c r="J163" s="216">
        <f>BK163</f>
        <v>0</v>
      </c>
      <c r="K163" s="212"/>
      <c r="L163" s="217"/>
      <c r="M163" s="218"/>
      <c r="N163" s="219"/>
      <c r="O163" s="219"/>
      <c r="P163" s="220">
        <f>SUM(P164:P168)</f>
        <v>0</v>
      </c>
      <c r="Q163" s="219"/>
      <c r="R163" s="220">
        <f>SUM(R164:R168)</f>
        <v>0</v>
      </c>
      <c r="S163" s="219"/>
      <c r="T163" s="221">
        <f>SUM(T164:T168)</f>
        <v>0</v>
      </c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R163" s="222" t="s">
        <v>85</v>
      </c>
      <c r="AT163" s="223" t="s">
        <v>77</v>
      </c>
      <c r="AU163" s="223" t="s">
        <v>78</v>
      </c>
      <c r="AY163" s="222" t="s">
        <v>208</v>
      </c>
      <c r="BK163" s="224">
        <f>SUM(BK164:BK168)</f>
        <v>0</v>
      </c>
    </row>
    <row r="164" s="2" customFormat="1" ht="37.8" customHeight="1">
      <c r="A164" s="38"/>
      <c r="B164" s="39"/>
      <c r="C164" s="227" t="s">
        <v>287</v>
      </c>
      <c r="D164" s="227" t="s">
        <v>210</v>
      </c>
      <c r="E164" s="228" t="s">
        <v>2025</v>
      </c>
      <c r="F164" s="229" t="s">
        <v>2026</v>
      </c>
      <c r="G164" s="230" t="s">
        <v>267</v>
      </c>
      <c r="H164" s="231">
        <v>120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360</v>
      </c>
    </row>
    <row r="165" s="2" customFormat="1" ht="37.8" customHeight="1">
      <c r="A165" s="38"/>
      <c r="B165" s="39"/>
      <c r="C165" s="227" t="s">
        <v>363</v>
      </c>
      <c r="D165" s="227" t="s">
        <v>210</v>
      </c>
      <c r="E165" s="228" t="s">
        <v>2027</v>
      </c>
      <c r="F165" s="229" t="s">
        <v>2028</v>
      </c>
      <c r="G165" s="230" t="s">
        <v>267</v>
      </c>
      <c r="H165" s="231">
        <v>70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366</v>
      </c>
    </row>
    <row r="166" s="2" customFormat="1" ht="24.15" customHeight="1">
      <c r="A166" s="38"/>
      <c r="B166" s="39"/>
      <c r="C166" s="227" t="s">
        <v>291</v>
      </c>
      <c r="D166" s="227" t="s">
        <v>210</v>
      </c>
      <c r="E166" s="228" t="s">
        <v>2029</v>
      </c>
      <c r="F166" s="229" t="s">
        <v>2030</v>
      </c>
      <c r="G166" s="230" t="s">
        <v>267</v>
      </c>
      <c r="H166" s="231">
        <v>30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370</v>
      </c>
    </row>
    <row r="167" s="2" customFormat="1" ht="37.8" customHeight="1">
      <c r="A167" s="38"/>
      <c r="B167" s="39"/>
      <c r="C167" s="227" t="s">
        <v>372</v>
      </c>
      <c r="D167" s="227" t="s">
        <v>210</v>
      </c>
      <c r="E167" s="228" t="s">
        <v>2031</v>
      </c>
      <c r="F167" s="229" t="s">
        <v>2032</v>
      </c>
      <c r="G167" s="230" t="s">
        <v>267</v>
      </c>
      <c r="H167" s="231">
        <v>80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375</v>
      </c>
    </row>
    <row r="168" s="2" customFormat="1" ht="37.8" customHeight="1">
      <c r="A168" s="38"/>
      <c r="B168" s="39"/>
      <c r="C168" s="227" t="s">
        <v>298</v>
      </c>
      <c r="D168" s="227" t="s">
        <v>210</v>
      </c>
      <c r="E168" s="228" t="s">
        <v>2033</v>
      </c>
      <c r="F168" s="229" t="s">
        <v>2034</v>
      </c>
      <c r="G168" s="230" t="s">
        <v>267</v>
      </c>
      <c r="H168" s="231">
        <v>120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380</v>
      </c>
    </row>
    <row r="169" s="12" customFormat="1" ht="25.92" customHeight="1">
      <c r="A169" s="12"/>
      <c r="B169" s="211"/>
      <c r="C169" s="212"/>
      <c r="D169" s="213" t="s">
        <v>77</v>
      </c>
      <c r="E169" s="214" t="s">
        <v>1434</v>
      </c>
      <c r="F169" s="214" t="s">
        <v>2035</v>
      </c>
      <c r="G169" s="212"/>
      <c r="H169" s="212"/>
      <c r="I169" s="215"/>
      <c r="J169" s="216">
        <f>BK169</f>
        <v>0</v>
      </c>
      <c r="K169" s="212"/>
      <c r="L169" s="217"/>
      <c r="M169" s="218"/>
      <c r="N169" s="219"/>
      <c r="O169" s="219"/>
      <c r="P169" s="220">
        <f>SUM(P170:P189)</f>
        <v>0</v>
      </c>
      <c r="Q169" s="219"/>
      <c r="R169" s="220">
        <f>SUM(R170:R189)</f>
        <v>0</v>
      </c>
      <c r="S169" s="219"/>
      <c r="T169" s="221">
        <f>SUM(T170:T189)</f>
        <v>0</v>
      </c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R169" s="222" t="s">
        <v>85</v>
      </c>
      <c r="AT169" s="223" t="s">
        <v>77</v>
      </c>
      <c r="AU169" s="223" t="s">
        <v>78</v>
      </c>
      <c r="AY169" s="222" t="s">
        <v>208</v>
      </c>
      <c r="BK169" s="224">
        <f>SUM(BK170:BK189)</f>
        <v>0</v>
      </c>
    </row>
    <row r="170" s="2" customFormat="1" ht="24.15" customHeight="1">
      <c r="A170" s="38"/>
      <c r="B170" s="39"/>
      <c r="C170" s="227" t="s">
        <v>383</v>
      </c>
      <c r="D170" s="227" t="s">
        <v>210</v>
      </c>
      <c r="E170" s="228" t="s">
        <v>2036</v>
      </c>
      <c r="F170" s="229" t="s">
        <v>2037</v>
      </c>
      <c r="G170" s="230" t="s">
        <v>689</v>
      </c>
      <c r="H170" s="231">
        <v>228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386</v>
      </c>
    </row>
    <row r="171" s="2" customFormat="1" ht="37.8" customHeight="1">
      <c r="A171" s="38"/>
      <c r="B171" s="39"/>
      <c r="C171" s="227" t="s">
        <v>303</v>
      </c>
      <c r="D171" s="227" t="s">
        <v>210</v>
      </c>
      <c r="E171" s="228" t="s">
        <v>2038</v>
      </c>
      <c r="F171" s="229" t="s">
        <v>2039</v>
      </c>
      <c r="G171" s="230" t="s">
        <v>689</v>
      </c>
      <c r="H171" s="231">
        <v>30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389</v>
      </c>
    </row>
    <row r="172" s="2" customFormat="1" ht="24.15" customHeight="1">
      <c r="A172" s="38"/>
      <c r="B172" s="39"/>
      <c r="C172" s="227" t="s">
        <v>390</v>
      </c>
      <c r="D172" s="227" t="s">
        <v>210</v>
      </c>
      <c r="E172" s="228" t="s">
        <v>2040</v>
      </c>
      <c r="F172" s="229" t="s">
        <v>2041</v>
      </c>
      <c r="G172" s="230" t="s">
        <v>689</v>
      </c>
      <c r="H172" s="231">
        <v>22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393</v>
      </c>
    </row>
    <row r="173" s="2" customFormat="1" ht="44.25" customHeight="1">
      <c r="A173" s="38"/>
      <c r="B173" s="39"/>
      <c r="C173" s="227" t="s">
        <v>309</v>
      </c>
      <c r="D173" s="227" t="s">
        <v>210</v>
      </c>
      <c r="E173" s="228" t="s">
        <v>2042</v>
      </c>
      <c r="F173" s="229" t="s">
        <v>2043</v>
      </c>
      <c r="G173" s="230" t="s">
        <v>689</v>
      </c>
      <c r="H173" s="231">
        <v>30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396</v>
      </c>
    </row>
    <row r="174" s="2" customFormat="1" ht="16.5" customHeight="1">
      <c r="A174" s="38"/>
      <c r="B174" s="39"/>
      <c r="C174" s="227" t="s">
        <v>397</v>
      </c>
      <c r="D174" s="227" t="s">
        <v>210</v>
      </c>
      <c r="E174" s="228" t="s">
        <v>2044</v>
      </c>
      <c r="F174" s="229" t="s">
        <v>2045</v>
      </c>
      <c r="G174" s="230" t="s">
        <v>689</v>
      </c>
      <c r="H174" s="231">
        <v>5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85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400</v>
      </c>
    </row>
    <row r="175" s="2" customFormat="1" ht="24.15" customHeight="1">
      <c r="A175" s="38"/>
      <c r="B175" s="39"/>
      <c r="C175" s="227" t="s">
        <v>314</v>
      </c>
      <c r="D175" s="227" t="s">
        <v>210</v>
      </c>
      <c r="E175" s="228" t="s">
        <v>2046</v>
      </c>
      <c r="F175" s="229" t="s">
        <v>2047</v>
      </c>
      <c r="G175" s="230" t="s">
        <v>689</v>
      </c>
      <c r="H175" s="231">
        <v>12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405</v>
      </c>
    </row>
    <row r="176" s="2" customFormat="1" ht="24.15" customHeight="1">
      <c r="A176" s="38"/>
      <c r="B176" s="39"/>
      <c r="C176" s="227" t="s">
        <v>407</v>
      </c>
      <c r="D176" s="227" t="s">
        <v>210</v>
      </c>
      <c r="E176" s="228" t="s">
        <v>2048</v>
      </c>
      <c r="F176" s="229" t="s">
        <v>2049</v>
      </c>
      <c r="G176" s="230" t="s">
        <v>689</v>
      </c>
      <c r="H176" s="231">
        <v>60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410</v>
      </c>
    </row>
    <row r="177" s="2" customFormat="1" ht="24.15" customHeight="1">
      <c r="A177" s="38"/>
      <c r="B177" s="39"/>
      <c r="C177" s="227" t="s">
        <v>317</v>
      </c>
      <c r="D177" s="227" t="s">
        <v>210</v>
      </c>
      <c r="E177" s="228" t="s">
        <v>2050</v>
      </c>
      <c r="F177" s="229" t="s">
        <v>2051</v>
      </c>
      <c r="G177" s="230" t="s">
        <v>689</v>
      </c>
      <c r="H177" s="231">
        <v>5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413</v>
      </c>
    </row>
    <row r="178" s="2" customFormat="1" ht="24.15" customHeight="1">
      <c r="A178" s="38"/>
      <c r="B178" s="39"/>
      <c r="C178" s="227" t="s">
        <v>414</v>
      </c>
      <c r="D178" s="227" t="s">
        <v>210</v>
      </c>
      <c r="E178" s="228" t="s">
        <v>2052</v>
      </c>
      <c r="F178" s="229" t="s">
        <v>2053</v>
      </c>
      <c r="G178" s="230" t="s">
        <v>689</v>
      </c>
      <c r="H178" s="231">
        <v>4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417</v>
      </c>
    </row>
    <row r="179" s="2" customFormat="1" ht="24.15" customHeight="1">
      <c r="A179" s="38"/>
      <c r="B179" s="39"/>
      <c r="C179" s="227" t="s">
        <v>322</v>
      </c>
      <c r="D179" s="227" t="s">
        <v>210</v>
      </c>
      <c r="E179" s="228" t="s">
        <v>2054</v>
      </c>
      <c r="F179" s="229" t="s">
        <v>2055</v>
      </c>
      <c r="G179" s="230" t="s">
        <v>689</v>
      </c>
      <c r="H179" s="231">
        <v>38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426</v>
      </c>
    </row>
    <row r="180" s="2" customFormat="1" ht="24.15" customHeight="1">
      <c r="A180" s="38"/>
      <c r="B180" s="39"/>
      <c r="C180" s="227" t="s">
        <v>430</v>
      </c>
      <c r="D180" s="227" t="s">
        <v>210</v>
      </c>
      <c r="E180" s="228" t="s">
        <v>2056</v>
      </c>
      <c r="F180" s="229" t="s">
        <v>2057</v>
      </c>
      <c r="G180" s="230" t="s">
        <v>689</v>
      </c>
      <c r="H180" s="231">
        <v>10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85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433</v>
      </c>
    </row>
    <row r="181" s="2" customFormat="1" ht="24.15" customHeight="1">
      <c r="A181" s="38"/>
      <c r="B181" s="39"/>
      <c r="C181" s="227" t="s">
        <v>326</v>
      </c>
      <c r="D181" s="227" t="s">
        <v>210</v>
      </c>
      <c r="E181" s="228" t="s">
        <v>2058</v>
      </c>
      <c r="F181" s="229" t="s">
        <v>2059</v>
      </c>
      <c r="G181" s="230" t="s">
        <v>689</v>
      </c>
      <c r="H181" s="231">
        <v>13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440</v>
      </c>
    </row>
    <row r="182" s="2" customFormat="1" ht="24.15" customHeight="1">
      <c r="A182" s="38"/>
      <c r="B182" s="39"/>
      <c r="C182" s="227" t="s">
        <v>448</v>
      </c>
      <c r="D182" s="227" t="s">
        <v>210</v>
      </c>
      <c r="E182" s="228" t="s">
        <v>2060</v>
      </c>
      <c r="F182" s="229" t="s">
        <v>2061</v>
      </c>
      <c r="G182" s="230" t="s">
        <v>689</v>
      </c>
      <c r="H182" s="231">
        <v>30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85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451</v>
      </c>
    </row>
    <row r="183" s="2" customFormat="1" ht="24.15" customHeight="1">
      <c r="A183" s="38"/>
      <c r="B183" s="39"/>
      <c r="C183" s="227" t="s">
        <v>331</v>
      </c>
      <c r="D183" s="227" t="s">
        <v>210</v>
      </c>
      <c r="E183" s="228" t="s">
        <v>2062</v>
      </c>
      <c r="F183" s="229" t="s">
        <v>2063</v>
      </c>
      <c r="G183" s="230" t="s">
        <v>689</v>
      </c>
      <c r="H183" s="231">
        <v>47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455</v>
      </c>
    </row>
    <row r="184" s="2" customFormat="1" ht="33" customHeight="1">
      <c r="A184" s="38"/>
      <c r="B184" s="39"/>
      <c r="C184" s="227" t="s">
        <v>457</v>
      </c>
      <c r="D184" s="227" t="s">
        <v>210</v>
      </c>
      <c r="E184" s="228" t="s">
        <v>2064</v>
      </c>
      <c r="F184" s="229" t="s">
        <v>2065</v>
      </c>
      <c r="G184" s="230" t="s">
        <v>689</v>
      </c>
      <c r="H184" s="231">
        <v>14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460</v>
      </c>
    </row>
    <row r="185" s="2" customFormat="1" ht="37.8" customHeight="1">
      <c r="A185" s="38"/>
      <c r="B185" s="39"/>
      <c r="C185" s="227" t="s">
        <v>334</v>
      </c>
      <c r="D185" s="227" t="s">
        <v>210</v>
      </c>
      <c r="E185" s="228" t="s">
        <v>2066</v>
      </c>
      <c r="F185" s="229" t="s">
        <v>2067</v>
      </c>
      <c r="G185" s="230" t="s">
        <v>689</v>
      </c>
      <c r="H185" s="231">
        <v>1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463</v>
      </c>
    </row>
    <row r="186" s="2" customFormat="1" ht="16.5" customHeight="1">
      <c r="A186" s="38"/>
      <c r="B186" s="39"/>
      <c r="C186" s="227" t="s">
        <v>464</v>
      </c>
      <c r="D186" s="227" t="s">
        <v>210</v>
      </c>
      <c r="E186" s="228" t="s">
        <v>2068</v>
      </c>
      <c r="F186" s="229" t="s">
        <v>2069</v>
      </c>
      <c r="G186" s="230" t="s">
        <v>689</v>
      </c>
      <c r="H186" s="231">
        <v>2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85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467</v>
      </c>
    </row>
    <row r="187" s="2" customFormat="1" ht="16.5" customHeight="1">
      <c r="A187" s="38"/>
      <c r="B187" s="39"/>
      <c r="C187" s="227" t="s">
        <v>339</v>
      </c>
      <c r="D187" s="227" t="s">
        <v>210</v>
      </c>
      <c r="E187" s="228" t="s">
        <v>2070</v>
      </c>
      <c r="F187" s="229" t="s">
        <v>2071</v>
      </c>
      <c r="G187" s="230" t="s">
        <v>689</v>
      </c>
      <c r="H187" s="231">
        <v>3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470</v>
      </c>
    </row>
    <row r="188" s="2" customFormat="1" ht="16.5" customHeight="1">
      <c r="A188" s="38"/>
      <c r="B188" s="39"/>
      <c r="C188" s="227" t="s">
        <v>471</v>
      </c>
      <c r="D188" s="227" t="s">
        <v>210</v>
      </c>
      <c r="E188" s="228" t="s">
        <v>2072</v>
      </c>
      <c r="F188" s="229" t="s">
        <v>2073</v>
      </c>
      <c r="G188" s="230" t="s">
        <v>689</v>
      </c>
      <c r="H188" s="231">
        <v>1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474</v>
      </c>
    </row>
    <row r="189" s="2" customFormat="1" ht="21.75" customHeight="1">
      <c r="A189" s="38"/>
      <c r="B189" s="39"/>
      <c r="C189" s="227" t="s">
        <v>343</v>
      </c>
      <c r="D189" s="227" t="s">
        <v>210</v>
      </c>
      <c r="E189" s="228" t="s">
        <v>2074</v>
      </c>
      <c r="F189" s="229" t="s">
        <v>2075</v>
      </c>
      <c r="G189" s="230" t="s">
        <v>689</v>
      </c>
      <c r="H189" s="231">
        <v>750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85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479</v>
      </c>
    </row>
    <row r="190" s="12" customFormat="1" ht="25.92" customHeight="1">
      <c r="A190" s="12"/>
      <c r="B190" s="211"/>
      <c r="C190" s="212"/>
      <c r="D190" s="213" t="s">
        <v>77</v>
      </c>
      <c r="E190" s="214" t="s">
        <v>1469</v>
      </c>
      <c r="F190" s="214" t="s">
        <v>2076</v>
      </c>
      <c r="G190" s="212"/>
      <c r="H190" s="212"/>
      <c r="I190" s="215"/>
      <c r="J190" s="216">
        <f>BK190</f>
        <v>0</v>
      </c>
      <c r="K190" s="212"/>
      <c r="L190" s="217"/>
      <c r="M190" s="218"/>
      <c r="N190" s="219"/>
      <c r="O190" s="219"/>
      <c r="P190" s="220">
        <f>SUM(P191:P198)</f>
        <v>0</v>
      </c>
      <c r="Q190" s="219"/>
      <c r="R190" s="220">
        <f>SUM(R191:R198)</f>
        <v>0</v>
      </c>
      <c r="S190" s="219"/>
      <c r="T190" s="221">
        <f>SUM(T191:T198)</f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R190" s="222" t="s">
        <v>85</v>
      </c>
      <c r="AT190" s="223" t="s">
        <v>77</v>
      </c>
      <c r="AU190" s="223" t="s">
        <v>78</v>
      </c>
      <c r="AY190" s="222" t="s">
        <v>208</v>
      </c>
      <c r="BK190" s="224">
        <f>SUM(BK191:BK198)</f>
        <v>0</v>
      </c>
    </row>
    <row r="191" s="2" customFormat="1" ht="21.75" customHeight="1">
      <c r="A191" s="38"/>
      <c r="B191" s="39"/>
      <c r="C191" s="227" t="s">
        <v>481</v>
      </c>
      <c r="D191" s="227" t="s">
        <v>210</v>
      </c>
      <c r="E191" s="228" t="s">
        <v>2077</v>
      </c>
      <c r="F191" s="229" t="s">
        <v>2078</v>
      </c>
      <c r="G191" s="230" t="s">
        <v>689</v>
      </c>
      <c r="H191" s="231">
        <v>4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484</v>
      </c>
    </row>
    <row r="192" s="2" customFormat="1" ht="24.15" customHeight="1">
      <c r="A192" s="38"/>
      <c r="B192" s="39"/>
      <c r="C192" s="227" t="s">
        <v>347</v>
      </c>
      <c r="D192" s="227" t="s">
        <v>210</v>
      </c>
      <c r="E192" s="228" t="s">
        <v>2079</v>
      </c>
      <c r="F192" s="229" t="s">
        <v>2080</v>
      </c>
      <c r="G192" s="230" t="s">
        <v>689</v>
      </c>
      <c r="H192" s="231">
        <v>31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488</v>
      </c>
    </row>
    <row r="193" s="2" customFormat="1" ht="21.75" customHeight="1">
      <c r="A193" s="38"/>
      <c r="B193" s="39"/>
      <c r="C193" s="227" t="s">
        <v>489</v>
      </c>
      <c r="D193" s="227" t="s">
        <v>210</v>
      </c>
      <c r="E193" s="228" t="s">
        <v>2081</v>
      </c>
      <c r="F193" s="229" t="s">
        <v>2082</v>
      </c>
      <c r="G193" s="230" t="s">
        <v>689</v>
      </c>
      <c r="H193" s="231">
        <v>9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492</v>
      </c>
    </row>
    <row r="194" s="2" customFormat="1" ht="21.75" customHeight="1">
      <c r="A194" s="38"/>
      <c r="B194" s="39"/>
      <c r="C194" s="227" t="s">
        <v>352</v>
      </c>
      <c r="D194" s="227" t="s">
        <v>210</v>
      </c>
      <c r="E194" s="228" t="s">
        <v>2083</v>
      </c>
      <c r="F194" s="229" t="s">
        <v>2084</v>
      </c>
      <c r="G194" s="230" t="s">
        <v>689</v>
      </c>
      <c r="H194" s="231">
        <v>10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495</v>
      </c>
    </row>
    <row r="195" s="2" customFormat="1" ht="21.75" customHeight="1">
      <c r="A195" s="38"/>
      <c r="B195" s="39"/>
      <c r="C195" s="227" t="s">
        <v>497</v>
      </c>
      <c r="D195" s="227" t="s">
        <v>210</v>
      </c>
      <c r="E195" s="228" t="s">
        <v>2085</v>
      </c>
      <c r="F195" s="229" t="s">
        <v>2086</v>
      </c>
      <c r="G195" s="230" t="s">
        <v>689</v>
      </c>
      <c r="H195" s="231">
        <v>15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500</v>
      </c>
    </row>
    <row r="196" s="2" customFormat="1" ht="24.15" customHeight="1">
      <c r="A196" s="38"/>
      <c r="B196" s="39"/>
      <c r="C196" s="227" t="s">
        <v>356</v>
      </c>
      <c r="D196" s="227" t="s">
        <v>210</v>
      </c>
      <c r="E196" s="228" t="s">
        <v>2087</v>
      </c>
      <c r="F196" s="229" t="s">
        <v>2088</v>
      </c>
      <c r="G196" s="230" t="s">
        <v>689</v>
      </c>
      <c r="H196" s="231">
        <v>9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85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503</v>
      </c>
    </row>
    <row r="197" s="2" customFormat="1" ht="24.15" customHeight="1">
      <c r="A197" s="38"/>
      <c r="B197" s="39"/>
      <c r="C197" s="227" t="s">
        <v>505</v>
      </c>
      <c r="D197" s="227" t="s">
        <v>210</v>
      </c>
      <c r="E197" s="228" t="s">
        <v>2089</v>
      </c>
      <c r="F197" s="229" t="s">
        <v>2090</v>
      </c>
      <c r="G197" s="230" t="s">
        <v>689</v>
      </c>
      <c r="H197" s="231">
        <v>8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85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508</v>
      </c>
    </row>
    <row r="198" s="2" customFormat="1" ht="24.15" customHeight="1">
      <c r="A198" s="38"/>
      <c r="B198" s="39"/>
      <c r="C198" s="227" t="s">
        <v>360</v>
      </c>
      <c r="D198" s="227" t="s">
        <v>210</v>
      </c>
      <c r="E198" s="228" t="s">
        <v>2091</v>
      </c>
      <c r="F198" s="229" t="s">
        <v>2092</v>
      </c>
      <c r="G198" s="230" t="s">
        <v>689</v>
      </c>
      <c r="H198" s="231">
        <v>3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85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512</v>
      </c>
    </row>
    <row r="199" s="12" customFormat="1" ht="25.92" customHeight="1">
      <c r="A199" s="12"/>
      <c r="B199" s="211"/>
      <c r="C199" s="212"/>
      <c r="D199" s="213" t="s">
        <v>77</v>
      </c>
      <c r="E199" s="214" t="s">
        <v>1491</v>
      </c>
      <c r="F199" s="214" t="s">
        <v>2093</v>
      </c>
      <c r="G199" s="212"/>
      <c r="H199" s="212"/>
      <c r="I199" s="215"/>
      <c r="J199" s="216">
        <f>BK199</f>
        <v>0</v>
      </c>
      <c r="K199" s="212"/>
      <c r="L199" s="217"/>
      <c r="M199" s="218"/>
      <c r="N199" s="219"/>
      <c r="O199" s="219"/>
      <c r="P199" s="220">
        <f>SUM(P200:P215)</f>
        <v>0</v>
      </c>
      <c r="Q199" s="219"/>
      <c r="R199" s="220">
        <f>SUM(R200:R215)</f>
        <v>0</v>
      </c>
      <c r="S199" s="219"/>
      <c r="T199" s="221">
        <f>SUM(T200:T215)</f>
        <v>0</v>
      </c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R199" s="222" t="s">
        <v>85</v>
      </c>
      <c r="AT199" s="223" t="s">
        <v>77</v>
      </c>
      <c r="AU199" s="223" t="s">
        <v>78</v>
      </c>
      <c r="AY199" s="222" t="s">
        <v>208</v>
      </c>
      <c r="BK199" s="224">
        <f>SUM(BK200:BK215)</f>
        <v>0</v>
      </c>
    </row>
    <row r="200" s="2" customFormat="1" ht="33" customHeight="1">
      <c r="A200" s="38"/>
      <c r="B200" s="39"/>
      <c r="C200" s="227" t="s">
        <v>514</v>
      </c>
      <c r="D200" s="227" t="s">
        <v>210</v>
      </c>
      <c r="E200" s="228" t="s">
        <v>2094</v>
      </c>
      <c r="F200" s="229" t="s">
        <v>2095</v>
      </c>
      <c r="G200" s="230" t="s">
        <v>689</v>
      </c>
      <c r="H200" s="231">
        <v>54</v>
      </c>
      <c r="I200" s="232"/>
      <c r="J200" s="233">
        <f>ROUND(I200*H200,2)</f>
        <v>0</v>
      </c>
      <c r="K200" s="234"/>
      <c r="L200" s="44"/>
      <c r="M200" s="235" t="s">
        <v>1</v>
      </c>
      <c r="N200" s="236" t="s">
        <v>44</v>
      </c>
      <c r="O200" s="91"/>
      <c r="P200" s="237">
        <f>O200*H200</f>
        <v>0</v>
      </c>
      <c r="Q200" s="237">
        <v>0</v>
      </c>
      <c r="R200" s="237">
        <f>Q200*H200</f>
        <v>0</v>
      </c>
      <c r="S200" s="237">
        <v>0</v>
      </c>
      <c r="T200" s="238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9" t="s">
        <v>214</v>
      </c>
      <c r="AT200" s="239" t="s">
        <v>210</v>
      </c>
      <c r="AU200" s="239" t="s">
        <v>85</v>
      </c>
      <c r="AY200" s="17" t="s">
        <v>208</v>
      </c>
      <c r="BE200" s="240">
        <f>IF(N200="základní",J200,0)</f>
        <v>0</v>
      </c>
      <c r="BF200" s="240">
        <f>IF(N200="snížená",J200,0)</f>
        <v>0</v>
      </c>
      <c r="BG200" s="240">
        <f>IF(N200="zákl. přenesená",J200,0)</f>
        <v>0</v>
      </c>
      <c r="BH200" s="240">
        <f>IF(N200="sníž. přenesená",J200,0)</f>
        <v>0</v>
      </c>
      <c r="BI200" s="240">
        <f>IF(N200="nulová",J200,0)</f>
        <v>0</v>
      </c>
      <c r="BJ200" s="17" t="s">
        <v>91</v>
      </c>
      <c r="BK200" s="240">
        <f>ROUND(I200*H200,2)</f>
        <v>0</v>
      </c>
      <c r="BL200" s="17" t="s">
        <v>214</v>
      </c>
      <c r="BM200" s="239" t="s">
        <v>517</v>
      </c>
    </row>
    <row r="201" s="2" customFormat="1" ht="24.15" customHeight="1">
      <c r="A201" s="38"/>
      <c r="B201" s="39"/>
      <c r="C201" s="227" t="s">
        <v>366</v>
      </c>
      <c r="D201" s="227" t="s">
        <v>210</v>
      </c>
      <c r="E201" s="228" t="s">
        <v>2096</v>
      </c>
      <c r="F201" s="229" t="s">
        <v>2097</v>
      </c>
      <c r="G201" s="230" t="s">
        <v>689</v>
      </c>
      <c r="H201" s="231">
        <v>8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85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521</v>
      </c>
    </row>
    <row r="202" s="2" customFormat="1" ht="24.15" customHeight="1">
      <c r="A202" s="38"/>
      <c r="B202" s="39"/>
      <c r="C202" s="227" t="s">
        <v>523</v>
      </c>
      <c r="D202" s="227" t="s">
        <v>210</v>
      </c>
      <c r="E202" s="228" t="s">
        <v>2098</v>
      </c>
      <c r="F202" s="229" t="s">
        <v>2099</v>
      </c>
      <c r="G202" s="230" t="s">
        <v>689</v>
      </c>
      <c r="H202" s="231">
        <v>9</v>
      </c>
      <c r="I202" s="232"/>
      <c r="J202" s="233">
        <f>ROUND(I202*H202,2)</f>
        <v>0</v>
      </c>
      <c r="K202" s="234"/>
      <c r="L202" s="44"/>
      <c r="M202" s="235" t="s">
        <v>1</v>
      </c>
      <c r="N202" s="236" t="s">
        <v>44</v>
      </c>
      <c r="O202" s="91"/>
      <c r="P202" s="237">
        <f>O202*H202</f>
        <v>0</v>
      </c>
      <c r="Q202" s="237">
        <v>0</v>
      </c>
      <c r="R202" s="237">
        <f>Q202*H202</f>
        <v>0</v>
      </c>
      <c r="S202" s="237">
        <v>0</v>
      </c>
      <c r="T202" s="238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9" t="s">
        <v>214</v>
      </c>
      <c r="AT202" s="239" t="s">
        <v>210</v>
      </c>
      <c r="AU202" s="239" t="s">
        <v>85</v>
      </c>
      <c r="AY202" s="17" t="s">
        <v>208</v>
      </c>
      <c r="BE202" s="240">
        <f>IF(N202="základní",J202,0)</f>
        <v>0</v>
      </c>
      <c r="BF202" s="240">
        <f>IF(N202="snížená",J202,0)</f>
        <v>0</v>
      </c>
      <c r="BG202" s="240">
        <f>IF(N202="zákl. přenesená",J202,0)</f>
        <v>0</v>
      </c>
      <c r="BH202" s="240">
        <f>IF(N202="sníž. přenesená",J202,0)</f>
        <v>0</v>
      </c>
      <c r="BI202" s="240">
        <f>IF(N202="nulová",J202,0)</f>
        <v>0</v>
      </c>
      <c r="BJ202" s="17" t="s">
        <v>91</v>
      </c>
      <c r="BK202" s="240">
        <f>ROUND(I202*H202,2)</f>
        <v>0</v>
      </c>
      <c r="BL202" s="17" t="s">
        <v>214</v>
      </c>
      <c r="BM202" s="239" t="s">
        <v>526</v>
      </c>
    </row>
    <row r="203" s="2" customFormat="1" ht="16.5" customHeight="1">
      <c r="A203" s="38"/>
      <c r="B203" s="39"/>
      <c r="C203" s="227" t="s">
        <v>370</v>
      </c>
      <c r="D203" s="227" t="s">
        <v>210</v>
      </c>
      <c r="E203" s="228" t="s">
        <v>2100</v>
      </c>
      <c r="F203" s="229" t="s">
        <v>2101</v>
      </c>
      <c r="G203" s="230" t="s">
        <v>689</v>
      </c>
      <c r="H203" s="231">
        <v>10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85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530</v>
      </c>
    </row>
    <row r="204" s="2" customFormat="1" ht="24.15" customHeight="1">
      <c r="A204" s="38"/>
      <c r="B204" s="39"/>
      <c r="C204" s="227" t="s">
        <v>532</v>
      </c>
      <c r="D204" s="227" t="s">
        <v>210</v>
      </c>
      <c r="E204" s="228" t="s">
        <v>2102</v>
      </c>
      <c r="F204" s="229" t="s">
        <v>2103</v>
      </c>
      <c r="G204" s="230" t="s">
        <v>689</v>
      </c>
      <c r="H204" s="231">
        <v>37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85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535</v>
      </c>
    </row>
    <row r="205" s="2" customFormat="1" ht="24.15" customHeight="1">
      <c r="A205" s="38"/>
      <c r="B205" s="39"/>
      <c r="C205" s="227" t="s">
        <v>375</v>
      </c>
      <c r="D205" s="227" t="s">
        <v>210</v>
      </c>
      <c r="E205" s="228" t="s">
        <v>2104</v>
      </c>
      <c r="F205" s="229" t="s">
        <v>2105</v>
      </c>
      <c r="G205" s="230" t="s">
        <v>689</v>
      </c>
      <c r="H205" s="231">
        <v>4</v>
      </c>
      <c r="I205" s="232"/>
      <c r="J205" s="233">
        <f>ROUND(I205*H205,2)</f>
        <v>0</v>
      </c>
      <c r="K205" s="234"/>
      <c r="L205" s="44"/>
      <c r="M205" s="235" t="s">
        <v>1</v>
      </c>
      <c r="N205" s="236" t="s">
        <v>44</v>
      </c>
      <c r="O205" s="91"/>
      <c r="P205" s="237">
        <f>O205*H205</f>
        <v>0</v>
      </c>
      <c r="Q205" s="237">
        <v>0</v>
      </c>
      <c r="R205" s="237">
        <f>Q205*H205</f>
        <v>0</v>
      </c>
      <c r="S205" s="237">
        <v>0</v>
      </c>
      <c r="T205" s="238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9" t="s">
        <v>214</v>
      </c>
      <c r="AT205" s="239" t="s">
        <v>210</v>
      </c>
      <c r="AU205" s="239" t="s">
        <v>85</v>
      </c>
      <c r="AY205" s="17" t="s">
        <v>208</v>
      </c>
      <c r="BE205" s="240">
        <f>IF(N205="základní",J205,0)</f>
        <v>0</v>
      </c>
      <c r="BF205" s="240">
        <f>IF(N205="snížená",J205,0)</f>
        <v>0</v>
      </c>
      <c r="BG205" s="240">
        <f>IF(N205="zákl. přenesená",J205,0)</f>
        <v>0</v>
      </c>
      <c r="BH205" s="240">
        <f>IF(N205="sníž. přenesená",J205,0)</f>
        <v>0</v>
      </c>
      <c r="BI205" s="240">
        <f>IF(N205="nulová",J205,0)</f>
        <v>0</v>
      </c>
      <c r="BJ205" s="17" t="s">
        <v>91</v>
      </c>
      <c r="BK205" s="240">
        <f>ROUND(I205*H205,2)</f>
        <v>0</v>
      </c>
      <c r="BL205" s="17" t="s">
        <v>214</v>
      </c>
      <c r="BM205" s="239" t="s">
        <v>539</v>
      </c>
    </row>
    <row r="206" s="2" customFormat="1" ht="33" customHeight="1">
      <c r="A206" s="38"/>
      <c r="B206" s="39"/>
      <c r="C206" s="227" t="s">
        <v>541</v>
      </c>
      <c r="D206" s="227" t="s">
        <v>210</v>
      </c>
      <c r="E206" s="228" t="s">
        <v>2106</v>
      </c>
      <c r="F206" s="229" t="s">
        <v>2107</v>
      </c>
      <c r="G206" s="230" t="s">
        <v>689</v>
      </c>
      <c r="H206" s="231">
        <v>12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85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544</v>
      </c>
    </row>
    <row r="207" s="2" customFormat="1" ht="24.15" customHeight="1">
      <c r="A207" s="38"/>
      <c r="B207" s="39"/>
      <c r="C207" s="227" t="s">
        <v>380</v>
      </c>
      <c r="D207" s="227" t="s">
        <v>210</v>
      </c>
      <c r="E207" s="228" t="s">
        <v>2108</v>
      </c>
      <c r="F207" s="229" t="s">
        <v>2109</v>
      </c>
      <c r="G207" s="230" t="s">
        <v>689</v>
      </c>
      <c r="H207" s="231">
        <v>15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85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549</v>
      </c>
    </row>
    <row r="208" s="2" customFormat="1" ht="24.15" customHeight="1">
      <c r="A208" s="38"/>
      <c r="B208" s="39"/>
      <c r="C208" s="227" t="s">
        <v>551</v>
      </c>
      <c r="D208" s="227" t="s">
        <v>210</v>
      </c>
      <c r="E208" s="228" t="s">
        <v>2110</v>
      </c>
      <c r="F208" s="229" t="s">
        <v>2111</v>
      </c>
      <c r="G208" s="230" t="s">
        <v>689</v>
      </c>
      <c r="H208" s="231">
        <v>23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85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554</v>
      </c>
    </row>
    <row r="209" s="2" customFormat="1" ht="24.15" customHeight="1">
      <c r="A209" s="38"/>
      <c r="B209" s="39"/>
      <c r="C209" s="227" t="s">
        <v>386</v>
      </c>
      <c r="D209" s="227" t="s">
        <v>210</v>
      </c>
      <c r="E209" s="228" t="s">
        <v>2112</v>
      </c>
      <c r="F209" s="229" t="s">
        <v>2113</v>
      </c>
      <c r="G209" s="230" t="s">
        <v>689</v>
      </c>
      <c r="H209" s="231">
        <v>6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85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557</v>
      </c>
    </row>
    <row r="210" s="2" customFormat="1" ht="24.15" customHeight="1">
      <c r="A210" s="38"/>
      <c r="B210" s="39"/>
      <c r="C210" s="227" t="s">
        <v>558</v>
      </c>
      <c r="D210" s="227" t="s">
        <v>210</v>
      </c>
      <c r="E210" s="228" t="s">
        <v>2114</v>
      </c>
      <c r="F210" s="229" t="s">
        <v>2115</v>
      </c>
      <c r="G210" s="230" t="s">
        <v>689</v>
      </c>
      <c r="H210" s="231">
        <v>1</v>
      </c>
      <c r="I210" s="232"/>
      <c r="J210" s="233">
        <f>ROUND(I210*H210,2)</f>
        <v>0</v>
      </c>
      <c r="K210" s="234"/>
      <c r="L210" s="44"/>
      <c r="M210" s="235" t="s">
        <v>1</v>
      </c>
      <c r="N210" s="236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214</v>
      </c>
      <c r="AT210" s="239" t="s">
        <v>210</v>
      </c>
      <c r="AU210" s="239" t="s">
        <v>85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561</v>
      </c>
    </row>
    <row r="211" s="2" customFormat="1" ht="24.15" customHeight="1">
      <c r="A211" s="38"/>
      <c r="B211" s="39"/>
      <c r="C211" s="227" t="s">
        <v>389</v>
      </c>
      <c r="D211" s="227" t="s">
        <v>210</v>
      </c>
      <c r="E211" s="228" t="s">
        <v>2116</v>
      </c>
      <c r="F211" s="229" t="s">
        <v>2117</v>
      </c>
      <c r="G211" s="230" t="s">
        <v>689</v>
      </c>
      <c r="H211" s="231">
        <v>2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85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564</v>
      </c>
    </row>
    <row r="212" s="2" customFormat="1" ht="16.5" customHeight="1">
      <c r="A212" s="38"/>
      <c r="B212" s="39"/>
      <c r="C212" s="227" t="s">
        <v>565</v>
      </c>
      <c r="D212" s="227" t="s">
        <v>210</v>
      </c>
      <c r="E212" s="228" t="s">
        <v>2118</v>
      </c>
      <c r="F212" s="229" t="s">
        <v>2119</v>
      </c>
      <c r="G212" s="230" t="s">
        <v>689</v>
      </c>
      <c r="H212" s="231">
        <v>2</v>
      </c>
      <c r="I212" s="232"/>
      <c r="J212" s="233">
        <f>ROUND(I212*H212,2)</f>
        <v>0</v>
      </c>
      <c r="K212" s="234"/>
      <c r="L212" s="44"/>
      <c r="M212" s="235" t="s">
        <v>1</v>
      </c>
      <c r="N212" s="236" t="s">
        <v>44</v>
      </c>
      <c r="O212" s="91"/>
      <c r="P212" s="237">
        <f>O212*H212</f>
        <v>0</v>
      </c>
      <c r="Q212" s="237">
        <v>0</v>
      </c>
      <c r="R212" s="237">
        <f>Q212*H212</f>
        <v>0</v>
      </c>
      <c r="S212" s="237">
        <v>0</v>
      </c>
      <c r="T212" s="238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9" t="s">
        <v>214</v>
      </c>
      <c r="AT212" s="239" t="s">
        <v>210</v>
      </c>
      <c r="AU212" s="239" t="s">
        <v>85</v>
      </c>
      <c r="AY212" s="17" t="s">
        <v>208</v>
      </c>
      <c r="BE212" s="240">
        <f>IF(N212="základní",J212,0)</f>
        <v>0</v>
      </c>
      <c r="BF212" s="240">
        <f>IF(N212="snížená",J212,0)</f>
        <v>0</v>
      </c>
      <c r="BG212" s="240">
        <f>IF(N212="zákl. přenesená",J212,0)</f>
        <v>0</v>
      </c>
      <c r="BH212" s="240">
        <f>IF(N212="sníž. přenesená",J212,0)</f>
        <v>0</v>
      </c>
      <c r="BI212" s="240">
        <f>IF(N212="nulová",J212,0)</f>
        <v>0</v>
      </c>
      <c r="BJ212" s="17" t="s">
        <v>91</v>
      </c>
      <c r="BK212" s="240">
        <f>ROUND(I212*H212,2)</f>
        <v>0</v>
      </c>
      <c r="BL212" s="17" t="s">
        <v>214</v>
      </c>
      <c r="BM212" s="239" t="s">
        <v>568</v>
      </c>
    </row>
    <row r="213" s="2" customFormat="1" ht="24.15" customHeight="1">
      <c r="A213" s="38"/>
      <c r="B213" s="39"/>
      <c r="C213" s="227" t="s">
        <v>393</v>
      </c>
      <c r="D213" s="227" t="s">
        <v>210</v>
      </c>
      <c r="E213" s="228" t="s">
        <v>2120</v>
      </c>
      <c r="F213" s="229" t="s">
        <v>2121</v>
      </c>
      <c r="G213" s="230" t="s">
        <v>689</v>
      </c>
      <c r="H213" s="231">
        <v>3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85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573</v>
      </c>
    </row>
    <row r="214" s="2" customFormat="1" ht="24.15" customHeight="1">
      <c r="A214" s="38"/>
      <c r="B214" s="39"/>
      <c r="C214" s="227" t="s">
        <v>574</v>
      </c>
      <c r="D214" s="227" t="s">
        <v>210</v>
      </c>
      <c r="E214" s="228" t="s">
        <v>2122</v>
      </c>
      <c r="F214" s="229" t="s">
        <v>2123</v>
      </c>
      <c r="G214" s="230" t="s">
        <v>689</v>
      </c>
      <c r="H214" s="231">
        <v>6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85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577</v>
      </c>
    </row>
    <row r="215" s="2" customFormat="1" ht="24.15" customHeight="1">
      <c r="A215" s="38"/>
      <c r="B215" s="39"/>
      <c r="C215" s="227" t="s">
        <v>396</v>
      </c>
      <c r="D215" s="227" t="s">
        <v>210</v>
      </c>
      <c r="E215" s="228" t="s">
        <v>2124</v>
      </c>
      <c r="F215" s="229" t="s">
        <v>2125</v>
      </c>
      <c r="G215" s="230" t="s">
        <v>689</v>
      </c>
      <c r="H215" s="231">
        <v>38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85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581</v>
      </c>
    </row>
    <row r="216" s="12" customFormat="1" ht="25.92" customHeight="1">
      <c r="A216" s="12"/>
      <c r="B216" s="211"/>
      <c r="C216" s="212"/>
      <c r="D216" s="213" t="s">
        <v>77</v>
      </c>
      <c r="E216" s="214" t="s">
        <v>2126</v>
      </c>
      <c r="F216" s="214" t="s">
        <v>2126</v>
      </c>
      <c r="G216" s="212"/>
      <c r="H216" s="212"/>
      <c r="I216" s="215"/>
      <c r="J216" s="216">
        <f>BK216</f>
        <v>0</v>
      </c>
      <c r="K216" s="212"/>
      <c r="L216" s="217"/>
      <c r="M216" s="218"/>
      <c r="N216" s="219"/>
      <c r="O216" s="219"/>
      <c r="P216" s="220">
        <f>SUM(P217:P224)</f>
        <v>0</v>
      </c>
      <c r="Q216" s="219"/>
      <c r="R216" s="220">
        <f>SUM(R217:R224)</f>
        <v>0</v>
      </c>
      <c r="S216" s="219"/>
      <c r="T216" s="221">
        <f>SUM(T217:T224)</f>
        <v>0</v>
      </c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R216" s="222" t="s">
        <v>85</v>
      </c>
      <c r="AT216" s="223" t="s">
        <v>77</v>
      </c>
      <c r="AU216" s="223" t="s">
        <v>78</v>
      </c>
      <c r="AY216" s="222" t="s">
        <v>208</v>
      </c>
      <c r="BK216" s="224">
        <f>SUM(BK217:BK224)</f>
        <v>0</v>
      </c>
    </row>
    <row r="217" s="2" customFormat="1" ht="33" customHeight="1">
      <c r="A217" s="38"/>
      <c r="B217" s="39"/>
      <c r="C217" s="227" t="s">
        <v>583</v>
      </c>
      <c r="D217" s="227" t="s">
        <v>210</v>
      </c>
      <c r="E217" s="228" t="s">
        <v>2127</v>
      </c>
      <c r="F217" s="229" t="s">
        <v>2128</v>
      </c>
      <c r="G217" s="230" t="s">
        <v>2129</v>
      </c>
      <c r="H217" s="231">
        <v>160</v>
      </c>
      <c r="I217" s="232"/>
      <c r="J217" s="233">
        <f>ROUND(I217*H217,2)</f>
        <v>0</v>
      </c>
      <c r="K217" s="234"/>
      <c r="L217" s="44"/>
      <c r="M217" s="235" t="s">
        <v>1</v>
      </c>
      <c r="N217" s="236" t="s">
        <v>44</v>
      </c>
      <c r="O217" s="91"/>
      <c r="P217" s="237">
        <f>O217*H217</f>
        <v>0</v>
      </c>
      <c r="Q217" s="237">
        <v>0</v>
      </c>
      <c r="R217" s="237">
        <f>Q217*H217</f>
        <v>0</v>
      </c>
      <c r="S217" s="237">
        <v>0</v>
      </c>
      <c r="T217" s="238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9" t="s">
        <v>214</v>
      </c>
      <c r="AT217" s="239" t="s">
        <v>210</v>
      </c>
      <c r="AU217" s="239" t="s">
        <v>85</v>
      </c>
      <c r="AY217" s="17" t="s">
        <v>208</v>
      </c>
      <c r="BE217" s="240">
        <f>IF(N217="základní",J217,0)</f>
        <v>0</v>
      </c>
      <c r="BF217" s="240">
        <f>IF(N217="snížená",J217,0)</f>
        <v>0</v>
      </c>
      <c r="BG217" s="240">
        <f>IF(N217="zákl. přenesená",J217,0)</f>
        <v>0</v>
      </c>
      <c r="BH217" s="240">
        <f>IF(N217="sníž. přenesená",J217,0)</f>
        <v>0</v>
      </c>
      <c r="BI217" s="240">
        <f>IF(N217="nulová",J217,0)</f>
        <v>0</v>
      </c>
      <c r="BJ217" s="17" t="s">
        <v>91</v>
      </c>
      <c r="BK217" s="240">
        <f>ROUND(I217*H217,2)</f>
        <v>0</v>
      </c>
      <c r="BL217" s="17" t="s">
        <v>214</v>
      </c>
      <c r="BM217" s="239" t="s">
        <v>586</v>
      </c>
    </row>
    <row r="218" s="2" customFormat="1" ht="33" customHeight="1">
      <c r="A218" s="38"/>
      <c r="B218" s="39"/>
      <c r="C218" s="227" t="s">
        <v>400</v>
      </c>
      <c r="D218" s="227" t="s">
        <v>210</v>
      </c>
      <c r="E218" s="228" t="s">
        <v>2130</v>
      </c>
      <c r="F218" s="229" t="s">
        <v>2131</v>
      </c>
      <c r="G218" s="230" t="s">
        <v>2129</v>
      </c>
      <c r="H218" s="231">
        <v>40</v>
      </c>
      <c r="I218" s="232"/>
      <c r="J218" s="233">
        <f>ROUND(I218*H218,2)</f>
        <v>0</v>
      </c>
      <c r="K218" s="234"/>
      <c r="L218" s="44"/>
      <c r="M218" s="235" t="s">
        <v>1</v>
      </c>
      <c r="N218" s="236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214</v>
      </c>
      <c r="AT218" s="239" t="s">
        <v>210</v>
      </c>
      <c r="AU218" s="239" t="s">
        <v>85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589</v>
      </c>
    </row>
    <row r="219" s="2" customFormat="1" ht="24.15" customHeight="1">
      <c r="A219" s="38"/>
      <c r="B219" s="39"/>
      <c r="C219" s="227" t="s">
        <v>591</v>
      </c>
      <c r="D219" s="227" t="s">
        <v>210</v>
      </c>
      <c r="E219" s="228" t="s">
        <v>2132</v>
      </c>
      <c r="F219" s="229" t="s">
        <v>2133</v>
      </c>
      <c r="G219" s="230" t="s">
        <v>1288</v>
      </c>
      <c r="H219" s="231">
        <v>1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85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594</v>
      </c>
    </row>
    <row r="220" s="2" customFormat="1" ht="24.15" customHeight="1">
      <c r="A220" s="38"/>
      <c r="B220" s="39"/>
      <c r="C220" s="227" t="s">
        <v>405</v>
      </c>
      <c r="D220" s="227" t="s">
        <v>210</v>
      </c>
      <c r="E220" s="228" t="s">
        <v>2134</v>
      </c>
      <c r="F220" s="229" t="s">
        <v>2135</v>
      </c>
      <c r="G220" s="230" t="s">
        <v>1288</v>
      </c>
      <c r="H220" s="231">
        <v>1</v>
      </c>
      <c r="I220" s="232"/>
      <c r="J220" s="233">
        <f>ROUND(I220*H220,2)</f>
        <v>0</v>
      </c>
      <c r="K220" s="234"/>
      <c r="L220" s="44"/>
      <c r="M220" s="235" t="s">
        <v>1</v>
      </c>
      <c r="N220" s="236" t="s">
        <v>44</v>
      </c>
      <c r="O220" s="91"/>
      <c r="P220" s="237">
        <f>O220*H220</f>
        <v>0</v>
      </c>
      <c r="Q220" s="237">
        <v>0</v>
      </c>
      <c r="R220" s="237">
        <f>Q220*H220</f>
        <v>0</v>
      </c>
      <c r="S220" s="237">
        <v>0</v>
      </c>
      <c r="T220" s="238">
        <f>S220*H220</f>
        <v>0</v>
      </c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R220" s="239" t="s">
        <v>214</v>
      </c>
      <c r="AT220" s="239" t="s">
        <v>210</v>
      </c>
      <c r="AU220" s="239" t="s">
        <v>85</v>
      </c>
      <c r="AY220" s="17" t="s">
        <v>208</v>
      </c>
      <c r="BE220" s="240">
        <f>IF(N220="základní",J220,0)</f>
        <v>0</v>
      </c>
      <c r="BF220" s="240">
        <f>IF(N220="snížená",J220,0)</f>
        <v>0</v>
      </c>
      <c r="BG220" s="240">
        <f>IF(N220="zákl. přenesená",J220,0)</f>
        <v>0</v>
      </c>
      <c r="BH220" s="240">
        <f>IF(N220="sníž. přenesená",J220,0)</f>
        <v>0</v>
      </c>
      <c r="BI220" s="240">
        <f>IF(N220="nulová",J220,0)</f>
        <v>0</v>
      </c>
      <c r="BJ220" s="17" t="s">
        <v>91</v>
      </c>
      <c r="BK220" s="240">
        <f>ROUND(I220*H220,2)</f>
        <v>0</v>
      </c>
      <c r="BL220" s="17" t="s">
        <v>214</v>
      </c>
      <c r="BM220" s="239" t="s">
        <v>606</v>
      </c>
    </row>
    <row r="221" s="2" customFormat="1" ht="37.8" customHeight="1">
      <c r="A221" s="38"/>
      <c r="B221" s="39"/>
      <c r="C221" s="227" t="s">
        <v>611</v>
      </c>
      <c r="D221" s="227" t="s">
        <v>210</v>
      </c>
      <c r="E221" s="228" t="s">
        <v>2136</v>
      </c>
      <c r="F221" s="229" t="s">
        <v>2137</v>
      </c>
      <c r="G221" s="230" t="s">
        <v>1288</v>
      </c>
      <c r="H221" s="231">
        <v>1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85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614</v>
      </c>
    </row>
    <row r="222" s="2" customFormat="1" ht="24.15" customHeight="1">
      <c r="A222" s="38"/>
      <c r="B222" s="39"/>
      <c r="C222" s="227" t="s">
        <v>410</v>
      </c>
      <c r="D222" s="227" t="s">
        <v>210</v>
      </c>
      <c r="E222" s="228" t="s">
        <v>2138</v>
      </c>
      <c r="F222" s="229" t="s">
        <v>2139</v>
      </c>
      <c r="G222" s="230" t="s">
        <v>1179</v>
      </c>
      <c r="H222" s="231">
        <v>4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85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619</v>
      </c>
    </row>
    <row r="223" s="2" customFormat="1" ht="16.5" customHeight="1">
      <c r="A223" s="38"/>
      <c r="B223" s="39"/>
      <c r="C223" s="227" t="s">
        <v>621</v>
      </c>
      <c r="D223" s="227" t="s">
        <v>210</v>
      </c>
      <c r="E223" s="228" t="s">
        <v>2140</v>
      </c>
      <c r="F223" s="229" t="s">
        <v>2141</v>
      </c>
      <c r="G223" s="230" t="s">
        <v>2129</v>
      </c>
      <c r="H223" s="231">
        <v>48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85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624</v>
      </c>
    </row>
    <row r="224" s="2" customFormat="1" ht="16.5" customHeight="1">
      <c r="A224" s="38"/>
      <c r="B224" s="39"/>
      <c r="C224" s="227" t="s">
        <v>413</v>
      </c>
      <c r="D224" s="227" t="s">
        <v>210</v>
      </c>
      <c r="E224" s="228" t="s">
        <v>2142</v>
      </c>
      <c r="F224" s="229" t="s">
        <v>2143</v>
      </c>
      <c r="G224" s="230" t="s">
        <v>1288</v>
      </c>
      <c r="H224" s="231">
        <v>1</v>
      </c>
      <c r="I224" s="232"/>
      <c r="J224" s="233">
        <f>ROUND(I224*H224,2)</f>
        <v>0</v>
      </c>
      <c r="K224" s="234"/>
      <c r="L224" s="44"/>
      <c r="M224" s="288" t="s">
        <v>1</v>
      </c>
      <c r="N224" s="289" t="s">
        <v>44</v>
      </c>
      <c r="O224" s="290"/>
      <c r="P224" s="291">
        <f>O224*H224</f>
        <v>0</v>
      </c>
      <c r="Q224" s="291">
        <v>0</v>
      </c>
      <c r="R224" s="291">
        <f>Q224*H224</f>
        <v>0</v>
      </c>
      <c r="S224" s="291">
        <v>0</v>
      </c>
      <c r="T224" s="292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85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627</v>
      </c>
    </row>
    <row r="225" s="2" customFormat="1" ht="6.96" customHeight="1">
      <c r="A225" s="38"/>
      <c r="B225" s="66"/>
      <c r="C225" s="67"/>
      <c r="D225" s="67"/>
      <c r="E225" s="67"/>
      <c r="F225" s="67"/>
      <c r="G225" s="67"/>
      <c r="H225" s="67"/>
      <c r="I225" s="67"/>
      <c r="J225" s="67"/>
      <c r="K225" s="67"/>
      <c r="L225" s="44"/>
      <c r="M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</row>
  </sheetData>
  <sheetProtection sheet="1" autoFilter="0" formatColumns="0" formatRows="0" objects="1" scenarios="1" spinCount="100000" saltValue="s6Lb3dCKzAq8pzfSvvWMx5rlSFwYI4A7xqfasVnEA1VeJK/q7cTjs7g2UFJMMT7ovClqKlGONgz5h/YXBgWrqw==" hashValue="P8yPemoSqJMA2177cnNKc9yQOtE88GbeNrzVfcx21D6FYrMcmIMHS/bbkqFCmJT+BzUPKZYP9E6WyMGXC7zPQA==" algorithmName="SHA-512" password="CC35"/>
  <autoFilter ref="C127:K224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6:H116"/>
    <mergeCell ref="E118:H118"/>
    <mergeCell ref="E120:H120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8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110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2144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ROUND(J145,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ROUND((SUM(BE145:BE315)),  2)</f>
        <v>0</v>
      </c>
      <c r="G35" s="38"/>
      <c r="H35" s="38"/>
      <c r="I35" s="164">
        <v>0.20999999999999999</v>
      </c>
      <c r="J35" s="163">
        <f>ROUND(((SUM(BE145:BE315))*I35),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ROUND((SUM(BF145:BF315)),  2)</f>
        <v>0</v>
      </c>
      <c r="G36" s="38"/>
      <c r="H36" s="38"/>
      <c r="I36" s="164">
        <v>0.14999999999999999</v>
      </c>
      <c r="J36" s="163">
        <f>ROUND(((SUM(BF145:BF315))*I36),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ROUND((SUM(BG145:BG315)),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ROUND((SUM(BH145:BH315)),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ROUND((SUM(BI145:BI315)),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D.1.09 - Elektroinstalace - slaboproud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J145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2145</v>
      </c>
      <c r="E99" s="191"/>
      <c r="F99" s="191"/>
      <c r="G99" s="191"/>
      <c r="H99" s="191"/>
      <c r="I99" s="191"/>
      <c r="J99" s="192">
        <f>J146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2146</v>
      </c>
      <c r="E100" s="196"/>
      <c r="F100" s="196"/>
      <c r="G100" s="196"/>
      <c r="H100" s="196"/>
      <c r="I100" s="196"/>
      <c r="J100" s="197">
        <f>J147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2147</v>
      </c>
      <c r="E101" s="196"/>
      <c r="F101" s="196"/>
      <c r="G101" s="196"/>
      <c r="H101" s="196"/>
      <c r="I101" s="196"/>
      <c r="J101" s="197">
        <f>J152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2148</v>
      </c>
      <c r="E102" s="196"/>
      <c r="F102" s="196"/>
      <c r="G102" s="196"/>
      <c r="H102" s="196"/>
      <c r="I102" s="196"/>
      <c r="J102" s="197">
        <f>J156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10" customFormat="1" ht="19.92" customHeight="1">
      <c r="A103" s="10"/>
      <c r="B103" s="194"/>
      <c r="C103" s="133"/>
      <c r="D103" s="195" t="s">
        <v>2149</v>
      </c>
      <c r="E103" s="196"/>
      <c r="F103" s="196"/>
      <c r="G103" s="196"/>
      <c r="H103" s="196"/>
      <c r="I103" s="196"/>
      <c r="J103" s="197">
        <f>J161</f>
        <v>0</v>
      </c>
      <c r="K103" s="133"/>
      <c r="L103" s="198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hidden="1" s="10" customFormat="1" ht="19.92" customHeight="1">
      <c r="A104" s="10"/>
      <c r="B104" s="194"/>
      <c r="C104" s="133"/>
      <c r="D104" s="195" t="s">
        <v>2150</v>
      </c>
      <c r="E104" s="196"/>
      <c r="F104" s="196"/>
      <c r="G104" s="196"/>
      <c r="H104" s="196"/>
      <c r="I104" s="196"/>
      <c r="J104" s="197">
        <f>J165</f>
        <v>0</v>
      </c>
      <c r="K104" s="133"/>
      <c r="L104" s="198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hidden="1" s="10" customFormat="1" ht="19.92" customHeight="1">
      <c r="A105" s="10"/>
      <c r="B105" s="194"/>
      <c r="C105" s="133"/>
      <c r="D105" s="195" t="s">
        <v>2151</v>
      </c>
      <c r="E105" s="196"/>
      <c r="F105" s="196"/>
      <c r="G105" s="196"/>
      <c r="H105" s="196"/>
      <c r="I105" s="196"/>
      <c r="J105" s="197">
        <f>J168</f>
        <v>0</v>
      </c>
      <c r="K105" s="133"/>
      <c r="L105" s="198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hidden="1" s="10" customFormat="1" ht="19.92" customHeight="1">
      <c r="A106" s="10"/>
      <c r="B106" s="194"/>
      <c r="C106" s="133"/>
      <c r="D106" s="195" t="s">
        <v>2152</v>
      </c>
      <c r="E106" s="196"/>
      <c r="F106" s="196"/>
      <c r="G106" s="196"/>
      <c r="H106" s="196"/>
      <c r="I106" s="196"/>
      <c r="J106" s="197">
        <f>J181</f>
        <v>0</v>
      </c>
      <c r="K106" s="133"/>
      <c r="L106" s="198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hidden="1" s="9" customFormat="1" ht="24.96" customHeight="1">
      <c r="A107" s="9"/>
      <c r="B107" s="188"/>
      <c r="C107" s="189"/>
      <c r="D107" s="190" t="s">
        <v>2153</v>
      </c>
      <c r="E107" s="191"/>
      <c r="F107" s="191"/>
      <c r="G107" s="191"/>
      <c r="H107" s="191"/>
      <c r="I107" s="191"/>
      <c r="J107" s="192">
        <f>J187</f>
        <v>0</v>
      </c>
      <c r="K107" s="189"/>
      <c r="L107" s="193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idden="1" s="10" customFormat="1" ht="19.92" customHeight="1">
      <c r="A108" s="10"/>
      <c r="B108" s="194"/>
      <c r="C108" s="133"/>
      <c r="D108" s="195" t="s">
        <v>2151</v>
      </c>
      <c r="E108" s="196"/>
      <c r="F108" s="196"/>
      <c r="G108" s="196"/>
      <c r="H108" s="196"/>
      <c r="I108" s="196"/>
      <c r="J108" s="197">
        <f>J194</f>
        <v>0</v>
      </c>
      <c r="K108" s="133"/>
      <c r="L108" s="198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hidden="1" s="10" customFormat="1" ht="19.92" customHeight="1">
      <c r="A109" s="10"/>
      <c r="B109" s="194"/>
      <c r="C109" s="133"/>
      <c r="D109" s="195" t="s">
        <v>2154</v>
      </c>
      <c r="E109" s="196"/>
      <c r="F109" s="196"/>
      <c r="G109" s="196"/>
      <c r="H109" s="196"/>
      <c r="I109" s="196"/>
      <c r="J109" s="197">
        <f>J197</f>
        <v>0</v>
      </c>
      <c r="K109" s="133"/>
      <c r="L109" s="198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</row>
    <row r="110" hidden="1" s="9" customFormat="1" ht="24.96" customHeight="1">
      <c r="A110" s="9"/>
      <c r="B110" s="188"/>
      <c r="C110" s="189"/>
      <c r="D110" s="190" t="s">
        <v>2155</v>
      </c>
      <c r="E110" s="191"/>
      <c r="F110" s="191"/>
      <c r="G110" s="191"/>
      <c r="H110" s="191"/>
      <c r="I110" s="191"/>
      <c r="J110" s="192">
        <f>J200</f>
        <v>0</v>
      </c>
      <c r="K110" s="189"/>
      <c r="L110" s="193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idden="1" s="9" customFormat="1" ht="24.96" customHeight="1">
      <c r="A111" s="9"/>
      <c r="B111" s="188"/>
      <c r="C111" s="189"/>
      <c r="D111" s="190" t="s">
        <v>2156</v>
      </c>
      <c r="E111" s="191"/>
      <c r="F111" s="191"/>
      <c r="G111" s="191"/>
      <c r="H111" s="191"/>
      <c r="I111" s="191"/>
      <c r="J111" s="192">
        <f>J204</f>
        <v>0</v>
      </c>
      <c r="K111" s="189"/>
      <c r="L111" s="193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idden="1" s="10" customFormat="1" ht="19.92" customHeight="1">
      <c r="A112" s="10"/>
      <c r="B112" s="194"/>
      <c r="C112" s="133"/>
      <c r="D112" s="195" t="s">
        <v>2157</v>
      </c>
      <c r="E112" s="196"/>
      <c r="F112" s="196"/>
      <c r="G112" s="196"/>
      <c r="H112" s="196"/>
      <c r="I112" s="196"/>
      <c r="J112" s="197">
        <f>J205</f>
        <v>0</v>
      </c>
      <c r="K112" s="133"/>
      <c r="L112" s="198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</row>
    <row r="113" hidden="1" s="10" customFormat="1" ht="19.92" customHeight="1">
      <c r="A113" s="10"/>
      <c r="B113" s="194"/>
      <c r="C113" s="133"/>
      <c r="D113" s="195" t="s">
        <v>2158</v>
      </c>
      <c r="E113" s="196"/>
      <c r="F113" s="196"/>
      <c r="G113" s="196"/>
      <c r="H113" s="196"/>
      <c r="I113" s="196"/>
      <c r="J113" s="197">
        <f>J208</f>
        <v>0</v>
      </c>
      <c r="K113" s="133"/>
      <c r="L113" s="198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</row>
    <row r="114" hidden="1" s="10" customFormat="1" ht="19.92" customHeight="1">
      <c r="A114" s="10"/>
      <c r="B114" s="194"/>
      <c r="C114" s="133"/>
      <c r="D114" s="195" t="s">
        <v>2151</v>
      </c>
      <c r="E114" s="196"/>
      <c r="F114" s="196"/>
      <c r="G114" s="196"/>
      <c r="H114" s="196"/>
      <c r="I114" s="196"/>
      <c r="J114" s="197">
        <f>J212</f>
        <v>0</v>
      </c>
      <c r="K114" s="133"/>
      <c r="L114" s="198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</row>
    <row r="115" hidden="1" s="10" customFormat="1" ht="19.92" customHeight="1">
      <c r="A115" s="10"/>
      <c r="B115" s="194"/>
      <c r="C115" s="133"/>
      <c r="D115" s="195" t="s">
        <v>2159</v>
      </c>
      <c r="E115" s="196"/>
      <c r="F115" s="196"/>
      <c r="G115" s="196"/>
      <c r="H115" s="196"/>
      <c r="I115" s="196"/>
      <c r="J115" s="197">
        <f>J217</f>
        <v>0</v>
      </c>
      <c r="K115" s="133"/>
      <c r="L115" s="198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</row>
    <row r="116" hidden="1" s="9" customFormat="1" ht="24.96" customHeight="1">
      <c r="A116" s="9"/>
      <c r="B116" s="188"/>
      <c r="C116" s="189"/>
      <c r="D116" s="190" t="s">
        <v>2160</v>
      </c>
      <c r="E116" s="191"/>
      <c r="F116" s="191"/>
      <c r="G116" s="191"/>
      <c r="H116" s="191"/>
      <c r="I116" s="191"/>
      <c r="J116" s="192">
        <f>J226</f>
        <v>0</v>
      </c>
      <c r="K116" s="189"/>
      <c r="L116" s="193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idden="1" s="10" customFormat="1" ht="19.92" customHeight="1">
      <c r="A117" s="10"/>
      <c r="B117" s="194"/>
      <c r="C117" s="133"/>
      <c r="D117" s="195" t="s">
        <v>2151</v>
      </c>
      <c r="E117" s="196"/>
      <c r="F117" s="196"/>
      <c r="G117" s="196"/>
      <c r="H117" s="196"/>
      <c r="I117" s="196"/>
      <c r="J117" s="197">
        <f>J243</f>
        <v>0</v>
      </c>
      <c r="K117" s="133"/>
      <c r="L117" s="198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</row>
    <row r="118" hidden="1" s="10" customFormat="1" ht="19.92" customHeight="1">
      <c r="A118" s="10"/>
      <c r="B118" s="194"/>
      <c r="C118" s="133"/>
      <c r="D118" s="195" t="s">
        <v>2159</v>
      </c>
      <c r="E118" s="196"/>
      <c r="F118" s="196"/>
      <c r="G118" s="196"/>
      <c r="H118" s="196"/>
      <c r="I118" s="196"/>
      <c r="J118" s="197">
        <f>J249</f>
        <v>0</v>
      </c>
      <c r="K118" s="133"/>
      <c r="L118" s="198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</row>
    <row r="119" hidden="1" s="9" customFormat="1" ht="24.96" customHeight="1">
      <c r="A119" s="9"/>
      <c r="B119" s="188"/>
      <c r="C119" s="189"/>
      <c r="D119" s="190" t="s">
        <v>2161</v>
      </c>
      <c r="E119" s="191"/>
      <c r="F119" s="191"/>
      <c r="G119" s="191"/>
      <c r="H119" s="191"/>
      <c r="I119" s="191"/>
      <c r="J119" s="192">
        <f>J254</f>
        <v>0</v>
      </c>
      <c r="K119" s="189"/>
      <c r="L119" s="193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idden="1" s="9" customFormat="1" ht="24.96" customHeight="1">
      <c r="A120" s="9"/>
      <c r="B120" s="188"/>
      <c r="C120" s="189"/>
      <c r="D120" s="190" t="s">
        <v>2162</v>
      </c>
      <c r="E120" s="191"/>
      <c r="F120" s="191"/>
      <c r="G120" s="191"/>
      <c r="H120" s="191"/>
      <c r="I120" s="191"/>
      <c r="J120" s="192">
        <f>J290</f>
        <v>0</v>
      </c>
      <c r="K120" s="189"/>
      <c r="L120" s="193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idden="1" s="10" customFormat="1" ht="19.92" customHeight="1">
      <c r="A121" s="10"/>
      <c r="B121" s="194"/>
      <c r="C121" s="133"/>
      <c r="D121" s="195" t="s">
        <v>2163</v>
      </c>
      <c r="E121" s="196"/>
      <c r="F121" s="196"/>
      <c r="G121" s="196"/>
      <c r="H121" s="196"/>
      <c r="I121" s="196"/>
      <c r="J121" s="197">
        <f>J297</f>
        <v>0</v>
      </c>
      <c r="K121" s="133"/>
      <c r="L121" s="198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</row>
    <row r="122" hidden="1" s="9" customFormat="1" ht="24.96" customHeight="1">
      <c r="A122" s="9"/>
      <c r="B122" s="188"/>
      <c r="C122" s="189"/>
      <c r="D122" s="190" t="s">
        <v>2164</v>
      </c>
      <c r="E122" s="191"/>
      <c r="F122" s="191"/>
      <c r="G122" s="191"/>
      <c r="H122" s="191"/>
      <c r="I122" s="191"/>
      <c r="J122" s="192">
        <f>J299</f>
        <v>0</v>
      </c>
      <c r="K122" s="189"/>
      <c r="L122" s="193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idden="1" s="9" customFormat="1" ht="24.96" customHeight="1">
      <c r="A123" s="9"/>
      <c r="B123" s="188"/>
      <c r="C123" s="189"/>
      <c r="D123" s="190" t="s">
        <v>2165</v>
      </c>
      <c r="E123" s="191"/>
      <c r="F123" s="191"/>
      <c r="G123" s="191"/>
      <c r="H123" s="191"/>
      <c r="I123" s="191"/>
      <c r="J123" s="192">
        <f>J304</f>
        <v>0</v>
      </c>
      <c r="K123" s="189"/>
      <c r="L123" s="193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idden="1" s="2" customFormat="1" ht="21.84" customHeight="1">
      <c r="A124" s="38"/>
      <c r="B124" s="39"/>
      <c r="C124" s="40"/>
      <c r="D124" s="40"/>
      <c r="E124" s="40"/>
      <c r="F124" s="40"/>
      <c r="G124" s="40"/>
      <c r="H124" s="40"/>
      <c r="I124" s="40"/>
      <c r="J124" s="40"/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hidden="1" s="2" customFormat="1" ht="6.96" customHeight="1">
      <c r="A125" s="38"/>
      <c r="B125" s="66"/>
      <c r="C125" s="67"/>
      <c r="D125" s="67"/>
      <c r="E125" s="67"/>
      <c r="F125" s="67"/>
      <c r="G125" s="67"/>
      <c r="H125" s="67"/>
      <c r="I125" s="67"/>
      <c r="J125" s="67"/>
      <c r="K125" s="67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hidden="1"/>
    <row r="127" hidden="1"/>
    <row r="128" hidden="1"/>
    <row r="129" s="2" customFormat="1" ht="6.96" customHeight="1">
      <c r="A129" s="38"/>
      <c r="B129" s="68"/>
      <c r="C129" s="69"/>
      <c r="D129" s="69"/>
      <c r="E129" s="69"/>
      <c r="F129" s="69"/>
      <c r="G129" s="69"/>
      <c r="H129" s="69"/>
      <c r="I129" s="69"/>
      <c r="J129" s="69"/>
      <c r="K129" s="69"/>
      <c r="L129" s="63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</row>
    <row r="130" s="2" customFormat="1" ht="24.96" customHeight="1">
      <c r="A130" s="38"/>
      <c r="B130" s="39"/>
      <c r="C130" s="23" t="s">
        <v>193</v>
      </c>
      <c r="D130" s="40"/>
      <c r="E130" s="40"/>
      <c r="F130" s="40"/>
      <c r="G130" s="40"/>
      <c r="H130" s="40"/>
      <c r="I130" s="40"/>
      <c r="J130" s="40"/>
      <c r="K130" s="40"/>
      <c r="L130" s="63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</row>
    <row r="131" s="2" customFormat="1" ht="6.96" customHeight="1">
      <c r="A131" s="38"/>
      <c r="B131" s="39"/>
      <c r="C131" s="40"/>
      <c r="D131" s="40"/>
      <c r="E131" s="40"/>
      <c r="F131" s="40"/>
      <c r="G131" s="40"/>
      <c r="H131" s="40"/>
      <c r="I131" s="40"/>
      <c r="J131" s="40"/>
      <c r="K131" s="40"/>
      <c r="L131" s="63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</row>
    <row r="132" s="2" customFormat="1" ht="12" customHeight="1">
      <c r="A132" s="38"/>
      <c r="B132" s="39"/>
      <c r="C132" s="32" t="s">
        <v>16</v>
      </c>
      <c r="D132" s="40"/>
      <c r="E132" s="40"/>
      <c r="F132" s="40"/>
      <c r="G132" s="40"/>
      <c r="H132" s="40"/>
      <c r="I132" s="40"/>
      <c r="J132" s="40"/>
      <c r="K132" s="40"/>
      <c r="L132" s="63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</row>
    <row r="133" s="2" customFormat="1" ht="26.25" customHeight="1">
      <c r="A133" s="38"/>
      <c r="B133" s="39"/>
      <c r="C133" s="40"/>
      <c r="D133" s="40"/>
      <c r="E133" s="183" t="str">
        <f>E7</f>
        <v>Přestavba a rozšíření domova pro seniory Jiráskova č.p.193 Broumov</v>
      </c>
      <c r="F133" s="32"/>
      <c r="G133" s="32"/>
      <c r="H133" s="32"/>
      <c r="I133" s="40"/>
      <c r="J133" s="40"/>
      <c r="K133" s="40"/>
      <c r="L133" s="63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</row>
    <row r="134" s="1" customFormat="1" ht="12" customHeight="1">
      <c r="B134" s="21"/>
      <c r="C134" s="32" t="s">
        <v>157</v>
      </c>
      <c r="D134" s="22"/>
      <c r="E134" s="22"/>
      <c r="F134" s="22"/>
      <c r="G134" s="22"/>
      <c r="H134" s="22"/>
      <c r="I134" s="22"/>
      <c r="J134" s="22"/>
      <c r="K134" s="22"/>
      <c r="L134" s="20"/>
    </row>
    <row r="135" s="2" customFormat="1" ht="16.5" customHeight="1">
      <c r="A135" s="38"/>
      <c r="B135" s="39"/>
      <c r="C135" s="40"/>
      <c r="D135" s="40"/>
      <c r="E135" s="183" t="s">
        <v>158</v>
      </c>
      <c r="F135" s="40"/>
      <c r="G135" s="40"/>
      <c r="H135" s="40"/>
      <c r="I135" s="40"/>
      <c r="J135" s="40"/>
      <c r="K135" s="40"/>
      <c r="L135" s="63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</row>
    <row r="136" s="2" customFormat="1" ht="12" customHeight="1">
      <c r="A136" s="38"/>
      <c r="B136" s="39"/>
      <c r="C136" s="32" t="s">
        <v>159</v>
      </c>
      <c r="D136" s="40"/>
      <c r="E136" s="40"/>
      <c r="F136" s="40"/>
      <c r="G136" s="40"/>
      <c r="H136" s="40"/>
      <c r="I136" s="40"/>
      <c r="J136" s="40"/>
      <c r="K136" s="40"/>
      <c r="L136" s="63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</row>
    <row r="137" s="2" customFormat="1" ht="16.5" customHeight="1">
      <c r="A137" s="38"/>
      <c r="B137" s="39"/>
      <c r="C137" s="40"/>
      <c r="D137" s="40"/>
      <c r="E137" s="76" t="str">
        <f>E11</f>
        <v>D.1.09 - Elektroinstalace - slaboproud</v>
      </c>
      <c r="F137" s="40"/>
      <c r="G137" s="40"/>
      <c r="H137" s="40"/>
      <c r="I137" s="40"/>
      <c r="J137" s="40"/>
      <c r="K137" s="40"/>
      <c r="L137" s="63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</row>
    <row r="138" s="2" customFormat="1" ht="6.96" customHeight="1">
      <c r="A138" s="38"/>
      <c r="B138" s="39"/>
      <c r="C138" s="40"/>
      <c r="D138" s="40"/>
      <c r="E138" s="40"/>
      <c r="F138" s="40"/>
      <c r="G138" s="40"/>
      <c r="H138" s="40"/>
      <c r="I138" s="40"/>
      <c r="J138" s="40"/>
      <c r="K138" s="40"/>
      <c r="L138" s="63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</row>
    <row r="139" s="2" customFormat="1" ht="12" customHeight="1">
      <c r="A139" s="38"/>
      <c r="B139" s="39"/>
      <c r="C139" s="32" t="s">
        <v>20</v>
      </c>
      <c r="D139" s="40"/>
      <c r="E139" s="40"/>
      <c r="F139" s="27" t="str">
        <f>F14</f>
        <v xml:space="preserve"> </v>
      </c>
      <c r="G139" s="40"/>
      <c r="H139" s="40"/>
      <c r="I139" s="32" t="s">
        <v>22</v>
      </c>
      <c r="J139" s="79" t="str">
        <f>IF(J14="","",J14)</f>
        <v>13. 3. 2022</v>
      </c>
      <c r="K139" s="40"/>
      <c r="L139" s="63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</row>
    <row r="140" s="2" customFormat="1" ht="6.96" customHeight="1">
      <c r="A140" s="38"/>
      <c r="B140" s="39"/>
      <c r="C140" s="40"/>
      <c r="D140" s="40"/>
      <c r="E140" s="40"/>
      <c r="F140" s="40"/>
      <c r="G140" s="40"/>
      <c r="H140" s="40"/>
      <c r="I140" s="40"/>
      <c r="J140" s="40"/>
      <c r="K140" s="40"/>
      <c r="L140" s="63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</row>
    <row r="141" s="2" customFormat="1" ht="40.05" customHeight="1">
      <c r="A141" s="38"/>
      <c r="B141" s="39"/>
      <c r="C141" s="32" t="s">
        <v>24</v>
      </c>
      <c r="D141" s="40"/>
      <c r="E141" s="40"/>
      <c r="F141" s="27" t="str">
        <f>E17</f>
        <v>Město Broumov, třída Masarykova 239,55001 Broumov</v>
      </c>
      <c r="G141" s="40"/>
      <c r="H141" s="40"/>
      <c r="I141" s="32" t="s">
        <v>32</v>
      </c>
      <c r="J141" s="36" t="str">
        <f>E23</f>
        <v xml:space="preserve">Ing. Ondřej Nesměrák, Ploštilova 1379,14300 Praha </v>
      </c>
      <c r="K141" s="40"/>
      <c r="L141" s="63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</row>
    <row r="142" s="2" customFormat="1" ht="15.15" customHeight="1">
      <c r="A142" s="38"/>
      <c r="B142" s="39"/>
      <c r="C142" s="32" t="s">
        <v>30</v>
      </c>
      <c r="D142" s="40"/>
      <c r="E142" s="40"/>
      <c r="F142" s="27" t="str">
        <f>IF(E20="","",E20)</f>
        <v>Vyplň údaj</v>
      </c>
      <c r="G142" s="40"/>
      <c r="H142" s="40"/>
      <c r="I142" s="32" t="s">
        <v>36</v>
      </c>
      <c r="J142" s="36" t="str">
        <f>E26</f>
        <v xml:space="preserve"> </v>
      </c>
      <c r="K142" s="40"/>
      <c r="L142" s="63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</row>
    <row r="143" s="2" customFormat="1" ht="10.32" customHeight="1">
      <c r="A143" s="38"/>
      <c r="B143" s="39"/>
      <c r="C143" s="40"/>
      <c r="D143" s="40"/>
      <c r="E143" s="40"/>
      <c r="F143" s="40"/>
      <c r="G143" s="40"/>
      <c r="H143" s="40"/>
      <c r="I143" s="40"/>
      <c r="J143" s="40"/>
      <c r="K143" s="40"/>
      <c r="L143" s="63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</row>
    <row r="144" s="11" customFormat="1" ht="29.28" customHeight="1">
      <c r="A144" s="199"/>
      <c r="B144" s="200"/>
      <c r="C144" s="201" t="s">
        <v>194</v>
      </c>
      <c r="D144" s="202" t="s">
        <v>63</v>
      </c>
      <c r="E144" s="202" t="s">
        <v>59</v>
      </c>
      <c r="F144" s="202" t="s">
        <v>60</v>
      </c>
      <c r="G144" s="202" t="s">
        <v>195</v>
      </c>
      <c r="H144" s="202" t="s">
        <v>196</v>
      </c>
      <c r="I144" s="202" t="s">
        <v>197</v>
      </c>
      <c r="J144" s="203" t="s">
        <v>163</v>
      </c>
      <c r="K144" s="204" t="s">
        <v>198</v>
      </c>
      <c r="L144" s="205"/>
      <c r="M144" s="100" t="s">
        <v>1</v>
      </c>
      <c r="N144" s="101" t="s">
        <v>42</v>
      </c>
      <c r="O144" s="101" t="s">
        <v>199</v>
      </c>
      <c r="P144" s="101" t="s">
        <v>200</v>
      </c>
      <c r="Q144" s="101" t="s">
        <v>201</v>
      </c>
      <c r="R144" s="101" t="s">
        <v>202</v>
      </c>
      <c r="S144" s="101" t="s">
        <v>203</v>
      </c>
      <c r="T144" s="102" t="s">
        <v>204</v>
      </c>
      <c r="U144" s="199"/>
      <c r="V144" s="199"/>
      <c r="W144" s="199"/>
      <c r="X144" s="199"/>
      <c r="Y144" s="199"/>
      <c r="Z144" s="199"/>
      <c r="AA144" s="199"/>
      <c r="AB144" s="199"/>
      <c r="AC144" s="199"/>
      <c r="AD144" s="199"/>
      <c r="AE144" s="199"/>
    </row>
    <row r="145" s="2" customFormat="1" ht="22.8" customHeight="1">
      <c r="A145" s="38"/>
      <c r="B145" s="39"/>
      <c r="C145" s="107" t="s">
        <v>205</v>
      </c>
      <c r="D145" s="40"/>
      <c r="E145" s="40"/>
      <c r="F145" s="40"/>
      <c r="G145" s="40"/>
      <c r="H145" s="40"/>
      <c r="I145" s="40"/>
      <c r="J145" s="206">
        <f>BK145</f>
        <v>0</v>
      </c>
      <c r="K145" s="40"/>
      <c r="L145" s="44"/>
      <c r="M145" s="103"/>
      <c r="N145" s="207"/>
      <c r="O145" s="104"/>
      <c r="P145" s="208">
        <f>P146+P187+P200+P204+P226+P254+P290+P299+P304</f>
        <v>0</v>
      </c>
      <c r="Q145" s="104"/>
      <c r="R145" s="208">
        <f>R146+R187+R200+R204+R226+R254+R290+R299+R304</f>
        <v>0</v>
      </c>
      <c r="S145" s="104"/>
      <c r="T145" s="209">
        <f>T146+T187+T200+T204+T226+T254+T290+T299+T304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T145" s="17" t="s">
        <v>77</v>
      </c>
      <c r="AU145" s="17" t="s">
        <v>165</v>
      </c>
      <c r="BK145" s="210">
        <f>BK146+BK187+BK200+BK204+BK226+BK254+BK290+BK299+BK304</f>
        <v>0</v>
      </c>
    </row>
    <row r="146" s="12" customFormat="1" ht="25.92" customHeight="1">
      <c r="A146" s="12"/>
      <c r="B146" s="211"/>
      <c r="C146" s="212"/>
      <c r="D146" s="213" t="s">
        <v>77</v>
      </c>
      <c r="E146" s="214" t="s">
        <v>1281</v>
      </c>
      <c r="F146" s="214" t="s">
        <v>2166</v>
      </c>
      <c r="G146" s="212"/>
      <c r="H146" s="212"/>
      <c r="I146" s="215"/>
      <c r="J146" s="216">
        <f>BK146</f>
        <v>0</v>
      </c>
      <c r="K146" s="212"/>
      <c r="L146" s="217"/>
      <c r="M146" s="218"/>
      <c r="N146" s="219"/>
      <c r="O146" s="219"/>
      <c r="P146" s="220">
        <f>P147+P152+P156+P161+P165+P168+P181</f>
        <v>0</v>
      </c>
      <c r="Q146" s="219"/>
      <c r="R146" s="220">
        <f>R147+R152+R156+R161+R165+R168+R181</f>
        <v>0</v>
      </c>
      <c r="S146" s="219"/>
      <c r="T146" s="221">
        <f>T147+T152+T156+T161+T165+T168+T181</f>
        <v>0</v>
      </c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R146" s="222" t="s">
        <v>85</v>
      </c>
      <c r="AT146" s="223" t="s">
        <v>77</v>
      </c>
      <c r="AU146" s="223" t="s">
        <v>78</v>
      </c>
      <c r="AY146" s="222" t="s">
        <v>208</v>
      </c>
      <c r="BK146" s="224">
        <f>BK147+BK152+BK156+BK161+BK165+BK168+BK181</f>
        <v>0</v>
      </c>
    </row>
    <row r="147" s="12" customFormat="1" ht="22.8" customHeight="1">
      <c r="A147" s="12"/>
      <c r="B147" s="211"/>
      <c r="C147" s="212"/>
      <c r="D147" s="213" t="s">
        <v>77</v>
      </c>
      <c r="E147" s="225" t="s">
        <v>1323</v>
      </c>
      <c r="F147" s="225" t="s">
        <v>2167</v>
      </c>
      <c r="G147" s="212"/>
      <c r="H147" s="212"/>
      <c r="I147" s="215"/>
      <c r="J147" s="226">
        <f>BK147</f>
        <v>0</v>
      </c>
      <c r="K147" s="212"/>
      <c r="L147" s="217"/>
      <c r="M147" s="218"/>
      <c r="N147" s="219"/>
      <c r="O147" s="219"/>
      <c r="P147" s="220">
        <f>SUM(P148:P151)</f>
        <v>0</v>
      </c>
      <c r="Q147" s="219"/>
      <c r="R147" s="220">
        <f>SUM(R148:R151)</f>
        <v>0</v>
      </c>
      <c r="S147" s="219"/>
      <c r="T147" s="221">
        <f>SUM(T148:T151)</f>
        <v>0</v>
      </c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R147" s="222" t="s">
        <v>85</v>
      </c>
      <c r="AT147" s="223" t="s">
        <v>77</v>
      </c>
      <c r="AU147" s="223" t="s">
        <v>85</v>
      </c>
      <c r="AY147" s="222" t="s">
        <v>208</v>
      </c>
      <c r="BK147" s="224">
        <f>SUM(BK148:BK151)</f>
        <v>0</v>
      </c>
    </row>
    <row r="148" s="2" customFormat="1" ht="21.75" customHeight="1">
      <c r="A148" s="38"/>
      <c r="B148" s="39"/>
      <c r="C148" s="227" t="s">
        <v>85</v>
      </c>
      <c r="D148" s="227" t="s">
        <v>210</v>
      </c>
      <c r="E148" s="228" t="s">
        <v>2168</v>
      </c>
      <c r="F148" s="229" t="s">
        <v>2169</v>
      </c>
      <c r="G148" s="230" t="s">
        <v>689</v>
      </c>
      <c r="H148" s="231">
        <v>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91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91</v>
      </c>
    </row>
    <row r="149" s="2" customFormat="1" ht="24.15" customHeight="1">
      <c r="A149" s="38"/>
      <c r="B149" s="39"/>
      <c r="C149" s="227" t="s">
        <v>91</v>
      </c>
      <c r="D149" s="227" t="s">
        <v>210</v>
      </c>
      <c r="E149" s="228" t="s">
        <v>2170</v>
      </c>
      <c r="F149" s="229" t="s">
        <v>2171</v>
      </c>
      <c r="G149" s="230" t="s">
        <v>689</v>
      </c>
      <c r="H149" s="231">
        <v>7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91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214</v>
      </c>
    </row>
    <row r="150" s="2" customFormat="1" ht="24.15" customHeight="1">
      <c r="A150" s="38"/>
      <c r="B150" s="39"/>
      <c r="C150" s="227" t="s">
        <v>223</v>
      </c>
      <c r="D150" s="227" t="s">
        <v>210</v>
      </c>
      <c r="E150" s="228" t="s">
        <v>2172</v>
      </c>
      <c r="F150" s="229" t="s">
        <v>2173</v>
      </c>
      <c r="G150" s="230" t="s">
        <v>689</v>
      </c>
      <c r="H150" s="231">
        <v>1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91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226</v>
      </c>
    </row>
    <row r="151" s="2" customFormat="1" ht="24.15" customHeight="1">
      <c r="A151" s="38"/>
      <c r="B151" s="39"/>
      <c r="C151" s="227" t="s">
        <v>214</v>
      </c>
      <c r="D151" s="227" t="s">
        <v>210</v>
      </c>
      <c r="E151" s="228" t="s">
        <v>2174</v>
      </c>
      <c r="F151" s="229" t="s">
        <v>2175</v>
      </c>
      <c r="G151" s="230" t="s">
        <v>689</v>
      </c>
      <c r="H151" s="231">
        <v>1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91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231</v>
      </c>
    </row>
    <row r="152" s="12" customFormat="1" ht="22.8" customHeight="1">
      <c r="A152" s="12"/>
      <c r="B152" s="211"/>
      <c r="C152" s="212"/>
      <c r="D152" s="213" t="s">
        <v>77</v>
      </c>
      <c r="E152" s="225" t="s">
        <v>1346</v>
      </c>
      <c r="F152" s="225" t="s">
        <v>2176</v>
      </c>
      <c r="G152" s="212"/>
      <c r="H152" s="212"/>
      <c r="I152" s="215"/>
      <c r="J152" s="226">
        <f>BK152</f>
        <v>0</v>
      </c>
      <c r="K152" s="212"/>
      <c r="L152" s="217"/>
      <c r="M152" s="218"/>
      <c r="N152" s="219"/>
      <c r="O152" s="219"/>
      <c r="P152" s="220">
        <f>SUM(P153:P155)</f>
        <v>0</v>
      </c>
      <c r="Q152" s="219"/>
      <c r="R152" s="220">
        <f>SUM(R153:R155)</f>
        <v>0</v>
      </c>
      <c r="S152" s="219"/>
      <c r="T152" s="221">
        <f>SUM(T153:T155)</f>
        <v>0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R152" s="222" t="s">
        <v>85</v>
      </c>
      <c r="AT152" s="223" t="s">
        <v>77</v>
      </c>
      <c r="AU152" s="223" t="s">
        <v>85</v>
      </c>
      <c r="AY152" s="222" t="s">
        <v>208</v>
      </c>
      <c r="BK152" s="224">
        <f>SUM(BK153:BK155)</f>
        <v>0</v>
      </c>
    </row>
    <row r="153" s="2" customFormat="1" ht="24.15" customHeight="1">
      <c r="A153" s="38"/>
      <c r="B153" s="39"/>
      <c r="C153" s="227" t="s">
        <v>233</v>
      </c>
      <c r="D153" s="227" t="s">
        <v>210</v>
      </c>
      <c r="E153" s="228" t="s">
        <v>2177</v>
      </c>
      <c r="F153" s="229" t="s">
        <v>2178</v>
      </c>
      <c r="G153" s="230" t="s">
        <v>689</v>
      </c>
      <c r="H153" s="231">
        <v>3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91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236</v>
      </c>
    </row>
    <row r="154" s="2" customFormat="1" ht="16.5" customHeight="1">
      <c r="A154" s="38"/>
      <c r="B154" s="39"/>
      <c r="C154" s="227" t="s">
        <v>226</v>
      </c>
      <c r="D154" s="227" t="s">
        <v>210</v>
      </c>
      <c r="E154" s="228" t="s">
        <v>2179</v>
      </c>
      <c r="F154" s="229" t="s">
        <v>2180</v>
      </c>
      <c r="G154" s="230" t="s">
        <v>689</v>
      </c>
      <c r="H154" s="231">
        <v>3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91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240</v>
      </c>
    </row>
    <row r="155" s="2" customFormat="1" ht="21.75" customHeight="1">
      <c r="A155" s="38"/>
      <c r="B155" s="39"/>
      <c r="C155" s="227" t="s">
        <v>242</v>
      </c>
      <c r="D155" s="227" t="s">
        <v>210</v>
      </c>
      <c r="E155" s="228" t="s">
        <v>2181</v>
      </c>
      <c r="F155" s="229" t="s">
        <v>2182</v>
      </c>
      <c r="G155" s="230" t="s">
        <v>689</v>
      </c>
      <c r="H155" s="231">
        <v>3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91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245</v>
      </c>
    </row>
    <row r="156" s="12" customFormat="1" ht="22.8" customHeight="1">
      <c r="A156" s="12"/>
      <c r="B156" s="211"/>
      <c r="C156" s="212"/>
      <c r="D156" s="213" t="s">
        <v>77</v>
      </c>
      <c r="E156" s="225" t="s">
        <v>1434</v>
      </c>
      <c r="F156" s="225" t="s">
        <v>2183</v>
      </c>
      <c r="G156" s="212"/>
      <c r="H156" s="212"/>
      <c r="I156" s="215"/>
      <c r="J156" s="226">
        <f>BK156</f>
        <v>0</v>
      </c>
      <c r="K156" s="212"/>
      <c r="L156" s="217"/>
      <c r="M156" s="218"/>
      <c r="N156" s="219"/>
      <c r="O156" s="219"/>
      <c r="P156" s="220">
        <f>SUM(P157:P160)</f>
        <v>0</v>
      </c>
      <c r="Q156" s="219"/>
      <c r="R156" s="220">
        <f>SUM(R157:R160)</f>
        <v>0</v>
      </c>
      <c r="S156" s="219"/>
      <c r="T156" s="221">
        <f>SUM(T157:T160)</f>
        <v>0</v>
      </c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R156" s="222" t="s">
        <v>85</v>
      </c>
      <c r="AT156" s="223" t="s">
        <v>77</v>
      </c>
      <c r="AU156" s="223" t="s">
        <v>85</v>
      </c>
      <c r="AY156" s="222" t="s">
        <v>208</v>
      </c>
      <c r="BK156" s="224">
        <f>SUM(BK157:BK160)</f>
        <v>0</v>
      </c>
    </row>
    <row r="157" s="2" customFormat="1" ht="44.25" customHeight="1">
      <c r="A157" s="38"/>
      <c r="B157" s="39"/>
      <c r="C157" s="227" t="s">
        <v>231</v>
      </c>
      <c r="D157" s="227" t="s">
        <v>210</v>
      </c>
      <c r="E157" s="228" t="s">
        <v>2184</v>
      </c>
      <c r="F157" s="229" t="s">
        <v>2185</v>
      </c>
      <c r="G157" s="230" t="s">
        <v>689</v>
      </c>
      <c r="H157" s="231">
        <v>2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91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249</v>
      </c>
    </row>
    <row r="158" s="2" customFormat="1" ht="16.5" customHeight="1">
      <c r="A158" s="38"/>
      <c r="B158" s="39"/>
      <c r="C158" s="227" t="s">
        <v>252</v>
      </c>
      <c r="D158" s="227" t="s">
        <v>210</v>
      </c>
      <c r="E158" s="228" t="s">
        <v>2186</v>
      </c>
      <c r="F158" s="229" t="s">
        <v>2187</v>
      </c>
      <c r="G158" s="230" t="s">
        <v>689</v>
      </c>
      <c r="H158" s="231">
        <v>4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91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256</v>
      </c>
    </row>
    <row r="159" s="2" customFormat="1" ht="16.5" customHeight="1">
      <c r="A159" s="38"/>
      <c r="B159" s="39"/>
      <c r="C159" s="227" t="s">
        <v>236</v>
      </c>
      <c r="D159" s="227" t="s">
        <v>210</v>
      </c>
      <c r="E159" s="228" t="s">
        <v>2188</v>
      </c>
      <c r="F159" s="229" t="s">
        <v>2189</v>
      </c>
      <c r="G159" s="230" t="s">
        <v>689</v>
      </c>
      <c r="H159" s="231">
        <v>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91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261</v>
      </c>
    </row>
    <row r="160" s="2" customFormat="1" ht="37.8" customHeight="1">
      <c r="A160" s="38"/>
      <c r="B160" s="39"/>
      <c r="C160" s="227" t="s">
        <v>264</v>
      </c>
      <c r="D160" s="227" t="s">
        <v>210</v>
      </c>
      <c r="E160" s="228" t="s">
        <v>2190</v>
      </c>
      <c r="F160" s="229" t="s">
        <v>2191</v>
      </c>
      <c r="G160" s="230" t="s">
        <v>689</v>
      </c>
      <c r="H160" s="231">
        <v>6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91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268</v>
      </c>
    </row>
    <row r="161" s="12" customFormat="1" ht="22.8" customHeight="1">
      <c r="A161" s="12"/>
      <c r="B161" s="211"/>
      <c r="C161" s="212"/>
      <c r="D161" s="213" t="s">
        <v>77</v>
      </c>
      <c r="E161" s="225" t="s">
        <v>1469</v>
      </c>
      <c r="F161" s="225" t="s">
        <v>2192</v>
      </c>
      <c r="G161" s="212"/>
      <c r="H161" s="212"/>
      <c r="I161" s="215"/>
      <c r="J161" s="226">
        <f>BK161</f>
        <v>0</v>
      </c>
      <c r="K161" s="212"/>
      <c r="L161" s="217"/>
      <c r="M161" s="218"/>
      <c r="N161" s="219"/>
      <c r="O161" s="219"/>
      <c r="P161" s="220">
        <f>SUM(P162:P164)</f>
        <v>0</v>
      </c>
      <c r="Q161" s="219"/>
      <c r="R161" s="220">
        <f>SUM(R162:R164)</f>
        <v>0</v>
      </c>
      <c r="S161" s="219"/>
      <c r="T161" s="221">
        <f>SUM(T162:T164)</f>
        <v>0</v>
      </c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R161" s="222" t="s">
        <v>85</v>
      </c>
      <c r="AT161" s="223" t="s">
        <v>77</v>
      </c>
      <c r="AU161" s="223" t="s">
        <v>85</v>
      </c>
      <c r="AY161" s="222" t="s">
        <v>208</v>
      </c>
      <c r="BK161" s="224">
        <f>SUM(BK162:BK164)</f>
        <v>0</v>
      </c>
    </row>
    <row r="162" s="2" customFormat="1" ht="24.15" customHeight="1">
      <c r="A162" s="38"/>
      <c r="B162" s="39"/>
      <c r="C162" s="227" t="s">
        <v>240</v>
      </c>
      <c r="D162" s="227" t="s">
        <v>210</v>
      </c>
      <c r="E162" s="228" t="s">
        <v>2193</v>
      </c>
      <c r="F162" s="229" t="s">
        <v>2194</v>
      </c>
      <c r="G162" s="230" t="s">
        <v>689</v>
      </c>
      <c r="H162" s="231">
        <v>8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91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272</v>
      </c>
    </row>
    <row r="163" s="2" customFormat="1" ht="21.75" customHeight="1">
      <c r="A163" s="38"/>
      <c r="B163" s="39"/>
      <c r="C163" s="227" t="s">
        <v>274</v>
      </c>
      <c r="D163" s="227" t="s">
        <v>210</v>
      </c>
      <c r="E163" s="228" t="s">
        <v>2195</v>
      </c>
      <c r="F163" s="229" t="s">
        <v>2196</v>
      </c>
      <c r="G163" s="230" t="s">
        <v>689</v>
      </c>
      <c r="H163" s="231">
        <v>3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91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277</v>
      </c>
    </row>
    <row r="164" s="2" customFormat="1" ht="24.15" customHeight="1">
      <c r="A164" s="38"/>
      <c r="B164" s="39"/>
      <c r="C164" s="227" t="s">
        <v>245</v>
      </c>
      <c r="D164" s="227" t="s">
        <v>210</v>
      </c>
      <c r="E164" s="228" t="s">
        <v>2197</v>
      </c>
      <c r="F164" s="229" t="s">
        <v>2198</v>
      </c>
      <c r="G164" s="230" t="s">
        <v>689</v>
      </c>
      <c r="H164" s="231">
        <v>3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91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280</v>
      </c>
    </row>
    <row r="165" s="12" customFormat="1" ht="22.8" customHeight="1">
      <c r="A165" s="12"/>
      <c r="B165" s="211"/>
      <c r="C165" s="212"/>
      <c r="D165" s="213" t="s">
        <v>77</v>
      </c>
      <c r="E165" s="225" t="s">
        <v>1491</v>
      </c>
      <c r="F165" s="225" t="s">
        <v>2199</v>
      </c>
      <c r="G165" s="212"/>
      <c r="H165" s="212"/>
      <c r="I165" s="215"/>
      <c r="J165" s="226">
        <f>BK165</f>
        <v>0</v>
      </c>
      <c r="K165" s="212"/>
      <c r="L165" s="217"/>
      <c r="M165" s="218"/>
      <c r="N165" s="219"/>
      <c r="O165" s="219"/>
      <c r="P165" s="220">
        <f>SUM(P166:P167)</f>
        <v>0</v>
      </c>
      <c r="Q165" s="219"/>
      <c r="R165" s="220">
        <f>SUM(R166:R167)</f>
        <v>0</v>
      </c>
      <c r="S165" s="219"/>
      <c r="T165" s="221">
        <f>SUM(T166:T167)</f>
        <v>0</v>
      </c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R165" s="222" t="s">
        <v>85</v>
      </c>
      <c r="AT165" s="223" t="s">
        <v>77</v>
      </c>
      <c r="AU165" s="223" t="s">
        <v>85</v>
      </c>
      <c r="AY165" s="222" t="s">
        <v>208</v>
      </c>
      <c r="BK165" s="224">
        <f>SUM(BK166:BK167)</f>
        <v>0</v>
      </c>
    </row>
    <row r="166" s="2" customFormat="1" ht="24.15" customHeight="1">
      <c r="A166" s="38"/>
      <c r="B166" s="39"/>
      <c r="C166" s="227" t="s">
        <v>8</v>
      </c>
      <c r="D166" s="227" t="s">
        <v>210</v>
      </c>
      <c r="E166" s="228" t="s">
        <v>2200</v>
      </c>
      <c r="F166" s="229" t="s">
        <v>2201</v>
      </c>
      <c r="G166" s="230" t="s">
        <v>689</v>
      </c>
      <c r="H166" s="231">
        <v>38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91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284</v>
      </c>
    </row>
    <row r="167" s="2" customFormat="1" ht="24.15" customHeight="1">
      <c r="A167" s="38"/>
      <c r="B167" s="39"/>
      <c r="C167" s="227" t="s">
        <v>249</v>
      </c>
      <c r="D167" s="227" t="s">
        <v>210</v>
      </c>
      <c r="E167" s="228" t="s">
        <v>2202</v>
      </c>
      <c r="F167" s="229" t="s">
        <v>2203</v>
      </c>
      <c r="G167" s="230" t="s">
        <v>689</v>
      </c>
      <c r="H167" s="231">
        <v>28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91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287</v>
      </c>
    </row>
    <row r="168" s="12" customFormat="1" ht="22.8" customHeight="1">
      <c r="A168" s="12"/>
      <c r="B168" s="211"/>
      <c r="C168" s="212"/>
      <c r="D168" s="213" t="s">
        <v>77</v>
      </c>
      <c r="E168" s="225" t="s">
        <v>2204</v>
      </c>
      <c r="F168" s="225" t="s">
        <v>2205</v>
      </c>
      <c r="G168" s="212"/>
      <c r="H168" s="212"/>
      <c r="I168" s="215"/>
      <c r="J168" s="226">
        <f>BK168</f>
        <v>0</v>
      </c>
      <c r="K168" s="212"/>
      <c r="L168" s="217"/>
      <c r="M168" s="218"/>
      <c r="N168" s="219"/>
      <c r="O168" s="219"/>
      <c r="P168" s="220">
        <f>SUM(P169:P180)</f>
        <v>0</v>
      </c>
      <c r="Q168" s="219"/>
      <c r="R168" s="220">
        <f>SUM(R169:R180)</f>
        <v>0</v>
      </c>
      <c r="S168" s="219"/>
      <c r="T168" s="221">
        <f>SUM(T169:T180)</f>
        <v>0</v>
      </c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R168" s="222" t="s">
        <v>85</v>
      </c>
      <c r="AT168" s="223" t="s">
        <v>77</v>
      </c>
      <c r="AU168" s="223" t="s">
        <v>85</v>
      </c>
      <c r="AY168" s="222" t="s">
        <v>208</v>
      </c>
      <c r="BK168" s="224">
        <f>SUM(BK169:BK180)</f>
        <v>0</v>
      </c>
    </row>
    <row r="169" s="2" customFormat="1" ht="16.5" customHeight="1">
      <c r="A169" s="38"/>
      <c r="B169" s="39"/>
      <c r="C169" s="227" t="s">
        <v>288</v>
      </c>
      <c r="D169" s="227" t="s">
        <v>210</v>
      </c>
      <c r="E169" s="228" t="s">
        <v>2206</v>
      </c>
      <c r="F169" s="229" t="s">
        <v>2207</v>
      </c>
      <c r="G169" s="230" t="s">
        <v>267</v>
      </c>
      <c r="H169" s="231">
        <v>9880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91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291</v>
      </c>
    </row>
    <row r="170" s="2" customFormat="1" ht="16.5" customHeight="1">
      <c r="A170" s="38"/>
      <c r="B170" s="39"/>
      <c r="C170" s="227" t="s">
        <v>256</v>
      </c>
      <c r="D170" s="227" t="s">
        <v>210</v>
      </c>
      <c r="E170" s="228" t="s">
        <v>2208</v>
      </c>
      <c r="F170" s="229" t="s">
        <v>2209</v>
      </c>
      <c r="G170" s="230" t="s">
        <v>267</v>
      </c>
      <c r="H170" s="231">
        <v>380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91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298</v>
      </c>
    </row>
    <row r="171" s="2" customFormat="1" ht="16.5" customHeight="1">
      <c r="A171" s="38"/>
      <c r="B171" s="39"/>
      <c r="C171" s="227" t="s">
        <v>300</v>
      </c>
      <c r="D171" s="227" t="s">
        <v>210</v>
      </c>
      <c r="E171" s="228" t="s">
        <v>2210</v>
      </c>
      <c r="F171" s="229" t="s">
        <v>2211</v>
      </c>
      <c r="G171" s="230" t="s">
        <v>267</v>
      </c>
      <c r="H171" s="231">
        <v>250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91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303</v>
      </c>
    </row>
    <row r="172" s="2" customFormat="1" ht="16.5" customHeight="1">
      <c r="A172" s="38"/>
      <c r="B172" s="39"/>
      <c r="C172" s="227" t="s">
        <v>261</v>
      </c>
      <c r="D172" s="227" t="s">
        <v>210</v>
      </c>
      <c r="E172" s="228" t="s">
        <v>2212</v>
      </c>
      <c r="F172" s="229" t="s">
        <v>2213</v>
      </c>
      <c r="G172" s="230" t="s">
        <v>689</v>
      </c>
      <c r="H172" s="231">
        <v>70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91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309</v>
      </c>
    </row>
    <row r="173" s="2" customFormat="1" ht="16.5" customHeight="1">
      <c r="A173" s="38"/>
      <c r="B173" s="39"/>
      <c r="C173" s="227" t="s">
        <v>7</v>
      </c>
      <c r="D173" s="227" t="s">
        <v>210</v>
      </c>
      <c r="E173" s="228" t="s">
        <v>2214</v>
      </c>
      <c r="F173" s="229" t="s">
        <v>2215</v>
      </c>
      <c r="G173" s="230" t="s">
        <v>689</v>
      </c>
      <c r="H173" s="231">
        <v>85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91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314</v>
      </c>
    </row>
    <row r="174" s="2" customFormat="1" ht="16.5" customHeight="1">
      <c r="A174" s="38"/>
      <c r="B174" s="39"/>
      <c r="C174" s="227" t="s">
        <v>268</v>
      </c>
      <c r="D174" s="227" t="s">
        <v>210</v>
      </c>
      <c r="E174" s="228" t="s">
        <v>2216</v>
      </c>
      <c r="F174" s="229" t="s">
        <v>2217</v>
      </c>
      <c r="G174" s="230" t="s">
        <v>689</v>
      </c>
      <c r="H174" s="231">
        <v>2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91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317</v>
      </c>
    </row>
    <row r="175" s="2" customFormat="1" ht="16.5" customHeight="1">
      <c r="A175" s="38"/>
      <c r="B175" s="39"/>
      <c r="C175" s="227" t="s">
        <v>319</v>
      </c>
      <c r="D175" s="227" t="s">
        <v>210</v>
      </c>
      <c r="E175" s="228" t="s">
        <v>2218</v>
      </c>
      <c r="F175" s="229" t="s">
        <v>2219</v>
      </c>
      <c r="G175" s="230" t="s">
        <v>267</v>
      </c>
      <c r="H175" s="231">
        <v>35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91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322</v>
      </c>
    </row>
    <row r="176" s="2" customFormat="1" ht="16.5" customHeight="1">
      <c r="A176" s="38"/>
      <c r="B176" s="39"/>
      <c r="C176" s="227" t="s">
        <v>272</v>
      </c>
      <c r="D176" s="227" t="s">
        <v>210</v>
      </c>
      <c r="E176" s="228" t="s">
        <v>2220</v>
      </c>
      <c r="F176" s="229" t="s">
        <v>2221</v>
      </c>
      <c r="G176" s="230" t="s">
        <v>267</v>
      </c>
      <c r="H176" s="231">
        <v>120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91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326</v>
      </c>
    </row>
    <row r="177" s="2" customFormat="1" ht="24.15" customHeight="1">
      <c r="A177" s="38"/>
      <c r="B177" s="39"/>
      <c r="C177" s="227" t="s">
        <v>328</v>
      </c>
      <c r="D177" s="227" t="s">
        <v>210</v>
      </c>
      <c r="E177" s="228" t="s">
        <v>2222</v>
      </c>
      <c r="F177" s="229" t="s">
        <v>2223</v>
      </c>
      <c r="G177" s="230" t="s">
        <v>267</v>
      </c>
      <c r="H177" s="231">
        <v>2000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91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331</v>
      </c>
    </row>
    <row r="178" s="2" customFormat="1" ht="24.15" customHeight="1">
      <c r="A178" s="38"/>
      <c r="B178" s="39"/>
      <c r="C178" s="227" t="s">
        <v>277</v>
      </c>
      <c r="D178" s="227" t="s">
        <v>210</v>
      </c>
      <c r="E178" s="228" t="s">
        <v>2224</v>
      </c>
      <c r="F178" s="229" t="s">
        <v>2225</v>
      </c>
      <c r="G178" s="230" t="s">
        <v>267</v>
      </c>
      <c r="H178" s="231">
        <v>130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91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334</v>
      </c>
    </row>
    <row r="179" s="2" customFormat="1" ht="16.5" customHeight="1">
      <c r="A179" s="38"/>
      <c r="B179" s="39"/>
      <c r="C179" s="227" t="s">
        <v>336</v>
      </c>
      <c r="D179" s="227" t="s">
        <v>210</v>
      </c>
      <c r="E179" s="228" t="s">
        <v>2226</v>
      </c>
      <c r="F179" s="229" t="s">
        <v>2227</v>
      </c>
      <c r="G179" s="230" t="s">
        <v>689</v>
      </c>
      <c r="H179" s="231">
        <v>66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91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339</v>
      </c>
    </row>
    <row r="180" s="2" customFormat="1" ht="16.5" customHeight="1">
      <c r="A180" s="38"/>
      <c r="B180" s="39"/>
      <c r="C180" s="227" t="s">
        <v>280</v>
      </c>
      <c r="D180" s="227" t="s">
        <v>210</v>
      </c>
      <c r="E180" s="228" t="s">
        <v>2228</v>
      </c>
      <c r="F180" s="229" t="s">
        <v>2229</v>
      </c>
      <c r="G180" s="230" t="s">
        <v>689</v>
      </c>
      <c r="H180" s="231">
        <v>6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91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343</v>
      </c>
    </row>
    <row r="181" s="12" customFormat="1" ht="22.8" customHeight="1">
      <c r="A181" s="12"/>
      <c r="B181" s="211"/>
      <c r="C181" s="212"/>
      <c r="D181" s="213" t="s">
        <v>77</v>
      </c>
      <c r="E181" s="225" t="s">
        <v>2230</v>
      </c>
      <c r="F181" s="225" t="s">
        <v>2231</v>
      </c>
      <c r="G181" s="212"/>
      <c r="H181" s="212"/>
      <c r="I181" s="215"/>
      <c r="J181" s="226">
        <f>BK181</f>
        <v>0</v>
      </c>
      <c r="K181" s="212"/>
      <c r="L181" s="217"/>
      <c r="M181" s="218"/>
      <c r="N181" s="219"/>
      <c r="O181" s="219"/>
      <c r="P181" s="220">
        <f>SUM(P182:P186)</f>
        <v>0</v>
      </c>
      <c r="Q181" s="219"/>
      <c r="R181" s="220">
        <f>SUM(R182:R186)</f>
        <v>0</v>
      </c>
      <c r="S181" s="219"/>
      <c r="T181" s="221">
        <f>SUM(T182:T186)</f>
        <v>0</v>
      </c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R181" s="222" t="s">
        <v>85</v>
      </c>
      <c r="AT181" s="223" t="s">
        <v>77</v>
      </c>
      <c r="AU181" s="223" t="s">
        <v>85</v>
      </c>
      <c r="AY181" s="222" t="s">
        <v>208</v>
      </c>
      <c r="BK181" s="224">
        <f>SUM(BK182:BK186)</f>
        <v>0</v>
      </c>
    </row>
    <row r="182" s="2" customFormat="1" ht="16.5" customHeight="1">
      <c r="A182" s="38"/>
      <c r="B182" s="39"/>
      <c r="C182" s="227" t="s">
        <v>345</v>
      </c>
      <c r="D182" s="227" t="s">
        <v>210</v>
      </c>
      <c r="E182" s="228" t="s">
        <v>2232</v>
      </c>
      <c r="F182" s="229" t="s">
        <v>2233</v>
      </c>
      <c r="G182" s="230" t="s">
        <v>689</v>
      </c>
      <c r="H182" s="231">
        <v>152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91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347</v>
      </c>
    </row>
    <row r="183" s="2" customFormat="1" ht="24.15" customHeight="1">
      <c r="A183" s="38"/>
      <c r="B183" s="39"/>
      <c r="C183" s="227" t="s">
        <v>284</v>
      </c>
      <c r="D183" s="227" t="s">
        <v>210</v>
      </c>
      <c r="E183" s="228" t="s">
        <v>2234</v>
      </c>
      <c r="F183" s="229" t="s">
        <v>2235</v>
      </c>
      <c r="G183" s="230" t="s">
        <v>2129</v>
      </c>
      <c r="H183" s="231">
        <v>4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91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352</v>
      </c>
    </row>
    <row r="184" s="2" customFormat="1" ht="16.5" customHeight="1">
      <c r="A184" s="38"/>
      <c r="B184" s="39"/>
      <c r="C184" s="227" t="s">
        <v>353</v>
      </c>
      <c r="D184" s="227" t="s">
        <v>210</v>
      </c>
      <c r="E184" s="228" t="s">
        <v>2236</v>
      </c>
      <c r="F184" s="229" t="s">
        <v>2237</v>
      </c>
      <c r="G184" s="230" t="s">
        <v>2129</v>
      </c>
      <c r="H184" s="231">
        <v>4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91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356</v>
      </c>
    </row>
    <row r="185" s="2" customFormat="1" ht="16.5" customHeight="1">
      <c r="A185" s="38"/>
      <c r="B185" s="39"/>
      <c r="C185" s="227" t="s">
        <v>287</v>
      </c>
      <c r="D185" s="227" t="s">
        <v>210</v>
      </c>
      <c r="E185" s="228" t="s">
        <v>2238</v>
      </c>
      <c r="F185" s="229" t="s">
        <v>2239</v>
      </c>
      <c r="G185" s="230" t="s">
        <v>2129</v>
      </c>
      <c r="H185" s="231">
        <v>168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91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360</v>
      </c>
    </row>
    <row r="186" s="2" customFormat="1" ht="24.15" customHeight="1">
      <c r="A186" s="38"/>
      <c r="B186" s="39"/>
      <c r="C186" s="227" t="s">
        <v>363</v>
      </c>
      <c r="D186" s="227" t="s">
        <v>210</v>
      </c>
      <c r="E186" s="228" t="s">
        <v>2240</v>
      </c>
      <c r="F186" s="229" t="s">
        <v>2241</v>
      </c>
      <c r="G186" s="230" t="s">
        <v>2129</v>
      </c>
      <c r="H186" s="231">
        <v>16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91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366</v>
      </c>
    </row>
    <row r="187" s="12" customFormat="1" ht="25.92" customHeight="1">
      <c r="A187" s="12"/>
      <c r="B187" s="211"/>
      <c r="C187" s="212"/>
      <c r="D187" s="213" t="s">
        <v>77</v>
      </c>
      <c r="E187" s="214" t="s">
        <v>2242</v>
      </c>
      <c r="F187" s="214" t="s">
        <v>2243</v>
      </c>
      <c r="G187" s="212"/>
      <c r="H187" s="212"/>
      <c r="I187" s="215"/>
      <c r="J187" s="216">
        <f>BK187</f>
        <v>0</v>
      </c>
      <c r="K187" s="212"/>
      <c r="L187" s="217"/>
      <c r="M187" s="218"/>
      <c r="N187" s="219"/>
      <c r="O187" s="219"/>
      <c r="P187" s="220">
        <f>P188+SUM(P189:P194)+P197</f>
        <v>0</v>
      </c>
      <c r="Q187" s="219"/>
      <c r="R187" s="220">
        <f>R188+SUM(R189:R194)+R197</f>
        <v>0</v>
      </c>
      <c r="S187" s="219"/>
      <c r="T187" s="221">
        <f>T188+SUM(T189:T194)+T197</f>
        <v>0</v>
      </c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R187" s="222" t="s">
        <v>85</v>
      </c>
      <c r="AT187" s="223" t="s">
        <v>77</v>
      </c>
      <c r="AU187" s="223" t="s">
        <v>78</v>
      </c>
      <c r="AY187" s="222" t="s">
        <v>208</v>
      </c>
      <c r="BK187" s="224">
        <f>BK188+SUM(BK189:BK194)+BK197</f>
        <v>0</v>
      </c>
    </row>
    <row r="188" s="2" customFormat="1" ht="16.5" customHeight="1">
      <c r="A188" s="38"/>
      <c r="B188" s="39"/>
      <c r="C188" s="227" t="s">
        <v>291</v>
      </c>
      <c r="D188" s="227" t="s">
        <v>210</v>
      </c>
      <c r="E188" s="228" t="s">
        <v>2244</v>
      </c>
      <c r="F188" s="229" t="s">
        <v>2245</v>
      </c>
      <c r="G188" s="230" t="s">
        <v>689</v>
      </c>
      <c r="H188" s="231">
        <v>6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370</v>
      </c>
    </row>
    <row r="189" s="2" customFormat="1" ht="16.5" customHeight="1">
      <c r="A189" s="38"/>
      <c r="B189" s="39"/>
      <c r="C189" s="227" t="s">
        <v>372</v>
      </c>
      <c r="D189" s="227" t="s">
        <v>210</v>
      </c>
      <c r="E189" s="228" t="s">
        <v>2246</v>
      </c>
      <c r="F189" s="229" t="s">
        <v>2247</v>
      </c>
      <c r="G189" s="230" t="s">
        <v>689</v>
      </c>
      <c r="H189" s="231">
        <v>6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85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375</v>
      </c>
    </row>
    <row r="190" s="2" customFormat="1" ht="16.5" customHeight="1">
      <c r="A190" s="38"/>
      <c r="B190" s="39"/>
      <c r="C190" s="227" t="s">
        <v>298</v>
      </c>
      <c r="D190" s="227" t="s">
        <v>210</v>
      </c>
      <c r="E190" s="228" t="s">
        <v>2248</v>
      </c>
      <c r="F190" s="229" t="s">
        <v>2249</v>
      </c>
      <c r="G190" s="230" t="s">
        <v>689</v>
      </c>
      <c r="H190" s="231">
        <v>60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380</v>
      </c>
    </row>
    <row r="191" s="2" customFormat="1" ht="37.8" customHeight="1">
      <c r="A191" s="38"/>
      <c r="B191" s="39"/>
      <c r="C191" s="227" t="s">
        <v>383</v>
      </c>
      <c r="D191" s="227" t="s">
        <v>210</v>
      </c>
      <c r="E191" s="228" t="s">
        <v>2250</v>
      </c>
      <c r="F191" s="229" t="s">
        <v>2251</v>
      </c>
      <c r="G191" s="230" t="s">
        <v>689</v>
      </c>
      <c r="H191" s="231">
        <v>6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386</v>
      </c>
    </row>
    <row r="192" s="2" customFormat="1" ht="16.5" customHeight="1">
      <c r="A192" s="38"/>
      <c r="B192" s="39"/>
      <c r="C192" s="227" t="s">
        <v>303</v>
      </c>
      <c r="D192" s="227" t="s">
        <v>210</v>
      </c>
      <c r="E192" s="228" t="s">
        <v>2252</v>
      </c>
      <c r="F192" s="229" t="s">
        <v>2253</v>
      </c>
      <c r="G192" s="230" t="s">
        <v>689</v>
      </c>
      <c r="H192" s="231">
        <v>2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389</v>
      </c>
    </row>
    <row r="193" s="2" customFormat="1" ht="16.5" customHeight="1">
      <c r="A193" s="38"/>
      <c r="B193" s="39"/>
      <c r="C193" s="227" t="s">
        <v>390</v>
      </c>
      <c r="D193" s="227" t="s">
        <v>210</v>
      </c>
      <c r="E193" s="228" t="s">
        <v>2254</v>
      </c>
      <c r="F193" s="229" t="s">
        <v>2255</v>
      </c>
      <c r="G193" s="230" t="s">
        <v>689</v>
      </c>
      <c r="H193" s="231">
        <v>1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393</v>
      </c>
    </row>
    <row r="194" s="12" customFormat="1" ht="22.8" customHeight="1">
      <c r="A194" s="12"/>
      <c r="B194" s="211"/>
      <c r="C194" s="212"/>
      <c r="D194" s="213" t="s">
        <v>77</v>
      </c>
      <c r="E194" s="225" t="s">
        <v>2204</v>
      </c>
      <c r="F194" s="225" t="s">
        <v>2205</v>
      </c>
      <c r="G194" s="212"/>
      <c r="H194" s="212"/>
      <c r="I194" s="215"/>
      <c r="J194" s="226">
        <f>BK194</f>
        <v>0</v>
      </c>
      <c r="K194" s="212"/>
      <c r="L194" s="217"/>
      <c r="M194" s="218"/>
      <c r="N194" s="219"/>
      <c r="O194" s="219"/>
      <c r="P194" s="220">
        <f>SUM(P195:P196)</f>
        <v>0</v>
      </c>
      <c r="Q194" s="219"/>
      <c r="R194" s="220">
        <f>SUM(R195:R196)</f>
        <v>0</v>
      </c>
      <c r="S194" s="219"/>
      <c r="T194" s="221">
        <f>SUM(T195:T196)</f>
        <v>0</v>
      </c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R194" s="222" t="s">
        <v>85</v>
      </c>
      <c r="AT194" s="223" t="s">
        <v>77</v>
      </c>
      <c r="AU194" s="223" t="s">
        <v>85</v>
      </c>
      <c r="AY194" s="222" t="s">
        <v>208</v>
      </c>
      <c r="BK194" s="224">
        <f>SUM(BK195:BK196)</f>
        <v>0</v>
      </c>
    </row>
    <row r="195" s="2" customFormat="1" ht="16.5" customHeight="1">
      <c r="A195" s="38"/>
      <c r="B195" s="39"/>
      <c r="C195" s="227" t="s">
        <v>309</v>
      </c>
      <c r="D195" s="227" t="s">
        <v>210</v>
      </c>
      <c r="E195" s="228" t="s">
        <v>2256</v>
      </c>
      <c r="F195" s="229" t="s">
        <v>2257</v>
      </c>
      <c r="G195" s="230" t="s">
        <v>267</v>
      </c>
      <c r="H195" s="231">
        <v>230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91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396</v>
      </c>
    </row>
    <row r="196" s="2" customFormat="1" ht="16.5" customHeight="1">
      <c r="A196" s="38"/>
      <c r="B196" s="39"/>
      <c r="C196" s="227" t="s">
        <v>397</v>
      </c>
      <c r="D196" s="227" t="s">
        <v>210</v>
      </c>
      <c r="E196" s="228" t="s">
        <v>2258</v>
      </c>
      <c r="F196" s="229" t="s">
        <v>2259</v>
      </c>
      <c r="G196" s="230" t="s">
        <v>689</v>
      </c>
      <c r="H196" s="231">
        <v>6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91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400</v>
      </c>
    </row>
    <row r="197" s="12" customFormat="1" ht="22.8" customHeight="1">
      <c r="A197" s="12"/>
      <c r="B197" s="211"/>
      <c r="C197" s="212"/>
      <c r="D197" s="213" t="s">
        <v>77</v>
      </c>
      <c r="E197" s="225" t="s">
        <v>2260</v>
      </c>
      <c r="F197" s="225" t="s">
        <v>2261</v>
      </c>
      <c r="G197" s="212"/>
      <c r="H197" s="212"/>
      <c r="I197" s="215"/>
      <c r="J197" s="226">
        <f>BK197</f>
        <v>0</v>
      </c>
      <c r="K197" s="212"/>
      <c r="L197" s="217"/>
      <c r="M197" s="218"/>
      <c r="N197" s="219"/>
      <c r="O197" s="219"/>
      <c r="P197" s="220">
        <f>SUM(P198:P199)</f>
        <v>0</v>
      </c>
      <c r="Q197" s="219"/>
      <c r="R197" s="220">
        <f>SUM(R198:R199)</f>
        <v>0</v>
      </c>
      <c r="S197" s="219"/>
      <c r="T197" s="221">
        <f>SUM(T198:T199)</f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R197" s="222" t="s">
        <v>85</v>
      </c>
      <c r="AT197" s="223" t="s">
        <v>77</v>
      </c>
      <c r="AU197" s="223" t="s">
        <v>85</v>
      </c>
      <c r="AY197" s="222" t="s">
        <v>208</v>
      </c>
      <c r="BK197" s="224">
        <f>SUM(BK198:BK199)</f>
        <v>0</v>
      </c>
    </row>
    <row r="198" s="2" customFormat="1" ht="16.5" customHeight="1">
      <c r="A198" s="38"/>
      <c r="B198" s="39"/>
      <c r="C198" s="227" t="s">
        <v>314</v>
      </c>
      <c r="D198" s="227" t="s">
        <v>210</v>
      </c>
      <c r="E198" s="228" t="s">
        <v>2262</v>
      </c>
      <c r="F198" s="229" t="s">
        <v>2263</v>
      </c>
      <c r="G198" s="230" t="s">
        <v>2129</v>
      </c>
      <c r="H198" s="231">
        <v>12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91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405</v>
      </c>
    </row>
    <row r="199" s="2" customFormat="1" ht="16.5" customHeight="1">
      <c r="A199" s="38"/>
      <c r="B199" s="39"/>
      <c r="C199" s="227" t="s">
        <v>407</v>
      </c>
      <c r="D199" s="227" t="s">
        <v>210</v>
      </c>
      <c r="E199" s="228" t="s">
        <v>2264</v>
      </c>
      <c r="F199" s="229" t="s">
        <v>2265</v>
      </c>
      <c r="G199" s="230" t="s">
        <v>689</v>
      </c>
      <c r="H199" s="231">
        <v>6</v>
      </c>
      <c r="I199" s="232"/>
      <c r="J199" s="233">
        <f>ROUND(I199*H199,2)</f>
        <v>0</v>
      </c>
      <c r="K199" s="234"/>
      <c r="L199" s="44"/>
      <c r="M199" s="235" t="s">
        <v>1</v>
      </c>
      <c r="N199" s="236" t="s">
        <v>44</v>
      </c>
      <c r="O199" s="91"/>
      <c r="P199" s="237">
        <f>O199*H199</f>
        <v>0</v>
      </c>
      <c r="Q199" s="237">
        <v>0</v>
      </c>
      <c r="R199" s="237">
        <f>Q199*H199</f>
        <v>0</v>
      </c>
      <c r="S199" s="237">
        <v>0</v>
      </c>
      <c r="T199" s="238">
        <f>S199*H199</f>
        <v>0</v>
      </c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R199" s="239" t="s">
        <v>214</v>
      </c>
      <c r="AT199" s="239" t="s">
        <v>210</v>
      </c>
      <c r="AU199" s="239" t="s">
        <v>91</v>
      </c>
      <c r="AY199" s="17" t="s">
        <v>208</v>
      </c>
      <c r="BE199" s="240">
        <f>IF(N199="základní",J199,0)</f>
        <v>0</v>
      </c>
      <c r="BF199" s="240">
        <f>IF(N199="snížená",J199,0)</f>
        <v>0</v>
      </c>
      <c r="BG199" s="240">
        <f>IF(N199="zákl. přenesená",J199,0)</f>
        <v>0</v>
      </c>
      <c r="BH199" s="240">
        <f>IF(N199="sníž. přenesená",J199,0)</f>
        <v>0</v>
      </c>
      <c r="BI199" s="240">
        <f>IF(N199="nulová",J199,0)</f>
        <v>0</v>
      </c>
      <c r="BJ199" s="17" t="s">
        <v>91</v>
      </c>
      <c r="BK199" s="240">
        <f>ROUND(I199*H199,2)</f>
        <v>0</v>
      </c>
      <c r="BL199" s="17" t="s">
        <v>214</v>
      </c>
      <c r="BM199" s="239" t="s">
        <v>410</v>
      </c>
    </row>
    <row r="200" s="12" customFormat="1" ht="25.92" customHeight="1">
      <c r="A200" s="12"/>
      <c r="B200" s="211"/>
      <c r="C200" s="212"/>
      <c r="D200" s="213" t="s">
        <v>77</v>
      </c>
      <c r="E200" s="214" t="s">
        <v>2266</v>
      </c>
      <c r="F200" s="214" t="s">
        <v>2267</v>
      </c>
      <c r="G200" s="212"/>
      <c r="H200" s="212"/>
      <c r="I200" s="215"/>
      <c r="J200" s="216">
        <f>BK200</f>
        <v>0</v>
      </c>
      <c r="K200" s="212"/>
      <c r="L200" s="217"/>
      <c r="M200" s="218"/>
      <c r="N200" s="219"/>
      <c r="O200" s="219"/>
      <c r="P200" s="220">
        <f>SUM(P201:P203)</f>
        <v>0</v>
      </c>
      <c r="Q200" s="219"/>
      <c r="R200" s="220">
        <f>SUM(R201:R203)</f>
        <v>0</v>
      </c>
      <c r="S200" s="219"/>
      <c r="T200" s="221">
        <f>SUM(T201:T203)</f>
        <v>0</v>
      </c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R200" s="222" t="s">
        <v>85</v>
      </c>
      <c r="AT200" s="223" t="s">
        <v>77</v>
      </c>
      <c r="AU200" s="223" t="s">
        <v>78</v>
      </c>
      <c r="AY200" s="222" t="s">
        <v>208</v>
      </c>
      <c r="BK200" s="224">
        <f>SUM(BK201:BK203)</f>
        <v>0</v>
      </c>
    </row>
    <row r="201" s="2" customFormat="1" ht="16.5" customHeight="1">
      <c r="A201" s="38"/>
      <c r="B201" s="39"/>
      <c r="C201" s="227" t="s">
        <v>317</v>
      </c>
      <c r="D201" s="227" t="s">
        <v>210</v>
      </c>
      <c r="E201" s="228" t="s">
        <v>2268</v>
      </c>
      <c r="F201" s="229" t="s">
        <v>2269</v>
      </c>
      <c r="G201" s="230" t="s">
        <v>689</v>
      </c>
      <c r="H201" s="231">
        <v>1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85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413</v>
      </c>
    </row>
    <row r="202" s="2" customFormat="1" ht="37.8" customHeight="1">
      <c r="A202" s="38"/>
      <c r="B202" s="39"/>
      <c r="C202" s="227" t="s">
        <v>414</v>
      </c>
      <c r="D202" s="227" t="s">
        <v>210</v>
      </c>
      <c r="E202" s="228" t="s">
        <v>2270</v>
      </c>
      <c r="F202" s="229" t="s">
        <v>2271</v>
      </c>
      <c r="G202" s="230" t="s">
        <v>689</v>
      </c>
      <c r="H202" s="231">
        <v>1</v>
      </c>
      <c r="I202" s="232"/>
      <c r="J202" s="233">
        <f>ROUND(I202*H202,2)</f>
        <v>0</v>
      </c>
      <c r="K202" s="234"/>
      <c r="L202" s="44"/>
      <c r="M202" s="235" t="s">
        <v>1</v>
      </c>
      <c r="N202" s="236" t="s">
        <v>44</v>
      </c>
      <c r="O202" s="91"/>
      <c r="P202" s="237">
        <f>O202*H202</f>
        <v>0</v>
      </c>
      <c r="Q202" s="237">
        <v>0</v>
      </c>
      <c r="R202" s="237">
        <f>Q202*H202</f>
        <v>0</v>
      </c>
      <c r="S202" s="237">
        <v>0</v>
      </c>
      <c r="T202" s="238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9" t="s">
        <v>214</v>
      </c>
      <c r="AT202" s="239" t="s">
        <v>210</v>
      </c>
      <c r="AU202" s="239" t="s">
        <v>85</v>
      </c>
      <c r="AY202" s="17" t="s">
        <v>208</v>
      </c>
      <c r="BE202" s="240">
        <f>IF(N202="základní",J202,0)</f>
        <v>0</v>
      </c>
      <c r="BF202" s="240">
        <f>IF(N202="snížená",J202,0)</f>
        <v>0</v>
      </c>
      <c r="BG202" s="240">
        <f>IF(N202="zákl. přenesená",J202,0)</f>
        <v>0</v>
      </c>
      <c r="BH202" s="240">
        <f>IF(N202="sníž. přenesená",J202,0)</f>
        <v>0</v>
      </c>
      <c r="BI202" s="240">
        <f>IF(N202="nulová",J202,0)</f>
        <v>0</v>
      </c>
      <c r="BJ202" s="17" t="s">
        <v>91</v>
      </c>
      <c r="BK202" s="240">
        <f>ROUND(I202*H202,2)</f>
        <v>0</v>
      </c>
      <c r="BL202" s="17" t="s">
        <v>214</v>
      </c>
      <c r="BM202" s="239" t="s">
        <v>417</v>
      </c>
    </row>
    <row r="203" s="2" customFormat="1" ht="16.5" customHeight="1">
      <c r="A203" s="38"/>
      <c r="B203" s="39"/>
      <c r="C203" s="227" t="s">
        <v>322</v>
      </c>
      <c r="D203" s="227" t="s">
        <v>210</v>
      </c>
      <c r="E203" s="228" t="s">
        <v>2272</v>
      </c>
      <c r="F203" s="229" t="s">
        <v>2273</v>
      </c>
      <c r="G203" s="230" t="s">
        <v>2274</v>
      </c>
      <c r="H203" s="231">
        <v>1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85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426</v>
      </c>
    </row>
    <row r="204" s="12" customFormat="1" ht="25.92" customHeight="1">
      <c r="A204" s="12"/>
      <c r="B204" s="211"/>
      <c r="C204" s="212"/>
      <c r="D204" s="213" t="s">
        <v>77</v>
      </c>
      <c r="E204" s="214" t="s">
        <v>2275</v>
      </c>
      <c r="F204" s="214" t="s">
        <v>2276</v>
      </c>
      <c r="G204" s="212"/>
      <c r="H204" s="212"/>
      <c r="I204" s="215"/>
      <c r="J204" s="216">
        <f>BK204</f>
        <v>0</v>
      </c>
      <c r="K204" s="212"/>
      <c r="L204" s="217"/>
      <c r="M204" s="218"/>
      <c r="N204" s="219"/>
      <c r="O204" s="219"/>
      <c r="P204" s="220">
        <f>P205+P208+P212+P217</f>
        <v>0</v>
      </c>
      <c r="Q204" s="219"/>
      <c r="R204" s="220">
        <f>R205+R208+R212+R217</f>
        <v>0</v>
      </c>
      <c r="S204" s="219"/>
      <c r="T204" s="221">
        <f>T205+T208+T212+T217</f>
        <v>0</v>
      </c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R204" s="222" t="s">
        <v>85</v>
      </c>
      <c r="AT204" s="223" t="s">
        <v>77</v>
      </c>
      <c r="AU204" s="223" t="s">
        <v>78</v>
      </c>
      <c r="AY204" s="222" t="s">
        <v>208</v>
      </c>
      <c r="BK204" s="224">
        <f>BK205+BK208+BK212+BK217</f>
        <v>0</v>
      </c>
    </row>
    <row r="205" s="12" customFormat="1" ht="22.8" customHeight="1">
      <c r="A205" s="12"/>
      <c r="B205" s="211"/>
      <c r="C205" s="212"/>
      <c r="D205" s="213" t="s">
        <v>77</v>
      </c>
      <c r="E205" s="225" t="s">
        <v>2277</v>
      </c>
      <c r="F205" s="225" t="s">
        <v>2278</v>
      </c>
      <c r="G205" s="212"/>
      <c r="H205" s="212"/>
      <c r="I205" s="215"/>
      <c r="J205" s="226">
        <f>BK205</f>
        <v>0</v>
      </c>
      <c r="K205" s="212"/>
      <c r="L205" s="217"/>
      <c r="M205" s="218"/>
      <c r="N205" s="219"/>
      <c r="O205" s="219"/>
      <c r="P205" s="220">
        <f>SUM(P206:P207)</f>
        <v>0</v>
      </c>
      <c r="Q205" s="219"/>
      <c r="R205" s="220">
        <f>SUM(R206:R207)</f>
        <v>0</v>
      </c>
      <c r="S205" s="219"/>
      <c r="T205" s="221">
        <f>SUM(T206:T207)</f>
        <v>0</v>
      </c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R205" s="222" t="s">
        <v>85</v>
      </c>
      <c r="AT205" s="223" t="s">
        <v>77</v>
      </c>
      <c r="AU205" s="223" t="s">
        <v>85</v>
      </c>
      <c r="AY205" s="222" t="s">
        <v>208</v>
      </c>
      <c r="BK205" s="224">
        <f>SUM(BK206:BK207)</f>
        <v>0</v>
      </c>
    </row>
    <row r="206" s="2" customFormat="1" ht="16.5" customHeight="1">
      <c r="A206" s="38"/>
      <c r="B206" s="39"/>
      <c r="C206" s="227" t="s">
        <v>430</v>
      </c>
      <c r="D206" s="227" t="s">
        <v>210</v>
      </c>
      <c r="E206" s="228" t="s">
        <v>2279</v>
      </c>
      <c r="F206" s="229" t="s">
        <v>2280</v>
      </c>
      <c r="G206" s="230" t="s">
        <v>689</v>
      </c>
      <c r="H206" s="231">
        <v>2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91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433</v>
      </c>
    </row>
    <row r="207" s="2" customFormat="1" ht="16.5" customHeight="1">
      <c r="A207" s="38"/>
      <c r="B207" s="39"/>
      <c r="C207" s="227" t="s">
        <v>326</v>
      </c>
      <c r="D207" s="227" t="s">
        <v>210</v>
      </c>
      <c r="E207" s="228" t="s">
        <v>2281</v>
      </c>
      <c r="F207" s="229" t="s">
        <v>2282</v>
      </c>
      <c r="G207" s="230" t="s">
        <v>689</v>
      </c>
      <c r="H207" s="231">
        <v>1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91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440</v>
      </c>
    </row>
    <row r="208" s="12" customFormat="1" ht="22.8" customHeight="1">
      <c r="A208" s="12"/>
      <c r="B208" s="211"/>
      <c r="C208" s="212"/>
      <c r="D208" s="213" t="s">
        <v>77</v>
      </c>
      <c r="E208" s="225" t="s">
        <v>2283</v>
      </c>
      <c r="F208" s="225" t="s">
        <v>2284</v>
      </c>
      <c r="G208" s="212"/>
      <c r="H208" s="212"/>
      <c r="I208" s="215"/>
      <c r="J208" s="226">
        <f>BK208</f>
        <v>0</v>
      </c>
      <c r="K208" s="212"/>
      <c r="L208" s="217"/>
      <c r="M208" s="218"/>
      <c r="N208" s="219"/>
      <c r="O208" s="219"/>
      <c r="P208" s="220">
        <f>SUM(P209:P211)</f>
        <v>0</v>
      </c>
      <c r="Q208" s="219"/>
      <c r="R208" s="220">
        <f>SUM(R209:R211)</f>
        <v>0</v>
      </c>
      <c r="S208" s="219"/>
      <c r="T208" s="221">
        <f>SUM(T209:T211)</f>
        <v>0</v>
      </c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R208" s="222" t="s">
        <v>85</v>
      </c>
      <c r="AT208" s="223" t="s">
        <v>77</v>
      </c>
      <c r="AU208" s="223" t="s">
        <v>85</v>
      </c>
      <c r="AY208" s="222" t="s">
        <v>208</v>
      </c>
      <c r="BK208" s="224">
        <f>SUM(BK209:BK211)</f>
        <v>0</v>
      </c>
    </row>
    <row r="209" s="2" customFormat="1" ht="24.15" customHeight="1">
      <c r="A209" s="38"/>
      <c r="B209" s="39"/>
      <c r="C209" s="227" t="s">
        <v>448</v>
      </c>
      <c r="D209" s="227" t="s">
        <v>210</v>
      </c>
      <c r="E209" s="228" t="s">
        <v>2285</v>
      </c>
      <c r="F209" s="229" t="s">
        <v>2286</v>
      </c>
      <c r="G209" s="230" t="s">
        <v>689</v>
      </c>
      <c r="H209" s="231">
        <v>60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91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451</v>
      </c>
    </row>
    <row r="210" s="2" customFormat="1" ht="24.15" customHeight="1">
      <c r="A210" s="38"/>
      <c r="B210" s="39"/>
      <c r="C210" s="227" t="s">
        <v>331</v>
      </c>
      <c r="D210" s="227" t="s">
        <v>210</v>
      </c>
      <c r="E210" s="228" t="s">
        <v>2287</v>
      </c>
      <c r="F210" s="229" t="s">
        <v>2288</v>
      </c>
      <c r="G210" s="230" t="s">
        <v>689</v>
      </c>
      <c r="H210" s="231">
        <v>8</v>
      </c>
      <c r="I210" s="232"/>
      <c r="J210" s="233">
        <f>ROUND(I210*H210,2)</f>
        <v>0</v>
      </c>
      <c r="K210" s="234"/>
      <c r="L210" s="44"/>
      <c r="M210" s="235" t="s">
        <v>1</v>
      </c>
      <c r="N210" s="236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214</v>
      </c>
      <c r="AT210" s="239" t="s">
        <v>210</v>
      </c>
      <c r="AU210" s="239" t="s">
        <v>91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455</v>
      </c>
    </row>
    <row r="211" s="2" customFormat="1" ht="24.15" customHeight="1">
      <c r="A211" s="38"/>
      <c r="B211" s="39"/>
      <c r="C211" s="227" t="s">
        <v>457</v>
      </c>
      <c r="D211" s="227" t="s">
        <v>210</v>
      </c>
      <c r="E211" s="228" t="s">
        <v>2289</v>
      </c>
      <c r="F211" s="229" t="s">
        <v>2290</v>
      </c>
      <c r="G211" s="230" t="s">
        <v>689</v>
      </c>
      <c r="H211" s="231">
        <v>21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91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460</v>
      </c>
    </row>
    <row r="212" s="12" customFormat="1" ht="22.8" customHeight="1">
      <c r="A212" s="12"/>
      <c r="B212" s="211"/>
      <c r="C212" s="212"/>
      <c r="D212" s="213" t="s">
        <v>77</v>
      </c>
      <c r="E212" s="225" t="s">
        <v>2204</v>
      </c>
      <c r="F212" s="225" t="s">
        <v>2205</v>
      </c>
      <c r="G212" s="212"/>
      <c r="H212" s="212"/>
      <c r="I212" s="215"/>
      <c r="J212" s="226">
        <f>BK212</f>
        <v>0</v>
      </c>
      <c r="K212" s="212"/>
      <c r="L212" s="217"/>
      <c r="M212" s="218"/>
      <c r="N212" s="219"/>
      <c r="O212" s="219"/>
      <c r="P212" s="220">
        <f>SUM(P213:P216)</f>
        <v>0</v>
      </c>
      <c r="Q212" s="219"/>
      <c r="R212" s="220">
        <f>SUM(R213:R216)</f>
        <v>0</v>
      </c>
      <c r="S212" s="219"/>
      <c r="T212" s="221">
        <f>SUM(T213:T216)</f>
        <v>0</v>
      </c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R212" s="222" t="s">
        <v>85</v>
      </c>
      <c r="AT212" s="223" t="s">
        <v>77</v>
      </c>
      <c r="AU212" s="223" t="s">
        <v>85</v>
      </c>
      <c r="AY212" s="222" t="s">
        <v>208</v>
      </c>
      <c r="BK212" s="224">
        <f>SUM(BK213:BK216)</f>
        <v>0</v>
      </c>
    </row>
    <row r="213" s="2" customFormat="1" ht="21.75" customHeight="1">
      <c r="A213" s="38"/>
      <c r="B213" s="39"/>
      <c r="C213" s="227" t="s">
        <v>334</v>
      </c>
      <c r="D213" s="227" t="s">
        <v>210</v>
      </c>
      <c r="E213" s="228" t="s">
        <v>2291</v>
      </c>
      <c r="F213" s="229" t="s">
        <v>2292</v>
      </c>
      <c r="G213" s="230" t="s">
        <v>267</v>
      </c>
      <c r="H213" s="231">
        <v>1600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91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463</v>
      </c>
    </row>
    <row r="214" s="2" customFormat="1" ht="24.15" customHeight="1">
      <c r="A214" s="38"/>
      <c r="B214" s="39"/>
      <c r="C214" s="227" t="s">
        <v>464</v>
      </c>
      <c r="D214" s="227" t="s">
        <v>210</v>
      </c>
      <c r="E214" s="228" t="s">
        <v>2293</v>
      </c>
      <c r="F214" s="229" t="s">
        <v>2294</v>
      </c>
      <c r="G214" s="230" t="s">
        <v>267</v>
      </c>
      <c r="H214" s="231">
        <v>350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91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467</v>
      </c>
    </row>
    <row r="215" s="2" customFormat="1" ht="16.5" customHeight="1">
      <c r="A215" s="38"/>
      <c r="B215" s="39"/>
      <c r="C215" s="227" t="s">
        <v>339</v>
      </c>
      <c r="D215" s="227" t="s">
        <v>210</v>
      </c>
      <c r="E215" s="228" t="s">
        <v>2295</v>
      </c>
      <c r="F215" s="229" t="s">
        <v>2296</v>
      </c>
      <c r="G215" s="230" t="s">
        <v>2297</v>
      </c>
      <c r="H215" s="231">
        <v>1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91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470</v>
      </c>
    </row>
    <row r="216" s="2" customFormat="1" ht="16.5" customHeight="1">
      <c r="A216" s="38"/>
      <c r="B216" s="39"/>
      <c r="C216" s="227" t="s">
        <v>471</v>
      </c>
      <c r="D216" s="227" t="s">
        <v>210</v>
      </c>
      <c r="E216" s="228" t="s">
        <v>2298</v>
      </c>
      <c r="F216" s="229" t="s">
        <v>2299</v>
      </c>
      <c r="G216" s="230" t="s">
        <v>2297</v>
      </c>
      <c r="H216" s="231">
        <v>1</v>
      </c>
      <c r="I216" s="232"/>
      <c r="J216" s="233">
        <f>ROUND(I216*H216,2)</f>
        <v>0</v>
      </c>
      <c r="K216" s="234"/>
      <c r="L216" s="44"/>
      <c r="M216" s="235" t="s">
        <v>1</v>
      </c>
      <c r="N216" s="236" t="s">
        <v>44</v>
      </c>
      <c r="O216" s="91"/>
      <c r="P216" s="237">
        <f>O216*H216</f>
        <v>0</v>
      </c>
      <c r="Q216" s="237">
        <v>0</v>
      </c>
      <c r="R216" s="237">
        <f>Q216*H216</f>
        <v>0</v>
      </c>
      <c r="S216" s="237">
        <v>0</v>
      </c>
      <c r="T216" s="238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9" t="s">
        <v>214</v>
      </c>
      <c r="AT216" s="239" t="s">
        <v>210</v>
      </c>
      <c r="AU216" s="239" t="s">
        <v>91</v>
      </c>
      <c r="AY216" s="17" t="s">
        <v>208</v>
      </c>
      <c r="BE216" s="240">
        <f>IF(N216="základní",J216,0)</f>
        <v>0</v>
      </c>
      <c r="BF216" s="240">
        <f>IF(N216="snížená",J216,0)</f>
        <v>0</v>
      </c>
      <c r="BG216" s="240">
        <f>IF(N216="zákl. přenesená",J216,0)</f>
        <v>0</v>
      </c>
      <c r="BH216" s="240">
        <f>IF(N216="sníž. přenesená",J216,0)</f>
        <v>0</v>
      </c>
      <c r="BI216" s="240">
        <f>IF(N216="nulová",J216,0)</f>
        <v>0</v>
      </c>
      <c r="BJ216" s="17" t="s">
        <v>91</v>
      </c>
      <c r="BK216" s="240">
        <f>ROUND(I216*H216,2)</f>
        <v>0</v>
      </c>
      <c r="BL216" s="17" t="s">
        <v>214</v>
      </c>
      <c r="BM216" s="239" t="s">
        <v>474</v>
      </c>
    </row>
    <row r="217" s="12" customFormat="1" ht="22.8" customHeight="1">
      <c r="A217" s="12"/>
      <c r="B217" s="211"/>
      <c r="C217" s="212"/>
      <c r="D217" s="213" t="s">
        <v>77</v>
      </c>
      <c r="E217" s="225" t="s">
        <v>2300</v>
      </c>
      <c r="F217" s="225" t="s">
        <v>2301</v>
      </c>
      <c r="G217" s="212"/>
      <c r="H217" s="212"/>
      <c r="I217" s="215"/>
      <c r="J217" s="226">
        <f>BK217</f>
        <v>0</v>
      </c>
      <c r="K217" s="212"/>
      <c r="L217" s="217"/>
      <c r="M217" s="218"/>
      <c r="N217" s="219"/>
      <c r="O217" s="219"/>
      <c r="P217" s="220">
        <f>SUM(P218:P225)</f>
        <v>0</v>
      </c>
      <c r="Q217" s="219"/>
      <c r="R217" s="220">
        <f>SUM(R218:R225)</f>
        <v>0</v>
      </c>
      <c r="S217" s="219"/>
      <c r="T217" s="221">
        <f>SUM(T218:T225)</f>
        <v>0</v>
      </c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R217" s="222" t="s">
        <v>85</v>
      </c>
      <c r="AT217" s="223" t="s">
        <v>77</v>
      </c>
      <c r="AU217" s="223" t="s">
        <v>85</v>
      </c>
      <c r="AY217" s="222" t="s">
        <v>208</v>
      </c>
      <c r="BK217" s="224">
        <f>SUM(BK218:BK225)</f>
        <v>0</v>
      </c>
    </row>
    <row r="218" s="2" customFormat="1" ht="16.5" customHeight="1">
      <c r="A218" s="38"/>
      <c r="B218" s="39"/>
      <c r="C218" s="227" t="s">
        <v>343</v>
      </c>
      <c r="D218" s="227" t="s">
        <v>210</v>
      </c>
      <c r="E218" s="228" t="s">
        <v>2302</v>
      </c>
      <c r="F218" s="229" t="s">
        <v>2303</v>
      </c>
      <c r="G218" s="230" t="s">
        <v>689</v>
      </c>
      <c r="H218" s="231">
        <v>2</v>
      </c>
      <c r="I218" s="232"/>
      <c r="J218" s="233">
        <f>ROUND(I218*H218,2)</f>
        <v>0</v>
      </c>
      <c r="K218" s="234"/>
      <c r="L218" s="44"/>
      <c r="M218" s="235" t="s">
        <v>1</v>
      </c>
      <c r="N218" s="236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214</v>
      </c>
      <c r="AT218" s="239" t="s">
        <v>210</v>
      </c>
      <c r="AU218" s="239" t="s">
        <v>91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479</v>
      </c>
    </row>
    <row r="219" s="2" customFormat="1" ht="24.15" customHeight="1">
      <c r="A219" s="38"/>
      <c r="B219" s="39"/>
      <c r="C219" s="227" t="s">
        <v>481</v>
      </c>
      <c r="D219" s="227" t="s">
        <v>210</v>
      </c>
      <c r="E219" s="228" t="s">
        <v>2304</v>
      </c>
      <c r="F219" s="229" t="s">
        <v>2305</v>
      </c>
      <c r="G219" s="230" t="s">
        <v>689</v>
      </c>
      <c r="H219" s="231">
        <v>8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91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484</v>
      </c>
    </row>
    <row r="220" s="2" customFormat="1" ht="21.75" customHeight="1">
      <c r="A220" s="38"/>
      <c r="B220" s="39"/>
      <c r="C220" s="227" t="s">
        <v>347</v>
      </c>
      <c r="D220" s="227" t="s">
        <v>210</v>
      </c>
      <c r="E220" s="228" t="s">
        <v>2306</v>
      </c>
      <c r="F220" s="229" t="s">
        <v>2307</v>
      </c>
      <c r="G220" s="230" t="s">
        <v>689</v>
      </c>
      <c r="H220" s="231">
        <v>1400</v>
      </c>
      <c r="I220" s="232"/>
      <c r="J220" s="233">
        <f>ROUND(I220*H220,2)</f>
        <v>0</v>
      </c>
      <c r="K220" s="234"/>
      <c r="L220" s="44"/>
      <c r="M220" s="235" t="s">
        <v>1</v>
      </c>
      <c r="N220" s="236" t="s">
        <v>44</v>
      </c>
      <c r="O220" s="91"/>
      <c r="P220" s="237">
        <f>O220*H220</f>
        <v>0</v>
      </c>
      <c r="Q220" s="237">
        <v>0</v>
      </c>
      <c r="R220" s="237">
        <f>Q220*H220</f>
        <v>0</v>
      </c>
      <c r="S220" s="237">
        <v>0</v>
      </c>
      <c r="T220" s="238">
        <f>S220*H220</f>
        <v>0</v>
      </c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R220" s="239" t="s">
        <v>214</v>
      </c>
      <c r="AT220" s="239" t="s">
        <v>210</v>
      </c>
      <c r="AU220" s="239" t="s">
        <v>91</v>
      </c>
      <c r="AY220" s="17" t="s">
        <v>208</v>
      </c>
      <c r="BE220" s="240">
        <f>IF(N220="základní",J220,0)</f>
        <v>0</v>
      </c>
      <c r="BF220" s="240">
        <f>IF(N220="snížená",J220,0)</f>
        <v>0</v>
      </c>
      <c r="BG220" s="240">
        <f>IF(N220="zákl. přenesená",J220,0)</f>
        <v>0</v>
      </c>
      <c r="BH220" s="240">
        <f>IF(N220="sníž. přenesená",J220,0)</f>
        <v>0</v>
      </c>
      <c r="BI220" s="240">
        <f>IF(N220="nulová",J220,0)</f>
        <v>0</v>
      </c>
      <c r="BJ220" s="17" t="s">
        <v>91</v>
      </c>
      <c r="BK220" s="240">
        <f>ROUND(I220*H220,2)</f>
        <v>0</v>
      </c>
      <c r="BL220" s="17" t="s">
        <v>214</v>
      </c>
      <c r="BM220" s="239" t="s">
        <v>488</v>
      </c>
    </row>
    <row r="221" s="2" customFormat="1" ht="21.75" customHeight="1">
      <c r="A221" s="38"/>
      <c r="B221" s="39"/>
      <c r="C221" s="227" t="s">
        <v>489</v>
      </c>
      <c r="D221" s="227" t="s">
        <v>210</v>
      </c>
      <c r="E221" s="228" t="s">
        <v>2308</v>
      </c>
      <c r="F221" s="229" t="s">
        <v>2309</v>
      </c>
      <c r="G221" s="230" t="s">
        <v>689</v>
      </c>
      <c r="H221" s="231">
        <v>800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91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492</v>
      </c>
    </row>
    <row r="222" s="2" customFormat="1" ht="16.5" customHeight="1">
      <c r="A222" s="38"/>
      <c r="B222" s="39"/>
      <c r="C222" s="227" t="s">
        <v>352</v>
      </c>
      <c r="D222" s="227" t="s">
        <v>210</v>
      </c>
      <c r="E222" s="228" t="s">
        <v>2310</v>
      </c>
      <c r="F222" s="229" t="s">
        <v>2311</v>
      </c>
      <c r="G222" s="230" t="s">
        <v>689</v>
      </c>
      <c r="H222" s="231">
        <v>150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91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495</v>
      </c>
    </row>
    <row r="223" s="2" customFormat="1" ht="16.5" customHeight="1">
      <c r="A223" s="38"/>
      <c r="B223" s="39"/>
      <c r="C223" s="227" t="s">
        <v>497</v>
      </c>
      <c r="D223" s="227" t="s">
        <v>210</v>
      </c>
      <c r="E223" s="228" t="s">
        <v>2312</v>
      </c>
      <c r="F223" s="229" t="s">
        <v>2313</v>
      </c>
      <c r="G223" s="230" t="s">
        <v>2129</v>
      </c>
      <c r="H223" s="231">
        <v>48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91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500</v>
      </c>
    </row>
    <row r="224" s="2" customFormat="1" ht="24.15" customHeight="1">
      <c r="A224" s="38"/>
      <c r="B224" s="39"/>
      <c r="C224" s="227" t="s">
        <v>356</v>
      </c>
      <c r="D224" s="227" t="s">
        <v>210</v>
      </c>
      <c r="E224" s="228" t="s">
        <v>2314</v>
      </c>
      <c r="F224" s="229" t="s">
        <v>2315</v>
      </c>
      <c r="G224" s="230" t="s">
        <v>2129</v>
      </c>
      <c r="H224" s="231">
        <v>12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91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503</v>
      </c>
    </row>
    <row r="225" s="2" customFormat="1" ht="16.5" customHeight="1">
      <c r="A225" s="38"/>
      <c r="B225" s="39"/>
      <c r="C225" s="227" t="s">
        <v>505</v>
      </c>
      <c r="D225" s="227" t="s">
        <v>210</v>
      </c>
      <c r="E225" s="228" t="s">
        <v>2316</v>
      </c>
      <c r="F225" s="229" t="s">
        <v>2317</v>
      </c>
      <c r="G225" s="230" t="s">
        <v>689</v>
      </c>
      <c r="H225" s="231">
        <v>5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91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508</v>
      </c>
    </row>
    <row r="226" s="12" customFormat="1" ht="25.92" customHeight="1">
      <c r="A226" s="12"/>
      <c r="B226" s="211"/>
      <c r="C226" s="212"/>
      <c r="D226" s="213" t="s">
        <v>77</v>
      </c>
      <c r="E226" s="214" t="s">
        <v>2318</v>
      </c>
      <c r="F226" s="214" t="s">
        <v>2319</v>
      </c>
      <c r="G226" s="212"/>
      <c r="H226" s="212"/>
      <c r="I226" s="215"/>
      <c r="J226" s="216">
        <f>BK226</f>
        <v>0</v>
      </c>
      <c r="K226" s="212"/>
      <c r="L226" s="217"/>
      <c r="M226" s="218"/>
      <c r="N226" s="219"/>
      <c r="O226" s="219"/>
      <c r="P226" s="220">
        <f>P227+SUM(P228:P243)+P249</f>
        <v>0</v>
      </c>
      <c r="Q226" s="219"/>
      <c r="R226" s="220">
        <f>R227+SUM(R228:R243)+R249</f>
        <v>0</v>
      </c>
      <c r="S226" s="219"/>
      <c r="T226" s="221">
        <f>T227+SUM(T228:T243)+T249</f>
        <v>0</v>
      </c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R226" s="222" t="s">
        <v>85</v>
      </c>
      <c r="AT226" s="223" t="s">
        <v>77</v>
      </c>
      <c r="AU226" s="223" t="s">
        <v>78</v>
      </c>
      <c r="AY226" s="222" t="s">
        <v>208</v>
      </c>
      <c r="BK226" s="224">
        <f>BK227+SUM(BK228:BK243)+BK249</f>
        <v>0</v>
      </c>
    </row>
    <row r="227" s="2" customFormat="1" ht="24.15" customHeight="1">
      <c r="A227" s="38"/>
      <c r="B227" s="39"/>
      <c r="C227" s="227" t="s">
        <v>360</v>
      </c>
      <c r="D227" s="227" t="s">
        <v>210</v>
      </c>
      <c r="E227" s="228" t="s">
        <v>2320</v>
      </c>
      <c r="F227" s="229" t="s">
        <v>2321</v>
      </c>
      <c r="G227" s="230" t="s">
        <v>689</v>
      </c>
      <c r="H227" s="231">
        <v>1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85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512</v>
      </c>
    </row>
    <row r="228" s="2" customFormat="1" ht="16.5" customHeight="1">
      <c r="A228" s="38"/>
      <c r="B228" s="39"/>
      <c r="C228" s="227" t="s">
        <v>514</v>
      </c>
      <c r="D228" s="227" t="s">
        <v>210</v>
      </c>
      <c r="E228" s="228" t="s">
        <v>2322</v>
      </c>
      <c r="F228" s="229" t="s">
        <v>2323</v>
      </c>
      <c r="G228" s="230" t="s">
        <v>689</v>
      </c>
      <c r="H228" s="231">
        <v>1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85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517</v>
      </c>
    </row>
    <row r="229" s="2" customFormat="1" ht="16.5" customHeight="1">
      <c r="A229" s="38"/>
      <c r="B229" s="39"/>
      <c r="C229" s="227" t="s">
        <v>366</v>
      </c>
      <c r="D229" s="227" t="s">
        <v>210</v>
      </c>
      <c r="E229" s="228" t="s">
        <v>2324</v>
      </c>
      <c r="F229" s="229" t="s">
        <v>2325</v>
      </c>
      <c r="G229" s="230" t="s">
        <v>689</v>
      </c>
      <c r="H229" s="231">
        <v>2</v>
      </c>
      <c r="I229" s="232"/>
      <c r="J229" s="233">
        <f>ROUND(I229*H229,2)</f>
        <v>0</v>
      </c>
      <c r="K229" s="234"/>
      <c r="L229" s="44"/>
      <c r="M229" s="235" t="s">
        <v>1</v>
      </c>
      <c r="N229" s="236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214</v>
      </c>
      <c r="AT229" s="239" t="s">
        <v>210</v>
      </c>
      <c r="AU229" s="239" t="s">
        <v>85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521</v>
      </c>
    </row>
    <row r="230" s="2" customFormat="1" ht="16.5" customHeight="1">
      <c r="A230" s="38"/>
      <c r="B230" s="39"/>
      <c r="C230" s="227" t="s">
        <v>523</v>
      </c>
      <c r="D230" s="227" t="s">
        <v>210</v>
      </c>
      <c r="E230" s="228" t="s">
        <v>2326</v>
      </c>
      <c r="F230" s="229" t="s">
        <v>2327</v>
      </c>
      <c r="G230" s="230" t="s">
        <v>689</v>
      </c>
      <c r="H230" s="231">
        <v>1</v>
      </c>
      <c r="I230" s="232"/>
      <c r="J230" s="233">
        <f>ROUND(I230*H230,2)</f>
        <v>0</v>
      </c>
      <c r="K230" s="234"/>
      <c r="L230" s="44"/>
      <c r="M230" s="235" t="s">
        <v>1</v>
      </c>
      <c r="N230" s="236" t="s">
        <v>44</v>
      </c>
      <c r="O230" s="91"/>
      <c r="P230" s="237">
        <f>O230*H230</f>
        <v>0</v>
      </c>
      <c r="Q230" s="237">
        <v>0</v>
      </c>
      <c r="R230" s="237">
        <f>Q230*H230</f>
        <v>0</v>
      </c>
      <c r="S230" s="237">
        <v>0</v>
      </c>
      <c r="T230" s="238">
        <f>S230*H230</f>
        <v>0</v>
      </c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R230" s="239" t="s">
        <v>214</v>
      </c>
      <c r="AT230" s="239" t="s">
        <v>210</v>
      </c>
      <c r="AU230" s="239" t="s">
        <v>85</v>
      </c>
      <c r="AY230" s="17" t="s">
        <v>208</v>
      </c>
      <c r="BE230" s="240">
        <f>IF(N230="základní",J230,0)</f>
        <v>0</v>
      </c>
      <c r="BF230" s="240">
        <f>IF(N230="snížená",J230,0)</f>
        <v>0</v>
      </c>
      <c r="BG230" s="240">
        <f>IF(N230="zákl. přenesená",J230,0)</f>
        <v>0</v>
      </c>
      <c r="BH230" s="240">
        <f>IF(N230="sníž. přenesená",J230,0)</f>
        <v>0</v>
      </c>
      <c r="BI230" s="240">
        <f>IF(N230="nulová",J230,0)</f>
        <v>0</v>
      </c>
      <c r="BJ230" s="17" t="s">
        <v>91</v>
      </c>
      <c r="BK230" s="240">
        <f>ROUND(I230*H230,2)</f>
        <v>0</v>
      </c>
      <c r="BL230" s="17" t="s">
        <v>214</v>
      </c>
      <c r="BM230" s="239" t="s">
        <v>526</v>
      </c>
    </row>
    <row r="231" s="2" customFormat="1" ht="16.5" customHeight="1">
      <c r="A231" s="38"/>
      <c r="B231" s="39"/>
      <c r="C231" s="227" t="s">
        <v>370</v>
      </c>
      <c r="D231" s="227" t="s">
        <v>210</v>
      </c>
      <c r="E231" s="228" t="s">
        <v>2328</v>
      </c>
      <c r="F231" s="229" t="s">
        <v>2329</v>
      </c>
      <c r="G231" s="230" t="s">
        <v>689</v>
      </c>
      <c r="H231" s="231">
        <v>1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85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530</v>
      </c>
    </row>
    <row r="232" s="2" customFormat="1" ht="21.75" customHeight="1">
      <c r="A232" s="38"/>
      <c r="B232" s="39"/>
      <c r="C232" s="227" t="s">
        <v>532</v>
      </c>
      <c r="D232" s="227" t="s">
        <v>210</v>
      </c>
      <c r="E232" s="228" t="s">
        <v>2330</v>
      </c>
      <c r="F232" s="229" t="s">
        <v>2331</v>
      </c>
      <c r="G232" s="230" t="s">
        <v>689</v>
      </c>
      <c r="H232" s="231">
        <v>2</v>
      </c>
      <c r="I232" s="232"/>
      <c r="J232" s="233">
        <f>ROUND(I232*H232,2)</f>
        <v>0</v>
      </c>
      <c r="K232" s="234"/>
      <c r="L232" s="44"/>
      <c r="M232" s="235" t="s">
        <v>1</v>
      </c>
      <c r="N232" s="236" t="s">
        <v>44</v>
      </c>
      <c r="O232" s="91"/>
      <c r="P232" s="237">
        <f>O232*H232</f>
        <v>0</v>
      </c>
      <c r="Q232" s="237">
        <v>0</v>
      </c>
      <c r="R232" s="237">
        <f>Q232*H232</f>
        <v>0</v>
      </c>
      <c r="S232" s="237">
        <v>0</v>
      </c>
      <c r="T232" s="238">
        <f>S232*H232</f>
        <v>0</v>
      </c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R232" s="239" t="s">
        <v>214</v>
      </c>
      <c r="AT232" s="239" t="s">
        <v>210</v>
      </c>
      <c r="AU232" s="239" t="s">
        <v>85</v>
      </c>
      <c r="AY232" s="17" t="s">
        <v>208</v>
      </c>
      <c r="BE232" s="240">
        <f>IF(N232="základní",J232,0)</f>
        <v>0</v>
      </c>
      <c r="BF232" s="240">
        <f>IF(N232="snížená",J232,0)</f>
        <v>0</v>
      </c>
      <c r="BG232" s="240">
        <f>IF(N232="zákl. přenesená",J232,0)</f>
        <v>0</v>
      </c>
      <c r="BH232" s="240">
        <f>IF(N232="sníž. přenesená",J232,0)</f>
        <v>0</v>
      </c>
      <c r="BI232" s="240">
        <f>IF(N232="nulová",J232,0)</f>
        <v>0</v>
      </c>
      <c r="BJ232" s="17" t="s">
        <v>91</v>
      </c>
      <c r="BK232" s="240">
        <f>ROUND(I232*H232,2)</f>
        <v>0</v>
      </c>
      <c r="BL232" s="17" t="s">
        <v>214</v>
      </c>
      <c r="BM232" s="239" t="s">
        <v>535</v>
      </c>
    </row>
    <row r="233" s="2" customFormat="1" ht="16.5" customHeight="1">
      <c r="A233" s="38"/>
      <c r="B233" s="39"/>
      <c r="C233" s="227" t="s">
        <v>375</v>
      </c>
      <c r="D233" s="227" t="s">
        <v>210</v>
      </c>
      <c r="E233" s="228" t="s">
        <v>2332</v>
      </c>
      <c r="F233" s="229" t="s">
        <v>2333</v>
      </c>
      <c r="G233" s="230" t="s">
        <v>689</v>
      </c>
      <c r="H233" s="231">
        <v>1</v>
      </c>
      <c r="I233" s="232"/>
      <c r="J233" s="233">
        <f>ROUND(I233*H233,2)</f>
        <v>0</v>
      </c>
      <c r="K233" s="234"/>
      <c r="L233" s="44"/>
      <c r="M233" s="235" t="s">
        <v>1</v>
      </c>
      <c r="N233" s="236" t="s">
        <v>44</v>
      </c>
      <c r="O233" s="91"/>
      <c r="P233" s="237">
        <f>O233*H233</f>
        <v>0</v>
      </c>
      <c r="Q233" s="237">
        <v>0</v>
      </c>
      <c r="R233" s="237">
        <f>Q233*H233</f>
        <v>0</v>
      </c>
      <c r="S233" s="237">
        <v>0</v>
      </c>
      <c r="T233" s="238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9" t="s">
        <v>214</v>
      </c>
      <c r="AT233" s="239" t="s">
        <v>210</v>
      </c>
      <c r="AU233" s="239" t="s">
        <v>85</v>
      </c>
      <c r="AY233" s="17" t="s">
        <v>208</v>
      </c>
      <c r="BE233" s="240">
        <f>IF(N233="základní",J233,0)</f>
        <v>0</v>
      </c>
      <c r="BF233" s="240">
        <f>IF(N233="snížená",J233,0)</f>
        <v>0</v>
      </c>
      <c r="BG233" s="240">
        <f>IF(N233="zákl. přenesená",J233,0)</f>
        <v>0</v>
      </c>
      <c r="BH233" s="240">
        <f>IF(N233="sníž. přenesená",J233,0)</f>
        <v>0</v>
      </c>
      <c r="BI233" s="240">
        <f>IF(N233="nulová",J233,0)</f>
        <v>0</v>
      </c>
      <c r="BJ233" s="17" t="s">
        <v>91</v>
      </c>
      <c r="BK233" s="240">
        <f>ROUND(I233*H233,2)</f>
        <v>0</v>
      </c>
      <c r="BL233" s="17" t="s">
        <v>214</v>
      </c>
      <c r="BM233" s="239" t="s">
        <v>539</v>
      </c>
    </row>
    <row r="234" s="2" customFormat="1" ht="16.5" customHeight="1">
      <c r="A234" s="38"/>
      <c r="B234" s="39"/>
      <c r="C234" s="227" t="s">
        <v>541</v>
      </c>
      <c r="D234" s="227" t="s">
        <v>210</v>
      </c>
      <c r="E234" s="228" t="s">
        <v>2334</v>
      </c>
      <c r="F234" s="229" t="s">
        <v>2333</v>
      </c>
      <c r="G234" s="230" t="s">
        <v>689</v>
      </c>
      <c r="H234" s="231">
        <v>1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85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544</v>
      </c>
    </row>
    <row r="235" s="2" customFormat="1" ht="16.5" customHeight="1">
      <c r="A235" s="38"/>
      <c r="B235" s="39"/>
      <c r="C235" s="227" t="s">
        <v>380</v>
      </c>
      <c r="D235" s="227" t="s">
        <v>210</v>
      </c>
      <c r="E235" s="228" t="s">
        <v>2335</v>
      </c>
      <c r="F235" s="229" t="s">
        <v>2336</v>
      </c>
      <c r="G235" s="230" t="s">
        <v>689</v>
      </c>
      <c r="H235" s="231">
        <v>2</v>
      </c>
      <c r="I235" s="232"/>
      <c r="J235" s="233">
        <f>ROUND(I235*H235,2)</f>
        <v>0</v>
      </c>
      <c r="K235" s="234"/>
      <c r="L235" s="44"/>
      <c r="M235" s="235" t="s">
        <v>1</v>
      </c>
      <c r="N235" s="236" t="s">
        <v>44</v>
      </c>
      <c r="O235" s="91"/>
      <c r="P235" s="237">
        <f>O235*H235</f>
        <v>0</v>
      </c>
      <c r="Q235" s="237">
        <v>0</v>
      </c>
      <c r="R235" s="237">
        <f>Q235*H235</f>
        <v>0</v>
      </c>
      <c r="S235" s="237">
        <v>0</v>
      </c>
      <c r="T235" s="238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9" t="s">
        <v>214</v>
      </c>
      <c r="AT235" s="239" t="s">
        <v>210</v>
      </c>
      <c r="AU235" s="239" t="s">
        <v>85</v>
      </c>
      <c r="AY235" s="17" t="s">
        <v>208</v>
      </c>
      <c r="BE235" s="240">
        <f>IF(N235="základní",J235,0)</f>
        <v>0</v>
      </c>
      <c r="BF235" s="240">
        <f>IF(N235="snížená",J235,0)</f>
        <v>0</v>
      </c>
      <c r="BG235" s="240">
        <f>IF(N235="zákl. přenesená",J235,0)</f>
        <v>0</v>
      </c>
      <c r="BH235" s="240">
        <f>IF(N235="sníž. přenesená",J235,0)</f>
        <v>0</v>
      </c>
      <c r="BI235" s="240">
        <f>IF(N235="nulová",J235,0)</f>
        <v>0</v>
      </c>
      <c r="BJ235" s="17" t="s">
        <v>91</v>
      </c>
      <c r="BK235" s="240">
        <f>ROUND(I235*H235,2)</f>
        <v>0</v>
      </c>
      <c r="BL235" s="17" t="s">
        <v>214</v>
      </c>
      <c r="BM235" s="239" t="s">
        <v>549</v>
      </c>
    </row>
    <row r="236" s="2" customFormat="1" ht="16.5" customHeight="1">
      <c r="A236" s="38"/>
      <c r="B236" s="39"/>
      <c r="C236" s="227" t="s">
        <v>551</v>
      </c>
      <c r="D236" s="227" t="s">
        <v>210</v>
      </c>
      <c r="E236" s="228" t="s">
        <v>2337</v>
      </c>
      <c r="F236" s="229" t="s">
        <v>2338</v>
      </c>
      <c r="G236" s="230" t="s">
        <v>689</v>
      </c>
      <c r="H236" s="231">
        <v>1</v>
      </c>
      <c r="I236" s="232"/>
      <c r="J236" s="233">
        <f>ROUND(I236*H236,2)</f>
        <v>0</v>
      </c>
      <c r="K236" s="234"/>
      <c r="L236" s="44"/>
      <c r="M236" s="235" t="s">
        <v>1</v>
      </c>
      <c r="N236" s="236" t="s">
        <v>44</v>
      </c>
      <c r="O236" s="91"/>
      <c r="P236" s="237">
        <f>O236*H236</f>
        <v>0</v>
      </c>
      <c r="Q236" s="237">
        <v>0</v>
      </c>
      <c r="R236" s="237">
        <f>Q236*H236</f>
        <v>0</v>
      </c>
      <c r="S236" s="237">
        <v>0</v>
      </c>
      <c r="T236" s="238">
        <f>S236*H236</f>
        <v>0</v>
      </c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R236" s="239" t="s">
        <v>214</v>
      </c>
      <c r="AT236" s="239" t="s">
        <v>210</v>
      </c>
      <c r="AU236" s="239" t="s">
        <v>85</v>
      </c>
      <c r="AY236" s="17" t="s">
        <v>208</v>
      </c>
      <c r="BE236" s="240">
        <f>IF(N236="základní",J236,0)</f>
        <v>0</v>
      </c>
      <c r="BF236" s="240">
        <f>IF(N236="snížená",J236,0)</f>
        <v>0</v>
      </c>
      <c r="BG236" s="240">
        <f>IF(N236="zákl. přenesená",J236,0)</f>
        <v>0</v>
      </c>
      <c r="BH236" s="240">
        <f>IF(N236="sníž. přenesená",J236,0)</f>
        <v>0</v>
      </c>
      <c r="BI236" s="240">
        <f>IF(N236="nulová",J236,0)</f>
        <v>0</v>
      </c>
      <c r="BJ236" s="17" t="s">
        <v>91</v>
      </c>
      <c r="BK236" s="240">
        <f>ROUND(I236*H236,2)</f>
        <v>0</v>
      </c>
      <c r="BL236" s="17" t="s">
        <v>214</v>
      </c>
      <c r="BM236" s="239" t="s">
        <v>554</v>
      </c>
    </row>
    <row r="237" s="2" customFormat="1" ht="16.5" customHeight="1">
      <c r="A237" s="38"/>
      <c r="B237" s="39"/>
      <c r="C237" s="227" t="s">
        <v>386</v>
      </c>
      <c r="D237" s="227" t="s">
        <v>210</v>
      </c>
      <c r="E237" s="228" t="s">
        <v>2339</v>
      </c>
      <c r="F237" s="229" t="s">
        <v>2340</v>
      </c>
      <c r="G237" s="230" t="s">
        <v>689</v>
      </c>
      <c r="H237" s="231">
        <v>10</v>
      </c>
      <c r="I237" s="232"/>
      <c r="J237" s="233">
        <f>ROUND(I237*H237,2)</f>
        <v>0</v>
      </c>
      <c r="K237" s="234"/>
      <c r="L237" s="44"/>
      <c r="M237" s="235" t="s">
        <v>1</v>
      </c>
      <c r="N237" s="236" t="s">
        <v>44</v>
      </c>
      <c r="O237" s="91"/>
      <c r="P237" s="237">
        <f>O237*H237</f>
        <v>0</v>
      </c>
      <c r="Q237" s="237">
        <v>0</v>
      </c>
      <c r="R237" s="237">
        <f>Q237*H237</f>
        <v>0</v>
      </c>
      <c r="S237" s="237">
        <v>0</v>
      </c>
      <c r="T237" s="238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9" t="s">
        <v>214</v>
      </c>
      <c r="AT237" s="239" t="s">
        <v>210</v>
      </c>
      <c r="AU237" s="239" t="s">
        <v>85</v>
      </c>
      <c r="AY237" s="17" t="s">
        <v>208</v>
      </c>
      <c r="BE237" s="240">
        <f>IF(N237="základní",J237,0)</f>
        <v>0</v>
      </c>
      <c r="BF237" s="240">
        <f>IF(N237="snížená",J237,0)</f>
        <v>0</v>
      </c>
      <c r="BG237" s="240">
        <f>IF(N237="zákl. přenesená",J237,0)</f>
        <v>0</v>
      </c>
      <c r="BH237" s="240">
        <f>IF(N237="sníž. přenesená",J237,0)</f>
        <v>0</v>
      </c>
      <c r="BI237" s="240">
        <f>IF(N237="nulová",J237,0)</f>
        <v>0</v>
      </c>
      <c r="BJ237" s="17" t="s">
        <v>91</v>
      </c>
      <c r="BK237" s="240">
        <f>ROUND(I237*H237,2)</f>
        <v>0</v>
      </c>
      <c r="BL237" s="17" t="s">
        <v>214</v>
      </c>
      <c r="BM237" s="239" t="s">
        <v>557</v>
      </c>
    </row>
    <row r="238" s="2" customFormat="1" ht="16.5" customHeight="1">
      <c r="A238" s="38"/>
      <c r="B238" s="39"/>
      <c r="C238" s="227" t="s">
        <v>558</v>
      </c>
      <c r="D238" s="227" t="s">
        <v>210</v>
      </c>
      <c r="E238" s="228" t="s">
        <v>2341</v>
      </c>
      <c r="F238" s="229" t="s">
        <v>2342</v>
      </c>
      <c r="G238" s="230" t="s">
        <v>689</v>
      </c>
      <c r="H238" s="231">
        <v>10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85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561</v>
      </c>
    </row>
    <row r="239" s="2" customFormat="1" ht="24.15" customHeight="1">
      <c r="A239" s="38"/>
      <c r="B239" s="39"/>
      <c r="C239" s="227" t="s">
        <v>389</v>
      </c>
      <c r="D239" s="227" t="s">
        <v>210</v>
      </c>
      <c r="E239" s="228" t="s">
        <v>2343</v>
      </c>
      <c r="F239" s="229" t="s">
        <v>2344</v>
      </c>
      <c r="G239" s="230" t="s">
        <v>2297</v>
      </c>
      <c r="H239" s="231">
        <v>1</v>
      </c>
      <c r="I239" s="232"/>
      <c r="J239" s="233">
        <f>ROUND(I239*H239,2)</f>
        <v>0</v>
      </c>
      <c r="K239" s="234"/>
      <c r="L239" s="44"/>
      <c r="M239" s="235" t="s">
        <v>1</v>
      </c>
      <c r="N239" s="236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214</v>
      </c>
      <c r="AT239" s="239" t="s">
        <v>210</v>
      </c>
      <c r="AU239" s="239" t="s">
        <v>85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564</v>
      </c>
    </row>
    <row r="240" s="2" customFormat="1" ht="21.75" customHeight="1">
      <c r="A240" s="38"/>
      <c r="B240" s="39"/>
      <c r="C240" s="227" t="s">
        <v>565</v>
      </c>
      <c r="D240" s="227" t="s">
        <v>210</v>
      </c>
      <c r="E240" s="228" t="s">
        <v>2345</v>
      </c>
      <c r="F240" s="229" t="s">
        <v>2346</v>
      </c>
      <c r="G240" s="230" t="s">
        <v>689</v>
      </c>
      <c r="H240" s="231">
        <v>12</v>
      </c>
      <c r="I240" s="232"/>
      <c r="J240" s="233">
        <f>ROUND(I240*H240,2)</f>
        <v>0</v>
      </c>
      <c r="K240" s="234"/>
      <c r="L240" s="44"/>
      <c r="M240" s="235" t="s">
        <v>1</v>
      </c>
      <c r="N240" s="236" t="s">
        <v>44</v>
      </c>
      <c r="O240" s="91"/>
      <c r="P240" s="237">
        <f>O240*H240</f>
        <v>0</v>
      </c>
      <c r="Q240" s="237">
        <v>0</v>
      </c>
      <c r="R240" s="237">
        <f>Q240*H240</f>
        <v>0</v>
      </c>
      <c r="S240" s="237">
        <v>0</v>
      </c>
      <c r="T240" s="238">
        <f>S240*H240</f>
        <v>0</v>
      </c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R240" s="239" t="s">
        <v>214</v>
      </c>
      <c r="AT240" s="239" t="s">
        <v>210</v>
      </c>
      <c r="AU240" s="239" t="s">
        <v>85</v>
      </c>
      <c r="AY240" s="17" t="s">
        <v>208</v>
      </c>
      <c r="BE240" s="240">
        <f>IF(N240="základní",J240,0)</f>
        <v>0</v>
      </c>
      <c r="BF240" s="240">
        <f>IF(N240="snížená",J240,0)</f>
        <v>0</v>
      </c>
      <c r="BG240" s="240">
        <f>IF(N240="zákl. přenesená",J240,0)</f>
        <v>0</v>
      </c>
      <c r="BH240" s="240">
        <f>IF(N240="sníž. přenesená",J240,0)</f>
        <v>0</v>
      </c>
      <c r="BI240" s="240">
        <f>IF(N240="nulová",J240,0)</f>
        <v>0</v>
      </c>
      <c r="BJ240" s="17" t="s">
        <v>91</v>
      </c>
      <c r="BK240" s="240">
        <f>ROUND(I240*H240,2)</f>
        <v>0</v>
      </c>
      <c r="BL240" s="17" t="s">
        <v>214</v>
      </c>
      <c r="BM240" s="239" t="s">
        <v>568</v>
      </c>
    </row>
    <row r="241" s="2" customFormat="1" ht="16.5" customHeight="1">
      <c r="A241" s="38"/>
      <c r="B241" s="39"/>
      <c r="C241" s="227" t="s">
        <v>393</v>
      </c>
      <c r="D241" s="227" t="s">
        <v>210</v>
      </c>
      <c r="E241" s="228" t="s">
        <v>2347</v>
      </c>
      <c r="F241" s="229" t="s">
        <v>2348</v>
      </c>
      <c r="G241" s="230" t="s">
        <v>689</v>
      </c>
      <c r="H241" s="231">
        <v>64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85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573</v>
      </c>
    </row>
    <row r="242" s="2" customFormat="1" ht="16.5" customHeight="1">
      <c r="A242" s="38"/>
      <c r="B242" s="39"/>
      <c r="C242" s="227" t="s">
        <v>574</v>
      </c>
      <c r="D242" s="227" t="s">
        <v>210</v>
      </c>
      <c r="E242" s="228" t="s">
        <v>2349</v>
      </c>
      <c r="F242" s="229" t="s">
        <v>2350</v>
      </c>
      <c r="G242" s="230" t="s">
        <v>689</v>
      </c>
      <c r="H242" s="231">
        <v>1</v>
      </c>
      <c r="I242" s="232"/>
      <c r="J242" s="233">
        <f>ROUND(I242*H242,2)</f>
        <v>0</v>
      </c>
      <c r="K242" s="234"/>
      <c r="L242" s="44"/>
      <c r="M242" s="235" t="s">
        <v>1</v>
      </c>
      <c r="N242" s="236" t="s">
        <v>44</v>
      </c>
      <c r="O242" s="91"/>
      <c r="P242" s="237">
        <f>O242*H242</f>
        <v>0</v>
      </c>
      <c r="Q242" s="237">
        <v>0</v>
      </c>
      <c r="R242" s="237">
        <f>Q242*H242</f>
        <v>0</v>
      </c>
      <c r="S242" s="237">
        <v>0</v>
      </c>
      <c r="T242" s="238">
        <f>S242*H242</f>
        <v>0</v>
      </c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R242" s="239" t="s">
        <v>214</v>
      </c>
      <c r="AT242" s="239" t="s">
        <v>210</v>
      </c>
      <c r="AU242" s="239" t="s">
        <v>85</v>
      </c>
      <c r="AY242" s="17" t="s">
        <v>208</v>
      </c>
      <c r="BE242" s="240">
        <f>IF(N242="základní",J242,0)</f>
        <v>0</v>
      </c>
      <c r="BF242" s="240">
        <f>IF(N242="snížená",J242,0)</f>
        <v>0</v>
      </c>
      <c r="BG242" s="240">
        <f>IF(N242="zákl. přenesená",J242,0)</f>
        <v>0</v>
      </c>
      <c r="BH242" s="240">
        <f>IF(N242="sníž. přenesená",J242,0)</f>
        <v>0</v>
      </c>
      <c r="BI242" s="240">
        <f>IF(N242="nulová",J242,0)</f>
        <v>0</v>
      </c>
      <c r="BJ242" s="17" t="s">
        <v>91</v>
      </c>
      <c r="BK242" s="240">
        <f>ROUND(I242*H242,2)</f>
        <v>0</v>
      </c>
      <c r="BL242" s="17" t="s">
        <v>214</v>
      </c>
      <c r="BM242" s="239" t="s">
        <v>577</v>
      </c>
    </row>
    <row r="243" s="12" customFormat="1" ht="22.8" customHeight="1">
      <c r="A243" s="12"/>
      <c r="B243" s="211"/>
      <c r="C243" s="212"/>
      <c r="D243" s="213" t="s">
        <v>77</v>
      </c>
      <c r="E243" s="225" t="s">
        <v>2204</v>
      </c>
      <c r="F243" s="225" t="s">
        <v>2205</v>
      </c>
      <c r="G243" s="212"/>
      <c r="H243" s="212"/>
      <c r="I243" s="215"/>
      <c r="J243" s="226">
        <f>BK243</f>
        <v>0</v>
      </c>
      <c r="K243" s="212"/>
      <c r="L243" s="217"/>
      <c r="M243" s="218"/>
      <c r="N243" s="219"/>
      <c r="O243" s="219"/>
      <c r="P243" s="220">
        <f>SUM(P244:P248)</f>
        <v>0</v>
      </c>
      <c r="Q243" s="219"/>
      <c r="R243" s="220">
        <f>SUM(R244:R248)</f>
        <v>0</v>
      </c>
      <c r="S243" s="219"/>
      <c r="T243" s="221">
        <f>SUM(T244:T248)</f>
        <v>0</v>
      </c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R243" s="222" t="s">
        <v>85</v>
      </c>
      <c r="AT243" s="223" t="s">
        <v>77</v>
      </c>
      <c r="AU243" s="223" t="s">
        <v>85</v>
      </c>
      <c r="AY243" s="222" t="s">
        <v>208</v>
      </c>
      <c r="BK243" s="224">
        <f>SUM(BK244:BK248)</f>
        <v>0</v>
      </c>
    </row>
    <row r="244" s="2" customFormat="1" ht="24.15" customHeight="1">
      <c r="A244" s="38"/>
      <c r="B244" s="39"/>
      <c r="C244" s="227" t="s">
        <v>396</v>
      </c>
      <c r="D244" s="227" t="s">
        <v>210</v>
      </c>
      <c r="E244" s="228" t="s">
        <v>2351</v>
      </c>
      <c r="F244" s="229" t="s">
        <v>2352</v>
      </c>
      <c r="G244" s="230" t="s">
        <v>267</v>
      </c>
      <c r="H244" s="231">
        <v>200</v>
      </c>
      <c r="I244" s="232"/>
      <c r="J244" s="233">
        <f>ROUND(I244*H244,2)</f>
        <v>0</v>
      </c>
      <c r="K244" s="234"/>
      <c r="L244" s="44"/>
      <c r="M244" s="235" t="s">
        <v>1</v>
      </c>
      <c r="N244" s="236" t="s">
        <v>44</v>
      </c>
      <c r="O244" s="91"/>
      <c r="P244" s="237">
        <f>O244*H244</f>
        <v>0</v>
      </c>
      <c r="Q244" s="237">
        <v>0</v>
      </c>
      <c r="R244" s="237">
        <f>Q244*H244</f>
        <v>0</v>
      </c>
      <c r="S244" s="237">
        <v>0</v>
      </c>
      <c r="T244" s="238">
        <f>S244*H244</f>
        <v>0</v>
      </c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R244" s="239" t="s">
        <v>214</v>
      </c>
      <c r="AT244" s="239" t="s">
        <v>210</v>
      </c>
      <c r="AU244" s="239" t="s">
        <v>91</v>
      </c>
      <c r="AY244" s="17" t="s">
        <v>208</v>
      </c>
      <c r="BE244" s="240">
        <f>IF(N244="základní",J244,0)</f>
        <v>0</v>
      </c>
      <c r="BF244" s="240">
        <f>IF(N244="snížená",J244,0)</f>
        <v>0</v>
      </c>
      <c r="BG244" s="240">
        <f>IF(N244="zákl. přenesená",J244,0)</f>
        <v>0</v>
      </c>
      <c r="BH244" s="240">
        <f>IF(N244="sníž. přenesená",J244,0)</f>
        <v>0</v>
      </c>
      <c r="BI244" s="240">
        <f>IF(N244="nulová",J244,0)</f>
        <v>0</v>
      </c>
      <c r="BJ244" s="17" t="s">
        <v>91</v>
      </c>
      <c r="BK244" s="240">
        <f>ROUND(I244*H244,2)</f>
        <v>0</v>
      </c>
      <c r="BL244" s="17" t="s">
        <v>214</v>
      </c>
      <c r="BM244" s="239" t="s">
        <v>581</v>
      </c>
    </row>
    <row r="245" s="2" customFormat="1" ht="24.15" customHeight="1">
      <c r="A245" s="38"/>
      <c r="B245" s="39"/>
      <c r="C245" s="227" t="s">
        <v>583</v>
      </c>
      <c r="D245" s="227" t="s">
        <v>210</v>
      </c>
      <c r="E245" s="228" t="s">
        <v>2353</v>
      </c>
      <c r="F245" s="229" t="s">
        <v>2354</v>
      </c>
      <c r="G245" s="230" t="s">
        <v>267</v>
      </c>
      <c r="H245" s="231">
        <v>820</v>
      </c>
      <c r="I245" s="232"/>
      <c r="J245" s="233">
        <f>ROUND(I245*H245,2)</f>
        <v>0</v>
      </c>
      <c r="K245" s="234"/>
      <c r="L245" s="44"/>
      <c r="M245" s="235" t="s">
        <v>1</v>
      </c>
      <c r="N245" s="236" t="s">
        <v>44</v>
      </c>
      <c r="O245" s="91"/>
      <c r="P245" s="237">
        <f>O245*H245</f>
        <v>0</v>
      </c>
      <c r="Q245" s="237">
        <v>0</v>
      </c>
      <c r="R245" s="237">
        <f>Q245*H245</f>
        <v>0</v>
      </c>
      <c r="S245" s="237">
        <v>0</v>
      </c>
      <c r="T245" s="238">
        <f>S245*H245</f>
        <v>0</v>
      </c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R245" s="239" t="s">
        <v>214</v>
      </c>
      <c r="AT245" s="239" t="s">
        <v>210</v>
      </c>
      <c r="AU245" s="239" t="s">
        <v>91</v>
      </c>
      <c r="AY245" s="17" t="s">
        <v>208</v>
      </c>
      <c r="BE245" s="240">
        <f>IF(N245="základní",J245,0)</f>
        <v>0</v>
      </c>
      <c r="BF245" s="240">
        <f>IF(N245="snížená",J245,0)</f>
        <v>0</v>
      </c>
      <c r="BG245" s="240">
        <f>IF(N245="zákl. přenesená",J245,0)</f>
        <v>0</v>
      </c>
      <c r="BH245" s="240">
        <f>IF(N245="sníž. přenesená",J245,0)</f>
        <v>0</v>
      </c>
      <c r="BI245" s="240">
        <f>IF(N245="nulová",J245,0)</f>
        <v>0</v>
      </c>
      <c r="BJ245" s="17" t="s">
        <v>91</v>
      </c>
      <c r="BK245" s="240">
        <f>ROUND(I245*H245,2)</f>
        <v>0</v>
      </c>
      <c r="BL245" s="17" t="s">
        <v>214</v>
      </c>
      <c r="BM245" s="239" t="s">
        <v>586</v>
      </c>
    </row>
    <row r="246" s="2" customFormat="1" ht="16.5" customHeight="1">
      <c r="A246" s="38"/>
      <c r="B246" s="39"/>
      <c r="C246" s="227" t="s">
        <v>400</v>
      </c>
      <c r="D246" s="227" t="s">
        <v>210</v>
      </c>
      <c r="E246" s="228" t="s">
        <v>2355</v>
      </c>
      <c r="F246" s="229" t="s">
        <v>2219</v>
      </c>
      <c r="G246" s="230" t="s">
        <v>267</v>
      </c>
      <c r="H246" s="231">
        <v>50</v>
      </c>
      <c r="I246" s="232"/>
      <c r="J246" s="233">
        <f>ROUND(I246*H246,2)</f>
        <v>0</v>
      </c>
      <c r="K246" s="234"/>
      <c r="L246" s="44"/>
      <c r="M246" s="235" t="s">
        <v>1</v>
      </c>
      <c r="N246" s="236" t="s">
        <v>44</v>
      </c>
      <c r="O246" s="91"/>
      <c r="P246" s="237">
        <f>O246*H246</f>
        <v>0</v>
      </c>
      <c r="Q246" s="237">
        <v>0</v>
      </c>
      <c r="R246" s="237">
        <f>Q246*H246</f>
        <v>0</v>
      </c>
      <c r="S246" s="237">
        <v>0</v>
      </c>
      <c r="T246" s="238">
        <f>S246*H246</f>
        <v>0</v>
      </c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R246" s="239" t="s">
        <v>214</v>
      </c>
      <c r="AT246" s="239" t="s">
        <v>210</v>
      </c>
      <c r="AU246" s="239" t="s">
        <v>91</v>
      </c>
      <c r="AY246" s="17" t="s">
        <v>208</v>
      </c>
      <c r="BE246" s="240">
        <f>IF(N246="základní",J246,0)</f>
        <v>0</v>
      </c>
      <c r="BF246" s="240">
        <f>IF(N246="snížená",J246,0)</f>
        <v>0</v>
      </c>
      <c r="BG246" s="240">
        <f>IF(N246="zákl. přenesená",J246,0)</f>
        <v>0</v>
      </c>
      <c r="BH246" s="240">
        <f>IF(N246="sníž. přenesená",J246,0)</f>
        <v>0</v>
      </c>
      <c r="BI246" s="240">
        <f>IF(N246="nulová",J246,0)</f>
        <v>0</v>
      </c>
      <c r="BJ246" s="17" t="s">
        <v>91</v>
      </c>
      <c r="BK246" s="240">
        <f>ROUND(I246*H246,2)</f>
        <v>0</v>
      </c>
      <c r="BL246" s="17" t="s">
        <v>214</v>
      </c>
      <c r="BM246" s="239" t="s">
        <v>589</v>
      </c>
    </row>
    <row r="247" s="2" customFormat="1" ht="16.5" customHeight="1">
      <c r="A247" s="38"/>
      <c r="B247" s="39"/>
      <c r="C247" s="227" t="s">
        <v>591</v>
      </c>
      <c r="D247" s="227" t="s">
        <v>210</v>
      </c>
      <c r="E247" s="228" t="s">
        <v>2356</v>
      </c>
      <c r="F247" s="229" t="s">
        <v>2227</v>
      </c>
      <c r="G247" s="230" t="s">
        <v>689</v>
      </c>
      <c r="H247" s="231">
        <v>12</v>
      </c>
      <c r="I247" s="232"/>
      <c r="J247" s="233">
        <f>ROUND(I247*H247,2)</f>
        <v>0</v>
      </c>
      <c r="K247" s="234"/>
      <c r="L247" s="44"/>
      <c r="M247" s="235" t="s">
        <v>1</v>
      </c>
      <c r="N247" s="236" t="s">
        <v>44</v>
      </c>
      <c r="O247" s="91"/>
      <c r="P247" s="237">
        <f>O247*H247</f>
        <v>0</v>
      </c>
      <c r="Q247" s="237">
        <v>0</v>
      </c>
      <c r="R247" s="237">
        <f>Q247*H247</f>
        <v>0</v>
      </c>
      <c r="S247" s="237">
        <v>0</v>
      </c>
      <c r="T247" s="238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9" t="s">
        <v>214</v>
      </c>
      <c r="AT247" s="239" t="s">
        <v>210</v>
      </c>
      <c r="AU247" s="239" t="s">
        <v>91</v>
      </c>
      <c r="AY247" s="17" t="s">
        <v>208</v>
      </c>
      <c r="BE247" s="240">
        <f>IF(N247="základní",J247,0)</f>
        <v>0</v>
      </c>
      <c r="BF247" s="240">
        <f>IF(N247="snížená",J247,0)</f>
        <v>0</v>
      </c>
      <c r="BG247" s="240">
        <f>IF(N247="zákl. přenesená",J247,0)</f>
        <v>0</v>
      </c>
      <c r="BH247" s="240">
        <f>IF(N247="sníž. přenesená",J247,0)</f>
        <v>0</v>
      </c>
      <c r="BI247" s="240">
        <f>IF(N247="nulová",J247,0)</f>
        <v>0</v>
      </c>
      <c r="BJ247" s="17" t="s">
        <v>91</v>
      </c>
      <c r="BK247" s="240">
        <f>ROUND(I247*H247,2)</f>
        <v>0</v>
      </c>
      <c r="BL247" s="17" t="s">
        <v>214</v>
      </c>
      <c r="BM247" s="239" t="s">
        <v>594</v>
      </c>
    </row>
    <row r="248" s="2" customFormat="1" ht="24.15" customHeight="1">
      <c r="A248" s="38"/>
      <c r="B248" s="39"/>
      <c r="C248" s="227" t="s">
        <v>405</v>
      </c>
      <c r="D248" s="227" t="s">
        <v>210</v>
      </c>
      <c r="E248" s="228" t="s">
        <v>2357</v>
      </c>
      <c r="F248" s="229" t="s">
        <v>2358</v>
      </c>
      <c r="G248" s="230" t="s">
        <v>267</v>
      </c>
      <c r="H248" s="231">
        <v>500</v>
      </c>
      <c r="I248" s="232"/>
      <c r="J248" s="233">
        <f>ROUND(I248*H248,2)</f>
        <v>0</v>
      </c>
      <c r="K248" s="234"/>
      <c r="L248" s="44"/>
      <c r="M248" s="235" t="s">
        <v>1</v>
      </c>
      <c r="N248" s="236" t="s">
        <v>44</v>
      </c>
      <c r="O248" s="91"/>
      <c r="P248" s="237">
        <f>O248*H248</f>
        <v>0</v>
      </c>
      <c r="Q248" s="237">
        <v>0</v>
      </c>
      <c r="R248" s="237">
        <f>Q248*H248</f>
        <v>0</v>
      </c>
      <c r="S248" s="237">
        <v>0</v>
      </c>
      <c r="T248" s="238">
        <f>S248*H248</f>
        <v>0</v>
      </c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R248" s="239" t="s">
        <v>214</v>
      </c>
      <c r="AT248" s="239" t="s">
        <v>210</v>
      </c>
      <c r="AU248" s="239" t="s">
        <v>91</v>
      </c>
      <c r="AY248" s="17" t="s">
        <v>208</v>
      </c>
      <c r="BE248" s="240">
        <f>IF(N248="základní",J248,0)</f>
        <v>0</v>
      </c>
      <c r="BF248" s="240">
        <f>IF(N248="snížená",J248,0)</f>
        <v>0</v>
      </c>
      <c r="BG248" s="240">
        <f>IF(N248="zákl. přenesená",J248,0)</f>
        <v>0</v>
      </c>
      <c r="BH248" s="240">
        <f>IF(N248="sníž. přenesená",J248,0)</f>
        <v>0</v>
      </c>
      <c r="BI248" s="240">
        <f>IF(N248="nulová",J248,0)</f>
        <v>0</v>
      </c>
      <c r="BJ248" s="17" t="s">
        <v>91</v>
      </c>
      <c r="BK248" s="240">
        <f>ROUND(I248*H248,2)</f>
        <v>0</v>
      </c>
      <c r="BL248" s="17" t="s">
        <v>214</v>
      </c>
      <c r="BM248" s="239" t="s">
        <v>606</v>
      </c>
    </row>
    <row r="249" s="12" customFormat="1" ht="22.8" customHeight="1">
      <c r="A249" s="12"/>
      <c r="B249" s="211"/>
      <c r="C249" s="212"/>
      <c r="D249" s="213" t="s">
        <v>77</v>
      </c>
      <c r="E249" s="225" t="s">
        <v>2300</v>
      </c>
      <c r="F249" s="225" t="s">
        <v>2301</v>
      </c>
      <c r="G249" s="212"/>
      <c r="H249" s="212"/>
      <c r="I249" s="215"/>
      <c r="J249" s="226">
        <f>BK249</f>
        <v>0</v>
      </c>
      <c r="K249" s="212"/>
      <c r="L249" s="217"/>
      <c r="M249" s="218"/>
      <c r="N249" s="219"/>
      <c r="O249" s="219"/>
      <c r="P249" s="220">
        <f>SUM(P250:P253)</f>
        <v>0</v>
      </c>
      <c r="Q249" s="219"/>
      <c r="R249" s="220">
        <f>SUM(R250:R253)</f>
        <v>0</v>
      </c>
      <c r="S249" s="219"/>
      <c r="T249" s="221">
        <f>SUM(T250:T253)</f>
        <v>0</v>
      </c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R249" s="222" t="s">
        <v>85</v>
      </c>
      <c r="AT249" s="223" t="s">
        <v>77</v>
      </c>
      <c r="AU249" s="223" t="s">
        <v>85</v>
      </c>
      <c r="AY249" s="222" t="s">
        <v>208</v>
      </c>
      <c r="BK249" s="224">
        <f>SUM(BK250:BK253)</f>
        <v>0</v>
      </c>
    </row>
    <row r="250" s="2" customFormat="1" ht="16.5" customHeight="1">
      <c r="A250" s="38"/>
      <c r="B250" s="39"/>
      <c r="C250" s="227" t="s">
        <v>611</v>
      </c>
      <c r="D250" s="227" t="s">
        <v>210</v>
      </c>
      <c r="E250" s="228" t="s">
        <v>2359</v>
      </c>
      <c r="F250" s="229" t="s">
        <v>2360</v>
      </c>
      <c r="G250" s="230" t="s">
        <v>689</v>
      </c>
      <c r="H250" s="231">
        <v>1</v>
      </c>
      <c r="I250" s="232"/>
      <c r="J250" s="233">
        <f>ROUND(I250*H250,2)</f>
        <v>0</v>
      </c>
      <c r="K250" s="234"/>
      <c r="L250" s="44"/>
      <c r="M250" s="235" t="s">
        <v>1</v>
      </c>
      <c r="N250" s="236" t="s">
        <v>44</v>
      </c>
      <c r="O250" s="91"/>
      <c r="P250" s="237">
        <f>O250*H250</f>
        <v>0</v>
      </c>
      <c r="Q250" s="237">
        <v>0</v>
      </c>
      <c r="R250" s="237">
        <f>Q250*H250</f>
        <v>0</v>
      </c>
      <c r="S250" s="237">
        <v>0</v>
      </c>
      <c r="T250" s="238">
        <f>S250*H250</f>
        <v>0</v>
      </c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R250" s="239" t="s">
        <v>214</v>
      </c>
      <c r="AT250" s="239" t="s">
        <v>210</v>
      </c>
      <c r="AU250" s="239" t="s">
        <v>91</v>
      </c>
      <c r="AY250" s="17" t="s">
        <v>208</v>
      </c>
      <c r="BE250" s="240">
        <f>IF(N250="základní",J250,0)</f>
        <v>0</v>
      </c>
      <c r="BF250" s="240">
        <f>IF(N250="snížená",J250,0)</f>
        <v>0</v>
      </c>
      <c r="BG250" s="240">
        <f>IF(N250="zákl. přenesená",J250,0)</f>
        <v>0</v>
      </c>
      <c r="BH250" s="240">
        <f>IF(N250="sníž. přenesená",J250,0)</f>
        <v>0</v>
      </c>
      <c r="BI250" s="240">
        <f>IF(N250="nulová",J250,0)</f>
        <v>0</v>
      </c>
      <c r="BJ250" s="17" t="s">
        <v>91</v>
      </c>
      <c r="BK250" s="240">
        <f>ROUND(I250*H250,2)</f>
        <v>0</v>
      </c>
      <c r="BL250" s="17" t="s">
        <v>214</v>
      </c>
      <c r="BM250" s="239" t="s">
        <v>614</v>
      </c>
    </row>
    <row r="251" s="2" customFormat="1" ht="24.15" customHeight="1">
      <c r="A251" s="38"/>
      <c r="B251" s="39"/>
      <c r="C251" s="227" t="s">
        <v>410</v>
      </c>
      <c r="D251" s="227" t="s">
        <v>210</v>
      </c>
      <c r="E251" s="228" t="s">
        <v>2361</v>
      </c>
      <c r="F251" s="229" t="s">
        <v>2362</v>
      </c>
      <c r="G251" s="230" t="s">
        <v>2129</v>
      </c>
      <c r="H251" s="231">
        <v>18</v>
      </c>
      <c r="I251" s="232"/>
      <c r="J251" s="233">
        <f>ROUND(I251*H251,2)</f>
        <v>0</v>
      </c>
      <c r="K251" s="234"/>
      <c r="L251" s="44"/>
      <c r="M251" s="235" t="s">
        <v>1</v>
      </c>
      <c r="N251" s="236" t="s">
        <v>44</v>
      </c>
      <c r="O251" s="91"/>
      <c r="P251" s="237">
        <f>O251*H251</f>
        <v>0</v>
      </c>
      <c r="Q251" s="237">
        <v>0</v>
      </c>
      <c r="R251" s="237">
        <f>Q251*H251</f>
        <v>0</v>
      </c>
      <c r="S251" s="237">
        <v>0</v>
      </c>
      <c r="T251" s="238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9" t="s">
        <v>214</v>
      </c>
      <c r="AT251" s="239" t="s">
        <v>210</v>
      </c>
      <c r="AU251" s="239" t="s">
        <v>91</v>
      </c>
      <c r="AY251" s="17" t="s">
        <v>208</v>
      </c>
      <c r="BE251" s="240">
        <f>IF(N251="základní",J251,0)</f>
        <v>0</v>
      </c>
      <c r="BF251" s="240">
        <f>IF(N251="snížená",J251,0)</f>
        <v>0</v>
      </c>
      <c r="BG251" s="240">
        <f>IF(N251="zákl. přenesená",J251,0)</f>
        <v>0</v>
      </c>
      <c r="BH251" s="240">
        <f>IF(N251="sníž. přenesená",J251,0)</f>
        <v>0</v>
      </c>
      <c r="BI251" s="240">
        <f>IF(N251="nulová",J251,0)</f>
        <v>0</v>
      </c>
      <c r="BJ251" s="17" t="s">
        <v>91</v>
      </c>
      <c r="BK251" s="240">
        <f>ROUND(I251*H251,2)</f>
        <v>0</v>
      </c>
      <c r="BL251" s="17" t="s">
        <v>214</v>
      </c>
      <c r="BM251" s="239" t="s">
        <v>619</v>
      </c>
    </row>
    <row r="252" s="2" customFormat="1" ht="16.5" customHeight="1">
      <c r="A252" s="38"/>
      <c r="B252" s="39"/>
      <c r="C252" s="227" t="s">
        <v>621</v>
      </c>
      <c r="D252" s="227" t="s">
        <v>210</v>
      </c>
      <c r="E252" s="228" t="s">
        <v>2363</v>
      </c>
      <c r="F252" s="229" t="s">
        <v>2364</v>
      </c>
      <c r="G252" s="230" t="s">
        <v>689</v>
      </c>
      <c r="H252" s="231">
        <v>1</v>
      </c>
      <c r="I252" s="232"/>
      <c r="J252" s="233">
        <f>ROUND(I252*H252,2)</f>
        <v>0</v>
      </c>
      <c r="K252" s="234"/>
      <c r="L252" s="44"/>
      <c r="M252" s="235" t="s">
        <v>1</v>
      </c>
      <c r="N252" s="236" t="s">
        <v>44</v>
      </c>
      <c r="O252" s="91"/>
      <c r="P252" s="237">
        <f>O252*H252</f>
        <v>0</v>
      </c>
      <c r="Q252" s="237">
        <v>0</v>
      </c>
      <c r="R252" s="237">
        <f>Q252*H252</f>
        <v>0</v>
      </c>
      <c r="S252" s="237">
        <v>0</v>
      </c>
      <c r="T252" s="238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9" t="s">
        <v>214</v>
      </c>
      <c r="AT252" s="239" t="s">
        <v>210</v>
      </c>
      <c r="AU252" s="239" t="s">
        <v>91</v>
      </c>
      <c r="AY252" s="17" t="s">
        <v>208</v>
      </c>
      <c r="BE252" s="240">
        <f>IF(N252="základní",J252,0)</f>
        <v>0</v>
      </c>
      <c r="BF252" s="240">
        <f>IF(N252="snížená",J252,0)</f>
        <v>0</v>
      </c>
      <c r="BG252" s="240">
        <f>IF(N252="zákl. přenesená",J252,0)</f>
        <v>0</v>
      </c>
      <c r="BH252" s="240">
        <f>IF(N252="sníž. přenesená",J252,0)</f>
        <v>0</v>
      </c>
      <c r="BI252" s="240">
        <f>IF(N252="nulová",J252,0)</f>
        <v>0</v>
      </c>
      <c r="BJ252" s="17" t="s">
        <v>91</v>
      </c>
      <c r="BK252" s="240">
        <f>ROUND(I252*H252,2)</f>
        <v>0</v>
      </c>
      <c r="BL252" s="17" t="s">
        <v>214</v>
      </c>
      <c r="BM252" s="239" t="s">
        <v>624</v>
      </c>
    </row>
    <row r="253" s="2" customFormat="1" ht="16.5" customHeight="1">
      <c r="A253" s="38"/>
      <c r="B253" s="39"/>
      <c r="C253" s="227" t="s">
        <v>413</v>
      </c>
      <c r="D253" s="227" t="s">
        <v>210</v>
      </c>
      <c r="E253" s="228" t="s">
        <v>2365</v>
      </c>
      <c r="F253" s="229" t="s">
        <v>2366</v>
      </c>
      <c r="G253" s="230" t="s">
        <v>689</v>
      </c>
      <c r="H253" s="231">
        <v>12</v>
      </c>
      <c r="I253" s="232"/>
      <c r="J253" s="233">
        <f>ROUND(I253*H253,2)</f>
        <v>0</v>
      </c>
      <c r="K253" s="234"/>
      <c r="L253" s="44"/>
      <c r="M253" s="235" t="s">
        <v>1</v>
      </c>
      <c r="N253" s="236" t="s">
        <v>44</v>
      </c>
      <c r="O253" s="91"/>
      <c r="P253" s="237">
        <f>O253*H253</f>
        <v>0</v>
      </c>
      <c r="Q253" s="237">
        <v>0</v>
      </c>
      <c r="R253" s="237">
        <f>Q253*H253</f>
        <v>0</v>
      </c>
      <c r="S253" s="237">
        <v>0</v>
      </c>
      <c r="T253" s="238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9" t="s">
        <v>214</v>
      </c>
      <c r="AT253" s="239" t="s">
        <v>210</v>
      </c>
      <c r="AU253" s="239" t="s">
        <v>91</v>
      </c>
      <c r="AY253" s="17" t="s">
        <v>208</v>
      </c>
      <c r="BE253" s="240">
        <f>IF(N253="základní",J253,0)</f>
        <v>0</v>
      </c>
      <c r="BF253" s="240">
        <f>IF(N253="snížená",J253,0)</f>
        <v>0</v>
      </c>
      <c r="BG253" s="240">
        <f>IF(N253="zákl. přenesená",J253,0)</f>
        <v>0</v>
      </c>
      <c r="BH253" s="240">
        <f>IF(N253="sníž. přenesená",J253,0)</f>
        <v>0</v>
      </c>
      <c r="BI253" s="240">
        <f>IF(N253="nulová",J253,0)</f>
        <v>0</v>
      </c>
      <c r="BJ253" s="17" t="s">
        <v>91</v>
      </c>
      <c r="BK253" s="240">
        <f>ROUND(I253*H253,2)</f>
        <v>0</v>
      </c>
      <c r="BL253" s="17" t="s">
        <v>214</v>
      </c>
      <c r="BM253" s="239" t="s">
        <v>627</v>
      </c>
    </row>
    <row r="254" s="12" customFormat="1" ht="25.92" customHeight="1">
      <c r="A254" s="12"/>
      <c r="B254" s="211"/>
      <c r="C254" s="212"/>
      <c r="D254" s="213" t="s">
        <v>77</v>
      </c>
      <c r="E254" s="214" t="s">
        <v>2367</v>
      </c>
      <c r="F254" s="214" t="s">
        <v>2368</v>
      </c>
      <c r="G254" s="212"/>
      <c r="H254" s="212"/>
      <c r="I254" s="215"/>
      <c r="J254" s="216">
        <f>BK254</f>
        <v>0</v>
      </c>
      <c r="K254" s="212"/>
      <c r="L254" s="217"/>
      <c r="M254" s="218"/>
      <c r="N254" s="219"/>
      <c r="O254" s="219"/>
      <c r="P254" s="220">
        <f>SUM(P255:P289)</f>
        <v>0</v>
      </c>
      <c r="Q254" s="219"/>
      <c r="R254" s="220">
        <f>SUM(R255:R289)</f>
        <v>0</v>
      </c>
      <c r="S254" s="219"/>
      <c r="T254" s="221">
        <f>SUM(T255:T289)</f>
        <v>0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R254" s="222" t="s">
        <v>85</v>
      </c>
      <c r="AT254" s="223" t="s">
        <v>77</v>
      </c>
      <c r="AU254" s="223" t="s">
        <v>78</v>
      </c>
      <c r="AY254" s="222" t="s">
        <v>208</v>
      </c>
      <c r="BK254" s="224">
        <f>SUM(BK255:BK289)</f>
        <v>0</v>
      </c>
    </row>
    <row r="255" s="2" customFormat="1" ht="16.5" customHeight="1">
      <c r="A255" s="38"/>
      <c r="B255" s="39"/>
      <c r="C255" s="227" t="s">
        <v>629</v>
      </c>
      <c r="D255" s="227" t="s">
        <v>210</v>
      </c>
      <c r="E255" s="228" t="s">
        <v>2369</v>
      </c>
      <c r="F255" s="229" t="s">
        <v>2370</v>
      </c>
      <c r="G255" s="230" t="s">
        <v>689</v>
      </c>
      <c r="H255" s="231">
        <v>1</v>
      </c>
      <c r="I255" s="232"/>
      <c r="J255" s="233">
        <f>ROUND(I255*H255,2)</f>
        <v>0</v>
      </c>
      <c r="K255" s="234"/>
      <c r="L255" s="44"/>
      <c r="M255" s="235" t="s">
        <v>1</v>
      </c>
      <c r="N255" s="236" t="s">
        <v>44</v>
      </c>
      <c r="O255" s="91"/>
      <c r="P255" s="237">
        <f>O255*H255</f>
        <v>0</v>
      </c>
      <c r="Q255" s="237">
        <v>0</v>
      </c>
      <c r="R255" s="237">
        <f>Q255*H255</f>
        <v>0</v>
      </c>
      <c r="S255" s="237">
        <v>0</v>
      </c>
      <c r="T255" s="238">
        <f>S255*H255</f>
        <v>0</v>
      </c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R255" s="239" t="s">
        <v>214</v>
      </c>
      <c r="AT255" s="239" t="s">
        <v>210</v>
      </c>
      <c r="AU255" s="239" t="s">
        <v>85</v>
      </c>
      <c r="AY255" s="17" t="s">
        <v>208</v>
      </c>
      <c r="BE255" s="240">
        <f>IF(N255="základní",J255,0)</f>
        <v>0</v>
      </c>
      <c r="BF255" s="240">
        <f>IF(N255="snížená",J255,0)</f>
        <v>0</v>
      </c>
      <c r="BG255" s="240">
        <f>IF(N255="zákl. přenesená",J255,0)</f>
        <v>0</v>
      </c>
      <c r="BH255" s="240">
        <f>IF(N255="sníž. přenesená",J255,0)</f>
        <v>0</v>
      </c>
      <c r="BI255" s="240">
        <f>IF(N255="nulová",J255,0)</f>
        <v>0</v>
      </c>
      <c r="BJ255" s="17" t="s">
        <v>91</v>
      </c>
      <c r="BK255" s="240">
        <f>ROUND(I255*H255,2)</f>
        <v>0</v>
      </c>
      <c r="BL255" s="17" t="s">
        <v>214</v>
      </c>
      <c r="BM255" s="239" t="s">
        <v>632</v>
      </c>
    </row>
    <row r="256" s="2" customFormat="1" ht="16.5" customHeight="1">
      <c r="A256" s="38"/>
      <c r="B256" s="39"/>
      <c r="C256" s="227" t="s">
        <v>417</v>
      </c>
      <c r="D256" s="227" t="s">
        <v>210</v>
      </c>
      <c r="E256" s="228" t="s">
        <v>2371</v>
      </c>
      <c r="F256" s="229" t="s">
        <v>2372</v>
      </c>
      <c r="G256" s="230" t="s">
        <v>689</v>
      </c>
      <c r="H256" s="231">
        <v>2</v>
      </c>
      <c r="I256" s="232"/>
      <c r="J256" s="233">
        <f>ROUND(I256*H256,2)</f>
        <v>0</v>
      </c>
      <c r="K256" s="234"/>
      <c r="L256" s="44"/>
      <c r="M256" s="235" t="s">
        <v>1</v>
      </c>
      <c r="N256" s="236" t="s">
        <v>44</v>
      </c>
      <c r="O256" s="91"/>
      <c r="P256" s="237">
        <f>O256*H256</f>
        <v>0</v>
      </c>
      <c r="Q256" s="237">
        <v>0</v>
      </c>
      <c r="R256" s="237">
        <f>Q256*H256</f>
        <v>0</v>
      </c>
      <c r="S256" s="237">
        <v>0</v>
      </c>
      <c r="T256" s="238">
        <f>S256*H256</f>
        <v>0</v>
      </c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R256" s="239" t="s">
        <v>214</v>
      </c>
      <c r="AT256" s="239" t="s">
        <v>210</v>
      </c>
      <c r="AU256" s="239" t="s">
        <v>85</v>
      </c>
      <c r="AY256" s="17" t="s">
        <v>208</v>
      </c>
      <c r="BE256" s="240">
        <f>IF(N256="základní",J256,0)</f>
        <v>0</v>
      </c>
      <c r="BF256" s="240">
        <f>IF(N256="snížená",J256,0)</f>
        <v>0</v>
      </c>
      <c r="BG256" s="240">
        <f>IF(N256="zákl. přenesená",J256,0)</f>
        <v>0</v>
      </c>
      <c r="BH256" s="240">
        <f>IF(N256="sníž. přenesená",J256,0)</f>
        <v>0</v>
      </c>
      <c r="BI256" s="240">
        <f>IF(N256="nulová",J256,0)</f>
        <v>0</v>
      </c>
      <c r="BJ256" s="17" t="s">
        <v>91</v>
      </c>
      <c r="BK256" s="240">
        <f>ROUND(I256*H256,2)</f>
        <v>0</v>
      </c>
      <c r="BL256" s="17" t="s">
        <v>214</v>
      </c>
      <c r="BM256" s="239" t="s">
        <v>635</v>
      </c>
    </row>
    <row r="257" s="2" customFormat="1" ht="16.5" customHeight="1">
      <c r="A257" s="38"/>
      <c r="B257" s="39"/>
      <c r="C257" s="227" t="s">
        <v>640</v>
      </c>
      <c r="D257" s="227" t="s">
        <v>210</v>
      </c>
      <c r="E257" s="228" t="s">
        <v>2373</v>
      </c>
      <c r="F257" s="229" t="s">
        <v>2374</v>
      </c>
      <c r="G257" s="230" t="s">
        <v>689</v>
      </c>
      <c r="H257" s="231">
        <v>11</v>
      </c>
      <c r="I257" s="232"/>
      <c r="J257" s="233">
        <f>ROUND(I257*H257,2)</f>
        <v>0</v>
      </c>
      <c r="K257" s="234"/>
      <c r="L257" s="44"/>
      <c r="M257" s="235" t="s">
        <v>1</v>
      </c>
      <c r="N257" s="236" t="s">
        <v>44</v>
      </c>
      <c r="O257" s="91"/>
      <c r="P257" s="237">
        <f>O257*H257</f>
        <v>0</v>
      </c>
      <c r="Q257" s="237">
        <v>0</v>
      </c>
      <c r="R257" s="237">
        <f>Q257*H257</f>
        <v>0</v>
      </c>
      <c r="S257" s="237">
        <v>0</v>
      </c>
      <c r="T257" s="238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9" t="s">
        <v>214</v>
      </c>
      <c r="AT257" s="239" t="s">
        <v>210</v>
      </c>
      <c r="AU257" s="239" t="s">
        <v>85</v>
      </c>
      <c r="AY257" s="17" t="s">
        <v>208</v>
      </c>
      <c r="BE257" s="240">
        <f>IF(N257="základní",J257,0)</f>
        <v>0</v>
      </c>
      <c r="BF257" s="240">
        <f>IF(N257="snížená",J257,0)</f>
        <v>0</v>
      </c>
      <c r="BG257" s="240">
        <f>IF(N257="zákl. přenesená",J257,0)</f>
        <v>0</v>
      </c>
      <c r="BH257" s="240">
        <f>IF(N257="sníž. přenesená",J257,0)</f>
        <v>0</v>
      </c>
      <c r="BI257" s="240">
        <f>IF(N257="nulová",J257,0)</f>
        <v>0</v>
      </c>
      <c r="BJ257" s="17" t="s">
        <v>91</v>
      </c>
      <c r="BK257" s="240">
        <f>ROUND(I257*H257,2)</f>
        <v>0</v>
      </c>
      <c r="BL257" s="17" t="s">
        <v>214</v>
      </c>
      <c r="BM257" s="239" t="s">
        <v>643</v>
      </c>
    </row>
    <row r="258" s="2" customFormat="1" ht="16.5" customHeight="1">
      <c r="A258" s="38"/>
      <c r="B258" s="39"/>
      <c r="C258" s="227" t="s">
        <v>426</v>
      </c>
      <c r="D258" s="227" t="s">
        <v>210</v>
      </c>
      <c r="E258" s="228" t="s">
        <v>2375</v>
      </c>
      <c r="F258" s="229" t="s">
        <v>2376</v>
      </c>
      <c r="G258" s="230" t="s">
        <v>689</v>
      </c>
      <c r="H258" s="231">
        <v>10</v>
      </c>
      <c r="I258" s="232"/>
      <c r="J258" s="233">
        <f>ROUND(I258*H258,2)</f>
        <v>0</v>
      </c>
      <c r="K258" s="234"/>
      <c r="L258" s="44"/>
      <c r="M258" s="235" t="s">
        <v>1</v>
      </c>
      <c r="N258" s="236" t="s">
        <v>44</v>
      </c>
      <c r="O258" s="91"/>
      <c r="P258" s="237">
        <f>O258*H258</f>
        <v>0</v>
      </c>
      <c r="Q258" s="237">
        <v>0</v>
      </c>
      <c r="R258" s="237">
        <f>Q258*H258</f>
        <v>0</v>
      </c>
      <c r="S258" s="237">
        <v>0</v>
      </c>
      <c r="T258" s="238">
        <f>S258*H258</f>
        <v>0</v>
      </c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R258" s="239" t="s">
        <v>214</v>
      </c>
      <c r="AT258" s="239" t="s">
        <v>210</v>
      </c>
      <c r="AU258" s="239" t="s">
        <v>85</v>
      </c>
      <c r="AY258" s="17" t="s">
        <v>208</v>
      </c>
      <c r="BE258" s="240">
        <f>IF(N258="základní",J258,0)</f>
        <v>0</v>
      </c>
      <c r="BF258" s="240">
        <f>IF(N258="snížená",J258,0)</f>
        <v>0</v>
      </c>
      <c r="BG258" s="240">
        <f>IF(N258="zákl. přenesená",J258,0)</f>
        <v>0</v>
      </c>
      <c r="BH258" s="240">
        <f>IF(N258="sníž. přenesená",J258,0)</f>
        <v>0</v>
      </c>
      <c r="BI258" s="240">
        <f>IF(N258="nulová",J258,0)</f>
        <v>0</v>
      </c>
      <c r="BJ258" s="17" t="s">
        <v>91</v>
      </c>
      <c r="BK258" s="240">
        <f>ROUND(I258*H258,2)</f>
        <v>0</v>
      </c>
      <c r="BL258" s="17" t="s">
        <v>214</v>
      </c>
      <c r="BM258" s="239" t="s">
        <v>647</v>
      </c>
    </row>
    <row r="259" s="2" customFormat="1" ht="16.5" customHeight="1">
      <c r="A259" s="38"/>
      <c r="B259" s="39"/>
      <c r="C259" s="227" t="s">
        <v>652</v>
      </c>
      <c r="D259" s="227" t="s">
        <v>210</v>
      </c>
      <c r="E259" s="228" t="s">
        <v>2377</v>
      </c>
      <c r="F259" s="229" t="s">
        <v>2378</v>
      </c>
      <c r="G259" s="230" t="s">
        <v>689</v>
      </c>
      <c r="H259" s="231">
        <v>1</v>
      </c>
      <c r="I259" s="232"/>
      <c r="J259" s="233">
        <f>ROUND(I259*H259,2)</f>
        <v>0</v>
      </c>
      <c r="K259" s="234"/>
      <c r="L259" s="44"/>
      <c r="M259" s="235" t="s">
        <v>1</v>
      </c>
      <c r="N259" s="236" t="s">
        <v>44</v>
      </c>
      <c r="O259" s="91"/>
      <c r="P259" s="237">
        <f>O259*H259</f>
        <v>0</v>
      </c>
      <c r="Q259" s="237">
        <v>0</v>
      </c>
      <c r="R259" s="237">
        <f>Q259*H259</f>
        <v>0</v>
      </c>
      <c r="S259" s="237">
        <v>0</v>
      </c>
      <c r="T259" s="238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9" t="s">
        <v>214</v>
      </c>
      <c r="AT259" s="239" t="s">
        <v>210</v>
      </c>
      <c r="AU259" s="239" t="s">
        <v>85</v>
      </c>
      <c r="AY259" s="17" t="s">
        <v>208</v>
      </c>
      <c r="BE259" s="240">
        <f>IF(N259="základní",J259,0)</f>
        <v>0</v>
      </c>
      <c r="BF259" s="240">
        <f>IF(N259="snížená",J259,0)</f>
        <v>0</v>
      </c>
      <c r="BG259" s="240">
        <f>IF(N259="zákl. přenesená",J259,0)</f>
        <v>0</v>
      </c>
      <c r="BH259" s="240">
        <f>IF(N259="sníž. přenesená",J259,0)</f>
        <v>0</v>
      </c>
      <c r="BI259" s="240">
        <f>IF(N259="nulová",J259,0)</f>
        <v>0</v>
      </c>
      <c r="BJ259" s="17" t="s">
        <v>91</v>
      </c>
      <c r="BK259" s="240">
        <f>ROUND(I259*H259,2)</f>
        <v>0</v>
      </c>
      <c r="BL259" s="17" t="s">
        <v>214</v>
      </c>
      <c r="BM259" s="239" t="s">
        <v>655</v>
      </c>
    </row>
    <row r="260" s="2" customFormat="1" ht="16.5" customHeight="1">
      <c r="A260" s="38"/>
      <c r="B260" s="39"/>
      <c r="C260" s="227" t="s">
        <v>433</v>
      </c>
      <c r="D260" s="227" t="s">
        <v>210</v>
      </c>
      <c r="E260" s="228" t="s">
        <v>2379</v>
      </c>
      <c r="F260" s="229" t="s">
        <v>2380</v>
      </c>
      <c r="G260" s="230" t="s">
        <v>689</v>
      </c>
      <c r="H260" s="231">
        <v>5</v>
      </c>
      <c r="I260" s="232"/>
      <c r="J260" s="233">
        <f>ROUND(I260*H260,2)</f>
        <v>0</v>
      </c>
      <c r="K260" s="234"/>
      <c r="L260" s="44"/>
      <c r="M260" s="235" t="s">
        <v>1</v>
      </c>
      <c r="N260" s="236" t="s">
        <v>44</v>
      </c>
      <c r="O260" s="91"/>
      <c r="P260" s="237">
        <f>O260*H260</f>
        <v>0</v>
      </c>
      <c r="Q260" s="237">
        <v>0</v>
      </c>
      <c r="R260" s="237">
        <f>Q260*H260</f>
        <v>0</v>
      </c>
      <c r="S260" s="237">
        <v>0</v>
      </c>
      <c r="T260" s="238">
        <f>S260*H260</f>
        <v>0</v>
      </c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R260" s="239" t="s">
        <v>214</v>
      </c>
      <c r="AT260" s="239" t="s">
        <v>210</v>
      </c>
      <c r="AU260" s="239" t="s">
        <v>85</v>
      </c>
      <c r="AY260" s="17" t="s">
        <v>208</v>
      </c>
      <c r="BE260" s="240">
        <f>IF(N260="základní",J260,0)</f>
        <v>0</v>
      </c>
      <c r="BF260" s="240">
        <f>IF(N260="snížená",J260,0)</f>
        <v>0</v>
      </c>
      <c r="BG260" s="240">
        <f>IF(N260="zákl. přenesená",J260,0)</f>
        <v>0</v>
      </c>
      <c r="BH260" s="240">
        <f>IF(N260="sníž. přenesená",J260,0)</f>
        <v>0</v>
      </c>
      <c r="BI260" s="240">
        <f>IF(N260="nulová",J260,0)</f>
        <v>0</v>
      </c>
      <c r="BJ260" s="17" t="s">
        <v>91</v>
      </c>
      <c r="BK260" s="240">
        <f>ROUND(I260*H260,2)</f>
        <v>0</v>
      </c>
      <c r="BL260" s="17" t="s">
        <v>214</v>
      </c>
      <c r="BM260" s="239" t="s">
        <v>659</v>
      </c>
    </row>
    <row r="261" s="2" customFormat="1" ht="16.5" customHeight="1">
      <c r="A261" s="38"/>
      <c r="B261" s="39"/>
      <c r="C261" s="227" t="s">
        <v>664</v>
      </c>
      <c r="D261" s="227" t="s">
        <v>210</v>
      </c>
      <c r="E261" s="228" t="s">
        <v>2381</v>
      </c>
      <c r="F261" s="229" t="s">
        <v>2382</v>
      </c>
      <c r="G261" s="230" t="s">
        <v>689</v>
      </c>
      <c r="H261" s="231">
        <v>2</v>
      </c>
      <c r="I261" s="232"/>
      <c r="J261" s="233">
        <f>ROUND(I261*H261,2)</f>
        <v>0</v>
      </c>
      <c r="K261" s="234"/>
      <c r="L261" s="44"/>
      <c r="M261" s="235" t="s">
        <v>1</v>
      </c>
      <c r="N261" s="236" t="s">
        <v>44</v>
      </c>
      <c r="O261" s="91"/>
      <c r="P261" s="237">
        <f>O261*H261</f>
        <v>0</v>
      </c>
      <c r="Q261" s="237">
        <v>0</v>
      </c>
      <c r="R261" s="237">
        <f>Q261*H261</f>
        <v>0</v>
      </c>
      <c r="S261" s="237">
        <v>0</v>
      </c>
      <c r="T261" s="238">
        <f>S261*H261</f>
        <v>0</v>
      </c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R261" s="239" t="s">
        <v>214</v>
      </c>
      <c r="AT261" s="239" t="s">
        <v>210</v>
      </c>
      <c r="AU261" s="239" t="s">
        <v>85</v>
      </c>
      <c r="AY261" s="17" t="s">
        <v>208</v>
      </c>
      <c r="BE261" s="240">
        <f>IF(N261="základní",J261,0)</f>
        <v>0</v>
      </c>
      <c r="BF261" s="240">
        <f>IF(N261="snížená",J261,0)</f>
        <v>0</v>
      </c>
      <c r="BG261" s="240">
        <f>IF(N261="zákl. přenesená",J261,0)</f>
        <v>0</v>
      </c>
      <c r="BH261" s="240">
        <f>IF(N261="sníž. přenesená",J261,0)</f>
        <v>0</v>
      </c>
      <c r="BI261" s="240">
        <f>IF(N261="nulová",J261,0)</f>
        <v>0</v>
      </c>
      <c r="BJ261" s="17" t="s">
        <v>91</v>
      </c>
      <c r="BK261" s="240">
        <f>ROUND(I261*H261,2)</f>
        <v>0</v>
      </c>
      <c r="BL261" s="17" t="s">
        <v>214</v>
      </c>
      <c r="BM261" s="239" t="s">
        <v>667</v>
      </c>
    </row>
    <row r="262" s="2" customFormat="1" ht="16.5" customHeight="1">
      <c r="A262" s="38"/>
      <c r="B262" s="39"/>
      <c r="C262" s="227" t="s">
        <v>440</v>
      </c>
      <c r="D262" s="227" t="s">
        <v>210</v>
      </c>
      <c r="E262" s="228" t="s">
        <v>2383</v>
      </c>
      <c r="F262" s="229" t="s">
        <v>2384</v>
      </c>
      <c r="G262" s="230" t="s">
        <v>689</v>
      </c>
      <c r="H262" s="231">
        <v>2</v>
      </c>
      <c r="I262" s="232"/>
      <c r="J262" s="233">
        <f>ROUND(I262*H262,2)</f>
        <v>0</v>
      </c>
      <c r="K262" s="234"/>
      <c r="L262" s="44"/>
      <c r="M262" s="235" t="s">
        <v>1</v>
      </c>
      <c r="N262" s="236" t="s">
        <v>44</v>
      </c>
      <c r="O262" s="91"/>
      <c r="P262" s="237">
        <f>O262*H262</f>
        <v>0</v>
      </c>
      <c r="Q262" s="237">
        <v>0</v>
      </c>
      <c r="R262" s="237">
        <f>Q262*H262</f>
        <v>0</v>
      </c>
      <c r="S262" s="237">
        <v>0</v>
      </c>
      <c r="T262" s="238">
        <f>S262*H262</f>
        <v>0</v>
      </c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R262" s="239" t="s">
        <v>214</v>
      </c>
      <c r="AT262" s="239" t="s">
        <v>210</v>
      </c>
      <c r="AU262" s="239" t="s">
        <v>85</v>
      </c>
      <c r="AY262" s="17" t="s">
        <v>208</v>
      </c>
      <c r="BE262" s="240">
        <f>IF(N262="základní",J262,0)</f>
        <v>0</v>
      </c>
      <c r="BF262" s="240">
        <f>IF(N262="snížená",J262,0)</f>
        <v>0</v>
      </c>
      <c r="BG262" s="240">
        <f>IF(N262="zákl. přenesená",J262,0)</f>
        <v>0</v>
      </c>
      <c r="BH262" s="240">
        <f>IF(N262="sníž. přenesená",J262,0)</f>
        <v>0</v>
      </c>
      <c r="BI262" s="240">
        <f>IF(N262="nulová",J262,0)</f>
        <v>0</v>
      </c>
      <c r="BJ262" s="17" t="s">
        <v>91</v>
      </c>
      <c r="BK262" s="240">
        <f>ROUND(I262*H262,2)</f>
        <v>0</v>
      </c>
      <c r="BL262" s="17" t="s">
        <v>214</v>
      </c>
      <c r="BM262" s="239" t="s">
        <v>676</v>
      </c>
    </row>
    <row r="263" s="2" customFormat="1" ht="16.5" customHeight="1">
      <c r="A263" s="38"/>
      <c r="B263" s="39"/>
      <c r="C263" s="227" t="s">
        <v>678</v>
      </c>
      <c r="D263" s="227" t="s">
        <v>210</v>
      </c>
      <c r="E263" s="228" t="s">
        <v>2385</v>
      </c>
      <c r="F263" s="229" t="s">
        <v>2386</v>
      </c>
      <c r="G263" s="230" t="s">
        <v>689</v>
      </c>
      <c r="H263" s="231">
        <v>14</v>
      </c>
      <c r="I263" s="232"/>
      <c r="J263" s="233">
        <f>ROUND(I263*H263,2)</f>
        <v>0</v>
      </c>
      <c r="K263" s="234"/>
      <c r="L263" s="44"/>
      <c r="M263" s="235" t="s">
        <v>1</v>
      </c>
      <c r="N263" s="236" t="s">
        <v>44</v>
      </c>
      <c r="O263" s="91"/>
      <c r="P263" s="237">
        <f>O263*H263</f>
        <v>0</v>
      </c>
      <c r="Q263" s="237">
        <v>0</v>
      </c>
      <c r="R263" s="237">
        <f>Q263*H263</f>
        <v>0</v>
      </c>
      <c r="S263" s="237">
        <v>0</v>
      </c>
      <c r="T263" s="238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9" t="s">
        <v>214</v>
      </c>
      <c r="AT263" s="239" t="s">
        <v>210</v>
      </c>
      <c r="AU263" s="239" t="s">
        <v>85</v>
      </c>
      <c r="AY263" s="17" t="s">
        <v>208</v>
      </c>
      <c r="BE263" s="240">
        <f>IF(N263="základní",J263,0)</f>
        <v>0</v>
      </c>
      <c r="BF263" s="240">
        <f>IF(N263="snížená",J263,0)</f>
        <v>0</v>
      </c>
      <c r="BG263" s="240">
        <f>IF(N263="zákl. přenesená",J263,0)</f>
        <v>0</v>
      </c>
      <c r="BH263" s="240">
        <f>IF(N263="sníž. přenesená",J263,0)</f>
        <v>0</v>
      </c>
      <c r="BI263" s="240">
        <f>IF(N263="nulová",J263,0)</f>
        <v>0</v>
      </c>
      <c r="BJ263" s="17" t="s">
        <v>91</v>
      </c>
      <c r="BK263" s="240">
        <f>ROUND(I263*H263,2)</f>
        <v>0</v>
      </c>
      <c r="BL263" s="17" t="s">
        <v>214</v>
      </c>
      <c r="BM263" s="239" t="s">
        <v>681</v>
      </c>
    </row>
    <row r="264" s="2" customFormat="1" ht="16.5" customHeight="1">
      <c r="A264" s="38"/>
      <c r="B264" s="39"/>
      <c r="C264" s="227" t="s">
        <v>451</v>
      </c>
      <c r="D264" s="227" t="s">
        <v>210</v>
      </c>
      <c r="E264" s="228" t="s">
        <v>2387</v>
      </c>
      <c r="F264" s="229" t="s">
        <v>2388</v>
      </c>
      <c r="G264" s="230" t="s">
        <v>689</v>
      </c>
      <c r="H264" s="231">
        <v>7</v>
      </c>
      <c r="I264" s="232"/>
      <c r="J264" s="233">
        <f>ROUND(I264*H264,2)</f>
        <v>0</v>
      </c>
      <c r="K264" s="234"/>
      <c r="L264" s="44"/>
      <c r="M264" s="235" t="s">
        <v>1</v>
      </c>
      <c r="N264" s="236" t="s">
        <v>44</v>
      </c>
      <c r="O264" s="91"/>
      <c r="P264" s="237">
        <f>O264*H264</f>
        <v>0</v>
      </c>
      <c r="Q264" s="237">
        <v>0</v>
      </c>
      <c r="R264" s="237">
        <f>Q264*H264</f>
        <v>0</v>
      </c>
      <c r="S264" s="237">
        <v>0</v>
      </c>
      <c r="T264" s="238">
        <f>S264*H264</f>
        <v>0</v>
      </c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R264" s="239" t="s">
        <v>214</v>
      </c>
      <c r="AT264" s="239" t="s">
        <v>210</v>
      </c>
      <c r="AU264" s="239" t="s">
        <v>85</v>
      </c>
      <c r="AY264" s="17" t="s">
        <v>208</v>
      </c>
      <c r="BE264" s="240">
        <f>IF(N264="základní",J264,0)</f>
        <v>0</v>
      </c>
      <c r="BF264" s="240">
        <f>IF(N264="snížená",J264,0)</f>
        <v>0</v>
      </c>
      <c r="BG264" s="240">
        <f>IF(N264="zákl. přenesená",J264,0)</f>
        <v>0</v>
      </c>
      <c r="BH264" s="240">
        <f>IF(N264="sníž. přenesená",J264,0)</f>
        <v>0</v>
      </c>
      <c r="BI264" s="240">
        <f>IF(N264="nulová",J264,0)</f>
        <v>0</v>
      </c>
      <c r="BJ264" s="17" t="s">
        <v>91</v>
      </c>
      <c r="BK264" s="240">
        <f>ROUND(I264*H264,2)</f>
        <v>0</v>
      </c>
      <c r="BL264" s="17" t="s">
        <v>214</v>
      </c>
      <c r="BM264" s="239" t="s">
        <v>684</v>
      </c>
    </row>
    <row r="265" s="2" customFormat="1" ht="16.5" customHeight="1">
      <c r="A265" s="38"/>
      <c r="B265" s="39"/>
      <c r="C265" s="227" t="s">
        <v>686</v>
      </c>
      <c r="D265" s="227" t="s">
        <v>210</v>
      </c>
      <c r="E265" s="228" t="s">
        <v>2389</v>
      </c>
      <c r="F265" s="229" t="s">
        <v>2390</v>
      </c>
      <c r="G265" s="230" t="s">
        <v>689</v>
      </c>
      <c r="H265" s="231">
        <v>5</v>
      </c>
      <c r="I265" s="232"/>
      <c r="J265" s="233">
        <f>ROUND(I265*H265,2)</f>
        <v>0</v>
      </c>
      <c r="K265" s="234"/>
      <c r="L265" s="44"/>
      <c r="M265" s="235" t="s">
        <v>1</v>
      </c>
      <c r="N265" s="236" t="s">
        <v>44</v>
      </c>
      <c r="O265" s="91"/>
      <c r="P265" s="237">
        <f>O265*H265</f>
        <v>0</v>
      </c>
      <c r="Q265" s="237">
        <v>0</v>
      </c>
      <c r="R265" s="237">
        <f>Q265*H265</f>
        <v>0</v>
      </c>
      <c r="S265" s="237">
        <v>0</v>
      </c>
      <c r="T265" s="238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9" t="s">
        <v>214</v>
      </c>
      <c r="AT265" s="239" t="s">
        <v>210</v>
      </c>
      <c r="AU265" s="239" t="s">
        <v>85</v>
      </c>
      <c r="AY265" s="17" t="s">
        <v>208</v>
      </c>
      <c r="BE265" s="240">
        <f>IF(N265="základní",J265,0)</f>
        <v>0</v>
      </c>
      <c r="BF265" s="240">
        <f>IF(N265="snížená",J265,0)</f>
        <v>0</v>
      </c>
      <c r="BG265" s="240">
        <f>IF(N265="zákl. přenesená",J265,0)</f>
        <v>0</v>
      </c>
      <c r="BH265" s="240">
        <f>IF(N265="sníž. přenesená",J265,0)</f>
        <v>0</v>
      </c>
      <c r="BI265" s="240">
        <f>IF(N265="nulová",J265,0)</f>
        <v>0</v>
      </c>
      <c r="BJ265" s="17" t="s">
        <v>91</v>
      </c>
      <c r="BK265" s="240">
        <f>ROUND(I265*H265,2)</f>
        <v>0</v>
      </c>
      <c r="BL265" s="17" t="s">
        <v>214</v>
      </c>
      <c r="BM265" s="239" t="s">
        <v>690</v>
      </c>
    </row>
    <row r="266" s="2" customFormat="1" ht="16.5" customHeight="1">
      <c r="A266" s="38"/>
      <c r="B266" s="39"/>
      <c r="C266" s="227" t="s">
        <v>455</v>
      </c>
      <c r="D266" s="227" t="s">
        <v>210</v>
      </c>
      <c r="E266" s="228" t="s">
        <v>2391</v>
      </c>
      <c r="F266" s="229" t="s">
        <v>2392</v>
      </c>
      <c r="G266" s="230" t="s">
        <v>689</v>
      </c>
      <c r="H266" s="231">
        <v>8</v>
      </c>
      <c r="I266" s="232"/>
      <c r="J266" s="233">
        <f>ROUND(I266*H266,2)</f>
        <v>0</v>
      </c>
      <c r="K266" s="234"/>
      <c r="L266" s="44"/>
      <c r="M266" s="235" t="s">
        <v>1</v>
      </c>
      <c r="N266" s="236" t="s">
        <v>44</v>
      </c>
      <c r="O266" s="91"/>
      <c r="P266" s="237">
        <f>O266*H266</f>
        <v>0</v>
      </c>
      <c r="Q266" s="237">
        <v>0</v>
      </c>
      <c r="R266" s="237">
        <f>Q266*H266</f>
        <v>0</v>
      </c>
      <c r="S266" s="237">
        <v>0</v>
      </c>
      <c r="T266" s="238">
        <f>S266*H266</f>
        <v>0</v>
      </c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R266" s="239" t="s">
        <v>214</v>
      </c>
      <c r="AT266" s="239" t="s">
        <v>210</v>
      </c>
      <c r="AU266" s="239" t="s">
        <v>85</v>
      </c>
      <c r="AY266" s="17" t="s">
        <v>208</v>
      </c>
      <c r="BE266" s="240">
        <f>IF(N266="základní",J266,0)</f>
        <v>0</v>
      </c>
      <c r="BF266" s="240">
        <f>IF(N266="snížená",J266,0)</f>
        <v>0</v>
      </c>
      <c r="BG266" s="240">
        <f>IF(N266="zákl. přenesená",J266,0)</f>
        <v>0</v>
      </c>
      <c r="BH266" s="240">
        <f>IF(N266="sníž. přenesená",J266,0)</f>
        <v>0</v>
      </c>
      <c r="BI266" s="240">
        <f>IF(N266="nulová",J266,0)</f>
        <v>0</v>
      </c>
      <c r="BJ266" s="17" t="s">
        <v>91</v>
      </c>
      <c r="BK266" s="240">
        <f>ROUND(I266*H266,2)</f>
        <v>0</v>
      </c>
      <c r="BL266" s="17" t="s">
        <v>214</v>
      </c>
      <c r="BM266" s="239" t="s">
        <v>693</v>
      </c>
    </row>
    <row r="267" s="2" customFormat="1" ht="21.75" customHeight="1">
      <c r="A267" s="38"/>
      <c r="B267" s="39"/>
      <c r="C267" s="227" t="s">
        <v>695</v>
      </c>
      <c r="D267" s="227" t="s">
        <v>210</v>
      </c>
      <c r="E267" s="228" t="s">
        <v>2393</v>
      </c>
      <c r="F267" s="229" t="s">
        <v>2394</v>
      </c>
      <c r="G267" s="230" t="s">
        <v>689</v>
      </c>
      <c r="H267" s="231">
        <v>2</v>
      </c>
      <c r="I267" s="232"/>
      <c r="J267" s="233">
        <f>ROUND(I267*H267,2)</f>
        <v>0</v>
      </c>
      <c r="K267" s="234"/>
      <c r="L267" s="44"/>
      <c r="M267" s="235" t="s">
        <v>1</v>
      </c>
      <c r="N267" s="236" t="s">
        <v>44</v>
      </c>
      <c r="O267" s="91"/>
      <c r="P267" s="237">
        <f>O267*H267</f>
        <v>0</v>
      </c>
      <c r="Q267" s="237">
        <v>0</v>
      </c>
      <c r="R267" s="237">
        <f>Q267*H267</f>
        <v>0</v>
      </c>
      <c r="S267" s="237">
        <v>0</v>
      </c>
      <c r="T267" s="238">
        <f>S267*H267</f>
        <v>0</v>
      </c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R267" s="239" t="s">
        <v>214</v>
      </c>
      <c r="AT267" s="239" t="s">
        <v>210</v>
      </c>
      <c r="AU267" s="239" t="s">
        <v>85</v>
      </c>
      <c r="AY267" s="17" t="s">
        <v>208</v>
      </c>
      <c r="BE267" s="240">
        <f>IF(N267="základní",J267,0)</f>
        <v>0</v>
      </c>
      <c r="BF267" s="240">
        <f>IF(N267="snížená",J267,0)</f>
        <v>0</v>
      </c>
      <c r="BG267" s="240">
        <f>IF(N267="zákl. přenesená",J267,0)</f>
        <v>0</v>
      </c>
      <c r="BH267" s="240">
        <f>IF(N267="sníž. přenesená",J267,0)</f>
        <v>0</v>
      </c>
      <c r="BI267" s="240">
        <f>IF(N267="nulová",J267,0)</f>
        <v>0</v>
      </c>
      <c r="BJ267" s="17" t="s">
        <v>91</v>
      </c>
      <c r="BK267" s="240">
        <f>ROUND(I267*H267,2)</f>
        <v>0</v>
      </c>
      <c r="BL267" s="17" t="s">
        <v>214</v>
      </c>
      <c r="BM267" s="239" t="s">
        <v>698</v>
      </c>
    </row>
    <row r="268" s="2" customFormat="1" ht="16.5" customHeight="1">
      <c r="A268" s="38"/>
      <c r="B268" s="39"/>
      <c r="C268" s="227" t="s">
        <v>460</v>
      </c>
      <c r="D268" s="227" t="s">
        <v>210</v>
      </c>
      <c r="E268" s="228" t="s">
        <v>2395</v>
      </c>
      <c r="F268" s="229" t="s">
        <v>2396</v>
      </c>
      <c r="G268" s="230" t="s">
        <v>689</v>
      </c>
      <c r="H268" s="231">
        <v>2</v>
      </c>
      <c r="I268" s="232"/>
      <c r="J268" s="233">
        <f>ROUND(I268*H268,2)</f>
        <v>0</v>
      </c>
      <c r="K268" s="234"/>
      <c r="L268" s="44"/>
      <c r="M268" s="235" t="s">
        <v>1</v>
      </c>
      <c r="N268" s="236" t="s">
        <v>44</v>
      </c>
      <c r="O268" s="91"/>
      <c r="P268" s="237">
        <f>O268*H268</f>
        <v>0</v>
      </c>
      <c r="Q268" s="237">
        <v>0</v>
      </c>
      <c r="R268" s="237">
        <f>Q268*H268</f>
        <v>0</v>
      </c>
      <c r="S268" s="237">
        <v>0</v>
      </c>
      <c r="T268" s="238">
        <f>S268*H268</f>
        <v>0</v>
      </c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R268" s="239" t="s">
        <v>214</v>
      </c>
      <c r="AT268" s="239" t="s">
        <v>210</v>
      </c>
      <c r="AU268" s="239" t="s">
        <v>85</v>
      </c>
      <c r="AY268" s="17" t="s">
        <v>208</v>
      </c>
      <c r="BE268" s="240">
        <f>IF(N268="základní",J268,0)</f>
        <v>0</v>
      </c>
      <c r="BF268" s="240">
        <f>IF(N268="snížená",J268,0)</f>
        <v>0</v>
      </c>
      <c r="BG268" s="240">
        <f>IF(N268="zákl. přenesená",J268,0)</f>
        <v>0</v>
      </c>
      <c r="BH268" s="240">
        <f>IF(N268="sníž. přenesená",J268,0)</f>
        <v>0</v>
      </c>
      <c r="BI268" s="240">
        <f>IF(N268="nulová",J268,0)</f>
        <v>0</v>
      </c>
      <c r="BJ268" s="17" t="s">
        <v>91</v>
      </c>
      <c r="BK268" s="240">
        <f>ROUND(I268*H268,2)</f>
        <v>0</v>
      </c>
      <c r="BL268" s="17" t="s">
        <v>214</v>
      </c>
      <c r="BM268" s="239" t="s">
        <v>701</v>
      </c>
    </row>
    <row r="269" s="2" customFormat="1" ht="16.5" customHeight="1">
      <c r="A269" s="38"/>
      <c r="B269" s="39"/>
      <c r="C269" s="227" t="s">
        <v>702</v>
      </c>
      <c r="D269" s="227" t="s">
        <v>210</v>
      </c>
      <c r="E269" s="228" t="s">
        <v>2397</v>
      </c>
      <c r="F269" s="229" t="s">
        <v>2398</v>
      </c>
      <c r="G269" s="230" t="s">
        <v>689</v>
      </c>
      <c r="H269" s="231">
        <v>10</v>
      </c>
      <c r="I269" s="232"/>
      <c r="J269" s="233">
        <f>ROUND(I269*H269,2)</f>
        <v>0</v>
      </c>
      <c r="K269" s="234"/>
      <c r="L269" s="44"/>
      <c r="M269" s="235" t="s">
        <v>1</v>
      </c>
      <c r="N269" s="236" t="s">
        <v>44</v>
      </c>
      <c r="O269" s="91"/>
      <c r="P269" s="237">
        <f>O269*H269</f>
        <v>0</v>
      </c>
      <c r="Q269" s="237">
        <v>0</v>
      </c>
      <c r="R269" s="237">
        <f>Q269*H269</f>
        <v>0</v>
      </c>
      <c r="S269" s="237">
        <v>0</v>
      </c>
      <c r="T269" s="238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9" t="s">
        <v>214</v>
      </c>
      <c r="AT269" s="239" t="s">
        <v>210</v>
      </c>
      <c r="AU269" s="239" t="s">
        <v>85</v>
      </c>
      <c r="AY269" s="17" t="s">
        <v>208</v>
      </c>
      <c r="BE269" s="240">
        <f>IF(N269="základní",J269,0)</f>
        <v>0</v>
      </c>
      <c r="BF269" s="240">
        <f>IF(N269="snížená",J269,0)</f>
        <v>0</v>
      </c>
      <c r="BG269" s="240">
        <f>IF(N269="zákl. přenesená",J269,0)</f>
        <v>0</v>
      </c>
      <c r="BH269" s="240">
        <f>IF(N269="sníž. přenesená",J269,0)</f>
        <v>0</v>
      </c>
      <c r="BI269" s="240">
        <f>IF(N269="nulová",J269,0)</f>
        <v>0</v>
      </c>
      <c r="BJ269" s="17" t="s">
        <v>91</v>
      </c>
      <c r="BK269" s="240">
        <f>ROUND(I269*H269,2)</f>
        <v>0</v>
      </c>
      <c r="BL269" s="17" t="s">
        <v>214</v>
      </c>
      <c r="BM269" s="239" t="s">
        <v>705</v>
      </c>
    </row>
    <row r="270" s="2" customFormat="1" ht="16.5" customHeight="1">
      <c r="A270" s="38"/>
      <c r="B270" s="39"/>
      <c r="C270" s="227" t="s">
        <v>463</v>
      </c>
      <c r="D270" s="227" t="s">
        <v>210</v>
      </c>
      <c r="E270" s="228" t="s">
        <v>2399</v>
      </c>
      <c r="F270" s="229" t="s">
        <v>2400</v>
      </c>
      <c r="G270" s="230" t="s">
        <v>689</v>
      </c>
      <c r="H270" s="231">
        <v>17</v>
      </c>
      <c r="I270" s="232"/>
      <c r="J270" s="233">
        <f>ROUND(I270*H270,2)</f>
        <v>0</v>
      </c>
      <c r="K270" s="234"/>
      <c r="L270" s="44"/>
      <c r="M270" s="235" t="s">
        <v>1</v>
      </c>
      <c r="N270" s="236" t="s">
        <v>44</v>
      </c>
      <c r="O270" s="91"/>
      <c r="P270" s="237">
        <f>O270*H270</f>
        <v>0</v>
      </c>
      <c r="Q270" s="237">
        <v>0</v>
      </c>
      <c r="R270" s="237">
        <f>Q270*H270</f>
        <v>0</v>
      </c>
      <c r="S270" s="237">
        <v>0</v>
      </c>
      <c r="T270" s="238">
        <f>S270*H270</f>
        <v>0</v>
      </c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R270" s="239" t="s">
        <v>214</v>
      </c>
      <c r="AT270" s="239" t="s">
        <v>210</v>
      </c>
      <c r="AU270" s="239" t="s">
        <v>85</v>
      </c>
      <c r="AY270" s="17" t="s">
        <v>208</v>
      </c>
      <c r="BE270" s="240">
        <f>IF(N270="základní",J270,0)</f>
        <v>0</v>
      </c>
      <c r="BF270" s="240">
        <f>IF(N270="snížená",J270,0)</f>
        <v>0</v>
      </c>
      <c r="BG270" s="240">
        <f>IF(N270="zákl. přenesená",J270,0)</f>
        <v>0</v>
      </c>
      <c r="BH270" s="240">
        <f>IF(N270="sníž. přenesená",J270,0)</f>
        <v>0</v>
      </c>
      <c r="BI270" s="240">
        <f>IF(N270="nulová",J270,0)</f>
        <v>0</v>
      </c>
      <c r="BJ270" s="17" t="s">
        <v>91</v>
      </c>
      <c r="BK270" s="240">
        <f>ROUND(I270*H270,2)</f>
        <v>0</v>
      </c>
      <c r="BL270" s="17" t="s">
        <v>214</v>
      </c>
      <c r="BM270" s="239" t="s">
        <v>708</v>
      </c>
    </row>
    <row r="271" s="2" customFormat="1" ht="16.5" customHeight="1">
      <c r="A271" s="38"/>
      <c r="B271" s="39"/>
      <c r="C271" s="227" t="s">
        <v>709</v>
      </c>
      <c r="D271" s="227" t="s">
        <v>210</v>
      </c>
      <c r="E271" s="228" t="s">
        <v>2401</v>
      </c>
      <c r="F271" s="229" t="s">
        <v>2402</v>
      </c>
      <c r="G271" s="230" t="s">
        <v>689</v>
      </c>
      <c r="H271" s="231">
        <v>1</v>
      </c>
      <c r="I271" s="232"/>
      <c r="J271" s="233">
        <f>ROUND(I271*H271,2)</f>
        <v>0</v>
      </c>
      <c r="K271" s="234"/>
      <c r="L271" s="44"/>
      <c r="M271" s="235" t="s">
        <v>1</v>
      </c>
      <c r="N271" s="236" t="s">
        <v>44</v>
      </c>
      <c r="O271" s="91"/>
      <c r="P271" s="237">
        <f>O271*H271</f>
        <v>0</v>
      </c>
      <c r="Q271" s="237">
        <v>0</v>
      </c>
      <c r="R271" s="237">
        <f>Q271*H271</f>
        <v>0</v>
      </c>
      <c r="S271" s="237">
        <v>0</v>
      </c>
      <c r="T271" s="238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9" t="s">
        <v>214</v>
      </c>
      <c r="AT271" s="239" t="s">
        <v>210</v>
      </c>
      <c r="AU271" s="239" t="s">
        <v>85</v>
      </c>
      <c r="AY271" s="17" t="s">
        <v>208</v>
      </c>
      <c r="BE271" s="240">
        <f>IF(N271="základní",J271,0)</f>
        <v>0</v>
      </c>
      <c r="BF271" s="240">
        <f>IF(N271="snížená",J271,0)</f>
        <v>0</v>
      </c>
      <c r="BG271" s="240">
        <f>IF(N271="zákl. přenesená",J271,0)</f>
        <v>0</v>
      </c>
      <c r="BH271" s="240">
        <f>IF(N271="sníž. přenesená",J271,0)</f>
        <v>0</v>
      </c>
      <c r="BI271" s="240">
        <f>IF(N271="nulová",J271,0)</f>
        <v>0</v>
      </c>
      <c r="BJ271" s="17" t="s">
        <v>91</v>
      </c>
      <c r="BK271" s="240">
        <f>ROUND(I271*H271,2)</f>
        <v>0</v>
      </c>
      <c r="BL271" s="17" t="s">
        <v>214</v>
      </c>
      <c r="BM271" s="239" t="s">
        <v>712</v>
      </c>
    </row>
    <row r="272" s="2" customFormat="1" ht="16.5" customHeight="1">
      <c r="A272" s="38"/>
      <c r="B272" s="39"/>
      <c r="C272" s="227" t="s">
        <v>467</v>
      </c>
      <c r="D272" s="227" t="s">
        <v>210</v>
      </c>
      <c r="E272" s="228" t="s">
        <v>2403</v>
      </c>
      <c r="F272" s="229" t="s">
        <v>2404</v>
      </c>
      <c r="G272" s="230" t="s">
        <v>689</v>
      </c>
      <c r="H272" s="231">
        <v>1</v>
      </c>
      <c r="I272" s="232"/>
      <c r="J272" s="233">
        <f>ROUND(I272*H272,2)</f>
        <v>0</v>
      </c>
      <c r="K272" s="234"/>
      <c r="L272" s="44"/>
      <c r="M272" s="235" t="s">
        <v>1</v>
      </c>
      <c r="N272" s="236" t="s">
        <v>44</v>
      </c>
      <c r="O272" s="91"/>
      <c r="P272" s="237">
        <f>O272*H272</f>
        <v>0</v>
      </c>
      <c r="Q272" s="237">
        <v>0</v>
      </c>
      <c r="R272" s="237">
        <f>Q272*H272</f>
        <v>0</v>
      </c>
      <c r="S272" s="237">
        <v>0</v>
      </c>
      <c r="T272" s="238">
        <f>S272*H272</f>
        <v>0</v>
      </c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R272" s="239" t="s">
        <v>214</v>
      </c>
      <c r="AT272" s="239" t="s">
        <v>210</v>
      </c>
      <c r="AU272" s="239" t="s">
        <v>85</v>
      </c>
      <c r="AY272" s="17" t="s">
        <v>208</v>
      </c>
      <c r="BE272" s="240">
        <f>IF(N272="základní",J272,0)</f>
        <v>0</v>
      </c>
      <c r="BF272" s="240">
        <f>IF(N272="snížená",J272,0)</f>
        <v>0</v>
      </c>
      <c r="BG272" s="240">
        <f>IF(N272="zákl. přenesená",J272,0)</f>
        <v>0</v>
      </c>
      <c r="BH272" s="240">
        <f>IF(N272="sníž. přenesená",J272,0)</f>
        <v>0</v>
      </c>
      <c r="BI272" s="240">
        <f>IF(N272="nulová",J272,0)</f>
        <v>0</v>
      </c>
      <c r="BJ272" s="17" t="s">
        <v>91</v>
      </c>
      <c r="BK272" s="240">
        <f>ROUND(I272*H272,2)</f>
        <v>0</v>
      </c>
      <c r="BL272" s="17" t="s">
        <v>214</v>
      </c>
      <c r="BM272" s="239" t="s">
        <v>715</v>
      </c>
    </row>
    <row r="273" s="2" customFormat="1" ht="16.5" customHeight="1">
      <c r="A273" s="38"/>
      <c r="B273" s="39"/>
      <c r="C273" s="227" t="s">
        <v>716</v>
      </c>
      <c r="D273" s="227" t="s">
        <v>210</v>
      </c>
      <c r="E273" s="228" t="s">
        <v>2405</v>
      </c>
      <c r="F273" s="229" t="s">
        <v>2406</v>
      </c>
      <c r="G273" s="230" t="s">
        <v>689</v>
      </c>
      <c r="H273" s="231">
        <v>1</v>
      </c>
      <c r="I273" s="232"/>
      <c r="J273" s="233">
        <f>ROUND(I273*H273,2)</f>
        <v>0</v>
      </c>
      <c r="K273" s="234"/>
      <c r="L273" s="44"/>
      <c r="M273" s="235" t="s">
        <v>1</v>
      </c>
      <c r="N273" s="236" t="s">
        <v>44</v>
      </c>
      <c r="O273" s="91"/>
      <c r="P273" s="237">
        <f>O273*H273</f>
        <v>0</v>
      </c>
      <c r="Q273" s="237">
        <v>0</v>
      </c>
      <c r="R273" s="237">
        <f>Q273*H273</f>
        <v>0</v>
      </c>
      <c r="S273" s="237">
        <v>0</v>
      </c>
      <c r="T273" s="238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9" t="s">
        <v>214</v>
      </c>
      <c r="AT273" s="239" t="s">
        <v>210</v>
      </c>
      <c r="AU273" s="239" t="s">
        <v>85</v>
      </c>
      <c r="AY273" s="17" t="s">
        <v>208</v>
      </c>
      <c r="BE273" s="240">
        <f>IF(N273="základní",J273,0)</f>
        <v>0</v>
      </c>
      <c r="BF273" s="240">
        <f>IF(N273="snížená",J273,0)</f>
        <v>0</v>
      </c>
      <c r="BG273" s="240">
        <f>IF(N273="zákl. přenesená",J273,0)</f>
        <v>0</v>
      </c>
      <c r="BH273" s="240">
        <f>IF(N273="sníž. přenesená",J273,0)</f>
        <v>0</v>
      </c>
      <c r="BI273" s="240">
        <f>IF(N273="nulová",J273,0)</f>
        <v>0</v>
      </c>
      <c r="BJ273" s="17" t="s">
        <v>91</v>
      </c>
      <c r="BK273" s="240">
        <f>ROUND(I273*H273,2)</f>
        <v>0</v>
      </c>
      <c r="BL273" s="17" t="s">
        <v>214</v>
      </c>
      <c r="BM273" s="239" t="s">
        <v>719</v>
      </c>
    </row>
    <row r="274" s="2" customFormat="1" ht="16.5" customHeight="1">
      <c r="A274" s="38"/>
      <c r="B274" s="39"/>
      <c r="C274" s="227" t="s">
        <v>470</v>
      </c>
      <c r="D274" s="227" t="s">
        <v>210</v>
      </c>
      <c r="E274" s="228" t="s">
        <v>2407</v>
      </c>
      <c r="F274" s="229" t="s">
        <v>2408</v>
      </c>
      <c r="G274" s="230" t="s">
        <v>689</v>
      </c>
      <c r="H274" s="231">
        <v>10</v>
      </c>
      <c r="I274" s="232"/>
      <c r="J274" s="233">
        <f>ROUND(I274*H274,2)</f>
        <v>0</v>
      </c>
      <c r="K274" s="234"/>
      <c r="L274" s="44"/>
      <c r="M274" s="235" t="s">
        <v>1</v>
      </c>
      <c r="N274" s="236" t="s">
        <v>44</v>
      </c>
      <c r="O274" s="91"/>
      <c r="P274" s="237">
        <f>O274*H274</f>
        <v>0</v>
      </c>
      <c r="Q274" s="237">
        <v>0</v>
      </c>
      <c r="R274" s="237">
        <f>Q274*H274</f>
        <v>0</v>
      </c>
      <c r="S274" s="237">
        <v>0</v>
      </c>
      <c r="T274" s="238">
        <f>S274*H274</f>
        <v>0</v>
      </c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R274" s="239" t="s">
        <v>214</v>
      </c>
      <c r="AT274" s="239" t="s">
        <v>210</v>
      </c>
      <c r="AU274" s="239" t="s">
        <v>85</v>
      </c>
      <c r="AY274" s="17" t="s">
        <v>208</v>
      </c>
      <c r="BE274" s="240">
        <f>IF(N274="základní",J274,0)</f>
        <v>0</v>
      </c>
      <c r="BF274" s="240">
        <f>IF(N274="snížená",J274,0)</f>
        <v>0</v>
      </c>
      <c r="BG274" s="240">
        <f>IF(N274="zákl. přenesená",J274,0)</f>
        <v>0</v>
      </c>
      <c r="BH274" s="240">
        <f>IF(N274="sníž. přenesená",J274,0)</f>
        <v>0</v>
      </c>
      <c r="BI274" s="240">
        <f>IF(N274="nulová",J274,0)</f>
        <v>0</v>
      </c>
      <c r="BJ274" s="17" t="s">
        <v>91</v>
      </c>
      <c r="BK274" s="240">
        <f>ROUND(I274*H274,2)</f>
        <v>0</v>
      </c>
      <c r="BL274" s="17" t="s">
        <v>214</v>
      </c>
      <c r="BM274" s="239" t="s">
        <v>722</v>
      </c>
    </row>
    <row r="275" s="2" customFormat="1" ht="16.5" customHeight="1">
      <c r="A275" s="38"/>
      <c r="B275" s="39"/>
      <c r="C275" s="227" t="s">
        <v>724</v>
      </c>
      <c r="D275" s="227" t="s">
        <v>210</v>
      </c>
      <c r="E275" s="228" t="s">
        <v>2409</v>
      </c>
      <c r="F275" s="229" t="s">
        <v>2410</v>
      </c>
      <c r="G275" s="230" t="s">
        <v>689</v>
      </c>
      <c r="H275" s="231">
        <v>2</v>
      </c>
      <c r="I275" s="232"/>
      <c r="J275" s="233">
        <f>ROUND(I275*H275,2)</f>
        <v>0</v>
      </c>
      <c r="K275" s="234"/>
      <c r="L275" s="44"/>
      <c r="M275" s="235" t="s">
        <v>1</v>
      </c>
      <c r="N275" s="236" t="s">
        <v>44</v>
      </c>
      <c r="O275" s="91"/>
      <c r="P275" s="237">
        <f>O275*H275</f>
        <v>0</v>
      </c>
      <c r="Q275" s="237">
        <v>0</v>
      </c>
      <c r="R275" s="237">
        <f>Q275*H275</f>
        <v>0</v>
      </c>
      <c r="S275" s="237">
        <v>0</v>
      </c>
      <c r="T275" s="238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9" t="s">
        <v>214</v>
      </c>
      <c r="AT275" s="239" t="s">
        <v>210</v>
      </c>
      <c r="AU275" s="239" t="s">
        <v>85</v>
      </c>
      <c r="AY275" s="17" t="s">
        <v>208</v>
      </c>
      <c r="BE275" s="240">
        <f>IF(N275="základní",J275,0)</f>
        <v>0</v>
      </c>
      <c r="BF275" s="240">
        <f>IF(N275="snížená",J275,0)</f>
        <v>0</v>
      </c>
      <c r="BG275" s="240">
        <f>IF(N275="zákl. přenesená",J275,0)</f>
        <v>0</v>
      </c>
      <c r="BH275" s="240">
        <f>IF(N275="sníž. přenesená",J275,0)</f>
        <v>0</v>
      </c>
      <c r="BI275" s="240">
        <f>IF(N275="nulová",J275,0)</f>
        <v>0</v>
      </c>
      <c r="BJ275" s="17" t="s">
        <v>91</v>
      </c>
      <c r="BK275" s="240">
        <f>ROUND(I275*H275,2)</f>
        <v>0</v>
      </c>
      <c r="BL275" s="17" t="s">
        <v>214</v>
      </c>
      <c r="BM275" s="239" t="s">
        <v>727</v>
      </c>
    </row>
    <row r="276" s="2" customFormat="1" ht="16.5" customHeight="1">
      <c r="A276" s="38"/>
      <c r="B276" s="39"/>
      <c r="C276" s="227" t="s">
        <v>474</v>
      </c>
      <c r="D276" s="227" t="s">
        <v>210</v>
      </c>
      <c r="E276" s="228" t="s">
        <v>2411</v>
      </c>
      <c r="F276" s="229" t="s">
        <v>2412</v>
      </c>
      <c r="G276" s="230" t="s">
        <v>689</v>
      </c>
      <c r="H276" s="231">
        <v>23</v>
      </c>
      <c r="I276" s="232"/>
      <c r="J276" s="233">
        <f>ROUND(I276*H276,2)</f>
        <v>0</v>
      </c>
      <c r="K276" s="234"/>
      <c r="L276" s="44"/>
      <c r="M276" s="235" t="s">
        <v>1</v>
      </c>
      <c r="N276" s="236" t="s">
        <v>44</v>
      </c>
      <c r="O276" s="91"/>
      <c r="P276" s="237">
        <f>O276*H276</f>
        <v>0</v>
      </c>
      <c r="Q276" s="237">
        <v>0</v>
      </c>
      <c r="R276" s="237">
        <f>Q276*H276</f>
        <v>0</v>
      </c>
      <c r="S276" s="237">
        <v>0</v>
      </c>
      <c r="T276" s="238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9" t="s">
        <v>214</v>
      </c>
      <c r="AT276" s="239" t="s">
        <v>210</v>
      </c>
      <c r="AU276" s="239" t="s">
        <v>85</v>
      </c>
      <c r="AY276" s="17" t="s">
        <v>208</v>
      </c>
      <c r="BE276" s="240">
        <f>IF(N276="základní",J276,0)</f>
        <v>0</v>
      </c>
      <c r="BF276" s="240">
        <f>IF(N276="snížená",J276,0)</f>
        <v>0</v>
      </c>
      <c r="BG276" s="240">
        <f>IF(N276="zákl. přenesená",J276,0)</f>
        <v>0</v>
      </c>
      <c r="BH276" s="240">
        <f>IF(N276="sníž. přenesená",J276,0)</f>
        <v>0</v>
      </c>
      <c r="BI276" s="240">
        <f>IF(N276="nulová",J276,0)</f>
        <v>0</v>
      </c>
      <c r="BJ276" s="17" t="s">
        <v>91</v>
      </c>
      <c r="BK276" s="240">
        <f>ROUND(I276*H276,2)</f>
        <v>0</v>
      </c>
      <c r="BL276" s="17" t="s">
        <v>214</v>
      </c>
      <c r="BM276" s="239" t="s">
        <v>733</v>
      </c>
    </row>
    <row r="277" s="2" customFormat="1" ht="16.5" customHeight="1">
      <c r="A277" s="38"/>
      <c r="B277" s="39"/>
      <c r="C277" s="227" t="s">
        <v>734</v>
      </c>
      <c r="D277" s="227" t="s">
        <v>210</v>
      </c>
      <c r="E277" s="228" t="s">
        <v>2413</v>
      </c>
      <c r="F277" s="229" t="s">
        <v>2414</v>
      </c>
      <c r="G277" s="230" t="s">
        <v>267</v>
      </c>
      <c r="H277" s="231">
        <v>690</v>
      </c>
      <c r="I277" s="232"/>
      <c r="J277" s="233">
        <f>ROUND(I277*H277,2)</f>
        <v>0</v>
      </c>
      <c r="K277" s="234"/>
      <c r="L277" s="44"/>
      <c r="M277" s="235" t="s">
        <v>1</v>
      </c>
      <c r="N277" s="236" t="s">
        <v>44</v>
      </c>
      <c r="O277" s="91"/>
      <c r="P277" s="237">
        <f>O277*H277</f>
        <v>0</v>
      </c>
      <c r="Q277" s="237">
        <v>0</v>
      </c>
      <c r="R277" s="237">
        <f>Q277*H277</f>
        <v>0</v>
      </c>
      <c r="S277" s="237">
        <v>0</v>
      </c>
      <c r="T277" s="238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9" t="s">
        <v>214</v>
      </c>
      <c r="AT277" s="239" t="s">
        <v>210</v>
      </c>
      <c r="AU277" s="239" t="s">
        <v>85</v>
      </c>
      <c r="AY277" s="17" t="s">
        <v>208</v>
      </c>
      <c r="BE277" s="240">
        <f>IF(N277="základní",J277,0)</f>
        <v>0</v>
      </c>
      <c r="BF277" s="240">
        <f>IF(N277="snížená",J277,0)</f>
        <v>0</v>
      </c>
      <c r="BG277" s="240">
        <f>IF(N277="zákl. přenesená",J277,0)</f>
        <v>0</v>
      </c>
      <c r="BH277" s="240">
        <f>IF(N277="sníž. přenesená",J277,0)</f>
        <v>0</v>
      </c>
      <c r="BI277" s="240">
        <f>IF(N277="nulová",J277,0)</f>
        <v>0</v>
      </c>
      <c r="BJ277" s="17" t="s">
        <v>91</v>
      </c>
      <c r="BK277" s="240">
        <f>ROUND(I277*H277,2)</f>
        <v>0</v>
      </c>
      <c r="BL277" s="17" t="s">
        <v>214</v>
      </c>
      <c r="BM277" s="239" t="s">
        <v>737</v>
      </c>
    </row>
    <row r="278" s="2" customFormat="1" ht="16.5" customHeight="1">
      <c r="A278" s="38"/>
      <c r="B278" s="39"/>
      <c r="C278" s="227" t="s">
        <v>479</v>
      </c>
      <c r="D278" s="227" t="s">
        <v>210</v>
      </c>
      <c r="E278" s="228" t="s">
        <v>2415</v>
      </c>
      <c r="F278" s="229" t="s">
        <v>2416</v>
      </c>
      <c r="G278" s="230" t="s">
        <v>267</v>
      </c>
      <c r="H278" s="231">
        <v>100</v>
      </c>
      <c r="I278" s="232"/>
      <c r="J278" s="233">
        <f>ROUND(I278*H278,2)</f>
        <v>0</v>
      </c>
      <c r="K278" s="234"/>
      <c r="L278" s="44"/>
      <c r="M278" s="235" t="s">
        <v>1</v>
      </c>
      <c r="N278" s="236" t="s">
        <v>44</v>
      </c>
      <c r="O278" s="91"/>
      <c r="P278" s="237">
        <f>O278*H278</f>
        <v>0</v>
      </c>
      <c r="Q278" s="237">
        <v>0</v>
      </c>
      <c r="R278" s="237">
        <f>Q278*H278</f>
        <v>0</v>
      </c>
      <c r="S278" s="237">
        <v>0</v>
      </c>
      <c r="T278" s="238">
        <f>S278*H278</f>
        <v>0</v>
      </c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R278" s="239" t="s">
        <v>214</v>
      </c>
      <c r="AT278" s="239" t="s">
        <v>210</v>
      </c>
      <c r="AU278" s="239" t="s">
        <v>85</v>
      </c>
      <c r="AY278" s="17" t="s">
        <v>208</v>
      </c>
      <c r="BE278" s="240">
        <f>IF(N278="základní",J278,0)</f>
        <v>0</v>
      </c>
      <c r="BF278" s="240">
        <f>IF(N278="snížená",J278,0)</f>
        <v>0</v>
      </c>
      <c r="BG278" s="240">
        <f>IF(N278="zákl. přenesená",J278,0)</f>
        <v>0</v>
      </c>
      <c r="BH278" s="240">
        <f>IF(N278="sníž. přenesená",J278,0)</f>
        <v>0</v>
      </c>
      <c r="BI278" s="240">
        <f>IF(N278="nulová",J278,0)</f>
        <v>0</v>
      </c>
      <c r="BJ278" s="17" t="s">
        <v>91</v>
      </c>
      <c r="BK278" s="240">
        <f>ROUND(I278*H278,2)</f>
        <v>0</v>
      </c>
      <c r="BL278" s="17" t="s">
        <v>214</v>
      </c>
      <c r="BM278" s="239" t="s">
        <v>740</v>
      </c>
    </row>
    <row r="279" s="2" customFormat="1" ht="16.5" customHeight="1">
      <c r="A279" s="38"/>
      <c r="B279" s="39"/>
      <c r="C279" s="227" t="s">
        <v>742</v>
      </c>
      <c r="D279" s="227" t="s">
        <v>210</v>
      </c>
      <c r="E279" s="228" t="s">
        <v>2417</v>
      </c>
      <c r="F279" s="229" t="s">
        <v>2418</v>
      </c>
      <c r="G279" s="230" t="s">
        <v>267</v>
      </c>
      <c r="H279" s="231">
        <v>180</v>
      </c>
      <c r="I279" s="232"/>
      <c r="J279" s="233">
        <f>ROUND(I279*H279,2)</f>
        <v>0</v>
      </c>
      <c r="K279" s="234"/>
      <c r="L279" s="44"/>
      <c r="M279" s="235" t="s">
        <v>1</v>
      </c>
      <c r="N279" s="236" t="s">
        <v>44</v>
      </c>
      <c r="O279" s="91"/>
      <c r="P279" s="237">
        <f>O279*H279</f>
        <v>0</v>
      </c>
      <c r="Q279" s="237">
        <v>0</v>
      </c>
      <c r="R279" s="237">
        <f>Q279*H279</f>
        <v>0</v>
      </c>
      <c r="S279" s="237">
        <v>0</v>
      </c>
      <c r="T279" s="238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9" t="s">
        <v>214</v>
      </c>
      <c r="AT279" s="239" t="s">
        <v>210</v>
      </c>
      <c r="AU279" s="239" t="s">
        <v>85</v>
      </c>
      <c r="AY279" s="17" t="s">
        <v>208</v>
      </c>
      <c r="BE279" s="240">
        <f>IF(N279="základní",J279,0)</f>
        <v>0</v>
      </c>
      <c r="BF279" s="240">
        <f>IF(N279="snížená",J279,0)</f>
        <v>0</v>
      </c>
      <c r="BG279" s="240">
        <f>IF(N279="zákl. přenesená",J279,0)</f>
        <v>0</v>
      </c>
      <c r="BH279" s="240">
        <f>IF(N279="sníž. přenesená",J279,0)</f>
        <v>0</v>
      </c>
      <c r="BI279" s="240">
        <f>IF(N279="nulová",J279,0)</f>
        <v>0</v>
      </c>
      <c r="BJ279" s="17" t="s">
        <v>91</v>
      </c>
      <c r="BK279" s="240">
        <f>ROUND(I279*H279,2)</f>
        <v>0</v>
      </c>
      <c r="BL279" s="17" t="s">
        <v>214</v>
      </c>
      <c r="BM279" s="239" t="s">
        <v>745</v>
      </c>
    </row>
    <row r="280" s="2" customFormat="1" ht="16.5" customHeight="1">
      <c r="A280" s="38"/>
      <c r="B280" s="39"/>
      <c r="C280" s="227" t="s">
        <v>484</v>
      </c>
      <c r="D280" s="227" t="s">
        <v>210</v>
      </c>
      <c r="E280" s="228" t="s">
        <v>2419</v>
      </c>
      <c r="F280" s="229" t="s">
        <v>2420</v>
      </c>
      <c r="G280" s="230" t="s">
        <v>689</v>
      </c>
      <c r="H280" s="231">
        <v>140</v>
      </c>
      <c r="I280" s="232"/>
      <c r="J280" s="233">
        <f>ROUND(I280*H280,2)</f>
        <v>0</v>
      </c>
      <c r="K280" s="234"/>
      <c r="L280" s="44"/>
      <c r="M280" s="235" t="s">
        <v>1</v>
      </c>
      <c r="N280" s="236" t="s">
        <v>44</v>
      </c>
      <c r="O280" s="91"/>
      <c r="P280" s="237">
        <f>O280*H280</f>
        <v>0</v>
      </c>
      <c r="Q280" s="237">
        <v>0</v>
      </c>
      <c r="R280" s="237">
        <f>Q280*H280</f>
        <v>0</v>
      </c>
      <c r="S280" s="237">
        <v>0</v>
      </c>
      <c r="T280" s="238">
        <f>S280*H280</f>
        <v>0</v>
      </c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R280" s="239" t="s">
        <v>214</v>
      </c>
      <c r="AT280" s="239" t="s">
        <v>210</v>
      </c>
      <c r="AU280" s="239" t="s">
        <v>85</v>
      </c>
      <c r="AY280" s="17" t="s">
        <v>208</v>
      </c>
      <c r="BE280" s="240">
        <f>IF(N280="základní",J280,0)</f>
        <v>0</v>
      </c>
      <c r="BF280" s="240">
        <f>IF(N280="snížená",J280,0)</f>
        <v>0</v>
      </c>
      <c r="BG280" s="240">
        <f>IF(N280="zákl. přenesená",J280,0)</f>
        <v>0</v>
      </c>
      <c r="BH280" s="240">
        <f>IF(N280="sníž. přenesená",J280,0)</f>
        <v>0</v>
      </c>
      <c r="BI280" s="240">
        <f>IF(N280="nulová",J280,0)</f>
        <v>0</v>
      </c>
      <c r="BJ280" s="17" t="s">
        <v>91</v>
      </c>
      <c r="BK280" s="240">
        <f>ROUND(I280*H280,2)</f>
        <v>0</v>
      </c>
      <c r="BL280" s="17" t="s">
        <v>214</v>
      </c>
      <c r="BM280" s="239" t="s">
        <v>750</v>
      </c>
    </row>
    <row r="281" s="2" customFormat="1" ht="16.5" customHeight="1">
      <c r="A281" s="38"/>
      <c r="B281" s="39"/>
      <c r="C281" s="227" t="s">
        <v>755</v>
      </c>
      <c r="D281" s="227" t="s">
        <v>210</v>
      </c>
      <c r="E281" s="228" t="s">
        <v>2421</v>
      </c>
      <c r="F281" s="229" t="s">
        <v>2422</v>
      </c>
      <c r="G281" s="230" t="s">
        <v>689</v>
      </c>
      <c r="H281" s="231">
        <v>1</v>
      </c>
      <c r="I281" s="232"/>
      <c r="J281" s="233">
        <f>ROUND(I281*H281,2)</f>
        <v>0</v>
      </c>
      <c r="K281" s="234"/>
      <c r="L281" s="44"/>
      <c r="M281" s="235" t="s">
        <v>1</v>
      </c>
      <c r="N281" s="236" t="s">
        <v>44</v>
      </c>
      <c r="O281" s="91"/>
      <c r="P281" s="237">
        <f>O281*H281</f>
        <v>0</v>
      </c>
      <c r="Q281" s="237">
        <v>0</v>
      </c>
      <c r="R281" s="237">
        <f>Q281*H281</f>
        <v>0</v>
      </c>
      <c r="S281" s="237">
        <v>0</v>
      </c>
      <c r="T281" s="238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9" t="s">
        <v>214</v>
      </c>
      <c r="AT281" s="239" t="s">
        <v>210</v>
      </c>
      <c r="AU281" s="239" t="s">
        <v>85</v>
      </c>
      <c r="AY281" s="17" t="s">
        <v>208</v>
      </c>
      <c r="BE281" s="240">
        <f>IF(N281="základní",J281,0)</f>
        <v>0</v>
      </c>
      <c r="BF281" s="240">
        <f>IF(N281="snížená",J281,0)</f>
        <v>0</v>
      </c>
      <c r="BG281" s="240">
        <f>IF(N281="zákl. přenesená",J281,0)</f>
        <v>0</v>
      </c>
      <c r="BH281" s="240">
        <f>IF(N281="sníž. přenesená",J281,0)</f>
        <v>0</v>
      </c>
      <c r="BI281" s="240">
        <f>IF(N281="nulová",J281,0)</f>
        <v>0</v>
      </c>
      <c r="BJ281" s="17" t="s">
        <v>91</v>
      </c>
      <c r="BK281" s="240">
        <f>ROUND(I281*H281,2)</f>
        <v>0</v>
      </c>
      <c r="BL281" s="17" t="s">
        <v>214</v>
      </c>
      <c r="BM281" s="239" t="s">
        <v>758</v>
      </c>
    </row>
    <row r="282" s="2" customFormat="1" ht="16.5" customHeight="1">
      <c r="A282" s="38"/>
      <c r="B282" s="39"/>
      <c r="C282" s="227" t="s">
        <v>488</v>
      </c>
      <c r="D282" s="227" t="s">
        <v>210</v>
      </c>
      <c r="E282" s="228" t="s">
        <v>2423</v>
      </c>
      <c r="F282" s="229" t="s">
        <v>2424</v>
      </c>
      <c r="G282" s="230" t="s">
        <v>689</v>
      </c>
      <c r="H282" s="231">
        <v>1</v>
      </c>
      <c r="I282" s="232"/>
      <c r="J282" s="233">
        <f>ROUND(I282*H282,2)</f>
        <v>0</v>
      </c>
      <c r="K282" s="234"/>
      <c r="L282" s="44"/>
      <c r="M282" s="235" t="s">
        <v>1</v>
      </c>
      <c r="N282" s="236" t="s">
        <v>44</v>
      </c>
      <c r="O282" s="91"/>
      <c r="P282" s="237">
        <f>O282*H282</f>
        <v>0</v>
      </c>
      <c r="Q282" s="237">
        <v>0</v>
      </c>
      <c r="R282" s="237">
        <f>Q282*H282</f>
        <v>0</v>
      </c>
      <c r="S282" s="237">
        <v>0</v>
      </c>
      <c r="T282" s="238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9" t="s">
        <v>214</v>
      </c>
      <c r="AT282" s="239" t="s">
        <v>210</v>
      </c>
      <c r="AU282" s="239" t="s">
        <v>85</v>
      </c>
      <c r="AY282" s="17" t="s">
        <v>208</v>
      </c>
      <c r="BE282" s="240">
        <f>IF(N282="základní",J282,0)</f>
        <v>0</v>
      </c>
      <c r="BF282" s="240">
        <f>IF(N282="snížená",J282,0)</f>
        <v>0</v>
      </c>
      <c r="BG282" s="240">
        <f>IF(N282="zákl. přenesená",J282,0)</f>
        <v>0</v>
      </c>
      <c r="BH282" s="240">
        <f>IF(N282="sníž. přenesená",J282,0)</f>
        <v>0</v>
      </c>
      <c r="BI282" s="240">
        <f>IF(N282="nulová",J282,0)</f>
        <v>0</v>
      </c>
      <c r="BJ282" s="17" t="s">
        <v>91</v>
      </c>
      <c r="BK282" s="240">
        <f>ROUND(I282*H282,2)</f>
        <v>0</v>
      </c>
      <c r="BL282" s="17" t="s">
        <v>214</v>
      </c>
      <c r="BM282" s="239" t="s">
        <v>762</v>
      </c>
    </row>
    <row r="283" s="2" customFormat="1" ht="16.5" customHeight="1">
      <c r="A283" s="38"/>
      <c r="B283" s="39"/>
      <c r="C283" s="227" t="s">
        <v>764</v>
      </c>
      <c r="D283" s="227" t="s">
        <v>210</v>
      </c>
      <c r="E283" s="228" t="s">
        <v>2425</v>
      </c>
      <c r="F283" s="229" t="s">
        <v>2426</v>
      </c>
      <c r="G283" s="230" t="s">
        <v>689</v>
      </c>
      <c r="H283" s="231">
        <v>23</v>
      </c>
      <c r="I283" s="232"/>
      <c r="J283" s="233">
        <f>ROUND(I283*H283,2)</f>
        <v>0</v>
      </c>
      <c r="K283" s="234"/>
      <c r="L283" s="44"/>
      <c r="M283" s="235" t="s">
        <v>1</v>
      </c>
      <c r="N283" s="236" t="s">
        <v>44</v>
      </c>
      <c r="O283" s="91"/>
      <c r="P283" s="237">
        <f>O283*H283</f>
        <v>0</v>
      </c>
      <c r="Q283" s="237">
        <v>0</v>
      </c>
      <c r="R283" s="237">
        <f>Q283*H283</f>
        <v>0</v>
      </c>
      <c r="S283" s="237">
        <v>0</v>
      </c>
      <c r="T283" s="238">
        <f>S283*H283</f>
        <v>0</v>
      </c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R283" s="239" t="s">
        <v>214</v>
      </c>
      <c r="AT283" s="239" t="s">
        <v>210</v>
      </c>
      <c r="AU283" s="239" t="s">
        <v>85</v>
      </c>
      <c r="AY283" s="17" t="s">
        <v>208</v>
      </c>
      <c r="BE283" s="240">
        <f>IF(N283="základní",J283,0)</f>
        <v>0</v>
      </c>
      <c r="BF283" s="240">
        <f>IF(N283="snížená",J283,0)</f>
        <v>0</v>
      </c>
      <c r="BG283" s="240">
        <f>IF(N283="zákl. přenesená",J283,0)</f>
        <v>0</v>
      </c>
      <c r="BH283" s="240">
        <f>IF(N283="sníž. přenesená",J283,0)</f>
        <v>0</v>
      </c>
      <c r="BI283" s="240">
        <f>IF(N283="nulová",J283,0)</f>
        <v>0</v>
      </c>
      <c r="BJ283" s="17" t="s">
        <v>91</v>
      </c>
      <c r="BK283" s="240">
        <f>ROUND(I283*H283,2)</f>
        <v>0</v>
      </c>
      <c r="BL283" s="17" t="s">
        <v>214</v>
      </c>
      <c r="BM283" s="239" t="s">
        <v>767</v>
      </c>
    </row>
    <row r="284" s="2" customFormat="1" ht="16.5" customHeight="1">
      <c r="A284" s="38"/>
      <c r="B284" s="39"/>
      <c r="C284" s="227" t="s">
        <v>492</v>
      </c>
      <c r="D284" s="227" t="s">
        <v>210</v>
      </c>
      <c r="E284" s="228" t="s">
        <v>2427</v>
      </c>
      <c r="F284" s="229" t="s">
        <v>2428</v>
      </c>
      <c r="G284" s="230" t="s">
        <v>689</v>
      </c>
      <c r="H284" s="231">
        <v>7</v>
      </c>
      <c r="I284" s="232"/>
      <c r="J284" s="233">
        <f>ROUND(I284*H284,2)</f>
        <v>0</v>
      </c>
      <c r="K284" s="234"/>
      <c r="L284" s="44"/>
      <c r="M284" s="235" t="s">
        <v>1</v>
      </c>
      <c r="N284" s="236" t="s">
        <v>44</v>
      </c>
      <c r="O284" s="91"/>
      <c r="P284" s="237">
        <f>O284*H284</f>
        <v>0</v>
      </c>
      <c r="Q284" s="237">
        <v>0</v>
      </c>
      <c r="R284" s="237">
        <f>Q284*H284</f>
        <v>0</v>
      </c>
      <c r="S284" s="237">
        <v>0</v>
      </c>
      <c r="T284" s="238">
        <f>S284*H284</f>
        <v>0</v>
      </c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R284" s="239" t="s">
        <v>214</v>
      </c>
      <c r="AT284" s="239" t="s">
        <v>210</v>
      </c>
      <c r="AU284" s="239" t="s">
        <v>85</v>
      </c>
      <c r="AY284" s="17" t="s">
        <v>208</v>
      </c>
      <c r="BE284" s="240">
        <f>IF(N284="základní",J284,0)</f>
        <v>0</v>
      </c>
      <c r="BF284" s="240">
        <f>IF(N284="snížená",J284,0)</f>
        <v>0</v>
      </c>
      <c r="BG284" s="240">
        <f>IF(N284="zákl. přenesená",J284,0)</f>
        <v>0</v>
      </c>
      <c r="BH284" s="240">
        <f>IF(N284="sníž. přenesená",J284,0)</f>
        <v>0</v>
      </c>
      <c r="BI284" s="240">
        <f>IF(N284="nulová",J284,0)</f>
        <v>0</v>
      </c>
      <c r="BJ284" s="17" t="s">
        <v>91</v>
      </c>
      <c r="BK284" s="240">
        <f>ROUND(I284*H284,2)</f>
        <v>0</v>
      </c>
      <c r="BL284" s="17" t="s">
        <v>214</v>
      </c>
      <c r="BM284" s="239" t="s">
        <v>771</v>
      </c>
    </row>
    <row r="285" s="2" customFormat="1" ht="16.5" customHeight="1">
      <c r="A285" s="38"/>
      <c r="B285" s="39"/>
      <c r="C285" s="227" t="s">
        <v>772</v>
      </c>
      <c r="D285" s="227" t="s">
        <v>210</v>
      </c>
      <c r="E285" s="228" t="s">
        <v>2429</v>
      </c>
      <c r="F285" s="229" t="s">
        <v>2430</v>
      </c>
      <c r="G285" s="230" t="s">
        <v>689</v>
      </c>
      <c r="H285" s="231">
        <v>96</v>
      </c>
      <c r="I285" s="232"/>
      <c r="J285" s="233">
        <f>ROUND(I285*H285,2)</f>
        <v>0</v>
      </c>
      <c r="K285" s="234"/>
      <c r="L285" s="44"/>
      <c r="M285" s="235" t="s">
        <v>1</v>
      </c>
      <c r="N285" s="236" t="s">
        <v>44</v>
      </c>
      <c r="O285" s="91"/>
      <c r="P285" s="237">
        <f>O285*H285</f>
        <v>0</v>
      </c>
      <c r="Q285" s="237">
        <v>0</v>
      </c>
      <c r="R285" s="237">
        <f>Q285*H285</f>
        <v>0</v>
      </c>
      <c r="S285" s="237">
        <v>0</v>
      </c>
      <c r="T285" s="238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9" t="s">
        <v>214</v>
      </c>
      <c r="AT285" s="239" t="s">
        <v>210</v>
      </c>
      <c r="AU285" s="239" t="s">
        <v>85</v>
      </c>
      <c r="AY285" s="17" t="s">
        <v>208</v>
      </c>
      <c r="BE285" s="240">
        <f>IF(N285="základní",J285,0)</f>
        <v>0</v>
      </c>
      <c r="BF285" s="240">
        <f>IF(N285="snížená",J285,0)</f>
        <v>0</v>
      </c>
      <c r="BG285" s="240">
        <f>IF(N285="zákl. přenesená",J285,0)</f>
        <v>0</v>
      </c>
      <c r="BH285" s="240">
        <f>IF(N285="sníž. přenesená",J285,0)</f>
        <v>0</v>
      </c>
      <c r="BI285" s="240">
        <f>IF(N285="nulová",J285,0)</f>
        <v>0</v>
      </c>
      <c r="BJ285" s="17" t="s">
        <v>91</v>
      </c>
      <c r="BK285" s="240">
        <f>ROUND(I285*H285,2)</f>
        <v>0</v>
      </c>
      <c r="BL285" s="17" t="s">
        <v>214</v>
      </c>
      <c r="BM285" s="239" t="s">
        <v>775</v>
      </c>
    </row>
    <row r="286" s="2" customFormat="1" ht="16.5" customHeight="1">
      <c r="A286" s="38"/>
      <c r="B286" s="39"/>
      <c r="C286" s="227" t="s">
        <v>495</v>
      </c>
      <c r="D286" s="227" t="s">
        <v>210</v>
      </c>
      <c r="E286" s="228" t="s">
        <v>2431</v>
      </c>
      <c r="F286" s="229" t="s">
        <v>2432</v>
      </c>
      <c r="G286" s="230" t="s">
        <v>689</v>
      </c>
      <c r="H286" s="231">
        <v>1</v>
      </c>
      <c r="I286" s="232"/>
      <c r="J286" s="233">
        <f>ROUND(I286*H286,2)</f>
        <v>0</v>
      </c>
      <c r="K286" s="234"/>
      <c r="L286" s="44"/>
      <c r="M286" s="235" t="s">
        <v>1</v>
      </c>
      <c r="N286" s="236" t="s">
        <v>44</v>
      </c>
      <c r="O286" s="91"/>
      <c r="P286" s="237">
        <f>O286*H286</f>
        <v>0</v>
      </c>
      <c r="Q286" s="237">
        <v>0</v>
      </c>
      <c r="R286" s="237">
        <f>Q286*H286</f>
        <v>0</v>
      </c>
      <c r="S286" s="237">
        <v>0</v>
      </c>
      <c r="T286" s="238">
        <f>S286*H286</f>
        <v>0</v>
      </c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R286" s="239" t="s">
        <v>214</v>
      </c>
      <c r="AT286" s="239" t="s">
        <v>210</v>
      </c>
      <c r="AU286" s="239" t="s">
        <v>85</v>
      </c>
      <c r="AY286" s="17" t="s">
        <v>208</v>
      </c>
      <c r="BE286" s="240">
        <f>IF(N286="základní",J286,0)</f>
        <v>0</v>
      </c>
      <c r="BF286" s="240">
        <f>IF(N286="snížená",J286,0)</f>
        <v>0</v>
      </c>
      <c r="BG286" s="240">
        <f>IF(N286="zákl. přenesená",J286,0)</f>
        <v>0</v>
      </c>
      <c r="BH286" s="240">
        <f>IF(N286="sníž. přenesená",J286,0)</f>
        <v>0</v>
      </c>
      <c r="BI286" s="240">
        <f>IF(N286="nulová",J286,0)</f>
        <v>0</v>
      </c>
      <c r="BJ286" s="17" t="s">
        <v>91</v>
      </c>
      <c r="BK286" s="240">
        <f>ROUND(I286*H286,2)</f>
        <v>0</v>
      </c>
      <c r="BL286" s="17" t="s">
        <v>214</v>
      </c>
      <c r="BM286" s="239" t="s">
        <v>781</v>
      </c>
    </row>
    <row r="287" s="2" customFormat="1" ht="16.5" customHeight="1">
      <c r="A287" s="38"/>
      <c r="B287" s="39"/>
      <c r="C287" s="227" t="s">
        <v>783</v>
      </c>
      <c r="D287" s="227" t="s">
        <v>210</v>
      </c>
      <c r="E287" s="228" t="s">
        <v>2433</v>
      </c>
      <c r="F287" s="229" t="s">
        <v>2434</v>
      </c>
      <c r="G287" s="230" t="s">
        <v>689</v>
      </c>
      <c r="H287" s="231">
        <v>55</v>
      </c>
      <c r="I287" s="232"/>
      <c r="J287" s="233">
        <f>ROUND(I287*H287,2)</f>
        <v>0</v>
      </c>
      <c r="K287" s="234"/>
      <c r="L287" s="44"/>
      <c r="M287" s="235" t="s">
        <v>1</v>
      </c>
      <c r="N287" s="236" t="s">
        <v>44</v>
      </c>
      <c r="O287" s="91"/>
      <c r="P287" s="237">
        <f>O287*H287</f>
        <v>0</v>
      </c>
      <c r="Q287" s="237">
        <v>0</v>
      </c>
      <c r="R287" s="237">
        <f>Q287*H287</f>
        <v>0</v>
      </c>
      <c r="S287" s="237">
        <v>0</v>
      </c>
      <c r="T287" s="238">
        <f>S287*H287</f>
        <v>0</v>
      </c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R287" s="239" t="s">
        <v>214</v>
      </c>
      <c r="AT287" s="239" t="s">
        <v>210</v>
      </c>
      <c r="AU287" s="239" t="s">
        <v>85</v>
      </c>
      <c r="AY287" s="17" t="s">
        <v>208</v>
      </c>
      <c r="BE287" s="240">
        <f>IF(N287="základní",J287,0)</f>
        <v>0</v>
      </c>
      <c r="BF287" s="240">
        <f>IF(N287="snížená",J287,0)</f>
        <v>0</v>
      </c>
      <c r="BG287" s="240">
        <f>IF(N287="zákl. přenesená",J287,0)</f>
        <v>0</v>
      </c>
      <c r="BH287" s="240">
        <f>IF(N287="sníž. přenesená",J287,0)</f>
        <v>0</v>
      </c>
      <c r="BI287" s="240">
        <f>IF(N287="nulová",J287,0)</f>
        <v>0</v>
      </c>
      <c r="BJ287" s="17" t="s">
        <v>91</v>
      </c>
      <c r="BK287" s="240">
        <f>ROUND(I287*H287,2)</f>
        <v>0</v>
      </c>
      <c r="BL287" s="17" t="s">
        <v>214</v>
      </c>
      <c r="BM287" s="239" t="s">
        <v>784</v>
      </c>
    </row>
    <row r="288" s="2" customFormat="1" ht="16.5" customHeight="1">
      <c r="A288" s="38"/>
      <c r="B288" s="39"/>
      <c r="C288" s="227" t="s">
        <v>500</v>
      </c>
      <c r="D288" s="227" t="s">
        <v>210</v>
      </c>
      <c r="E288" s="228" t="s">
        <v>2435</v>
      </c>
      <c r="F288" s="229" t="s">
        <v>2436</v>
      </c>
      <c r="G288" s="230" t="s">
        <v>267</v>
      </c>
      <c r="H288" s="231">
        <v>730</v>
      </c>
      <c r="I288" s="232"/>
      <c r="J288" s="233">
        <f>ROUND(I288*H288,2)</f>
        <v>0</v>
      </c>
      <c r="K288" s="234"/>
      <c r="L288" s="44"/>
      <c r="M288" s="235" t="s">
        <v>1</v>
      </c>
      <c r="N288" s="236" t="s">
        <v>44</v>
      </c>
      <c r="O288" s="91"/>
      <c r="P288" s="237">
        <f>O288*H288</f>
        <v>0</v>
      </c>
      <c r="Q288" s="237">
        <v>0</v>
      </c>
      <c r="R288" s="237">
        <f>Q288*H288</f>
        <v>0</v>
      </c>
      <c r="S288" s="237">
        <v>0</v>
      </c>
      <c r="T288" s="238">
        <f>S288*H288</f>
        <v>0</v>
      </c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R288" s="239" t="s">
        <v>214</v>
      </c>
      <c r="AT288" s="239" t="s">
        <v>210</v>
      </c>
      <c r="AU288" s="239" t="s">
        <v>85</v>
      </c>
      <c r="AY288" s="17" t="s">
        <v>208</v>
      </c>
      <c r="BE288" s="240">
        <f>IF(N288="základní",J288,0)</f>
        <v>0</v>
      </c>
      <c r="BF288" s="240">
        <f>IF(N288="snížená",J288,0)</f>
        <v>0</v>
      </c>
      <c r="BG288" s="240">
        <f>IF(N288="zákl. přenesená",J288,0)</f>
        <v>0</v>
      </c>
      <c r="BH288" s="240">
        <f>IF(N288="sníž. přenesená",J288,0)</f>
        <v>0</v>
      </c>
      <c r="BI288" s="240">
        <f>IF(N288="nulová",J288,0)</f>
        <v>0</v>
      </c>
      <c r="BJ288" s="17" t="s">
        <v>91</v>
      </c>
      <c r="BK288" s="240">
        <f>ROUND(I288*H288,2)</f>
        <v>0</v>
      </c>
      <c r="BL288" s="17" t="s">
        <v>214</v>
      </c>
      <c r="BM288" s="239" t="s">
        <v>788</v>
      </c>
    </row>
    <row r="289" s="2" customFormat="1" ht="16.5" customHeight="1">
      <c r="A289" s="38"/>
      <c r="B289" s="39"/>
      <c r="C289" s="227" t="s">
        <v>790</v>
      </c>
      <c r="D289" s="227" t="s">
        <v>210</v>
      </c>
      <c r="E289" s="228" t="s">
        <v>2437</v>
      </c>
      <c r="F289" s="229" t="s">
        <v>2438</v>
      </c>
      <c r="G289" s="230" t="s">
        <v>689</v>
      </c>
      <c r="H289" s="231">
        <v>66</v>
      </c>
      <c r="I289" s="232"/>
      <c r="J289" s="233">
        <f>ROUND(I289*H289,2)</f>
        <v>0</v>
      </c>
      <c r="K289" s="234"/>
      <c r="L289" s="44"/>
      <c r="M289" s="235" t="s">
        <v>1</v>
      </c>
      <c r="N289" s="236" t="s">
        <v>44</v>
      </c>
      <c r="O289" s="91"/>
      <c r="P289" s="237">
        <f>O289*H289</f>
        <v>0</v>
      </c>
      <c r="Q289" s="237">
        <v>0</v>
      </c>
      <c r="R289" s="237">
        <f>Q289*H289</f>
        <v>0</v>
      </c>
      <c r="S289" s="237">
        <v>0</v>
      </c>
      <c r="T289" s="238">
        <f>S289*H289</f>
        <v>0</v>
      </c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R289" s="239" t="s">
        <v>214</v>
      </c>
      <c r="AT289" s="239" t="s">
        <v>210</v>
      </c>
      <c r="AU289" s="239" t="s">
        <v>85</v>
      </c>
      <c r="AY289" s="17" t="s">
        <v>208</v>
      </c>
      <c r="BE289" s="240">
        <f>IF(N289="základní",J289,0)</f>
        <v>0</v>
      </c>
      <c r="BF289" s="240">
        <f>IF(N289="snížená",J289,0)</f>
        <v>0</v>
      </c>
      <c r="BG289" s="240">
        <f>IF(N289="zákl. přenesená",J289,0)</f>
        <v>0</v>
      </c>
      <c r="BH289" s="240">
        <f>IF(N289="sníž. přenesená",J289,0)</f>
        <v>0</v>
      </c>
      <c r="BI289" s="240">
        <f>IF(N289="nulová",J289,0)</f>
        <v>0</v>
      </c>
      <c r="BJ289" s="17" t="s">
        <v>91</v>
      </c>
      <c r="BK289" s="240">
        <f>ROUND(I289*H289,2)</f>
        <v>0</v>
      </c>
      <c r="BL289" s="17" t="s">
        <v>214</v>
      </c>
      <c r="BM289" s="239" t="s">
        <v>793</v>
      </c>
    </row>
    <row r="290" s="12" customFormat="1" ht="25.92" customHeight="1">
      <c r="A290" s="12"/>
      <c r="B290" s="211"/>
      <c r="C290" s="212"/>
      <c r="D290" s="213" t="s">
        <v>77</v>
      </c>
      <c r="E290" s="214" t="s">
        <v>2439</v>
      </c>
      <c r="F290" s="214" t="s">
        <v>2440</v>
      </c>
      <c r="G290" s="212"/>
      <c r="H290" s="212"/>
      <c r="I290" s="215"/>
      <c r="J290" s="216">
        <f>BK290</f>
        <v>0</v>
      </c>
      <c r="K290" s="212"/>
      <c r="L290" s="217"/>
      <c r="M290" s="218"/>
      <c r="N290" s="219"/>
      <c r="O290" s="219"/>
      <c r="P290" s="220">
        <f>P291+SUM(P292:P297)</f>
        <v>0</v>
      </c>
      <c r="Q290" s="219"/>
      <c r="R290" s="220">
        <f>R291+SUM(R292:R297)</f>
        <v>0</v>
      </c>
      <c r="S290" s="219"/>
      <c r="T290" s="221">
        <f>T291+SUM(T292:T297)</f>
        <v>0</v>
      </c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R290" s="222" t="s">
        <v>85</v>
      </c>
      <c r="AT290" s="223" t="s">
        <v>77</v>
      </c>
      <c r="AU290" s="223" t="s">
        <v>78</v>
      </c>
      <c r="AY290" s="222" t="s">
        <v>208</v>
      </c>
      <c r="BK290" s="224">
        <f>BK291+SUM(BK292:BK297)</f>
        <v>0</v>
      </c>
    </row>
    <row r="291" s="2" customFormat="1" ht="24.15" customHeight="1">
      <c r="A291" s="38"/>
      <c r="B291" s="39"/>
      <c r="C291" s="227" t="s">
        <v>503</v>
      </c>
      <c r="D291" s="227" t="s">
        <v>210</v>
      </c>
      <c r="E291" s="228" t="s">
        <v>2441</v>
      </c>
      <c r="F291" s="229" t="s">
        <v>2442</v>
      </c>
      <c r="G291" s="230" t="s">
        <v>689</v>
      </c>
      <c r="H291" s="231">
        <v>15</v>
      </c>
      <c r="I291" s="232"/>
      <c r="J291" s="233">
        <f>ROUND(I291*H291,2)</f>
        <v>0</v>
      </c>
      <c r="K291" s="234"/>
      <c r="L291" s="44"/>
      <c r="M291" s="235" t="s">
        <v>1</v>
      </c>
      <c r="N291" s="236" t="s">
        <v>44</v>
      </c>
      <c r="O291" s="91"/>
      <c r="P291" s="237">
        <f>O291*H291</f>
        <v>0</v>
      </c>
      <c r="Q291" s="237">
        <v>0</v>
      </c>
      <c r="R291" s="237">
        <f>Q291*H291</f>
        <v>0</v>
      </c>
      <c r="S291" s="237">
        <v>0</v>
      </c>
      <c r="T291" s="238">
        <f>S291*H291</f>
        <v>0</v>
      </c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R291" s="239" t="s">
        <v>214</v>
      </c>
      <c r="AT291" s="239" t="s">
        <v>210</v>
      </c>
      <c r="AU291" s="239" t="s">
        <v>85</v>
      </c>
      <c r="AY291" s="17" t="s">
        <v>208</v>
      </c>
      <c r="BE291" s="240">
        <f>IF(N291="základní",J291,0)</f>
        <v>0</v>
      </c>
      <c r="BF291" s="240">
        <f>IF(N291="snížená",J291,0)</f>
        <v>0</v>
      </c>
      <c r="BG291" s="240">
        <f>IF(N291="zákl. přenesená",J291,0)</f>
        <v>0</v>
      </c>
      <c r="BH291" s="240">
        <f>IF(N291="sníž. přenesená",J291,0)</f>
        <v>0</v>
      </c>
      <c r="BI291" s="240">
        <f>IF(N291="nulová",J291,0)</f>
        <v>0</v>
      </c>
      <c r="BJ291" s="17" t="s">
        <v>91</v>
      </c>
      <c r="BK291" s="240">
        <f>ROUND(I291*H291,2)</f>
        <v>0</v>
      </c>
      <c r="BL291" s="17" t="s">
        <v>214</v>
      </c>
      <c r="BM291" s="239" t="s">
        <v>799</v>
      </c>
    </row>
    <row r="292" s="2" customFormat="1" ht="24.15" customHeight="1">
      <c r="A292" s="38"/>
      <c r="B292" s="39"/>
      <c r="C292" s="227" t="s">
        <v>801</v>
      </c>
      <c r="D292" s="227" t="s">
        <v>210</v>
      </c>
      <c r="E292" s="228" t="s">
        <v>2443</v>
      </c>
      <c r="F292" s="229" t="s">
        <v>2444</v>
      </c>
      <c r="G292" s="230" t="s">
        <v>689</v>
      </c>
      <c r="H292" s="231">
        <v>4</v>
      </c>
      <c r="I292" s="232"/>
      <c r="J292" s="233">
        <f>ROUND(I292*H292,2)</f>
        <v>0</v>
      </c>
      <c r="K292" s="234"/>
      <c r="L292" s="44"/>
      <c r="M292" s="235" t="s">
        <v>1</v>
      </c>
      <c r="N292" s="236" t="s">
        <v>44</v>
      </c>
      <c r="O292" s="91"/>
      <c r="P292" s="237">
        <f>O292*H292</f>
        <v>0</v>
      </c>
      <c r="Q292" s="237">
        <v>0</v>
      </c>
      <c r="R292" s="237">
        <f>Q292*H292</f>
        <v>0</v>
      </c>
      <c r="S292" s="237">
        <v>0</v>
      </c>
      <c r="T292" s="238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9" t="s">
        <v>214</v>
      </c>
      <c r="AT292" s="239" t="s">
        <v>210</v>
      </c>
      <c r="AU292" s="239" t="s">
        <v>85</v>
      </c>
      <c r="AY292" s="17" t="s">
        <v>208</v>
      </c>
      <c r="BE292" s="240">
        <f>IF(N292="základní",J292,0)</f>
        <v>0</v>
      </c>
      <c r="BF292" s="240">
        <f>IF(N292="snížená",J292,0)</f>
        <v>0</v>
      </c>
      <c r="BG292" s="240">
        <f>IF(N292="zákl. přenesená",J292,0)</f>
        <v>0</v>
      </c>
      <c r="BH292" s="240">
        <f>IF(N292="sníž. přenesená",J292,0)</f>
        <v>0</v>
      </c>
      <c r="BI292" s="240">
        <f>IF(N292="nulová",J292,0)</f>
        <v>0</v>
      </c>
      <c r="BJ292" s="17" t="s">
        <v>91</v>
      </c>
      <c r="BK292" s="240">
        <f>ROUND(I292*H292,2)</f>
        <v>0</v>
      </c>
      <c r="BL292" s="17" t="s">
        <v>214</v>
      </c>
      <c r="BM292" s="239" t="s">
        <v>804</v>
      </c>
    </row>
    <row r="293" s="2" customFormat="1" ht="16.5" customHeight="1">
      <c r="A293" s="38"/>
      <c r="B293" s="39"/>
      <c r="C293" s="227" t="s">
        <v>508</v>
      </c>
      <c r="D293" s="227" t="s">
        <v>210</v>
      </c>
      <c r="E293" s="228" t="s">
        <v>2445</v>
      </c>
      <c r="F293" s="229" t="s">
        <v>2446</v>
      </c>
      <c r="G293" s="230" t="s">
        <v>689</v>
      </c>
      <c r="H293" s="231">
        <v>1</v>
      </c>
      <c r="I293" s="232"/>
      <c r="J293" s="233">
        <f>ROUND(I293*H293,2)</f>
        <v>0</v>
      </c>
      <c r="K293" s="234"/>
      <c r="L293" s="44"/>
      <c r="M293" s="235" t="s">
        <v>1</v>
      </c>
      <c r="N293" s="236" t="s">
        <v>44</v>
      </c>
      <c r="O293" s="91"/>
      <c r="P293" s="237">
        <f>O293*H293</f>
        <v>0</v>
      </c>
      <c r="Q293" s="237">
        <v>0</v>
      </c>
      <c r="R293" s="237">
        <f>Q293*H293</f>
        <v>0</v>
      </c>
      <c r="S293" s="237">
        <v>0</v>
      </c>
      <c r="T293" s="238">
        <f>S293*H293</f>
        <v>0</v>
      </c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R293" s="239" t="s">
        <v>214</v>
      </c>
      <c r="AT293" s="239" t="s">
        <v>210</v>
      </c>
      <c r="AU293" s="239" t="s">
        <v>85</v>
      </c>
      <c r="AY293" s="17" t="s">
        <v>208</v>
      </c>
      <c r="BE293" s="240">
        <f>IF(N293="základní",J293,0)</f>
        <v>0</v>
      </c>
      <c r="BF293" s="240">
        <f>IF(N293="snížená",J293,0)</f>
        <v>0</v>
      </c>
      <c r="BG293" s="240">
        <f>IF(N293="zákl. přenesená",J293,0)</f>
        <v>0</v>
      </c>
      <c r="BH293" s="240">
        <f>IF(N293="sníž. přenesená",J293,0)</f>
        <v>0</v>
      </c>
      <c r="BI293" s="240">
        <f>IF(N293="nulová",J293,0)</f>
        <v>0</v>
      </c>
      <c r="BJ293" s="17" t="s">
        <v>91</v>
      </c>
      <c r="BK293" s="240">
        <f>ROUND(I293*H293,2)</f>
        <v>0</v>
      </c>
      <c r="BL293" s="17" t="s">
        <v>214</v>
      </c>
      <c r="BM293" s="239" t="s">
        <v>808</v>
      </c>
    </row>
    <row r="294" s="2" customFormat="1" ht="24.15" customHeight="1">
      <c r="A294" s="38"/>
      <c r="B294" s="39"/>
      <c r="C294" s="227" t="s">
        <v>810</v>
      </c>
      <c r="D294" s="227" t="s">
        <v>210</v>
      </c>
      <c r="E294" s="228" t="s">
        <v>2447</v>
      </c>
      <c r="F294" s="229" t="s">
        <v>2448</v>
      </c>
      <c r="G294" s="230" t="s">
        <v>689</v>
      </c>
      <c r="H294" s="231">
        <v>1</v>
      </c>
      <c r="I294" s="232"/>
      <c r="J294" s="233">
        <f>ROUND(I294*H294,2)</f>
        <v>0</v>
      </c>
      <c r="K294" s="234"/>
      <c r="L294" s="44"/>
      <c r="M294" s="235" t="s">
        <v>1</v>
      </c>
      <c r="N294" s="236" t="s">
        <v>44</v>
      </c>
      <c r="O294" s="91"/>
      <c r="P294" s="237">
        <f>O294*H294</f>
        <v>0</v>
      </c>
      <c r="Q294" s="237">
        <v>0</v>
      </c>
      <c r="R294" s="237">
        <f>Q294*H294</f>
        <v>0</v>
      </c>
      <c r="S294" s="237">
        <v>0</v>
      </c>
      <c r="T294" s="238">
        <f>S294*H294</f>
        <v>0</v>
      </c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R294" s="239" t="s">
        <v>214</v>
      </c>
      <c r="AT294" s="239" t="s">
        <v>210</v>
      </c>
      <c r="AU294" s="239" t="s">
        <v>85</v>
      </c>
      <c r="AY294" s="17" t="s">
        <v>208</v>
      </c>
      <c r="BE294" s="240">
        <f>IF(N294="základní",J294,0)</f>
        <v>0</v>
      </c>
      <c r="BF294" s="240">
        <f>IF(N294="snížená",J294,0)</f>
        <v>0</v>
      </c>
      <c r="BG294" s="240">
        <f>IF(N294="zákl. přenesená",J294,0)</f>
        <v>0</v>
      </c>
      <c r="BH294" s="240">
        <f>IF(N294="sníž. přenesená",J294,0)</f>
        <v>0</v>
      </c>
      <c r="BI294" s="240">
        <f>IF(N294="nulová",J294,0)</f>
        <v>0</v>
      </c>
      <c r="BJ294" s="17" t="s">
        <v>91</v>
      </c>
      <c r="BK294" s="240">
        <f>ROUND(I294*H294,2)</f>
        <v>0</v>
      </c>
      <c r="BL294" s="17" t="s">
        <v>214</v>
      </c>
      <c r="BM294" s="239" t="s">
        <v>813</v>
      </c>
    </row>
    <row r="295" s="2" customFormat="1" ht="78" customHeight="1">
      <c r="A295" s="38"/>
      <c r="B295" s="39"/>
      <c r="C295" s="227" t="s">
        <v>512</v>
      </c>
      <c r="D295" s="227" t="s">
        <v>210</v>
      </c>
      <c r="E295" s="228" t="s">
        <v>2449</v>
      </c>
      <c r="F295" s="229" t="s">
        <v>2450</v>
      </c>
      <c r="G295" s="230" t="s">
        <v>689</v>
      </c>
      <c r="H295" s="231">
        <v>1</v>
      </c>
      <c r="I295" s="232"/>
      <c r="J295" s="233">
        <f>ROUND(I295*H295,2)</f>
        <v>0</v>
      </c>
      <c r="K295" s="234"/>
      <c r="L295" s="44"/>
      <c r="M295" s="235" t="s">
        <v>1</v>
      </c>
      <c r="N295" s="236" t="s">
        <v>44</v>
      </c>
      <c r="O295" s="91"/>
      <c r="P295" s="237">
        <f>O295*H295</f>
        <v>0</v>
      </c>
      <c r="Q295" s="237">
        <v>0</v>
      </c>
      <c r="R295" s="237">
        <f>Q295*H295</f>
        <v>0</v>
      </c>
      <c r="S295" s="237">
        <v>0</v>
      </c>
      <c r="T295" s="238">
        <f>S295*H295</f>
        <v>0</v>
      </c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R295" s="239" t="s">
        <v>214</v>
      </c>
      <c r="AT295" s="239" t="s">
        <v>210</v>
      </c>
      <c r="AU295" s="239" t="s">
        <v>85</v>
      </c>
      <c r="AY295" s="17" t="s">
        <v>208</v>
      </c>
      <c r="BE295" s="240">
        <f>IF(N295="základní",J295,0)</f>
        <v>0</v>
      </c>
      <c r="BF295" s="240">
        <f>IF(N295="snížená",J295,0)</f>
        <v>0</v>
      </c>
      <c r="BG295" s="240">
        <f>IF(N295="zákl. přenesená",J295,0)</f>
        <v>0</v>
      </c>
      <c r="BH295" s="240">
        <f>IF(N295="sníž. přenesená",J295,0)</f>
        <v>0</v>
      </c>
      <c r="BI295" s="240">
        <f>IF(N295="nulová",J295,0)</f>
        <v>0</v>
      </c>
      <c r="BJ295" s="17" t="s">
        <v>91</v>
      </c>
      <c r="BK295" s="240">
        <f>ROUND(I295*H295,2)</f>
        <v>0</v>
      </c>
      <c r="BL295" s="17" t="s">
        <v>214</v>
      </c>
      <c r="BM295" s="239" t="s">
        <v>817</v>
      </c>
    </row>
    <row r="296" s="2" customFormat="1" ht="16.5" customHeight="1">
      <c r="A296" s="38"/>
      <c r="B296" s="39"/>
      <c r="C296" s="227" t="s">
        <v>820</v>
      </c>
      <c r="D296" s="227" t="s">
        <v>210</v>
      </c>
      <c r="E296" s="228" t="s">
        <v>2451</v>
      </c>
      <c r="F296" s="229" t="s">
        <v>2452</v>
      </c>
      <c r="G296" s="230" t="s">
        <v>689</v>
      </c>
      <c r="H296" s="231">
        <v>4</v>
      </c>
      <c r="I296" s="232"/>
      <c r="J296" s="233">
        <f>ROUND(I296*H296,2)</f>
        <v>0</v>
      </c>
      <c r="K296" s="234"/>
      <c r="L296" s="44"/>
      <c r="M296" s="235" t="s">
        <v>1</v>
      </c>
      <c r="N296" s="236" t="s">
        <v>44</v>
      </c>
      <c r="O296" s="91"/>
      <c r="P296" s="237">
        <f>O296*H296</f>
        <v>0</v>
      </c>
      <c r="Q296" s="237">
        <v>0</v>
      </c>
      <c r="R296" s="237">
        <f>Q296*H296</f>
        <v>0</v>
      </c>
      <c r="S296" s="237">
        <v>0</v>
      </c>
      <c r="T296" s="238">
        <f>S296*H296</f>
        <v>0</v>
      </c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R296" s="239" t="s">
        <v>214</v>
      </c>
      <c r="AT296" s="239" t="s">
        <v>210</v>
      </c>
      <c r="AU296" s="239" t="s">
        <v>85</v>
      </c>
      <c r="AY296" s="17" t="s">
        <v>208</v>
      </c>
      <c r="BE296" s="240">
        <f>IF(N296="základní",J296,0)</f>
        <v>0</v>
      </c>
      <c r="BF296" s="240">
        <f>IF(N296="snížená",J296,0)</f>
        <v>0</v>
      </c>
      <c r="BG296" s="240">
        <f>IF(N296="zákl. přenesená",J296,0)</f>
        <v>0</v>
      </c>
      <c r="BH296" s="240">
        <f>IF(N296="sníž. přenesená",J296,0)</f>
        <v>0</v>
      </c>
      <c r="BI296" s="240">
        <f>IF(N296="nulová",J296,0)</f>
        <v>0</v>
      </c>
      <c r="BJ296" s="17" t="s">
        <v>91</v>
      </c>
      <c r="BK296" s="240">
        <f>ROUND(I296*H296,2)</f>
        <v>0</v>
      </c>
      <c r="BL296" s="17" t="s">
        <v>214</v>
      </c>
      <c r="BM296" s="239" t="s">
        <v>823</v>
      </c>
    </row>
    <row r="297" s="12" customFormat="1" ht="22.8" customHeight="1">
      <c r="A297" s="12"/>
      <c r="B297" s="211"/>
      <c r="C297" s="212"/>
      <c r="D297" s="213" t="s">
        <v>77</v>
      </c>
      <c r="E297" s="225" t="s">
        <v>2453</v>
      </c>
      <c r="F297" s="225" t="s">
        <v>2454</v>
      </c>
      <c r="G297" s="212"/>
      <c r="H297" s="212"/>
      <c r="I297" s="215"/>
      <c r="J297" s="226">
        <f>BK297</f>
        <v>0</v>
      </c>
      <c r="K297" s="212"/>
      <c r="L297" s="217"/>
      <c r="M297" s="218"/>
      <c r="N297" s="219"/>
      <c r="O297" s="219"/>
      <c r="P297" s="220">
        <f>P298</f>
        <v>0</v>
      </c>
      <c r="Q297" s="219"/>
      <c r="R297" s="220">
        <f>R298</f>
        <v>0</v>
      </c>
      <c r="S297" s="219"/>
      <c r="T297" s="221">
        <f>T298</f>
        <v>0</v>
      </c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R297" s="222" t="s">
        <v>85</v>
      </c>
      <c r="AT297" s="223" t="s">
        <v>77</v>
      </c>
      <c r="AU297" s="223" t="s">
        <v>85</v>
      </c>
      <c r="AY297" s="222" t="s">
        <v>208</v>
      </c>
      <c r="BK297" s="224">
        <f>BK298</f>
        <v>0</v>
      </c>
    </row>
    <row r="298" s="2" customFormat="1" ht="16.5" customHeight="1">
      <c r="A298" s="38"/>
      <c r="B298" s="39"/>
      <c r="C298" s="227" t="s">
        <v>517</v>
      </c>
      <c r="D298" s="227" t="s">
        <v>210</v>
      </c>
      <c r="E298" s="228" t="s">
        <v>2455</v>
      </c>
      <c r="F298" s="229" t="s">
        <v>2456</v>
      </c>
      <c r="G298" s="230" t="s">
        <v>2129</v>
      </c>
      <c r="H298" s="231">
        <v>18</v>
      </c>
      <c r="I298" s="232"/>
      <c r="J298" s="233">
        <f>ROUND(I298*H298,2)</f>
        <v>0</v>
      </c>
      <c r="K298" s="234"/>
      <c r="L298" s="44"/>
      <c r="M298" s="235" t="s">
        <v>1</v>
      </c>
      <c r="N298" s="236" t="s">
        <v>44</v>
      </c>
      <c r="O298" s="91"/>
      <c r="P298" s="237">
        <f>O298*H298</f>
        <v>0</v>
      </c>
      <c r="Q298" s="237">
        <v>0</v>
      </c>
      <c r="R298" s="237">
        <f>Q298*H298</f>
        <v>0</v>
      </c>
      <c r="S298" s="237">
        <v>0</v>
      </c>
      <c r="T298" s="238">
        <f>S298*H298</f>
        <v>0</v>
      </c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R298" s="239" t="s">
        <v>214</v>
      </c>
      <c r="AT298" s="239" t="s">
        <v>210</v>
      </c>
      <c r="AU298" s="239" t="s">
        <v>91</v>
      </c>
      <c r="AY298" s="17" t="s">
        <v>208</v>
      </c>
      <c r="BE298" s="240">
        <f>IF(N298="základní",J298,0)</f>
        <v>0</v>
      </c>
      <c r="BF298" s="240">
        <f>IF(N298="snížená",J298,0)</f>
        <v>0</v>
      </c>
      <c r="BG298" s="240">
        <f>IF(N298="zákl. přenesená",J298,0)</f>
        <v>0</v>
      </c>
      <c r="BH298" s="240">
        <f>IF(N298="sníž. přenesená",J298,0)</f>
        <v>0</v>
      </c>
      <c r="BI298" s="240">
        <f>IF(N298="nulová",J298,0)</f>
        <v>0</v>
      </c>
      <c r="BJ298" s="17" t="s">
        <v>91</v>
      </c>
      <c r="BK298" s="240">
        <f>ROUND(I298*H298,2)</f>
        <v>0</v>
      </c>
      <c r="BL298" s="17" t="s">
        <v>214</v>
      </c>
      <c r="BM298" s="239" t="s">
        <v>826</v>
      </c>
    </row>
    <row r="299" s="12" customFormat="1" ht="25.92" customHeight="1">
      <c r="A299" s="12"/>
      <c r="B299" s="211"/>
      <c r="C299" s="212"/>
      <c r="D299" s="213" t="s">
        <v>77</v>
      </c>
      <c r="E299" s="214" t="s">
        <v>2457</v>
      </c>
      <c r="F299" s="214" t="s">
        <v>2458</v>
      </c>
      <c r="G299" s="212"/>
      <c r="H299" s="212"/>
      <c r="I299" s="215"/>
      <c r="J299" s="216">
        <f>BK299</f>
        <v>0</v>
      </c>
      <c r="K299" s="212"/>
      <c r="L299" s="217"/>
      <c r="M299" s="218"/>
      <c r="N299" s="219"/>
      <c r="O299" s="219"/>
      <c r="P299" s="220">
        <f>SUM(P300:P303)</f>
        <v>0</v>
      </c>
      <c r="Q299" s="219"/>
      <c r="R299" s="220">
        <f>SUM(R300:R303)</f>
        <v>0</v>
      </c>
      <c r="S299" s="219"/>
      <c r="T299" s="221">
        <f>SUM(T300:T303)</f>
        <v>0</v>
      </c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R299" s="222" t="s">
        <v>85</v>
      </c>
      <c r="AT299" s="223" t="s">
        <v>77</v>
      </c>
      <c r="AU299" s="223" t="s">
        <v>78</v>
      </c>
      <c r="AY299" s="222" t="s">
        <v>208</v>
      </c>
      <c r="BK299" s="224">
        <f>SUM(BK300:BK303)</f>
        <v>0</v>
      </c>
    </row>
    <row r="300" s="2" customFormat="1" ht="24.15" customHeight="1">
      <c r="A300" s="38"/>
      <c r="B300" s="39"/>
      <c r="C300" s="227" t="s">
        <v>827</v>
      </c>
      <c r="D300" s="227" t="s">
        <v>210</v>
      </c>
      <c r="E300" s="228" t="s">
        <v>2459</v>
      </c>
      <c r="F300" s="229" t="s">
        <v>2460</v>
      </c>
      <c r="G300" s="230" t="s">
        <v>267</v>
      </c>
      <c r="H300" s="231">
        <v>90</v>
      </c>
      <c r="I300" s="232"/>
      <c r="J300" s="233">
        <f>ROUND(I300*H300,2)</f>
        <v>0</v>
      </c>
      <c r="K300" s="234"/>
      <c r="L300" s="44"/>
      <c r="M300" s="235" t="s">
        <v>1</v>
      </c>
      <c r="N300" s="236" t="s">
        <v>44</v>
      </c>
      <c r="O300" s="91"/>
      <c r="P300" s="237">
        <f>O300*H300</f>
        <v>0</v>
      </c>
      <c r="Q300" s="237">
        <v>0</v>
      </c>
      <c r="R300" s="237">
        <f>Q300*H300</f>
        <v>0</v>
      </c>
      <c r="S300" s="237">
        <v>0</v>
      </c>
      <c r="T300" s="238">
        <f>S300*H300</f>
        <v>0</v>
      </c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R300" s="239" t="s">
        <v>214</v>
      </c>
      <c r="AT300" s="239" t="s">
        <v>210</v>
      </c>
      <c r="AU300" s="239" t="s">
        <v>85</v>
      </c>
      <c r="AY300" s="17" t="s">
        <v>208</v>
      </c>
      <c r="BE300" s="240">
        <f>IF(N300="základní",J300,0)</f>
        <v>0</v>
      </c>
      <c r="BF300" s="240">
        <f>IF(N300="snížená",J300,0)</f>
        <v>0</v>
      </c>
      <c r="BG300" s="240">
        <f>IF(N300="zákl. přenesená",J300,0)</f>
        <v>0</v>
      </c>
      <c r="BH300" s="240">
        <f>IF(N300="sníž. přenesená",J300,0)</f>
        <v>0</v>
      </c>
      <c r="BI300" s="240">
        <f>IF(N300="nulová",J300,0)</f>
        <v>0</v>
      </c>
      <c r="BJ300" s="17" t="s">
        <v>91</v>
      </c>
      <c r="BK300" s="240">
        <f>ROUND(I300*H300,2)</f>
        <v>0</v>
      </c>
      <c r="BL300" s="17" t="s">
        <v>214</v>
      </c>
      <c r="BM300" s="239" t="s">
        <v>830</v>
      </c>
    </row>
    <row r="301" s="2" customFormat="1" ht="24.15" customHeight="1">
      <c r="A301" s="38"/>
      <c r="B301" s="39"/>
      <c r="C301" s="227" t="s">
        <v>521</v>
      </c>
      <c r="D301" s="227" t="s">
        <v>210</v>
      </c>
      <c r="E301" s="228" t="s">
        <v>2461</v>
      </c>
      <c r="F301" s="229" t="s">
        <v>2462</v>
      </c>
      <c r="G301" s="230" t="s">
        <v>267</v>
      </c>
      <c r="H301" s="231">
        <v>110</v>
      </c>
      <c r="I301" s="232"/>
      <c r="J301" s="233">
        <f>ROUND(I301*H301,2)</f>
        <v>0</v>
      </c>
      <c r="K301" s="234"/>
      <c r="L301" s="44"/>
      <c r="M301" s="235" t="s">
        <v>1</v>
      </c>
      <c r="N301" s="236" t="s">
        <v>44</v>
      </c>
      <c r="O301" s="91"/>
      <c r="P301" s="237">
        <f>O301*H301</f>
        <v>0</v>
      </c>
      <c r="Q301" s="237">
        <v>0</v>
      </c>
      <c r="R301" s="237">
        <f>Q301*H301</f>
        <v>0</v>
      </c>
      <c r="S301" s="237">
        <v>0</v>
      </c>
      <c r="T301" s="238">
        <f>S301*H301</f>
        <v>0</v>
      </c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R301" s="239" t="s">
        <v>214</v>
      </c>
      <c r="AT301" s="239" t="s">
        <v>210</v>
      </c>
      <c r="AU301" s="239" t="s">
        <v>85</v>
      </c>
      <c r="AY301" s="17" t="s">
        <v>208</v>
      </c>
      <c r="BE301" s="240">
        <f>IF(N301="základní",J301,0)</f>
        <v>0</v>
      </c>
      <c r="BF301" s="240">
        <f>IF(N301="snížená",J301,0)</f>
        <v>0</v>
      </c>
      <c r="BG301" s="240">
        <f>IF(N301="zákl. přenesená",J301,0)</f>
        <v>0</v>
      </c>
      <c r="BH301" s="240">
        <f>IF(N301="sníž. přenesená",J301,0)</f>
        <v>0</v>
      </c>
      <c r="BI301" s="240">
        <f>IF(N301="nulová",J301,0)</f>
        <v>0</v>
      </c>
      <c r="BJ301" s="17" t="s">
        <v>91</v>
      </c>
      <c r="BK301" s="240">
        <f>ROUND(I301*H301,2)</f>
        <v>0</v>
      </c>
      <c r="BL301" s="17" t="s">
        <v>214</v>
      </c>
      <c r="BM301" s="239" t="s">
        <v>834</v>
      </c>
    </row>
    <row r="302" s="2" customFormat="1" ht="24.15" customHeight="1">
      <c r="A302" s="38"/>
      <c r="B302" s="39"/>
      <c r="C302" s="227" t="s">
        <v>836</v>
      </c>
      <c r="D302" s="227" t="s">
        <v>210</v>
      </c>
      <c r="E302" s="228" t="s">
        <v>2463</v>
      </c>
      <c r="F302" s="229" t="s">
        <v>2464</v>
      </c>
      <c r="G302" s="230" t="s">
        <v>267</v>
      </c>
      <c r="H302" s="231">
        <v>50</v>
      </c>
      <c r="I302" s="232"/>
      <c r="J302" s="233">
        <f>ROUND(I302*H302,2)</f>
        <v>0</v>
      </c>
      <c r="K302" s="234"/>
      <c r="L302" s="44"/>
      <c r="M302" s="235" t="s">
        <v>1</v>
      </c>
      <c r="N302" s="236" t="s">
        <v>44</v>
      </c>
      <c r="O302" s="91"/>
      <c r="P302" s="237">
        <f>O302*H302</f>
        <v>0</v>
      </c>
      <c r="Q302" s="237">
        <v>0</v>
      </c>
      <c r="R302" s="237">
        <f>Q302*H302</f>
        <v>0</v>
      </c>
      <c r="S302" s="237">
        <v>0</v>
      </c>
      <c r="T302" s="238">
        <f>S302*H302</f>
        <v>0</v>
      </c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R302" s="239" t="s">
        <v>214</v>
      </c>
      <c r="AT302" s="239" t="s">
        <v>210</v>
      </c>
      <c r="AU302" s="239" t="s">
        <v>85</v>
      </c>
      <c r="AY302" s="17" t="s">
        <v>208</v>
      </c>
      <c r="BE302" s="240">
        <f>IF(N302="základní",J302,0)</f>
        <v>0</v>
      </c>
      <c r="BF302" s="240">
        <f>IF(N302="snížená",J302,0)</f>
        <v>0</v>
      </c>
      <c r="BG302" s="240">
        <f>IF(N302="zákl. přenesená",J302,0)</f>
        <v>0</v>
      </c>
      <c r="BH302" s="240">
        <f>IF(N302="sníž. přenesená",J302,0)</f>
        <v>0</v>
      </c>
      <c r="BI302" s="240">
        <f>IF(N302="nulová",J302,0)</f>
        <v>0</v>
      </c>
      <c r="BJ302" s="17" t="s">
        <v>91</v>
      </c>
      <c r="BK302" s="240">
        <f>ROUND(I302*H302,2)</f>
        <v>0</v>
      </c>
      <c r="BL302" s="17" t="s">
        <v>214</v>
      </c>
      <c r="BM302" s="239" t="s">
        <v>839</v>
      </c>
    </row>
    <row r="303" s="2" customFormat="1" ht="24.15" customHeight="1">
      <c r="A303" s="38"/>
      <c r="B303" s="39"/>
      <c r="C303" s="227" t="s">
        <v>526</v>
      </c>
      <c r="D303" s="227" t="s">
        <v>210</v>
      </c>
      <c r="E303" s="228" t="s">
        <v>2465</v>
      </c>
      <c r="F303" s="229" t="s">
        <v>2466</v>
      </c>
      <c r="G303" s="230" t="s">
        <v>267</v>
      </c>
      <c r="H303" s="231">
        <v>60</v>
      </c>
      <c r="I303" s="232"/>
      <c r="J303" s="233">
        <f>ROUND(I303*H303,2)</f>
        <v>0</v>
      </c>
      <c r="K303" s="234"/>
      <c r="L303" s="44"/>
      <c r="M303" s="235" t="s">
        <v>1</v>
      </c>
      <c r="N303" s="236" t="s">
        <v>44</v>
      </c>
      <c r="O303" s="91"/>
      <c r="P303" s="237">
        <f>O303*H303</f>
        <v>0</v>
      </c>
      <c r="Q303" s="237">
        <v>0</v>
      </c>
      <c r="R303" s="237">
        <f>Q303*H303</f>
        <v>0</v>
      </c>
      <c r="S303" s="237">
        <v>0</v>
      </c>
      <c r="T303" s="238">
        <f>S303*H303</f>
        <v>0</v>
      </c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R303" s="239" t="s">
        <v>214</v>
      </c>
      <c r="AT303" s="239" t="s">
        <v>210</v>
      </c>
      <c r="AU303" s="239" t="s">
        <v>85</v>
      </c>
      <c r="AY303" s="17" t="s">
        <v>208</v>
      </c>
      <c r="BE303" s="240">
        <f>IF(N303="základní",J303,0)</f>
        <v>0</v>
      </c>
      <c r="BF303" s="240">
        <f>IF(N303="snížená",J303,0)</f>
        <v>0</v>
      </c>
      <c r="BG303" s="240">
        <f>IF(N303="zákl. přenesená",J303,0)</f>
        <v>0</v>
      </c>
      <c r="BH303" s="240">
        <f>IF(N303="sníž. přenesená",J303,0)</f>
        <v>0</v>
      </c>
      <c r="BI303" s="240">
        <f>IF(N303="nulová",J303,0)</f>
        <v>0</v>
      </c>
      <c r="BJ303" s="17" t="s">
        <v>91</v>
      </c>
      <c r="BK303" s="240">
        <f>ROUND(I303*H303,2)</f>
        <v>0</v>
      </c>
      <c r="BL303" s="17" t="s">
        <v>214</v>
      </c>
      <c r="BM303" s="239" t="s">
        <v>842</v>
      </c>
    </row>
    <row r="304" s="12" customFormat="1" ht="25.92" customHeight="1">
      <c r="A304" s="12"/>
      <c r="B304" s="211"/>
      <c r="C304" s="212"/>
      <c r="D304" s="213" t="s">
        <v>77</v>
      </c>
      <c r="E304" s="214" t="s">
        <v>2467</v>
      </c>
      <c r="F304" s="214" t="s">
        <v>2126</v>
      </c>
      <c r="G304" s="212"/>
      <c r="H304" s="212"/>
      <c r="I304" s="215"/>
      <c r="J304" s="216">
        <f>BK304</f>
        <v>0</v>
      </c>
      <c r="K304" s="212"/>
      <c r="L304" s="217"/>
      <c r="M304" s="218"/>
      <c r="N304" s="219"/>
      <c r="O304" s="219"/>
      <c r="P304" s="220">
        <f>SUM(P305:P315)</f>
        <v>0</v>
      </c>
      <c r="Q304" s="219"/>
      <c r="R304" s="220">
        <f>SUM(R305:R315)</f>
        <v>0</v>
      </c>
      <c r="S304" s="219"/>
      <c r="T304" s="221">
        <f>SUM(T305:T315)</f>
        <v>0</v>
      </c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R304" s="222" t="s">
        <v>85</v>
      </c>
      <c r="AT304" s="223" t="s">
        <v>77</v>
      </c>
      <c r="AU304" s="223" t="s">
        <v>78</v>
      </c>
      <c r="AY304" s="222" t="s">
        <v>208</v>
      </c>
      <c r="BK304" s="224">
        <f>SUM(BK305:BK315)</f>
        <v>0</v>
      </c>
    </row>
    <row r="305" s="2" customFormat="1" ht="16.5" customHeight="1">
      <c r="A305" s="38"/>
      <c r="B305" s="39"/>
      <c r="C305" s="227" t="s">
        <v>844</v>
      </c>
      <c r="D305" s="227" t="s">
        <v>210</v>
      </c>
      <c r="E305" s="228" t="s">
        <v>2468</v>
      </c>
      <c r="F305" s="229" t="s">
        <v>2469</v>
      </c>
      <c r="G305" s="230" t="s">
        <v>689</v>
      </c>
      <c r="H305" s="231">
        <v>2500</v>
      </c>
      <c r="I305" s="232"/>
      <c r="J305" s="233">
        <f>ROUND(I305*H305,2)</f>
        <v>0</v>
      </c>
      <c r="K305" s="234"/>
      <c r="L305" s="44"/>
      <c r="M305" s="235" t="s">
        <v>1</v>
      </c>
      <c r="N305" s="236" t="s">
        <v>44</v>
      </c>
      <c r="O305" s="91"/>
      <c r="P305" s="237">
        <f>O305*H305</f>
        <v>0</v>
      </c>
      <c r="Q305" s="237">
        <v>0</v>
      </c>
      <c r="R305" s="237">
        <f>Q305*H305</f>
        <v>0</v>
      </c>
      <c r="S305" s="237">
        <v>0</v>
      </c>
      <c r="T305" s="238">
        <f>S305*H305</f>
        <v>0</v>
      </c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R305" s="239" t="s">
        <v>214</v>
      </c>
      <c r="AT305" s="239" t="s">
        <v>210</v>
      </c>
      <c r="AU305" s="239" t="s">
        <v>85</v>
      </c>
      <c r="AY305" s="17" t="s">
        <v>208</v>
      </c>
      <c r="BE305" s="240">
        <f>IF(N305="základní",J305,0)</f>
        <v>0</v>
      </c>
      <c r="BF305" s="240">
        <f>IF(N305="snížená",J305,0)</f>
        <v>0</v>
      </c>
      <c r="BG305" s="240">
        <f>IF(N305="zákl. přenesená",J305,0)</f>
        <v>0</v>
      </c>
      <c r="BH305" s="240">
        <f>IF(N305="sníž. přenesená",J305,0)</f>
        <v>0</v>
      </c>
      <c r="BI305" s="240">
        <f>IF(N305="nulová",J305,0)</f>
        <v>0</v>
      </c>
      <c r="BJ305" s="17" t="s">
        <v>91</v>
      </c>
      <c r="BK305" s="240">
        <f>ROUND(I305*H305,2)</f>
        <v>0</v>
      </c>
      <c r="BL305" s="17" t="s">
        <v>214</v>
      </c>
      <c r="BM305" s="239" t="s">
        <v>847</v>
      </c>
    </row>
    <row r="306" s="2" customFormat="1" ht="16.5" customHeight="1">
      <c r="A306" s="38"/>
      <c r="B306" s="39"/>
      <c r="C306" s="227" t="s">
        <v>530</v>
      </c>
      <c r="D306" s="227" t="s">
        <v>210</v>
      </c>
      <c r="E306" s="228" t="s">
        <v>2470</v>
      </c>
      <c r="F306" s="229" t="s">
        <v>2471</v>
      </c>
      <c r="G306" s="230" t="s">
        <v>689</v>
      </c>
      <c r="H306" s="231">
        <v>750</v>
      </c>
      <c r="I306" s="232"/>
      <c r="J306" s="233">
        <f>ROUND(I306*H306,2)</f>
        <v>0</v>
      </c>
      <c r="K306" s="234"/>
      <c r="L306" s="44"/>
      <c r="M306" s="235" t="s">
        <v>1</v>
      </c>
      <c r="N306" s="236" t="s">
        <v>44</v>
      </c>
      <c r="O306" s="91"/>
      <c r="P306" s="237">
        <f>O306*H306</f>
        <v>0</v>
      </c>
      <c r="Q306" s="237">
        <v>0</v>
      </c>
      <c r="R306" s="237">
        <f>Q306*H306</f>
        <v>0</v>
      </c>
      <c r="S306" s="237">
        <v>0</v>
      </c>
      <c r="T306" s="238">
        <f>S306*H306</f>
        <v>0</v>
      </c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R306" s="239" t="s">
        <v>214</v>
      </c>
      <c r="AT306" s="239" t="s">
        <v>210</v>
      </c>
      <c r="AU306" s="239" t="s">
        <v>85</v>
      </c>
      <c r="AY306" s="17" t="s">
        <v>208</v>
      </c>
      <c r="BE306" s="240">
        <f>IF(N306="základní",J306,0)</f>
        <v>0</v>
      </c>
      <c r="BF306" s="240">
        <f>IF(N306="snížená",J306,0)</f>
        <v>0</v>
      </c>
      <c r="BG306" s="240">
        <f>IF(N306="zákl. přenesená",J306,0)</f>
        <v>0</v>
      </c>
      <c r="BH306" s="240">
        <f>IF(N306="sníž. přenesená",J306,0)</f>
        <v>0</v>
      </c>
      <c r="BI306" s="240">
        <f>IF(N306="nulová",J306,0)</f>
        <v>0</v>
      </c>
      <c r="BJ306" s="17" t="s">
        <v>91</v>
      </c>
      <c r="BK306" s="240">
        <f>ROUND(I306*H306,2)</f>
        <v>0</v>
      </c>
      <c r="BL306" s="17" t="s">
        <v>214</v>
      </c>
      <c r="BM306" s="239" t="s">
        <v>851</v>
      </c>
    </row>
    <row r="307" s="2" customFormat="1" ht="33" customHeight="1">
      <c r="A307" s="38"/>
      <c r="B307" s="39"/>
      <c r="C307" s="227" t="s">
        <v>855</v>
      </c>
      <c r="D307" s="227" t="s">
        <v>210</v>
      </c>
      <c r="E307" s="228" t="s">
        <v>2472</v>
      </c>
      <c r="F307" s="229" t="s">
        <v>2473</v>
      </c>
      <c r="G307" s="230" t="s">
        <v>2474</v>
      </c>
      <c r="H307" s="231">
        <v>12</v>
      </c>
      <c r="I307" s="232"/>
      <c r="J307" s="233">
        <f>ROUND(I307*H307,2)</f>
        <v>0</v>
      </c>
      <c r="K307" s="234"/>
      <c r="L307" s="44"/>
      <c r="M307" s="235" t="s">
        <v>1</v>
      </c>
      <c r="N307" s="236" t="s">
        <v>44</v>
      </c>
      <c r="O307" s="91"/>
      <c r="P307" s="237">
        <f>O307*H307</f>
        <v>0</v>
      </c>
      <c r="Q307" s="237">
        <v>0</v>
      </c>
      <c r="R307" s="237">
        <f>Q307*H307</f>
        <v>0</v>
      </c>
      <c r="S307" s="237">
        <v>0</v>
      </c>
      <c r="T307" s="238">
        <f>S307*H307</f>
        <v>0</v>
      </c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R307" s="239" t="s">
        <v>214</v>
      </c>
      <c r="AT307" s="239" t="s">
        <v>210</v>
      </c>
      <c r="AU307" s="239" t="s">
        <v>85</v>
      </c>
      <c r="AY307" s="17" t="s">
        <v>208</v>
      </c>
      <c r="BE307" s="240">
        <f>IF(N307="základní",J307,0)</f>
        <v>0</v>
      </c>
      <c r="BF307" s="240">
        <f>IF(N307="snížená",J307,0)</f>
        <v>0</v>
      </c>
      <c r="BG307" s="240">
        <f>IF(N307="zákl. přenesená",J307,0)</f>
        <v>0</v>
      </c>
      <c r="BH307" s="240">
        <f>IF(N307="sníž. přenesená",J307,0)</f>
        <v>0</v>
      </c>
      <c r="BI307" s="240">
        <f>IF(N307="nulová",J307,0)</f>
        <v>0</v>
      </c>
      <c r="BJ307" s="17" t="s">
        <v>91</v>
      </c>
      <c r="BK307" s="240">
        <f>ROUND(I307*H307,2)</f>
        <v>0</v>
      </c>
      <c r="BL307" s="17" t="s">
        <v>214</v>
      </c>
      <c r="BM307" s="239" t="s">
        <v>858</v>
      </c>
    </row>
    <row r="308" s="2" customFormat="1" ht="16.5" customHeight="1">
      <c r="A308" s="38"/>
      <c r="B308" s="39"/>
      <c r="C308" s="227" t="s">
        <v>535</v>
      </c>
      <c r="D308" s="227" t="s">
        <v>210</v>
      </c>
      <c r="E308" s="228" t="s">
        <v>2475</v>
      </c>
      <c r="F308" s="229" t="s">
        <v>2476</v>
      </c>
      <c r="G308" s="230" t="s">
        <v>689</v>
      </c>
      <c r="H308" s="231">
        <v>30</v>
      </c>
      <c r="I308" s="232"/>
      <c r="J308" s="233">
        <f>ROUND(I308*H308,2)</f>
        <v>0</v>
      </c>
      <c r="K308" s="234"/>
      <c r="L308" s="44"/>
      <c r="M308" s="235" t="s">
        <v>1</v>
      </c>
      <c r="N308" s="236" t="s">
        <v>44</v>
      </c>
      <c r="O308" s="91"/>
      <c r="P308" s="237">
        <f>O308*H308</f>
        <v>0</v>
      </c>
      <c r="Q308" s="237">
        <v>0</v>
      </c>
      <c r="R308" s="237">
        <f>Q308*H308</f>
        <v>0</v>
      </c>
      <c r="S308" s="237">
        <v>0</v>
      </c>
      <c r="T308" s="238">
        <f>S308*H308</f>
        <v>0</v>
      </c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R308" s="239" t="s">
        <v>214</v>
      </c>
      <c r="AT308" s="239" t="s">
        <v>210</v>
      </c>
      <c r="AU308" s="239" t="s">
        <v>85</v>
      </c>
      <c r="AY308" s="17" t="s">
        <v>208</v>
      </c>
      <c r="BE308" s="240">
        <f>IF(N308="základní",J308,0)</f>
        <v>0</v>
      </c>
      <c r="BF308" s="240">
        <f>IF(N308="snížená",J308,0)</f>
        <v>0</v>
      </c>
      <c r="BG308" s="240">
        <f>IF(N308="zákl. přenesená",J308,0)</f>
        <v>0</v>
      </c>
      <c r="BH308" s="240">
        <f>IF(N308="sníž. přenesená",J308,0)</f>
        <v>0</v>
      </c>
      <c r="BI308" s="240">
        <f>IF(N308="nulová",J308,0)</f>
        <v>0</v>
      </c>
      <c r="BJ308" s="17" t="s">
        <v>91</v>
      </c>
      <c r="BK308" s="240">
        <f>ROUND(I308*H308,2)</f>
        <v>0</v>
      </c>
      <c r="BL308" s="17" t="s">
        <v>214</v>
      </c>
      <c r="BM308" s="239" t="s">
        <v>863</v>
      </c>
    </row>
    <row r="309" s="2" customFormat="1" ht="21.75" customHeight="1">
      <c r="A309" s="38"/>
      <c r="B309" s="39"/>
      <c r="C309" s="227" t="s">
        <v>864</v>
      </c>
      <c r="D309" s="227" t="s">
        <v>210</v>
      </c>
      <c r="E309" s="228" t="s">
        <v>2477</v>
      </c>
      <c r="F309" s="229" t="s">
        <v>2478</v>
      </c>
      <c r="G309" s="230" t="s">
        <v>689</v>
      </c>
      <c r="H309" s="231">
        <v>12</v>
      </c>
      <c r="I309" s="232"/>
      <c r="J309" s="233">
        <f>ROUND(I309*H309,2)</f>
        <v>0</v>
      </c>
      <c r="K309" s="234"/>
      <c r="L309" s="44"/>
      <c r="M309" s="235" t="s">
        <v>1</v>
      </c>
      <c r="N309" s="236" t="s">
        <v>44</v>
      </c>
      <c r="O309" s="91"/>
      <c r="P309" s="237">
        <f>O309*H309</f>
        <v>0</v>
      </c>
      <c r="Q309" s="237">
        <v>0</v>
      </c>
      <c r="R309" s="237">
        <f>Q309*H309</f>
        <v>0</v>
      </c>
      <c r="S309" s="237">
        <v>0</v>
      </c>
      <c r="T309" s="238">
        <f>S309*H309</f>
        <v>0</v>
      </c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R309" s="239" t="s">
        <v>214</v>
      </c>
      <c r="AT309" s="239" t="s">
        <v>210</v>
      </c>
      <c r="AU309" s="239" t="s">
        <v>85</v>
      </c>
      <c r="AY309" s="17" t="s">
        <v>208</v>
      </c>
      <c r="BE309" s="240">
        <f>IF(N309="základní",J309,0)</f>
        <v>0</v>
      </c>
      <c r="BF309" s="240">
        <f>IF(N309="snížená",J309,0)</f>
        <v>0</v>
      </c>
      <c r="BG309" s="240">
        <f>IF(N309="zákl. přenesená",J309,0)</f>
        <v>0</v>
      </c>
      <c r="BH309" s="240">
        <f>IF(N309="sníž. přenesená",J309,0)</f>
        <v>0</v>
      </c>
      <c r="BI309" s="240">
        <f>IF(N309="nulová",J309,0)</f>
        <v>0</v>
      </c>
      <c r="BJ309" s="17" t="s">
        <v>91</v>
      </c>
      <c r="BK309" s="240">
        <f>ROUND(I309*H309,2)</f>
        <v>0</v>
      </c>
      <c r="BL309" s="17" t="s">
        <v>214</v>
      </c>
      <c r="BM309" s="239" t="s">
        <v>867</v>
      </c>
    </row>
    <row r="310" s="2" customFormat="1" ht="16.5" customHeight="1">
      <c r="A310" s="38"/>
      <c r="B310" s="39"/>
      <c r="C310" s="227" t="s">
        <v>539</v>
      </c>
      <c r="D310" s="227" t="s">
        <v>210</v>
      </c>
      <c r="E310" s="228" t="s">
        <v>2479</v>
      </c>
      <c r="F310" s="229" t="s">
        <v>2480</v>
      </c>
      <c r="G310" s="230" t="s">
        <v>2481</v>
      </c>
      <c r="H310" s="231">
        <v>40</v>
      </c>
      <c r="I310" s="232"/>
      <c r="J310" s="233">
        <f>ROUND(I310*H310,2)</f>
        <v>0</v>
      </c>
      <c r="K310" s="234"/>
      <c r="L310" s="44"/>
      <c r="M310" s="235" t="s">
        <v>1</v>
      </c>
      <c r="N310" s="236" t="s">
        <v>44</v>
      </c>
      <c r="O310" s="91"/>
      <c r="P310" s="237">
        <f>O310*H310</f>
        <v>0</v>
      </c>
      <c r="Q310" s="237">
        <v>0</v>
      </c>
      <c r="R310" s="237">
        <f>Q310*H310</f>
        <v>0</v>
      </c>
      <c r="S310" s="237">
        <v>0</v>
      </c>
      <c r="T310" s="238">
        <f>S310*H310</f>
        <v>0</v>
      </c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R310" s="239" t="s">
        <v>214</v>
      </c>
      <c r="AT310" s="239" t="s">
        <v>210</v>
      </c>
      <c r="AU310" s="239" t="s">
        <v>85</v>
      </c>
      <c r="AY310" s="17" t="s">
        <v>208</v>
      </c>
      <c r="BE310" s="240">
        <f>IF(N310="základní",J310,0)</f>
        <v>0</v>
      </c>
      <c r="BF310" s="240">
        <f>IF(N310="snížená",J310,0)</f>
        <v>0</v>
      </c>
      <c r="BG310" s="240">
        <f>IF(N310="zákl. přenesená",J310,0)</f>
        <v>0</v>
      </c>
      <c r="BH310" s="240">
        <f>IF(N310="sníž. přenesená",J310,0)</f>
        <v>0</v>
      </c>
      <c r="BI310" s="240">
        <f>IF(N310="nulová",J310,0)</f>
        <v>0</v>
      </c>
      <c r="BJ310" s="17" t="s">
        <v>91</v>
      </c>
      <c r="BK310" s="240">
        <f>ROUND(I310*H310,2)</f>
        <v>0</v>
      </c>
      <c r="BL310" s="17" t="s">
        <v>214</v>
      </c>
      <c r="BM310" s="239" t="s">
        <v>870</v>
      </c>
    </row>
    <row r="311" s="2" customFormat="1" ht="24.15" customHeight="1">
      <c r="A311" s="38"/>
      <c r="B311" s="39"/>
      <c r="C311" s="227" t="s">
        <v>871</v>
      </c>
      <c r="D311" s="227" t="s">
        <v>210</v>
      </c>
      <c r="E311" s="228" t="s">
        <v>2482</v>
      </c>
      <c r="F311" s="229" t="s">
        <v>2483</v>
      </c>
      <c r="G311" s="230" t="s">
        <v>2297</v>
      </c>
      <c r="H311" s="231">
        <v>1</v>
      </c>
      <c r="I311" s="232"/>
      <c r="J311" s="233">
        <f>ROUND(I311*H311,2)</f>
        <v>0</v>
      </c>
      <c r="K311" s="234"/>
      <c r="L311" s="44"/>
      <c r="M311" s="235" t="s">
        <v>1</v>
      </c>
      <c r="N311" s="236" t="s">
        <v>44</v>
      </c>
      <c r="O311" s="91"/>
      <c r="P311" s="237">
        <f>O311*H311</f>
        <v>0</v>
      </c>
      <c r="Q311" s="237">
        <v>0</v>
      </c>
      <c r="R311" s="237">
        <f>Q311*H311</f>
        <v>0</v>
      </c>
      <c r="S311" s="237">
        <v>0</v>
      </c>
      <c r="T311" s="238">
        <f>S311*H311</f>
        <v>0</v>
      </c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R311" s="239" t="s">
        <v>214</v>
      </c>
      <c r="AT311" s="239" t="s">
        <v>210</v>
      </c>
      <c r="AU311" s="239" t="s">
        <v>85</v>
      </c>
      <c r="AY311" s="17" t="s">
        <v>208</v>
      </c>
      <c r="BE311" s="240">
        <f>IF(N311="základní",J311,0)</f>
        <v>0</v>
      </c>
      <c r="BF311" s="240">
        <f>IF(N311="snížená",J311,0)</f>
        <v>0</v>
      </c>
      <c r="BG311" s="240">
        <f>IF(N311="zákl. přenesená",J311,0)</f>
        <v>0</v>
      </c>
      <c r="BH311" s="240">
        <f>IF(N311="sníž. přenesená",J311,0)</f>
        <v>0</v>
      </c>
      <c r="BI311" s="240">
        <f>IF(N311="nulová",J311,0)</f>
        <v>0</v>
      </c>
      <c r="BJ311" s="17" t="s">
        <v>91</v>
      </c>
      <c r="BK311" s="240">
        <f>ROUND(I311*H311,2)</f>
        <v>0</v>
      </c>
      <c r="BL311" s="17" t="s">
        <v>214</v>
      </c>
      <c r="BM311" s="239" t="s">
        <v>874</v>
      </c>
    </row>
    <row r="312" s="2" customFormat="1" ht="16.5" customHeight="1">
      <c r="A312" s="38"/>
      <c r="B312" s="39"/>
      <c r="C312" s="227" t="s">
        <v>544</v>
      </c>
      <c r="D312" s="227" t="s">
        <v>210</v>
      </c>
      <c r="E312" s="228" t="s">
        <v>2484</v>
      </c>
      <c r="F312" s="229" t="s">
        <v>2485</v>
      </c>
      <c r="G312" s="230" t="s">
        <v>308</v>
      </c>
      <c r="H312" s="231">
        <v>12</v>
      </c>
      <c r="I312" s="232"/>
      <c r="J312" s="233">
        <f>ROUND(I312*H312,2)</f>
        <v>0</v>
      </c>
      <c r="K312" s="234"/>
      <c r="L312" s="44"/>
      <c r="M312" s="235" t="s">
        <v>1</v>
      </c>
      <c r="N312" s="236" t="s">
        <v>44</v>
      </c>
      <c r="O312" s="91"/>
      <c r="P312" s="237">
        <f>O312*H312</f>
        <v>0</v>
      </c>
      <c r="Q312" s="237">
        <v>0</v>
      </c>
      <c r="R312" s="237">
        <f>Q312*H312</f>
        <v>0</v>
      </c>
      <c r="S312" s="237">
        <v>0</v>
      </c>
      <c r="T312" s="238">
        <f>S312*H312</f>
        <v>0</v>
      </c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R312" s="239" t="s">
        <v>214</v>
      </c>
      <c r="AT312" s="239" t="s">
        <v>210</v>
      </c>
      <c r="AU312" s="239" t="s">
        <v>85</v>
      </c>
      <c r="AY312" s="17" t="s">
        <v>208</v>
      </c>
      <c r="BE312" s="240">
        <f>IF(N312="základní",J312,0)</f>
        <v>0</v>
      </c>
      <c r="BF312" s="240">
        <f>IF(N312="snížená",J312,0)</f>
        <v>0</v>
      </c>
      <c r="BG312" s="240">
        <f>IF(N312="zákl. přenesená",J312,0)</f>
        <v>0</v>
      </c>
      <c r="BH312" s="240">
        <f>IF(N312="sníž. přenesená",J312,0)</f>
        <v>0</v>
      </c>
      <c r="BI312" s="240">
        <f>IF(N312="nulová",J312,0)</f>
        <v>0</v>
      </c>
      <c r="BJ312" s="17" t="s">
        <v>91</v>
      </c>
      <c r="BK312" s="240">
        <f>ROUND(I312*H312,2)</f>
        <v>0</v>
      </c>
      <c r="BL312" s="17" t="s">
        <v>214</v>
      </c>
      <c r="BM312" s="239" t="s">
        <v>877</v>
      </c>
    </row>
    <row r="313" s="2" customFormat="1" ht="24.15" customHeight="1">
      <c r="A313" s="38"/>
      <c r="B313" s="39"/>
      <c r="C313" s="227" t="s">
        <v>878</v>
      </c>
      <c r="D313" s="227" t="s">
        <v>210</v>
      </c>
      <c r="E313" s="228" t="s">
        <v>2486</v>
      </c>
      <c r="F313" s="229" t="s">
        <v>2487</v>
      </c>
      <c r="G313" s="230" t="s">
        <v>2274</v>
      </c>
      <c r="H313" s="231">
        <v>1</v>
      </c>
      <c r="I313" s="232"/>
      <c r="J313" s="233">
        <f>ROUND(I313*H313,2)</f>
        <v>0</v>
      </c>
      <c r="K313" s="234"/>
      <c r="L313" s="44"/>
      <c r="M313" s="235" t="s">
        <v>1</v>
      </c>
      <c r="N313" s="236" t="s">
        <v>44</v>
      </c>
      <c r="O313" s="91"/>
      <c r="P313" s="237">
        <f>O313*H313</f>
        <v>0</v>
      </c>
      <c r="Q313" s="237">
        <v>0</v>
      </c>
      <c r="R313" s="237">
        <f>Q313*H313</f>
        <v>0</v>
      </c>
      <c r="S313" s="237">
        <v>0</v>
      </c>
      <c r="T313" s="238">
        <f>S313*H313</f>
        <v>0</v>
      </c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R313" s="239" t="s">
        <v>214</v>
      </c>
      <c r="AT313" s="239" t="s">
        <v>210</v>
      </c>
      <c r="AU313" s="239" t="s">
        <v>85</v>
      </c>
      <c r="AY313" s="17" t="s">
        <v>208</v>
      </c>
      <c r="BE313" s="240">
        <f>IF(N313="základní",J313,0)</f>
        <v>0</v>
      </c>
      <c r="BF313" s="240">
        <f>IF(N313="snížená",J313,0)</f>
        <v>0</v>
      </c>
      <c r="BG313" s="240">
        <f>IF(N313="zákl. přenesená",J313,0)</f>
        <v>0</v>
      </c>
      <c r="BH313" s="240">
        <f>IF(N313="sníž. přenesená",J313,0)</f>
        <v>0</v>
      </c>
      <c r="BI313" s="240">
        <f>IF(N313="nulová",J313,0)</f>
        <v>0</v>
      </c>
      <c r="BJ313" s="17" t="s">
        <v>91</v>
      </c>
      <c r="BK313" s="240">
        <f>ROUND(I313*H313,2)</f>
        <v>0</v>
      </c>
      <c r="BL313" s="17" t="s">
        <v>214</v>
      </c>
      <c r="BM313" s="239" t="s">
        <v>881</v>
      </c>
    </row>
    <row r="314" s="2" customFormat="1" ht="16.5" customHeight="1">
      <c r="A314" s="38"/>
      <c r="B314" s="39"/>
      <c r="C314" s="227" t="s">
        <v>549</v>
      </c>
      <c r="D314" s="227" t="s">
        <v>210</v>
      </c>
      <c r="E314" s="228" t="s">
        <v>2488</v>
      </c>
      <c r="F314" s="229" t="s">
        <v>2489</v>
      </c>
      <c r="G314" s="230" t="s">
        <v>2129</v>
      </c>
      <c r="H314" s="231">
        <v>12</v>
      </c>
      <c r="I314" s="232"/>
      <c r="J314" s="233">
        <f>ROUND(I314*H314,2)</f>
        <v>0</v>
      </c>
      <c r="K314" s="234"/>
      <c r="L314" s="44"/>
      <c r="M314" s="235" t="s">
        <v>1</v>
      </c>
      <c r="N314" s="236" t="s">
        <v>44</v>
      </c>
      <c r="O314" s="91"/>
      <c r="P314" s="237">
        <f>O314*H314</f>
        <v>0</v>
      </c>
      <c r="Q314" s="237">
        <v>0</v>
      </c>
      <c r="R314" s="237">
        <f>Q314*H314</f>
        <v>0</v>
      </c>
      <c r="S314" s="237">
        <v>0</v>
      </c>
      <c r="T314" s="238">
        <f>S314*H314</f>
        <v>0</v>
      </c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R314" s="239" t="s">
        <v>214</v>
      </c>
      <c r="AT314" s="239" t="s">
        <v>210</v>
      </c>
      <c r="AU314" s="239" t="s">
        <v>85</v>
      </c>
      <c r="AY314" s="17" t="s">
        <v>208</v>
      </c>
      <c r="BE314" s="240">
        <f>IF(N314="základní",J314,0)</f>
        <v>0</v>
      </c>
      <c r="BF314" s="240">
        <f>IF(N314="snížená",J314,0)</f>
        <v>0</v>
      </c>
      <c r="BG314" s="240">
        <f>IF(N314="zákl. přenesená",J314,0)</f>
        <v>0</v>
      </c>
      <c r="BH314" s="240">
        <f>IF(N314="sníž. přenesená",J314,0)</f>
        <v>0</v>
      </c>
      <c r="BI314" s="240">
        <f>IF(N314="nulová",J314,0)</f>
        <v>0</v>
      </c>
      <c r="BJ314" s="17" t="s">
        <v>91</v>
      </c>
      <c r="BK314" s="240">
        <f>ROUND(I314*H314,2)</f>
        <v>0</v>
      </c>
      <c r="BL314" s="17" t="s">
        <v>214</v>
      </c>
      <c r="BM314" s="239" t="s">
        <v>884</v>
      </c>
    </row>
    <row r="315" s="2" customFormat="1" ht="16.5" customHeight="1">
      <c r="A315" s="38"/>
      <c r="B315" s="39"/>
      <c r="C315" s="227" t="s">
        <v>885</v>
      </c>
      <c r="D315" s="227" t="s">
        <v>210</v>
      </c>
      <c r="E315" s="228" t="s">
        <v>2490</v>
      </c>
      <c r="F315" s="229" t="s">
        <v>2491</v>
      </c>
      <c r="G315" s="230" t="s">
        <v>2129</v>
      </c>
      <c r="H315" s="231">
        <v>12</v>
      </c>
      <c r="I315" s="232"/>
      <c r="J315" s="233">
        <f>ROUND(I315*H315,2)</f>
        <v>0</v>
      </c>
      <c r="K315" s="234"/>
      <c r="L315" s="44"/>
      <c r="M315" s="288" t="s">
        <v>1</v>
      </c>
      <c r="N315" s="289" t="s">
        <v>44</v>
      </c>
      <c r="O315" s="290"/>
      <c r="P315" s="291">
        <f>O315*H315</f>
        <v>0</v>
      </c>
      <c r="Q315" s="291">
        <v>0</v>
      </c>
      <c r="R315" s="291">
        <f>Q315*H315</f>
        <v>0</v>
      </c>
      <c r="S315" s="291">
        <v>0</v>
      </c>
      <c r="T315" s="292">
        <f>S315*H315</f>
        <v>0</v>
      </c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R315" s="239" t="s">
        <v>214</v>
      </c>
      <c r="AT315" s="239" t="s">
        <v>210</v>
      </c>
      <c r="AU315" s="239" t="s">
        <v>85</v>
      </c>
      <c r="AY315" s="17" t="s">
        <v>208</v>
      </c>
      <c r="BE315" s="240">
        <f>IF(N315="základní",J315,0)</f>
        <v>0</v>
      </c>
      <c r="BF315" s="240">
        <f>IF(N315="snížená",J315,0)</f>
        <v>0</v>
      </c>
      <c r="BG315" s="240">
        <f>IF(N315="zákl. přenesená",J315,0)</f>
        <v>0</v>
      </c>
      <c r="BH315" s="240">
        <f>IF(N315="sníž. přenesená",J315,0)</f>
        <v>0</v>
      </c>
      <c r="BI315" s="240">
        <f>IF(N315="nulová",J315,0)</f>
        <v>0</v>
      </c>
      <c r="BJ315" s="17" t="s">
        <v>91</v>
      </c>
      <c r="BK315" s="240">
        <f>ROUND(I315*H315,2)</f>
        <v>0</v>
      </c>
      <c r="BL315" s="17" t="s">
        <v>214</v>
      </c>
      <c r="BM315" s="239" t="s">
        <v>888</v>
      </c>
    </row>
    <row r="316" s="2" customFormat="1" ht="6.96" customHeight="1">
      <c r="A316" s="38"/>
      <c r="B316" s="66"/>
      <c r="C316" s="67"/>
      <c r="D316" s="67"/>
      <c r="E316" s="67"/>
      <c r="F316" s="67"/>
      <c r="G316" s="67"/>
      <c r="H316" s="67"/>
      <c r="I316" s="67"/>
      <c r="J316" s="67"/>
      <c r="K316" s="67"/>
      <c r="L316" s="44"/>
      <c r="M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</row>
  </sheetData>
  <sheetProtection sheet="1" autoFilter="0" formatColumns="0" formatRows="0" objects="1" scenarios="1" spinCount="100000" saltValue="5XEhUSUB6NZPeL/rnXJ8npnZ0R2AhAldm7GJzBKvedmhHHUc64kGDK6FN1KdCU3AnR6POo3HULstdW/v7ra95A==" hashValue="PFRnE+A2XakMls2L57FATN8P9j4HnueOGh+t2LI3PZXy3tuL+xHfGB9U/0Kr6q9NAFRq8rFoSdNLIzqsJKD3Zw==" algorithmName="SHA-512" password="CC35"/>
  <autoFilter ref="C144:K315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33:H133"/>
    <mergeCell ref="E135:H135"/>
    <mergeCell ref="E137:H137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9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113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2492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ROUND(J124,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ROUND((SUM(BE124:BE157)),  2)</f>
        <v>0</v>
      </c>
      <c r="G35" s="38"/>
      <c r="H35" s="38"/>
      <c r="I35" s="164">
        <v>0.20999999999999999</v>
      </c>
      <c r="J35" s="163">
        <f>ROUND(((SUM(BE124:BE157))*I35),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ROUND((SUM(BF124:BF157)),  2)</f>
        <v>0</v>
      </c>
      <c r="G36" s="38"/>
      <c r="H36" s="38"/>
      <c r="I36" s="164">
        <v>0.14999999999999999</v>
      </c>
      <c r="J36" s="163">
        <f>ROUND(((SUM(BF124:BF157))*I36),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ROUND((SUM(BG124:BG157)),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ROUND((SUM(BH124:BH157)),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ROUND((SUM(BI124:BI157)),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D.1.10 - EPS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J124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2493</v>
      </c>
      <c r="E99" s="191"/>
      <c r="F99" s="191"/>
      <c r="G99" s="191"/>
      <c r="H99" s="191"/>
      <c r="I99" s="191"/>
      <c r="J99" s="192">
        <f>J125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2494</v>
      </c>
      <c r="E100" s="191"/>
      <c r="F100" s="191"/>
      <c r="G100" s="191"/>
      <c r="H100" s="191"/>
      <c r="I100" s="191"/>
      <c r="J100" s="192">
        <f>J135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2495</v>
      </c>
      <c r="E101" s="191"/>
      <c r="F101" s="191"/>
      <c r="G101" s="191"/>
      <c r="H101" s="191"/>
      <c r="I101" s="191"/>
      <c r="J101" s="192">
        <f>J140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2496</v>
      </c>
      <c r="E102" s="191"/>
      <c r="F102" s="191"/>
      <c r="G102" s="191"/>
      <c r="H102" s="191"/>
      <c r="I102" s="191"/>
      <c r="J102" s="192">
        <f>J153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hidden="1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5" hidden="1"/>
    <row r="106" hidden="1"/>
    <row r="107" hidden="1"/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193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83" t="str">
        <f>E7</f>
        <v>Přestavba a rozšíření domova pro seniory Jiráskova č.p.193 Broumov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1" customFormat="1" ht="12" customHeight="1">
      <c r="B113" s="21"/>
      <c r="C113" s="32" t="s">
        <v>157</v>
      </c>
      <c r="D113" s="22"/>
      <c r="E113" s="22"/>
      <c r="F113" s="22"/>
      <c r="G113" s="22"/>
      <c r="H113" s="22"/>
      <c r="I113" s="22"/>
      <c r="J113" s="22"/>
      <c r="K113" s="22"/>
      <c r="L113" s="20"/>
    </row>
    <row r="114" s="2" customFormat="1" ht="16.5" customHeight="1">
      <c r="A114" s="38"/>
      <c r="B114" s="39"/>
      <c r="C114" s="40"/>
      <c r="D114" s="40"/>
      <c r="E114" s="183" t="s">
        <v>158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159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76" t="str">
        <f>E11</f>
        <v>D.1.10 - EPS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20</v>
      </c>
      <c r="D118" s="40"/>
      <c r="E118" s="40"/>
      <c r="F118" s="27" t="str">
        <f>F14</f>
        <v xml:space="preserve"> </v>
      </c>
      <c r="G118" s="40"/>
      <c r="H118" s="40"/>
      <c r="I118" s="32" t="s">
        <v>22</v>
      </c>
      <c r="J118" s="79" t="str">
        <f>IF(J14="","",J14)</f>
        <v>13. 3. 2022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40.05" customHeight="1">
      <c r="A120" s="38"/>
      <c r="B120" s="39"/>
      <c r="C120" s="32" t="s">
        <v>24</v>
      </c>
      <c r="D120" s="40"/>
      <c r="E120" s="40"/>
      <c r="F120" s="27" t="str">
        <f>E17</f>
        <v>Město Broumov, třída Masarykova 239,55001 Broumov</v>
      </c>
      <c r="G120" s="40"/>
      <c r="H120" s="40"/>
      <c r="I120" s="32" t="s">
        <v>32</v>
      </c>
      <c r="J120" s="36" t="str">
        <f>E23</f>
        <v xml:space="preserve">Ing. Ondřej Nesměrák, Ploštilova 1379,14300 Praha 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5.15" customHeight="1">
      <c r="A121" s="38"/>
      <c r="B121" s="39"/>
      <c r="C121" s="32" t="s">
        <v>30</v>
      </c>
      <c r="D121" s="40"/>
      <c r="E121" s="40"/>
      <c r="F121" s="27" t="str">
        <f>IF(E20="","",E20)</f>
        <v>Vyplň údaj</v>
      </c>
      <c r="G121" s="40"/>
      <c r="H121" s="40"/>
      <c r="I121" s="32" t="s">
        <v>36</v>
      </c>
      <c r="J121" s="36" t="str">
        <f>E26</f>
        <v xml:space="preserve"> 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0.32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11" customFormat="1" ht="29.28" customHeight="1">
      <c r="A123" s="199"/>
      <c r="B123" s="200"/>
      <c r="C123" s="201" t="s">
        <v>194</v>
      </c>
      <c r="D123" s="202" t="s">
        <v>63</v>
      </c>
      <c r="E123" s="202" t="s">
        <v>59</v>
      </c>
      <c r="F123" s="202" t="s">
        <v>60</v>
      </c>
      <c r="G123" s="202" t="s">
        <v>195</v>
      </c>
      <c r="H123" s="202" t="s">
        <v>196</v>
      </c>
      <c r="I123" s="202" t="s">
        <v>197</v>
      </c>
      <c r="J123" s="203" t="s">
        <v>163</v>
      </c>
      <c r="K123" s="204" t="s">
        <v>198</v>
      </c>
      <c r="L123" s="205"/>
      <c r="M123" s="100" t="s">
        <v>1</v>
      </c>
      <c r="N123" s="101" t="s">
        <v>42</v>
      </c>
      <c r="O123" s="101" t="s">
        <v>199</v>
      </c>
      <c r="P123" s="101" t="s">
        <v>200</v>
      </c>
      <c r="Q123" s="101" t="s">
        <v>201</v>
      </c>
      <c r="R123" s="101" t="s">
        <v>202</v>
      </c>
      <c r="S123" s="101" t="s">
        <v>203</v>
      </c>
      <c r="T123" s="102" t="s">
        <v>204</v>
      </c>
      <c r="U123" s="199"/>
      <c r="V123" s="199"/>
      <c r="W123" s="199"/>
      <c r="X123" s="199"/>
      <c r="Y123" s="199"/>
      <c r="Z123" s="199"/>
      <c r="AA123" s="199"/>
      <c r="AB123" s="199"/>
      <c r="AC123" s="199"/>
      <c r="AD123" s="199"/>
      <c r="AE123" s="199"/>
    </row>
    <row r="124" s="2" customFormat="1" ht="22.8" customHeight="1">
      <c r="A124" s="38"/>
      <c r="B124" s="39"/>
      <c r="C124" s="107" t="s">
        <v>205</v>
      </c>
      <c r="D124" s="40"/>
      <c r="E124" s="40"/>
      <c r="F124" s="40"/>
      <c r="G124" s="40"/>
      <c r="H124" s="40"/>
      <c r="I124" s="40"/>
      <c r="J124" s="206">
        <f>BK124</f>
        <v>0</v>
      </c>
      <c r="K124" s="40"/>
      <c r="L124" s="44"/>
      <c r="M124" s="103"/>
      <c r="N124" s="207"/>
      <c r="O124" s="104"/>
      <c r="P124" s="208">
        <f>P125+P135+P140+P153</f>
        <v>0</v>
      </c>
      <c r="Q124" s="104"/>
      <c r="R124" s="208">
        <f>R125+R135+R140+R153</f>
        <v>0</v>
      </c>
      <c r="S124" s="104"/>
      <c r="T124" s="209">
        <f>T125+T135+T140+T153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77</v>
      </c>
      <c r="AU124" s="17" t="s">
        <v>165</v>
      </c>
      <c r="BK124" s="210">
        <f>BK125+BK135+BK140+BK153</f>
        <v>0</v>
      </c>
    </row>
    <row r="125" s="12" customFormat="1" ht="25.92" customHeight="1">
      <c r="A125" s="12"/>
      <c r="B125" s="211"/>
      <c r="C125" s="212"/>
      <c r="D125" s="213" t="s">
        <v>77</v>
      </c>
      <c r="E125" s="214" t="s">
        <v>1281</v>
      </c>
      <c r="F125" s="214" t="s">
        <v>2497</v>
      </c>
      <c r="G125" s="212"/>
      <c r="H125" s="212"/>
      <c r="I125" s="215"/>
      <c r="J125" s="216">
        <f>BK125</f>
        <v>0</v>
      </c>
      <c r="K125" s="212"/>
      <c r="L125" s="217"/>
      <c r="M125" s="218"/>
      <c r="N125" s="219"/>
      <c r="O125" s="219"/>
      <c r="P125" s="220">
        <f>SUM(P126:P134)</f>
        <v>0</v>
      </c>
      <c r="Q125" s="219"/>
      <c r="R125" s="220">
        <f>SUM(R126:R134)</f>
        <v>0</v>
      </c>
      <c r="S125" s="219"/>
      <c r="T125" s="221">
        <f>SUM(T126:T134)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22" t="s">
        <v>85</v>
      </c>
      <c r="AT125" s="223" t="s">
        <v>77</v>
      </c>
      <c r="AU125" s="223" t="s">
        <v>78</v>
      </c>
      <c r="AY125" s="222" t="s">
        <v>208</v>
      </c>
      <c r="BK125" s="224">
        <f>SUM(BK126:BK134)</f>
        <v>0</v>
      </c>
    </row>
    <row r="126" s="2" customFormat="1" ht="16.5" customHeight="1">
      <c r="A126" s="38"/>
      <c r="B126" s="39"/>
      <c r="C126" s="227" t="s">
        <v>85</v>
      </c>
      <c r="D126" s="227" t="s">
        <v>210</v>
      </c>
      <c r="E126" s="228" t="s">
        <v>2498</v>
      </c>
      <c r="F126" s="229" t="s">
        <v>2499</v>
      </c>
      <c r="G126" s="230" t="s">
        <v>689</v>
      </c>
      <c r="H126" s="231">
        <v>2</v>
      </c>
      <c r="I126" s="232"/>
      <c r="J126" s="233">
        <f>ROUND(I126*H126,2)</f>
        <v>0</v>
      </c>
      <c r="K126" s="234"/>
      <c r="L126" s="44"/>
      <c r="M126" s="235" t="s">
        <v>1</v>
      </c>
      <c r="N126" s="236" t="s">
        <v>44</v>
      </c>
      <c r="O126" s="91"/>
      <c r="P126" s="237">
        <f>O126*H126</f>
        <v>0</v>
      </c>
      <c r="Q126" s="237">
        <v>0</v>
      </c>
      <c r="R126" s="237">
        <f>Q126*H126</f>
        <v>0</v>
      </c>
      <c r="S126" s="237">
        <v>0</v>
      </c>
      <c r="T126" s="238">
        <f>S126*H126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R126" s="239" t="s">
        <v>214</v>
      </c>
      <c r="AT126" s="239" t="s">
        <v>210</v>
      </c>
      <c r="AU126" s="239" t="s">
        <v>85</v>
      </c>
      <c r="AY126" s="17" t="s">
        <v>208</v>
      </c>
      <c r="BE126" s="240">
        <f>IF(N126="základní",J126,0)</f>
        <v>0</v>
      </c>
      <c r="BF126" s="240">
        <f>IF(N126="snížená",J126,0)</f>
        <v>0</v>
      </c>
      <c r="BG126" s="240">
        <f>IF(N126="zákl. přenesená",J126,0)</f>
        <v>0</v>
      </c>
      <c r="BH126" s="240">
        <f>IF(N126="sníž. přenesená",J126,0)</f>
        <v>0</v>
      </c>
      <c r="BI126" s="240">
        <f>IF(N126="nulová",J126,0)</f>
        <v>0</v>
      </c>
      <c r="BJ126" s="17" t="s">
        <v>91</v>
      </c>
      <c r="BK126" s="240">
        <f>ROUND(I126*H126,2)</f>
        <v>0</v>
      </c>
      <c r="BL126" s="17" t="s">
        <v>214</v>
      </c>
      <c r="BM126" s="239" t="s">
        <v>91</v>
      </c>
    </row>
    <row r="127" s="2" customFormat="1" ht="24.15" customHeight="1">
      <c r="A127" s="38"/>
      <c r="B127" s="39"/>
      <c r="C127" s="227" t="s">
        <v>91</v>
      </c>
      <c r="D127" s="227" t="s">
        <v>210</v>
      </c>
      <c r="E127" s="228" t="s">
        <v>2500</v>
      </c>
      <c r="F127" s="229" t="s">
        <v>2501</v>
      </c>
      <c r="G127" s="230" t="s">
        <v>689</v>
      </c>
      <c r="H127" s="231">
        <v>1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85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214</v>
      </c>
    </row>
    <row r="128" s="2" customFormat="1" ht="16.5" customHeight="1">
      <c r="A128" s="38"/>
      <c r="B128" s="39"/>
      <c r="C128" s="227" t="s">
        <v>223</v>
      </c>
      <c r="D128" s="227" t="s">
        <v>210</v>
      </c>
      <c r="E128" s="228" t="s">
        <v>2502</v>
      </c>
      <c r="F128" s="229" t="s">
        <v>2503</v>
      </c>
      <c r="G128" s="230" t="s">
        <v>689</v>
      </c>
      <c r="H128" s="231">
        <v>117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85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226</v>
      </c>
    </row>
    <row r="129" s="2" customFormat="1" ht="16.5" customHeight="1">
      <c r="A129" s="38"/>
      <c r="B129" s="39"/>
      <c r="C129" s="227" t="s">
        <v>214</v>
      </c>
      <c r="D129" s="227" t="s">
        <v>210</v>
      </c>
      <c r="E129" s="228" t="s">
        <v>2504</v>
      </c>
      <c r="F129" s="229" t="s">
        <v>2505</v>
      </c>
      <c r="G129" s="230" t="s">
        <v>689</v>
      </c>
      <c r="H129" s="231">
        <v>5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231</v>
      </c>
    </row>
    <row r="130" s="2" customFormat="1" ht="16.5" customHeight="1">
      <c r="A130" s="38"/>
      <c r="B130" s="39"/>
      <c r="C130" s="227" t="s">
        <v>233</v>
      </c>
      <c r="D130" s="227" t="s">
        <v>210</v>
      </c>
      <c r="E130" s="228" t="s">
        <v>2506</v>
      </c>
      <c r="F130" s="229" t="s">
        <v>2507</v>
      </c>
      <c r="G130" s="230" t="s">
        <v>689</v>
      </c>
      <c r="H130" s="231">
        <v>5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236</v>
      </c>
    </row>
    <row r="131" s="2" customFormat="1" ht="16.5" customHeight="1">
      <c r="A131" s="38"/>
      <c r="B131" s="39"/>
      <c r="C131" s="227" t="s">
        <v>226</v>
      </c>
      <c r="D131" s="227" t="s">
        <v>210</v>
      </c>
      <c r="E131" s="228" t="s">
        <v>2508</v>
      </c>
      <c r="F131" s="229" t="s">
        <v>2509</v>
      </c>
      <c r="G131" s="230" t="s">
        <v>689</v>
      </c>
      <c r="H131" s="231">
        <v>2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240</v>
      </c>
    </row>
    <row r="132" s="2" customFormat="1" ht="16.5" customHeight="1">
      <c r="A132" s="38"/>
      <c r="B132" s="39"/>
      <c r="C132" s="227" t="s">
        <v>242</v>
      </c>
      <c r="D132" s="227" t="s">
        <v>210</v>
      </c>
      <c r="E132" s="228" t="s">
        <v>2510</v>
      </c>
      <c r="F132" s="229" t="s">
        <v>2511</v>
      </c>
      <c r="G132" s="230" t="s">
        <v>689</v>
      </c>
      <c r="H132" s="231">
        <v>7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245</v>
      </c>
    </row>
    <row r="133" s="2" customFormat="1" ht="16.5" customHeight="1">
      <c r="A133" s="38"/>
      <c r="B133" s="39"/>
      <c r="C133" s="227" t="s">
        <v>231</v>
      </c>
      <c r="D133" s="227" t="s">
        <v>210</v>
      </c>
      <c r="E133" s="228" t="s">
        <v>2512</v>
      </c>
      <c r="F133" s="229" t="s">
        <v>2513</v>
      </c>
      <c r="G133" s="230" t="s">
        <v>689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249</v>
      </c>
    </row>
    <row r="134" s="2" customFormat="1" ht="16.5" customHeight="1">
      <c r="A134" s="38"/>
      <c r="B134" s="39"/>
      <c r="C134" s="227" t="s">
        <v>252</v>
      </c>
      <c r="D134" s="227" t="s">
        <v>210</v>
      </c>
      <c r="E134" s="228" t="s">
        <v>2514</v>
      </c>
      <c r="F134" s="229" t="s">
        <v>2515</v>
      </c>
      <c r="G134" s="230" t="s">
        <v>689</v>
      </c>
      <c r="H134" s="231">
        <v>129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256</v>
      </c>
    </row>
    <row r="135" s="12" customFormat="1" ht="25.92" customHeight="1">
      <c r="A135" s="12"/>
      <c r="B135" s="211"/>
      <c r="C135" s="212"/>
      <c r="D135" s="213" t="s">
        <v>77</v>
      </c>
      <c r="E135" s="214" t="s">
        <v>1323</v>
      </c>
      <c r="F135" s="214" t="s">
        <v>2516</v>
      </c>
      <c r="G135" s="212"/>
      <c r="H135" s="212"/>
      <c r="I135" s="215"/>
      <c r="J135" s="216">
        <f>BK135</f>
        <v>0</v>
      </c>
      <c r="K135" s="212"/>
      <c r="L135" s="217"/>
      <c r="M135" s="218"/>
      <c r="N135" s="219"/>
      <c r="O135" s="219"/>
      <c r="P135" s="220">
        <f>SUM(P136:P139)</f>
        <v>0</v>
      </c>
      <c r="Q135" s="219"/>
      <c r="R135" s="220">
        <f>SUM(R136:R139)</f>
        <v>0</v>
      </c>
      <c r="S135" s="219"/>
      <c r="T135" s="221">
        <f>SUM(T136:T139)</f>
        <v>0</v>
      </c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R135" s="222" t="s">
        <v>85</v>
      </c>
      <c r="AT135" s="223" t="s">
        <v>77</v>
      </c>
      <c r="AU135" s="223" t="s">
        <v>78</v>
      </c>
      <c r="AY135" s="222" t="s">
        <v>208</v>
      </c>
      <c r="BK135" s="224">
        <f>SUM(BK136:BK139)</f>
        <v>0</v>
      </c>
    </row>
    <row r="136" s="2" customFormat="1" ht="16.5" customHeight="1">
      <c r="A136" s="38"/>
      <c r="B136" s="39"/>
      <c r="C136" s="227" t="s">
        <v>236</v>
      </c>
      <c r="D136" s="227" t="s">
        <v>210</v>
      </c>
      <c r="E136" s="228" t="s">
        <v>2517</v>
      </c>
      <c r="F136" s="229" t="s">
        <v>2518</v>
      </c>
      <c r="G136" s="230" t="s">
        <v>267</v>
      </c>
      <c r="H136" s="231">
        <v>150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261</v>
      </c>
    </row>
    <row r="137" s="2" customFormat="1" ht="16.5" customHeight="1">
      <c r="A137" s="38"/>
      <c r="B137" s="39"/>
      <c r="C137" s="227" t="s">
        <v>264</v>
      </c>
      <c r="D137" s="227" t="s">
        <v>210</v>
      </c>
      <c r="E137" s="228" t="s">
        <v>2519</v>
      </c>
      <c r="F137" s="229" t="s">
        <v>2520</v>
      </c>
      <c r="G137" s="230" t="s">
        <v>267</v>
      </c>
      <c r="H137" s="231">
        <v>1500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268</v>
      </c>
    </row>
    <row r="138" s="2" customFormat="1" ht="16.5" customHeight="1">
      <c r="A138" s="38"/>
      <c r="B138" s="39"/>
      <c r="C138" s="227" t="s">
        <v>240</v>
      </c>
      <c r="D138" s="227" t="s">
        <v>210</v>
      </c>
      <c r="E138" s="228" t="s">
        <v>2521</v>
      </c>
      <c r="F138" s="229" t="s">
        <v>2522</v>
      </c>
      <c r="G138" s="230" t="s">
        <v>689</v>
      </c>
      <c r="H138" s="231">
        <v>40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272</v>
      </c>
    </row>
    <row r="139" s="2" customFormat="1" ht="16.5" customHeight="1">
      <c r="A139" s="38"/>
      <c r="B139" s="39"/>
      <c r="C139" s="227" t="s">
        <v>274</v>
      </c>
      <c r="D139" s="227" t="s">
        <v>210</v>
      </c>
      <c r="E139" s="228" t="s">
        <v>2523</v>
      </c>
      <c r="F139" s="229" t="s">
        <v>2524</v>
      </c>
      <c r="G139" s="230" t="s">
        <v>2274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277</v>
      </c>
    </row>
    <row r="140" s="12" customFormat="1" ht="25.92" customHeight="1">
      <c r="A140" s="12"/>
      <c r="B140" s="211"/>
      <c r="C140" s="212"/>
      <c r="D140" s="213" t="s">
        <v>77</v>
      </c>
      <c r="E140" s="214" t="s">
        <v>1346</v>
      </c>
      <c r="F140" s="214" t="s">
        <v>2525</v>
      </c>
      <c r="G140" s="212"/>
      <c r="H140" s="212"/>
      <c r="I140" s="215"/>
      <c r="J140" s="216">
        <f>BK140</f>
        <v>0</v>
      </c>
      <c r="K140" s="212"/>
      <c r="L140" s="217"/>
      <c r="M140" s="218"/>
      <c r="N140" s="219"/>
      <c r="O140" s="219"/>
      <c r="P140" s="220">
        <f>SUM(P141:P152)</f>
        <v>0</v>
      </c>
      <c r="Q140" s="219"/>
      <c r="R140" s="220">
        <f>SUM(R141:R152)</f>
        <v>0</v>
      </c>
      <c r="S140" s="219"/>
      <c r="T140" s="221">
        <f>SUM(T141:T152)</f>
        <v>0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R140" s="222" t="s">
        <v>85</v>
      </c>
      <c r="AT140" s="223" t="s">
        <v>77</v>
      </c>
      <c r="AU140" s="223" t="s">
        <v>78</v>
      </c>
      <c r="AY140" s="222" t="s">
        <v>208</v>
      </c>
      <c r="BK140" s="224">
        <f>SUM(BK141:BK152)</f>
        <v>0</v>
      </c>
    </row>
    <row r="141" s="2" customFormat="1" ht="16.5" customHeight="1">
      <c r="A141" s="38"/>
      <c r="B141" s="39"/>
      <c r="C141" s="227" t="s">
        <v>245</v>
      </c>
      <c r="D141" s="227" t="s">
        <v>210</v>
      </c>
      <c r="E141" s="228" t="s">
        <v>2526</v>
      </c>
      <c r="F141" s="229" t="s">
        <v>2527</v>
      </c>
      <c r="G141" s="230" t="s">
        <v>689</v>
      </c>
      <c r="H141" s="231">
        <v>117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280</v>
      </c>
    </row>
    <row r="142" s="2" customFormat="1" ht="16.5" customHeight="1">
      <c r="A142" s="38"/>
      <c r="B142" s="39"/>
      <c r="C142" s="227" t="s">
        <v>8</v>
      </c>
      <c r="D142" s="227" t="s">
        <v>210</v>
      </c>
      <c r="E142" s="228" t="s">
        <v>2528</v>
      </c>
      <c r="F142" s="229" t="s">
        <v>2529</v>
      </c>
      <c r="G142" s="230" t="s">
        <v>689</v>
      </c>
      <c r="H142" s="231">
        <v>5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284</v>
      </c>
    </row>
    <row r="143" s="2" customFormat="1" ht="16.5" customHeight="1">
      <c r="A143" s="38"/>
      <c r="B143" s="39"/>
      <c r="C143" s="227" t="s">
        <v>249</v>
      </c>
      <c r="D143" s="227" t="s">
        <v>210</v>
      </c>
      <c r="E143" s="228" t="s">
        <v>2530</v>
      </c>
      <c r="F143" s="229" t="s">
        <v>2531</v>
      </c>
      <c r="G143" s="230" t="s">
        <v>689</v>
      </c>
      <c r="H143" s="231">
        <v>5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287</v>
      </c>
    </row>
    <row r="144" s="2" customFormat="1" ht="16.5" customHeight="1">
      <c r="A144" s="38"/>
      <c r="B144" s="39"/>
      <c r="C144" s="227" t="s">
        <v>288</v>
      </c>
      <c r="D144" s="227" t="s">
        <v>210</v>
      </c>
      <c r="E144" s="228" t="s">
        <v>2532</v>
      </c>
      <c r="F144" s="229" t="s">
        <v>2533</v>
      </c>
      <c r="G144" s="230" t="s">
        <v>689</v>
      </c>
      <c r="H144" s="231">
        <v>1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291</v>
      </c>
    </row>
    <row r="145" s="2" customFormat="1" ht="16.5" customHeight="1">
      <c r="A145" s="38"/>
      <c r="B145" s="39"/>
      <c r="C145" s="227" t="s">
        <v>256</v>
      </c>
      <c r="D145" s="227" t="s">
        <v>210</v>
      </c>
      <c r="E145" s="228" t="s">
        <v>2534</v>
      </c>
      <c r="F145" s="229" t="s">
        <v>2535</v>
      </c>
      <c r="G145" s="230" t="s">
        <v>267</v>
      </c>
      <c r="H145" s="231">
        <v>2800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298</v>
      </c>
    </row>
    <row r="146" s="2" customFormat="1" ht="16.5" customHeight="1">
      <c r="A146" s="38"/>
      <c r="B146" s="39"/>
      <c r="C146" s="227" t="s">
        <v>300</v>
      </c>
      <c r="D146" s="227" t="s">
        <v>210</v>
      </c>
      <c r="E146" s="228" t="s">
        <v>2536</v>
      </c>
      <c r="F146" s="229" t="s">
        <v>2537</v>
      </c>
      <c r="G146" s="230" t="s">
        <v>689</v>
      </c>
      <c r="H146" s="231">
        <v>2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303</v>
      </c>
    </row>
    <row r="147" s="2" customFormat="1" ht="16.5" customHeight="1">
      <c r="A147" s="38"/>
      <c r="B147" s="39"/>
      <c r="C147" s="227" t="s">
        <v>261</v>
      </c>
      <c r="D147" s="227" t="s">
        <v>210</v>
      </c>
      <c r="E147" s="228" t="s">
        <v>2538</v>
      </c>
      <c r="F147" s="229" t="s">
        <v>2539</v>
      </c>
      <c r="G147" s="230" t="s">
        <v>689</v>
      </c>
      <c r="H147" s="231">
        <v>2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309</v>
      </c>
    </row>
    <row r="148" s="2" customFormat="1" ht="16.5" customHeight="1">
      <c r="A148" s="38"/>
      <c r="B148" s="39"/>
      <c r="C148" s="227" t="s">
        <v>7</v>
      </c>
      <c r="D148" s="227" t="s">
        <v>210</v>
      </c>
      <c r="E148" s="228" t="s">
        <v>2540</v>
      </c>
      <c r="F148" s="229" t="s">
        <v>2541</v>
      </c>
      <c r="G148" s="230" t="s">
        <v>267</v>
      </c>
      <c r="H148" s="231">
        <v>1500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314</v>
      </c>
    </row>
    <row r="149" s="2" customFormat="1" ht="16.5" customHeight="1">
      <c r="A149" s="38"/>
      <c r="B149" s="39"/>
      <c r="C149" s="227" t="s">
        <v>268</v>
      </c>
      <c r="D149" s="227" t="s">
        <v>210</v>
      </c>
      <c r="E149" s="228" t="s">
        <v>2542</v>
      </c>
      <c r="F149" s="229" t="s">
        <v>2543</v>
      </c>
      <c r="G149" s="230" t="s">
        <v>267</v>
      </c>
      <c r="H149" s="231">
        <v>1400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317</v>
      </c>
    </row>
    <row r="150" s="2" customFormat="1" ht="16.5" customHeight="1">
      <c r="A150" s="38"/>
      <c r="B150" s="39"/>
      <c r="C150" s="227" t="s">
        <v>319</v>
      </c>
      <c r="D150" s="227" t="s">
        <v>210</v>
      </c>
      <c r="E150" s="228" t="s">
        <v>2544</v>
      </c>
      <c r="F150" s="229" t="s">
        <v>2545</v>
      </c>
      <c r="G150" s="230" t="s">
        <v>689</v>
      </c>
      <c r="H150" s="231">
        <v>40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322</v>
      </c>
    </row>
    <row r="151" s="2" customFormat="1" ht="16.5" customHeight="1">
      <c r="A151" s="38"/>
      <c r="B151" s="39"/>
      <c r="C151" s="227" t="s">
        <v>272</v>
      </c>
      <c r="D151" s="227" t="s">
        <v>210</v>
      </c>
      <c r="E151" s="228" t="s">
        <v>2546</v>
      </c>
      <c r="F151" s="229" t="s">
        <v>2547</v>
      </c>
      <c r="G151" s="230" t="s">
        <v>689</v>
      </c>
      <c r="H151" s="231">
        <v>45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326</v>
      </c>
    </row>
    <row r="152" s="2" customFormat="1" ht="16.5" customHeight="1">
      <c r="A152" s="38"/>
      <c r="B152" s="39"/>
      <c r="C152" s="227" t="s">
        <v>328</v>
      </c>
      <c r="D152" s="227" t="s">
        <v>210</v>
      </c>
      <c r="E152" s="228" t="s">
        <v>2548</v>
      </c>
      <c r="F152" s="229" t="s">
        <v>1600</v>
      </c>
      <c r="G152" s="230" t="s">
        <v>2129</v>
      </c>
      <c r="H152" s="231">
        <v>2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331</v>
      </c>
    </row>
    <row r="153" s="12" customFormat="1" ht="25.92" customHeight="1">
      <c r="A153" s="12"/>
      <c r="B153" s="211"/>
      <c r="C153" s="212"/>
      <c r="D153" s="213" t="s">
        <v>77</v>
      </c>
      <c r="E153" s="214" t="s">
        <v>1434</v>
      </c>
      <c r="F153" s="214" t="s">
        <v>2549</v>
      </c>
      <c r="G153" s="212"/>
      <c r="H153" s="212"/>
      <c r="I153" s="215"/>
      <c r="J153" s="216">
        <f>BK153</f>
        <v>0</v>
      </c>
      <c r="K153" s="212"/>
      <c r="L153" s="217"/>
      <c r="M153" s="218"/>
      <c r="N153" s="219"/>
      <c r="O153" s="219"/>
      <c r="P153" s="220">
        <f>SUM(P154:P157)</f>
        <v>0</v>
      </c>
      <c r="Q153" s="219"/>
      <c r="R153" s="220">
        <f>SUM(R154:R157)</f>
        <v>0</v>
      </c>
      <c r="S153" s="219"/>
      <c r="T153" s="221">
        <f>SUM(T154:T157)</f>
        <v>0</v>
      </c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R153" s="222" t="s">
        <v>85</v>
      </c>
      <c r="AT153" s="223" t="s">
        <v>77</v>
      </c>
      <c r="AU153" s="223" t="s">
        <v>78</v>
      </c>
      <c r="AY153" s="222" t="s">
        <v>208</v>
      </c>
      <c r="BK153" s="224">
        <f>SUM(BK154:BK157)</f>
        <v>0</v>
      </c>
    </row>
    <row r="154" s="2" customFormat="1" ht="16.5" customHeight="1">
      <c r="A154" s="38"/>
      <c r="B154" s="39"/>
      <c r="C154" s="227" t="s">
        <v>277</v>
      </c>
      <c r="D154" s="227" t="s">
        <v>210</v>
      </c>
      <c r="E154" s="228" t="s">
        <v>2550</v>
      </c>
      <c r="F154" s="229" t="s">
        <v>2551</v>
      </c>
      <c r="G154" s="230" t="s">
        <v>267</v>
      </c>
      <c r="H154" s="231">
        <v>2900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334</v>
      </c>
    </row>
    <row r="155" s="2" customFormat="1" ht="16.5" customHeight="1">
      <c r="A155" s="38"/>
      <c r="B155" s="39"/>
      <c r="C155" s="227" t="s">
        <v>336</v>
      </c>
      <c r="D155" s="227" t="s">
        <v>210</v>
      </c>
      <c r="E155" s="228" t="s">
        <v>2552</v>
      </c>
      <c r="F155" s="229" t="s">
        <v>2553</v>
      </c>
      <c r="G155" s="230" t="s">
        <v>267</v>
      </c>
      <c r="H155" s="231">
        <v>45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339</v>
      </c>
    </row>
    <row r="156" s="2" customFormat="1" ht="16.5" customHeight="1">
      <c r="A156" s="38"/>
      <c r="B156" s="39"/>
      <c r="C156" s="227" t="s">
        <v>280</v>
      </c>
      <c r="D156" s="227" t="s">
        <v>210</v>
      </c>
      <c r="E156" s="228" t="s">
        <v>2554</v>
      </c>
      <c r="F156" s="229" t="s">
        <v>2555</v>
      </c>
      <c r="G156" s="230" t="s">
        <v>267</v>
      </c>
      <c r="H156" s="231">
        <v>400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343</v>
      </c>
    </row>
    <row r="157" s="2" customFormat="1" ht="16.5" customHeight="1">
      <c r="A157" s="38"/>
      <c r="B157" s="39"/>
      <c r="C157" s="227" t="s">
        <v>345</v>
      </c>
      <c r="D157" s="227" t="s">
        <v>210</v>
      </c>
      <c r="E157" s="228" t="s">
        <v>2556</v>
      </c>
      <c r="F157" s="229" t="s">
        <v>2557</v>
      </c>
      <c r="G157" s="230" t="s">
        <v>2558</v>
      </c>
      <c r="H157" s="231">
        <v>1</v>
      </c>
      <c r="I157" s="232"/>
      <c r="J157" s="233">
        <f>ROUND(I157*H157,2)</f>
        <v>0</v>
      </c>
      <c r="K157" s="234"/>
      <c r="L157" s="44"/>
      <c r="M157" s="288" t="s">
        <v>1</v>
      </c>
      <c r="N157" s="289" t="s">
        <v>44</v>
      </c>
      <c r="O157" s="290"/>
      <c r="P157" s="291">
        <f>O157*H157</f>
        <v>0</v>
      </c>
      <c r="Q157" s="291">
        <v>0</v>
      </c>
      <c r="R157" s="291">
        <f>Q157*H157</f>
        <v>0</v>
      </c>
      <c r="S157" s="291">
        <v>0</v>
      </c>
      <c r="T157" s="292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347</v>
      </c>
    </row>
    <row r="158" s="2" customFormat="1" ht="6.96" customHeight="1">
      <c r="A158" s="38"/>
      <c r="B158" s="66"/>
      <c r="C158" s="67"/>
      <c r="D158" s="67"/>
      <c r="E158" s="67"/>
      <c r="F158" s="67"/>
      <c r="G158" s="67"/>
      <c r="H158" s="67"/>
      <c r="I158" s="67"/>
      <c r="J158" s="67"/>
      <c r="K158" s="67"/>
      <c r="L158" s="44"/>
      <c r="M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</row>
  </sheetData>
  <sheetProtection sheet="1" autoFilter="0" formatColumns="0" formatRows="0" objects="1" scenarios="1" spinCount="100000" saltValue="WfXVgzHT9TuU4zFs3mD/5309+C0jaCB5pAJ7eB5x8Dpyyo19fLU6E5QvjkafFW10mpENS7ItYujEPNd2kIlQ9g==" hashValue="IEZWt3y9ujHbJtXYhq+u9MJXo3jv3MYEZccP2jQEzWAVSuKaIkRUo2UzTKbEs0+N1Ki24VV0BPN9UXcftEjhog==" algorithmName="SHA-512" password="CC35"/>
  <autoFilter ref="C123:K157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2:H112"/>
    <mergeCell ref="E114:H114"/>
    <mergeCell ref="E116:H116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0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116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2559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ROUND(J122,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ROUND((SUM(BE122:BE165)),  2)</f>
        <v>0</v>
      </c>
      <c r="G35" s="38"/>
      <c r="H35" s="38"/>
      <c r="I35" s="164">
        <v>0.20999999999999999</v>
      </c>
      <c r="J35" s="163">
        <f>ROUND(((SUM(BE122:BE165))*I35),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ROUND((SUM(BF122:BF165)),  2)</f>
        <v>0</v>
      </c>
      <c r="G36" s="38"/>
      <c r="H36" s="38"/>
      <c r="I36" s="164">
        <v>0.14999999999999999</v>
      </c>
      <c r="J36" s="163">
        <f>ROUND(((SUM(BF122:BF165))*I36),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ROUND((SUM(BG122:BG165)),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ROUND((SUM(BH122:BH165)),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ROUND((SUM(BI122:BI165)),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D.1.12 - Pokojový zvedací systém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J122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1958</v>
      </c>
      <c r="E99" s="191"/>
      <c r="F99" s="191"/>
      <c r="G99" s="191"/>
      <c r="H99" s="191"/>
      <c r="I99" s="191"/>
      <c r="J99" s="192">
        <f>J123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2560</v>
      </c>
      <c r="E100" s="196"/>
      <c r="F100" s="196"/>
      <c r="G100" s="196"/>
      <c r="H100" s="196"/>
      <c r="I100" s="196"/>
      <c r="J100" s="197">
        <f>J124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2" customFormat="1" ht="21.84" customHeight="1">
      <c r="A101" s="38"/>
      <c r="B101" s="39"/>
      <c r="C101" s="40"/>
      <c r="D101" s="40"/>
      <c r="E101" s="40"/>
      <c r="F101" s="40"/>
      <c r="G101" s="40"/>
      <c r="H101" s="40"/>
      <c r="I101" s="40"/>
      <c r="J101" s="40"/>
      <c r="K101" s="40"/>
      <c r="L101" s="63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</row>
    <row r="102" hidden="1" s="2" customFormat="1" ht="6.96" customHeight="1">
      <c r="A102" s="38"/>
      <c r="B102" s="66"/>
      <c r="C102" s="67"/>
      <c r="D102" s="67"/>
      <c r="E102" s="67"/>
      <c r="F102" s="67"/>
      <c r="G102" s="67"/>
      <c r="H102" s="67"/>
      <c r="I102" s="67"/>
      <c r="J102" s="67"/>
      <c r="K102" s="67"/>
      <c r="L102" s="63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</row>
    <row r="103" hidden="1"/>
    <row r="104" hidden="1"/>
    <row r="105" hidden="1"/>
    <row r="106" s="2" customFormat="1" ht="6.96" customHeight="1">
      <c r="A106" s="38"/>
      <c r="B106" s="68"/>
      <c r="C106" s="69"/>
      <c r="D106" s="69"/>
      <c r="E106" s="69"/>
      <c r="F106" s="69"/>
      <c r="G106" s="69"/>
      <c r="H106" s="69"/>
      <c r="I106" s="69"/>
      <c r="J106" s="69"/>
      <c r="K106" s="69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s="2" customFormat="1" ht="24.96" customHeight="1">
      <c r="A107" s="38"/>
      <c r="B107" s="39"/>
      <c r="C107" s="23" t="s">
        <v>193</v>
      </c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6.96" customHeight="1">
      <c r="A108" s="38"/>
      <c r="B108" s="39"/>
      <c r="C108" s="40"/>
      <c r="D108" s="40"/>
      <c r="E108" s="40"/>
      <c r="F108" s="40"/>
      <c r="G108" s="40"/>
      <c r="H108" s="40"/>
      <c r="I108" s="40"/>
      <c r="J108" s="40"/>
      <c r="K108" s="40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12" customHeight="1">
      <c r="A109" s="38"/>
      <c r="B109" s="39"/>
      <c r="C109" s="32" t="s">
        <v>16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26.25" customHeight="1">
      <c r="A110" s="38"/>
      <c r="B110" s="39"/>
      <c r="C110" s="40"/>
      <c r="D110" s="40"/>
      <c r="E110" s="183" t="str">
        <f>E7</f>
        <v>Přestavba a rozšíření domova pro seniory Jiráskova č.p.193 Broumov</v>
      </c>
      <c r="F110" s="32"/>
      <c r="G110" s="32"/>
      <c r="H110" s="32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1" customFormat="1" ht="12" customHeight="1">
      <c r="B111" s="21"/>
      <c r="C111" s="32" t="s">
        <v>157</v>
      </c>
      <c r="D111" s="22"/>
      <c r="E111" s="22"/>
      <c r="F111" s="22"/>
      <c r="G111" s="22"/>
      <c r="H111" s="22"/>
      <c r="I111" s="22"/>
      <c r="J111" s="22"/>
      <c r="K111" s="22"/>
      <c r="L111" s="20"/>
    </row>
    <row r="112" s="2" customFormat="1" ht="16.5" customHeight="1">
      <c r="A112" s="38"/>
      <c r="B112" s="39"/>
      <c r="C112" s="40"/>
      <c r="D112" s="40"/>
      <c r="E112" s="183" t="s">
        <v>158</v>
      </c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159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6.5" customHeight="1">
      <c r="A114" s="38"/>
      <c r="B114" s="39"/>
      <c r="C114" s="40"/>
      <c r="D114" s="40"/>
      <c r="E114" s="76" t="str">
        <f>E11</f>
        <v>D.1.12 - Pokojový zvedací systém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6.96" customHeight="1">
      <c r="A115" s="38"/>
      <c r="B115" s="39"/>
      <c r="C115" s="40"/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2" customHeight="1">
      <c r="A116" s="38"/>
      <c r="B116" s="39"/>
      <c r="C116" s="32" t="s">
        <v>20</v>
      </c>
      <c r="D116" s="40"/>
      <c r="E116" s="40"/>
      <c r="F116" s="27" t="str">
        <f>F14</f>
        <v xml:space="preserve"> </v>
      </c>
      <c r="G116" s="40"/>
      <c r="H116" s="40"/>
      <c r="I116" s="32" t="s">
        <v>22</v>
      </c>
      <c r="J116" s="79" t="str">
        <f>IF(J14="","",J14)</f>
        <v>13. 3. 2022</v>
      </c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40.05" customHeight="1">
      <c r="A118" s="38"/>
      <c r="B118" s="39"/>
      <c r="C118" s="32" t="s">
        <v>24</v>
      </c>
      <c r="D118" s="40"/>
      <c r="E118" s="40"/>
      <c r="F118" s="27" t="str">
        <f>E17</f>
        <v>Město Broumov, třída Masarykova 239,55001 Broumov</v>
      </c>
      <c r="G118" s="40"/>
      <c r="H118" s="40"/>
      <c r="I118" s="32" t="s">
        <v>32</v>
      </c>
      <c r="J118" s="36" t="str">
        <f>E23</f>
        <v xml:space="preserve">Ing. Ondřej Nesměrák, Ploštilova 1379,14300 Praha 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5.15" customHeight="1">
      <c r="A119" s="38"/>
      <c r="B119" s="39"/>
      <c r="C119" s="32" t="s">
        <v>30</v>
      </c>
      <c r="D119" s="40"/>
      <c r="E119" s="40"/>
      <c r="F119" s="27" t="str">
        <f>IF(E20="","",E20)</f>
        <v>Vyplň údaj</v>
      </c>
      <c r="G119" s="40"/>
      <c r="H119" s="40"/>
      <c r="I119" s="32" t="s">
        <v>36</v>
      </c>
      <c r="J119" s="36" t="str">
        <f>E26</f>
        <v xml:space="preserve"> </v>
      </c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0.32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11" customFormat="1" ht="29.28" customHeight="1">
      <c r="A121" s="199"/>
      <c r="B121" s="200"/>
      <c r="C121" s="201" t="s">
        <v>194</v>
      </c>
      <c r="D121" s="202" t="s">
        <v>63</v>
      </c>
      <c r="E121" s="202" t="s">
        <v>59</v>
      </c>
      <c r="F121" s="202" t="s">
        <v>60</v>
      </c>
      <c r="G121" s="202" t="s">
        <v>195</v>
      </c>
      <c r="H121" s="202" t="s">
        <v>196</v>
      </c>
      <c r="I121" s="202" t="s">
        <v>197</v>
      </c>
      <c r="J121" s="203" t="s">
        <v>163</v>
      </c>
      <c r="K121" s="204" t="s">
        <v>198</v>
      </c>
      <c r="L121" s="205"/>
      <c r="M121" s="100" t="s">
        <v>1</v>
      </c>
      <c r="N121" s="101" t="s">
        <v>42</v>
      </c>
      <c r="O121" s="101" t="s">
        <v>199</v>
      </c>
      <c r="P121" s="101" t="s">
        <v>200</v>
      </c>
      <c r="Q121" s="101" t="s">
        <v>201</v>
      </c>
      <c r="R121" s="101" t="s">
        <v>202</v>
      </c>
      <c r="S121" s="101" t="s">
        <v>203</v>
      </c>
      <c r="T121" s="102" t="s">
        <v>204</v>
      </c>
      <c r="U121" s="199"/>
      <c r="V121" s="199"/>
      <c r="W121" s="199"/>
      <c r="X121" s="199"/>
      <c r="Y121" s="199"/>
      <c r="Z121" s="199"/>
      <c r="AA121" s="199"/>
      <c r="AB121" s="199"/>
      <c r="AC121" s="199"/>
      <c r="AD121" s="199"/>
      <c r="AE121" s="199"/>
    </row>
    <row r="122" s="2" customFormat="1" ht="22.8" customHeight="1">
      <c r="A122" s="38"/>
      <c r="B122" s="39"/>
      <c r="C122" s="107" t="s">
        <v>205</v>
      </c>
      <c r="D122" s="40"/>
      <c r="E122" s="40"/>
      <c r="F122" s="40"/>
      <c r="G122" s="40"/>
      <c r="H122" s="40"/>
      <c r="I122" s="40"/>
      <c r="J122" s="206">
        <f>BK122</f>
        <v>0</v>
      </c>
      <c r="K122" s="40"/>
      <c r="L122" s="44"/>
      <c r="M122" s="103"/>
      <c r="N122" s="207"/>
      <c r="O122" s="104"/>
      <c r="P122" s="208">
        <f>P123</f>
        <v>0</v>
      </c>
      <c r="Q122" s="104"/>
      <c r="R122" s="208">
        <f>R123</f>
        <v>0</v>
      </c>
      <c r="S122" s="104"/>
      <c r="T122" s="209">
        <f>T123</f>
        <v>0</v>
      </c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T122" s="17" t="s">
        <v>77</v>
      </c>
      <c r="AU122" s="17" t="s">
        <v>165</v>
      </c>
      <c r="BK122" s="210">
        <f>BK123</f>
        <v>0</v>
      </c>
    </row>
    <row r="123" s="12" customFormat="1" ht="25.92" customHeight="1">
      <c r="A123" s="12"/>
      <c r="B123" s="211"/>
      <c r="C123" s="212"/>
      <c r="D123" s="213" t="s">
        <v>77</v>
      </c>
      <c r="E123" s="214" t="s">
        <v>2126</v>
      </c>
      <c r="F123" s="214" t="s">
        <v>2126</v>
      </c>
      <c r="G123" s="212"/>
      <c r="H123" s="212"/>
      <c r="I123" s="215"/>
      <c r="J123" s="216">
        <f>BK123</f>
        <v>0</v>
      </c>
      <c r="K123" s="212"/>
      <c r="L123" s="217"/>
      <c r="M123" s="218"/>
      <c r="N123" s="219"/>
      <c r="O123" s="219"/>
      <c r="P123" s="220">
        <f>P124</f>
        <v>0</v>
      </c>
      <c r="Q123" s="219"/>
      <c r="R123" s="220">
        <f>R124</f>
        <v>0</v>
      </c>
      <c r="S123" s="219"/>
      <c r="T123" s="221">
        <f>T124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22" t="s">
        <v>85</v>
      </c>
      <c r="AT123" s="223" t="s">
        <v>77</v>
      </c>
      <c r="AU123" s="223" t="s">
        <v>78</v>
      </c>
      <c r="AY123" s="222" t="s">
        <v>208</v>
      </c>
      <c r="BK123" s="224">
        <f>BK124</f>
        <v>0</v>
      </c>
    </row>
    <row r="124" s="12" customFormat="1" ht="22.8" customHeight="1">
      <c r="A124" s="12"/>
      <c r="B124" s="211"/>
      <c r="C124" s="212"/>
      <c r="D124" s="213" t="s">
        <v>77</v>
      </c>
      <c r="E124" s="225" t="s">
        <v>2561</v>
      </c>
      <c r="F124" s="225" t="s">
        <v>2562</v>
      </c>
      <c r="G124" s="212"/>
      <c r="H124" s="212"/>
      <c r="I124" s="215"/>
      <c r="J124" s="226">
        <f>BK124</f>
        <v>0</v>
      </c>
      <c r="K124" s="212"/>
      <c r="L124" s="217"/>
      <c r="M124" s="218"/>
      <c r="N124" s="219"/>
      <c r="O124" s="219"/>
      <c r="P124" s="220">
        <f>SUM(P125:P165)</f>
        <v>0</v>
      </c>
      <c r="Q124" s="219"/>
      <c r="R124" s="220">
        <f>SUM(R125:R165)</f>
        <v>0</v>
      </c>
      <c r="S124" s="219"/>
      <c r="T124" s="221">
        <f>SUM(T125:T165)</f>
        <v>0</v>
      </c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R124" s="222" t="s">
        <v>85</v>
      </c>
      <c r="AT124" s="223" t="s">
        <v>77</v>
      </c>
      <c r="AU124" s="223" t="s">
        <v>85</v>
      </c>
      <c r="AY124" s="222" t="s">
        <v>208</v>
      </c>
      <c r="BK124" s="224">
        <f>SUM(BK125:BK165)</f>
        <v>0</v>
      </c>
    </row>
    <row r="125" s="2" customFormat="1" ht="62.7" customHeight="1">
      <c r="A125" s="38"/>
      <c r="B125" s="39"/>
      <c r="C125" s="227" t="s">
        <v>85</v>
      </c>
      <c r="D125" s="227" t="s">
        <v>210</v>
      </c>
      <c r="E125" s="228" t="s">
        <v>2563</v>
      </c>
      <c r="F125" s="229" t="s">
        <v>2564</v>
      </c>
      <c r="G125" s="230" t="s">
        <v>351</v>
      </c>
      <c r="H125" s="231">
        <v>1</v>
      </c>
      <c r="I125" s="232"/>
      <c r="J125" s="233">
        <f>ROUND(I125*H125,2)</f>
        <v>0</v>
      </c>
      <c r="K125" s="234"/>
      <c r="L125" s="44"/>
      <c r="M125" s="235" t="s">
        <v>1</v>
      </c>
      <c r="N125" s="236" t="s">
        <v>44</v>
      </c>
      <c r="O125" s="91"/>
      <c r="P125" s="237">
        <f>O125*H125</f>
        <v>0</v>
      </c>
      <c r="Q125" s="237">
        <v>0</v>
      </c>
      <c r="R125" s="237">
        <f>Q125*H125</f>
        <v>0</v>
      </c>
      <c r="S125" s="237">
        <v>0</v>
      </c>
      <c r="T125" s="238">
        <f>S125*H125</f>
        <v>0</v>
      </c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R125" s="239" t="s">
        <v>214</v>
      </c>
      <c r="AT125" s="239" t="s">
        <v>210</v>
      </c>
      <c r="AU125" s="239" t="s">
        <v>91</v>
      </c>
      <c r="AY125" s="17" t="s">
        <v>208</v>
      </c>
      <c r="BE125" s="240">
        <f>IF(N125="základní",J125,0)</f>
        <v>0</v>
      </c>
      <c r="BF125" s="240">
        <f>IF(N125="snížená",J125,0)</f>
        <v>0</v>
      </c>
      <c r="BG125" s="240">
        <f>IF(N125="zákl. přenesená",J125,0)</f>
        <v>0</v>
      </c>
      <c r="BH125" s="240">
        <f>IF(N125="sníž. přenesená",J125,0)</f>
        <v>0</v>
      </c>
      <c r="BI125" s="240">
        <f>IF(N125="nulová",J125,0)</f>
        <v>0</v>
      </c>
      <c r="BJ125" s="17" t="s">
        <v>91</v>
      </c>
      <c r="BK125" s="240">
        <f>ROUND(I125*H125,2)</f>
        <v>0</v>
      </c>
      <c r="BL125" s="17" t="s">
        <v>214</v>
      </c>
      <c r="BM125" s="239" t="s">
        <v>91</v>
      </c>
    </row>
    <row r="126" s="2" customFormat="1" ht="62.7" customHeight="1">
      <c r="A126" s="38"/>
      <c r="B126" s="39"/>
      <c r="C126" s="227" t="s">
        <v>91</v>
      </c>
      <c r="D126" s="227" t="s">
        <v>210</v>
      </c>
      <c r="E126" s="228" t="s">
        <v>2565</v>
      </c>
      <c r="F126" s="229" t="s">
        <v>2566</v>
      </c>
      <c r="G126" s="230" t="s">
        <v>351</v>
      </c>
      <c r="H126" s="231">
        <v>1</v>
      </c>
      <c r="I126" s="232"/>
      <c r="J126" s="233">
        <f>ROUND(I126*H126,2)</f>
        <v>0</v>
      </c>
      <c r="K126" s="234"/>
      <c r="L126" s="44"/>
      <c r="M126" s="235" t="s">
        <v>1</v>
      </c>
      <c r="N126" s="236" t="s">
        <v>44</v>
      </c>
      <c r="O126" s="91"/>
      <c r="P126" s="237">
        <f>O126*H126</f>
        <v>0</v>
      </c>
      <c r="Q126" s="237">
        <v>0</v>
      </c>
      <c r="R126" s="237">
        <f>Q126*H126</f>
        <v>0</v>
      </c>
      <c r="S126" s="237">
        <v>0</v>
      </c>
      <c r="T126" s="238">
        <f>S126*H126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R126" s="239" t="s">
        <v>214</v>
      </c>
      <c r="AT126" s="239" t="s">
        <v>210</v>
      </c>
      <c r="AU126" s="239" t="s">
        <v>91</v>
      </c>
      <c r="AY126" s="17" t="s">
        <v>208</v>
      </c>
      <c r="BE126" s="240">
        <f>IF(N126="základní",J126,0)</f>
        <v>0</v>
      </c>
      <c r="BF126" s="240">
        <f>IF(N126="snížená",J126,0)</f>
        <v>0</v>
      </c>
      <c r="BG126" s="240">
        <f>IF(N126="zákl. přenesená",J126,0)</f>
        <v>0</v>
      </c>
      <c r="BH126" s="240">
        <f>IF(N126="sníž. přenesená",J126,0)</f>
        <v>0</v>
      </c>
      <c r="BI126" s="240">
        <f>IF(N126="nulová",J126,0)</f>
        <v>0</v>
      </c>
      <c r="BJ126" s="17" t="s">
        <v>91</v>
      </c>
      <c r="BK126" s="240">
        <f>ROUND(I126*H126,2)</f>
        <v>0</v>
      </c>
      <c r="BL126" s="17" t="s">
        <v>214</v>
      </c>
      <c r="BM126" s="239" t="s">
        <v>214</v>
      </c>
    </row>
    <row r="127" s="2" customFormat="1" ht="62.7" customHeight="1">
      <c r="A127" s="38"/>
      <c r="B127" s="39"/>
      <c r="C127" s="227" t="s">
        <v>223</v>
      </c>
      <c r="D127" s="227" t="s">
        <v>210</v>
      </c>
      <c r="E127" s="228" t="s">
        <v>2567</v>
      </c>
      <c r="F127" s="229" t="s">
        <v>2568</v>
      </c>
      <c r="G127" s="230" t="s">
        <v>351</v>
      </c>
      <c r="H127" s="231">
        <v>1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91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226</v>
      </c>
    </row>
    <row r="128" s="2" customFormat="1" ht="66.75" customHeight="1">
      <c r="A128" s="38"/>
      <c r="B128" s="39"/>
      <c r="C128" s="227" t="s">
        <v>214</v>
      </c>
      <c r="D128" s="227" t="s">
        <v>210</v>
      </c>
      <c r="E128" s="228" t="s">
        <v>2569</v>
      </c>
      <c r="F128" s="229" t="s">
        <v>2570</v>
      </c>
      <c r="G128" s="230" t="s">
        <v>351</v>
      </c>
      <c r="H128" s="231">
        <v>1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91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231</v>
      </c>
    </row>
    <row r="129" s="2" customFormat="1" ht="66.75" customHeight="1">
      <c r="A129" s="38"/>
      <c r="B129" s="39"/>
      <c r="C129" s="227" t="s">
        <v>233</v>
      </c>
      <c r="D129" s="227" t="s">
        <v>210</v>
      </c>
      <c r="E129" s="228" t="s">
        <v>2571</v>
      </c>
      <c r="F129" s="229" t="s">
        <v>2572</v>
      </c>
      <c r="G129" s="230" t="s">
        <v>351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91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236</v>
      </c>
    </row>
    <row r="130" s="2" customFormat="1" ht="66.75" customHeight="1">
      <c r="A130" s="38"/>
      <c r="B130" s="39"/>
      <c r="C130" s="227" t="s">
        <v>226</v>
      </c>
      <c r="D130" s="227" t="s">
        <v>210</v>
      </c>
      <c r="E130" s="228" t="s">
        <v>2573</v>
      </c>
      <c r="F130" s="229" t="s">
        <v>2572</v>
      </c>
      <c r="G130" s="230" t="s">
        <v>351</v>
      </c>
      <c r="H130" s="231">
        <v>1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91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240</v>
      </c>
    </row>
    <row r="131" s="2" customFormat="1" ht="66.75" customHeight="1">
      <c r="A131" s="38"/>
      <c r="B131" s="39"/>
      <c r="C131" s="227" t="s">
        <v>242</v>
      </c>
      <c r="D131" s="227" t="s">
        <v>210</v>
      </c>
      <c r="E131" s="228" t="s">
        <v>2574</v>
      </c>
      <c r="F131" s="229" t="s">
        <v>2572</v>
      </c>
      <c r="G131" s="230" t="s">
        <v>351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91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245</v>
      </c>
    </row>
    <row r="132" s="2" customFormat="1" ht="66.75" customHeight="1">
      <c r="A132" s="38"/>
      <c r="B132" s="39"/>
      <c r="C132" s="227" t="s">
        <v>231</v>
      </c>
      <c r="D132" s="227" t="s">
        <v>210</v>
      </c>
      <c r="E132" s="228" t="s">
        <v>2575</v>
      </c>
      <c r="F132" s="229" t="s">
        <v>2572</v>
      </c>
      <c r="G132" s="230" t="s">
        <v>351</v>
      </c>
      <c r="H132" s="231">
        <v>1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91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249</v>
      </c>
    </row>
    <row r="133" s="2" customFormat="1" ht="66.75" customHeight="1">
      <c r="A133" s="38"/>
      <c r="B133" s="39"/>
      <c r="C133" s="227" t="s">
        <v>252</v>
      </c>
      <c r="D133" s="227" t="s">
        <v>210</v>
      </c>
      <c r="E133" s="228" t="s">
        <v>2576</v>
      </c>
      <c r="F133" s="229" t="s">
        <v>2572</v>
      </c>
      <c r="G133" s="230" t="s">
        <v>351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91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256</v>
      </c>
    </row>
    <row r="134" s="2" customFormat="1" ht="66.75" customHeight="1">
      <c r="A134" s="38"/>
      <c r="B134" s="39"/>
      <c r="C134" s="227" t="s">
        <v>236</v>
      </c>
      <c r="D134" s="227" t="s">
        <v>210</v>
      </c>
      <c r="E134" s="228" t="s">
        <v>2577</v>
      </c>
      <c r="F134" s="229" t="s">
        <v>2572</v>
      </c>
      <c r="G134" s="230" t="s">
        <v>351</v>
      </c>
      <c r="H134" s="231">
        <v>1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91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261</v>
      </c>
    </row>
    <row r="135" s="2" customFormat="1" ht="66.75" customHeight="1">
      <c r="A135" s="38"/>
      <c r="B135" s="39"/>
      <c r="C135" s="227" t="s">
        <v>264</v>
      </c>
      <c r="D135" s="227" t="s">
        <v>210</v>
      </c>
      <c r="E135" s="228" t="s">
        <v>2578</v>
      </c>
      <c r="F135" s="229" t="s">
        <v>2579</v>
      </c>
      <c r="G135" s="230" t="s">
        <v>351</v>
      </c>
      <c r="H135" s="231">
        <v>1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91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268</v>
      </c>
    </row>
    <row r="136" s="2" customFormat="1" ht="62.7" customHeight="1">
      <c r="A136" s="38"/>
      <c r="B136" s="39"/>
      <c r="C136" s="227" t="s">
        <v>240</v>
      </c>
      <c r="D136" s="227" t="s">
        <v>210</v>
      </c>
      <c r="E136" s="228" t="s">
        <v>2580</v>
      </c>
      <c r="F136" s="229" t="s">
        <v>2581</v>
      </c>
      <c r="G136" s="230" t="s">
        <v>351</v>
      </c>
      <c r="H136" s="231">
        <v>1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91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272</v>
      </c>
    </row>
    <row r="137" s="2" customFormat="1" ht="66.75" customHeight="1">
      <c r="A137" s="38"/>
      <c r="B137" s="39"/>
      <c r="C137" s="227" t="s">
        <v>274</v>
      </c>
      <c r="D137" s="227" t="s">
        <v>210</v>
      </c>
      <c r="E137" s="228" t="s">
        <v>2582</v>
      </c>
      <c r="F137" s="229" t="s">
        <v>2583</v>
      </c>
      <c r="G137" s="230" t="s">
        <v>351</v>
      </c>
      <c r="H137" s="231">
        <v>1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91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277</v>
      </c>
    </row>
    <row r="138" s="2" customFormat="1" ht="66.75" customHeight="1">
      <c r="A138" s="38"/>
      <c r="B138" s="39"/>
      <c r="C138" s="227" t="s">
        <v>245</v>
      </c>
      <c r="D138" s="227" t="s">
        <v>210</v>
      </c>
      <c r="E138" s="228" t="s">
        <v>2584</v>
      </c>
      <c r="F138" s="229" t="s">
        <v>2572</v>
      </c>
      <c r="G138" s="230" t="s">
        <v>351</v>
      </c>
      <c r="H138" s="231">
        <v>1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91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280</v>
      </c>
    </row>
    <row r="139" s="2" customFormat="1" ht="66.75" customHeight="1">
      <c r="A139" s="38"/>
      <c r="B139" s="39"/>
      <c r="C139" s="227" t="s">
        <v>8</v>
      </c>
      <c r="D139" s="227" t="s">
        <v>210</v>
      </c>
      <c r="E139" s="228" t="s">
        <v>2585</v>
      </c>
      <c r="F139" s="229" t="s">
        <v>2572</v>
      </c>
      <c r="G139" s="230" t="s">
        <v>351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91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284</v>
      </c>
    </row>
    <row r="140" s="2" customFormat="1" ht="66.75" customHeight="1">
      <c r="A140" s="38"/>
      <c r="B140" s="39"/>
      <c r="C140" s="227" t="s">
        <v>249</v>
      </c>
      <c r="D140" s="227" t="s">
        <v>210</v>
      </c>
      <c r="E140" s="228" t="s">
        <v>2586</v>
      </c>
      <c r="F140" s="229" t="s">
        <v>2572</v>
      </c>
      <c r="G140" s="230" t="s">
        <v>351</v>
      </c>
      <c r="H140" s="231">
        <v>1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91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287</v>
      </c>
    </row>
    <row r="141" s="2" customFormat="1" ht="66.75" customHeight="1">
      <c r="A141" s="38"/>
      <c r="B141" s="39"/>
      <c r="C141" s="227" t="s">
        <v>288</v>
      </c>
      <c r="D141" s="227" t="s">
        <v>210</v>
      </c>
      <c r="E141" s="228" t="s">
        <v>2587</v>
      </c>
      <c r="F141" s="229" t="s">
        <v>2572</v>
      </c>
      <c r="G141" s="230" t="s">
        <v>351</v>
      </c>
      <c r="H141" s="231">
        <v>1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91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291</v>
      </c>
    </row>
    <row r="142" s="2" customFormat="1" ht="66.75" customHeight="1">
      <c r="A142" s="38"/>
      <c r="B142" s="39"/>
      <c r="C142" s="227" t="s">
        <v>256</v>
      </c>
      <c r="D142" s="227" t="s">
        <v>210</v>
      </c>
      <c r="E142" s="228" t="s">
        <v>2588</v>
      </c>
      <c r="F142" s="229" t="s">
        <v>2570</v>
      </c>
      <c r="G142" s="230" t="s">
        <v>351</v>
      </c>
      <c r="H142" s="231">
        <v>1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91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298</v>
      </c>
    </row>
    <row r="143" s="2" customFormat="1" ht="66.75" customHeight="1">
      <c r="A143" s="38"/>
      <c r="B143" s="39"/>
      <c r="C143" s="227" t="s">
        <v>300</v>
      </c>
      <c r="D143" s="227" t="s">
        <v>210</v>
      </c>
      <c r="E143" s="228" t="s">
        <v>2589</v>
      </c>
      <c r="F143" s="229" t="s">
        <v>2572</v>
      </c>
      <c r="G143" s="230" t="s">
        <v>351</v>
      </c>
      <c r="H143" s="231">
        <v>1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91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303</v>
      </c>
    </row>
    <row r="144" s="2" customFormat="1" ht="66.75" customHeight="1">
      <c r="A144" s="38"/>
      <c r="B144" s="39"/>
      <c r="C144" s="227" t="s">
        <v>261</v>
      </c>
      <c r="D144" s="227" t="s">
        <v>210</v>
      </c>
      <c r="E144" s="228" t="s">
        <v>2590</v>
      </c>
      <c r="F144" s="229" t="s">
        <v>2572</v>
      </c>
      <c r="G144" s="230" t="s">
        <v>351</v>
      </c>
      <c r="H144" s="231">
        <v>1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91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309</v>
      </c>
    </row>
    <row r="145" s="2" customFormat="1" ht="66.75" customHeight="1">
      <c r="A145" s="38"/>
      <c r="B145" s="39"/>
      <c r="C145" s="227" t="s">
        <v>7</v>
      </c>
      <c r="D145" s="227" t="s">
        <v>210</v>
      </c>
      <c r="E145" s="228" t="s">
        <v>2591</v>
      </c>
      <c r="F145" s="229" t="s">
        <v>2579</v>
      </c>
      <c r="G145" s="230" t="s">
        <v>351</v>
      </c>
      <c r="H145" s="231">
        <v>1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91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314</v>
      </c>
    </row>
    <row r="146" s="2" customFormat="1" ht="62.7" customHeight="1">
      <c r="A146" s="38"/>
      <c r="B146" s="39"/>
      <c r="C146" s="227" t="s">
        <v>268</v>
      </c>
      <c r="D146" s="227" t="s">
        <v>210</v>
      </c>
      <c r="E146" s="228" t="s">
        <v>2592</v>
      </c>
      <c r="F146" s="229" t="s">
        <v>2593</v>
      </c>
      <c r="G146" s="230" t="s">
        <v>351</v>
      </c>
      <c r="H146" s="231">
        <v>1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91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317</v>
      </c>
    </row>
    <row r="147" s="2" customFormat="1" ht="62.7" customHeight="1">
      <c r="A147" s="38"/>
      <c r="B147" s="39"/>
      <c r="C147" s="227" t="s">
        <v>319</v>
      </c>
      <c r="D147" s="227" t="s">
        <v>210</v>
      </c>
      <c r="E147" s="228" t="s">
        <v>2594</v>
      </c>
      <c r="F147" s="229" t="s">
        <v>2595</v>
      </c>
      <c r="G147" s="230" t="s">
        <v>351</v>
      </c>
      <c r="H147" s="231">
        <v>1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91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322</v>
      </c>
    </row>
    <row r="148" s="2" customFormat="1" ht="62.7" customHeight="1">
      <c r="A148" s="38"/>
      <c r="B148" s="39"/>
      <c r="C148" s="227" t="s">
        <v>272</v>
      </c>
      <c r="D148" s="227" t="s">
        <v>210</v>
      </c>
      <c r="E148" s="228" t="s">
        <v>2596</v>
      </c>
      <c r="F148" s="229" t="s">
        <v>2597</v>
      </c>
      <c r="G148" s="230" t="s">
        <v>351</v>
      </c>
      <c r="H148" s="231">
        <v>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91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326</v>
      </c>
    </row>
    <row r="149" s="2" customFormat="1" ht="66.75" customHeight="1">
      <c r="A149" s="38"/>
      <c r="B149" s="39"/>
      <c r="C149" s="227" t="s">
        <v>328</v>
      </c>
      <c r="D149" s="227" t="s">
        <v>210</v>
      </c>
      <c r="E149" s="228" t="s">
        <v>2598</v>
      </c>
      <c r="F149" s="229" t="s">
        <v>2570</v>
      </c>
      <c r="G149" s="230" t="s">
        <v>351</v>
      </c>
      <c r="H149" s="231">
        <v>1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91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331</v>
      </c>
    </row>
    <row r="150" s="2" customFormat="1" ht="66.75" customHeight="1">
      <c r="A150" s="38"/>
      <c r="B150" s="39"/>
      <c r="C150" s="227" t="s">
        <v>277</v>
      </c>
      <c r="D150" s="227" t="s">
        <v>210</v>
      </c>
      <c r="E150" s="228" t="s">
        <v>2599</v>
      </c>
      <c r="F150" s="229" t="s">
        <v>2572</v>
      </c>
      <c r="G150" s="230" t="s">
        <v>351</v>
      </c>
      <c r="H150" s="231">
        <v>1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91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334</v>
      </c>
    </row>
    <row r="151" s="2" customFormat="1" ht="66.75" customHeight="1">
      <c r="A151" s="38"/>
      <c r="B151" s="39"/>
      <c r="C151" s="227" t="s">
        <v>336</v>
      </c>
      <c r="D151" s="227" t="s">
        <v>210</v>
      </c>
      <c r="E151" s="228" t="s">
        <v>2600</v>
      </c>
      <c r="F151" s="229" t="s">
        <v>2572</v>
      </c>
      <c r="G151" s="230" t="s">
        <v>351</v>
      </c>
      <c r="H151" s="231">
        <v>1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91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339</v>
      </c>
    </row>
    <row r="152" s="2" customFormat="1" ht="66.75" customHeight="1">
      <c r="A152" s="38"/>
      <c r="B152" s="39"/>
      <c r="C152" s="227" t="s">
        <v>280</v>
      </c>
      <c r="D152" s="227" t="s">
        <v>210</v>
      </c>
      <c r="E152" s="228" t="s">
        <v>2601</v>
      </c>
      <c r="F152" s="229" t="s">
        <v>2572</v>
      </c>
      <c r="G152" s="230" t="s">
        <v>351</v>
      </c>
      <c r="H152" s="231">
        <v>1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91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343</v>
      </c>
    </row>
    <row r="153" s="2" customFormat="1" ht="66.75" customHeight="1">
      <c r="A153" s="38"/>
      <c r="B153" s="39"/>
      <c r="C153" s="227" t="s">
        <v>345</v>
      </c>
      <c r="D153" s="227" t="s">
        <v>210</v>
      </c>
      <c r="E153" s="228" t="s">
        <v>2602</v>
      </c>
      <c r="F153" s="229" t="s">
        <v>2572</v>
      </c>
      <c r="G153" s="230" t="s">
        <v>351</v>
      </c>
      <c r="H153" s="231">
        <v>1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91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347</v>
      </c>
    </row>
    <row r="154" s="2" customFormat="1" ht="66.75" customHeight="1">
      <c r="A154" s="38"/>
      <c r="B154" s="39"/>
      <c r="C154" s="227" t="s">
        <v>284</v>
      </c>
      <c r="D154" s="227" t="s">
        <v>210</v>
      </c>
      <c r="E154" s="228" t="s">
        <v>2603</v>
      </c>
      <c r="F154" s="229" t="s">
        <v>2572</v>
      </c>
      <c r="G154" s="230" t="s">
        <v>351</v>
      </c>
      <c r="H154" s="231">
        <v>1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91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352</v>
      </c>
    </row>
    <row r="155" s="2" customFormat="1" ht="66.75" customHeight="1">
      <c r="A155" s="38"/>
      <c r="B155" s="39"/>
      <c r="C155" s="227" t="s">
        <v>353</v>
      </c>
      <c r="D155" s="227" t="s">
        <v>210</v>
      </c>
      <c r="E155" s="228" t="s">
        <v>2604</v>
      </c>
      <c r="F155" s="229" t="s">
        <v>2572</v>
      </c>
      <c r="G155" s="230" t="s">
        <v>351</v>
      </c>
      <c r="H155" s="231">
        <v>1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91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356</v>
      </c>
    </row>
    <row r="156" s="2" customFormat="1" ht="66.75" customHeight="1">
      <c r="A156" s="38"/>
      <c r="B156" s="39"/>
      <c r="C156" s="227" t="s">
        <v>287</v>
      </c>
      <c r="D156" s="227" t="s">
        <v>210</v>
      </c>
      <c r="E156" s="228" t="s">
        <v>2605</v>
      </c>
      <c r="F156" s="229" t="s">
        <v>2606</v>
      </c>
      <c r="G156" s="230" t="s">
        <v>351</v>
      </c>
      <c r="H156" s="231">
        <v>1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91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360</v>
      </c>
    </row>
    <row r="157" s="2" customFormat="1" ht="62.7" customHeight="1">
      <c r="A157" s="38"/>
      <c r="B157" s="39"/>
      <c r="C157" s="227" t="s">
        <v>363</v>
      </c>
      <c r="D157" s="227" t="s">
        <v>210</v>
      </c>
      <c r="E157" s="228" t="s">
        <v>2607</v>
      </c>
      <c r="F157" s="229" t="s">
        <v>2608</v>
      </c>
      <c r="G157" s="230" t="s">
        <v>351</v>
      </c>
      <c r="H157" s="231">
        <v>1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91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366</v>
      </c>
    </row>
    <row r="158" s="2" customFormat="1" ht="66.75" customHeight="1">
      <c r="A158" s="38"/>
      <c r="B158" s="39"/>
      <c r="C158" s="227" t="s">
        <v>291</v>
      </c>
      <c r="D158" s="227" t="s">
        <v>210</v>
      </c>
      <c r="E158" s="228" t="s">
        <v>2609</v>
      </c>
      <c r="F158" s="229" t="s">
        <v>2610</v>
      </c>
      <c r="G158" s="230" t="s">
        <v>351</v>
      </c>
      <c r="H158" s="231">
        <v>1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91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370</v>
      </c>
    </row>
    <row r="159" s="2" customFormat="1" ht="66.75" customHeight="1">
      <c r="A159" s="38"/>
      <c r="B159" s="39"/>
      <c r="C159" s="227" t="s">
        <v>372</v>
      </c>
      <c r="D159" s="227" t="s">
        <v>210</v>
      </c>
      <c r="E159" s="228" t="s">
        <v>2611</v>
      </c>
      <c r="F159" s="229" t="s">
        <v>2612</v>
      </c>
      <c r="G159" s="230" t="s">
        <v>351</v>
      </c>
      <c r="H159" s="231">
        <v>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91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375</v>
      </c>
    </row>
    <row r="160" s="2" customFormat="1" ht="55.5" customHeight="1">
      <c r="A160" s="38"/>
      <c r="B160" s="39"/>
      <c r="C160" s="227" t="s">
        <v>298</v>
      </c>
      <c r="D160" s="227" t="s">
        <v>210</v>
      </c>
      <c r="E160" s="228" t="s">
        <v>2613</v>
      </c>
      <c r="F160" s="229" t="s">
        <v>2614</v>
      </c>
      <c r="G160" s="230" t="s">
        <v>351</v>
      </c>
      <c r="H160" s="231">
        <v>2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91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380</v>
      </c>
    </row>
    <row r="161" s="2" customFormat="1" ht="55.5" customHeight="1">
      <c r="A161" s="38"/>
      <c r="B161" s="39"/>
      <c r="C161" s="227" t="s">
        <v>383</v>
      </c>
      <c r="D161" s="227" t="s">
        <v>210</v>
      </c>
      <c r="E161" s="228" t="s">
        <v>2615</v>
      </c>
      <c r="F161" s="229" t="s">
        <v>2616</v>
      </c>
      <c r="G161" s="230" t="s">
        <v>351</v>
      </c>
      <c r="H161" s="231">
        <v>3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91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386</v>
      </c>
    </row>
    <row r="162" s="2" customFormat="1" ht="16.5" customHeight="1">
      <c r="A162" s="38"/>
      <c r="B162" s="39"/>
      <c r="C162" s="227" t="s">
        <v>303</v>
      </c>
      <c r="D162" s="227" t="s">
        <v>210</v>
      </c>
      <c r="E162" s="228" t="s">
        <v>2617</v>
      </c>
      <c r="F162" s="229" t="s">
        <v>2618</v>
      </c>
      <c r="G162" s="230" t="s">
        <v>351</v>
      </c>
      <c r="H162" s="231">
        <v>2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91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389</v>
      </c>
    </row>
    <row r="163" s="2" customFormat="1" ht="16.5" customHeight="1">
      <c r="A163" s="38"/>
      <c r="B163" s="39"/>
      <c r="C163" s="227" t="s">
        <v>390</v>
      </c>
      <c r="D163" s="227" t="s">
        <v>210</v>
      </c>
      <c r="E163" s="228" t="s">
        <v>2619</v>
      </c>
      <c r="F163" s="229" t="s">
        <v>2620</v>
      </c>
      <c r="G163" s="230" t="s">
        <v>351</v>
      </c>
      <c r="H163" s="231">
        <v>8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91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393</v>
      </c>
    </row>
    <row r="164" s="2" customFormat="1" ht="16.5" customHeight="1">
      <c r="A164" s="38"/>
      <c r="B164" s="39"/>
      <c r="C164" s="227" t="s">
        <v>309</v>
      </c>
      <c r="D164" s="227" t="s">
        <v>210</v>
      </c>
      <c r="E164" s="228" t="s">
        <v>2621</v>
      </c>
      <c r="F164" s="229" t="s">
        <v>2622</v>
      </c>
      <c r="G164" s="230" t="s">
        <v>351</v>
      </c>
      <c r="H164" s="231">
        <v>10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91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396</v>
      </c>
    </row>
    <row r="165" s="2" customFormat="1" ht="16.5" customHeight="1">
      <c r="A165" s="38"/>
      <c r="B165" s="39"/>
      <c r="C165" s="227" t="s">
        <v>397</v>
      </c>
      <c r="D165" s="227" t="s">
        <v>210</v>
      </c>
      <c r="E165" s="228" t="s">
        <v>2623</v>
      </c>
      <c r="F165" s="229" t="s">
        <v>2624</v>
      </c>
      <c r="G165" s="230" t="s">
        <v>351</v>
      </c>
      <c r="H165" s="231">
        <v>10</v>
      </c>
      <c r="I165" s="232"/>
      <c r="J165" s="233">
        <f>ROUND(I165*H165,2)</f>
        <v>0</v>
      </c>
      <c r="K165" s="234"/>
      <c r="L165" s="44"/>
      <c r="M165" s="288" t="s">
        <v>1</v>
      </c>
      <c r="N165" s="289" t="s">
        <v>44</v>
      </c>
      <c r="O165" s="290"/>
      <c r="P165" s="291">
        <f>O165*H165</f>
        <v>0</v>
      </c>
      <c r="Q165" s="291">
        <v>0</v>
      </c>
      <c r="R165" s="291">
        <f>Q165*H165</f>
        <v>0</v>
      </c>
      <c r="S165" s="291">
        <v>0</v>
      </c>
      <c r="T165" s="292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91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400</v>
      </c>
    </row>
    <row r="166" s="2" customFormat="1" ht="6.96" customHeight="1">
      <c r="A166" s="38"/>
      <c r="B166" s="66"/>
      <c r="C166" s="67"/>
      <c r="D166" s="67"/>
      <c r="E166" s="67"/>
      <c r="F166" s="67"/>
      <c r="G166" s="67"/>
      <c r="H166" s="67"/>
      <c r="I166" s="67"/>
      <c r="J166" s="67"/>
      <c r="K166" s="67"/>
      <c r="L166" s="44"/>
      <c r="M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</row>
  </sheetData>
  <sheetProtection sheet="1" autoFilter="0" formatColumns="0" formatRows="0" objects="1" scenarios="1" spinCount="100000" saltValue="l0iqrNTBRsN1Qr7sH7EVwnstgPFQ6szyA0JtNJoNmEYCcrLTlmr9DpSckfqCa8xZP6s/XZZvK62++KMZX4M5OA==" hashValue="sgoyx2w2ec/nnDi8ddpOLAk5WC32SJFAXpovbZTyBOJADprc6+PCFA5WMcZUL8H6YWLK4Kxc1+wZg9F4wJhdeA==" algorithmName="SHA-512" password="CC35"/>
  <autoFilter ref="C121:K165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0:H110"/>
    <mergeCell ref="E112:H112"/>
    <mergeCell ref="E114:H114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119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158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2625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ROUND(J124,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ROUND((SUM(BE124:BE132)),  2)</f>
        <v>0</v>
      </c>
      <c r="G35" s="38"/>
      <c r="H35" s="38"/>
      <c r="I35" s="164">
        <v>0.20999999999999999</v>
      </c>
      <c r="J35" s="163">
        <f>ROUND(((SUM(BE124:BE132))*I35),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ROUND((SUM(BF124:BF132)),  2)</f>
        <v>0</v>
      </c>
      <c r="G36" s="38"/>
      <c r="H36" s="38"/>
      <c r="I36" s="164">
        <v>0.14999999999999999</v>
      </c>
      <c r="J36" s="163">
        <f>ROUND(((SUM(BF124:BF132))*I36),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ROUND((SUM(BG124:BG132)),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ROUND((SUM(BH124:BH132)),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ROUND((SUM(BI124:BI132)),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158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VON - Vedlejší a ostatní ...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J124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2626</v>
      </c>
      <c r="E99" s="191"/>
      <c r="F99" s="191"/>
      <c r="G99" s="191"/>
      <c r="H99" s="191"/>
      <c r="I99" s="191"/>
      <c r="J99" s="192">
        <f>J125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2627</v>
      </c>
      <c r="E100" s="196"/>
      <c r="F100" s="196"/>
      <c r="G100" s="196"/>
      <c r="H100" s="196"/>
      <c r="I100" s="196"/>
      <c r="J100" s="197">
        <f>J126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2628</v>
      </c>
      <c r="E101" s="196"/>
      <c r="F101" s="196"/>
      <c r="G101" s="196"/>
      <c r="H101" s="196"/>
      <c r="I101" s="196"/>
      <c r="J101" s="197">
        <f>J128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2629</v>
      </c>
      <c r="E102" s="196"/>
      <c r="F102" s="196"/>
      <c r="G102" s="196"/>
      <c r="H102" s="196"/>
      <c r="I102" s="196"/>
      <c r="J102" s="197">
        <f>J130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hidden="1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5" hidden="1"/>
    <row r="106" hidden="1"/>
    <row r="107" hidden="1"/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193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83" t="str">
        <f>E7</f>
        <v>Přestavba a rozšíření domova pro seniory Jiráskova č.p.193 Broumov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1" customFormat="1" ht="12" customHeight="1">
      <c r="B113" s="21"/>
      <c r="C113" s="32" t="s">
        <v>157</v>
      </c>
      <c r="D113" s="22"/>
      <c r="E113" s="22"/>
      <c r="F113" s="22"/>
      <c r="G113" s="22"/>
      <c r="H113" s="22"/>
      <c r="I113" s="22"/>
      <c r="J113" s="22"/>
      <c r="K113" s="22"/>
      <c r="L113" s="20"/>
    </row>
    <row r="114" s="2" customFormat="1" ht="16.5" customHeight="1">
      <c r="A114" s="38"/>
      <c r="B114" s="39"/>
      <c r="C114" s="40"/>
      <c r="D114" s="40"/>
      <c r="E114" s="183" t="s">
        <v>158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159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76" t="str">
        <f>E11</f>
        <v>VON - Vedlejší a ostatní ...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20</v>
      </c>
      <c r="D118" s="40"/>
      <c r="E118" s="40"/>
      <c r="F118" s="27" t="str">
        <f>F14</f>
        <v xml:space="preserve"> </v>
      </c>
      <c r="G118" s="40"/>
      <c r="H118" s="40"/>
      <c r="I118" s="32" t="s">
        <v>22</v>
      </c>
      <c r="J118" s="79" t="str">
        <f>IF(J14="","",J14)</f>
        <v>13. 3. 2022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40.05" customHeight="1">
      <c r="A120" s="38"/>
      <c r="B120" s="39"/>
      <c r="C120" s="32" t="s">
        <v>24</v>
      </c>
      <c r="D120" s="40"/>
      <c r="E120" s="40"/>
      <c r="F120" s="27" t="str">
        <f>E17</f>
        <v>Město Broumov, třída Masarykova 239,55001 Broumov</v>
      </c>
      <c r="G120" s="40"/>
      <c r="H120" s="40"/>
      <c r="I120" s="32" t="s">
        <v>32</v>
      </c>
      <c r="J120" s="36" t="str">
        <f>E23</f>
        <v xml:space="preserve">Ing. Ondřej Nesměrák, Ploštilova 1379,14300 Praha 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5.15" customHeight="1">
      <c r="A121" s="38"/>
      <c r="B121" s="39"/>
      <c r="C121" s="32" t="s">
        <v>30</v>
      </c>
      <c r="D121" s="40"/>
      <c r="E121" s="40"/>
      <c r="F121" s="27" t="str">
        <f>IF(E20="","",E20)</f>
        <v>Vyplň údaj</v>
      </c>
      <c r="G121" s="40"/>
      <c r="H121" s="40"/>
      <c r="I121" s="32" t="s">
        <v>36</v>
      </c>
      <c r="J121" s="36" t="str">
        <f>E26</f>
        <v xml:space="preserve"> 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0.32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11" customFormat="1" ht="29.28" customHeight="1">
      <c r="A123" s="199"/>
      <c r="B123" s="200"/>
      <c r="C123" s="201" t="s">
        <v>194</v>
      </c>
      <c r="D123" s="202" t="s">
        <v>63</v>
      </c>
      <c r="E123" s="202" t="s">
        <v>59</v>
      </c>
      <c r="F123" s="202" t="s">
        <v>60</v>
      </c>
      <c r="G123" s="202" t="s">
        <v>195</v>
      </c>
      <c r="H123" s="202" t="s">
        <v>196</v>
      </c>
      <c r="I123" s="202" t="s">
        <v>197</v>
      </c>
      <c r="J123" s="203" t="s">
        <v>163</v>
      </c>
      <c r="K123" s="204" t="s">
        <v>198</v>
      </c>
      <c r="L123" s="205"/>
      <c r="M123" s="100" t="s">
        <v>1</v>
      </c>
      <c r="N123" s="101" t="s">
        <v>42</v>
      </c>
      <c r="O123" s="101" t="s">
        <v>199</v>
      </c>
      <c r="P123" s="101" t="s">
        <v>200</v>
      </c>
      <c r="Q123" s="101" t="s">
        <v>201</v>
      </c>
      <c r="R123" s="101" t="s">
        <v>202</v>
      </c>
      <c r="S123" s="101" t="s">
        <v>203</v>
      </c>
      <c r="T123" s="102" t="s">
        <v>204</v>
      </c>
      <c r="U123" s="199"/>
      <c r="V123" s="199"/>
      <c r="W123" s="199"/>
      <c r="X123" s="199"/>
      <c r="Y123" s="199"/>
      <c r="Z123" s="199"/>
      <c r="AA123" s="199"/>
      <c r="AB123" s="199"/>
      <c r="AC123" s="199"/>
      <c r="AD123" s="199"/>
      <c r="AE123" s="199"/>
    </row>
    <row r="124" s="2" customFormat="1" ht="22.8" customHeight="1">
      <c r="A124" s="38"/>
      <c r="B124" s="39"/>
      <c r="C124" s="107" t="s">
        <v>205</v>
      </c>
      <c r="D124" s="40"/>
      <c r="E124" s="40"/>
      <c r="F124" s="40"/>
      <c r="G124" s="40"/>
      <c r="H124" s="40"/>
      <c r="I124" s="40"/>
      <c r="J124" s="206">
        <f>BK124</f>
        <v>0</v>
      </c>
      <c r="K124" s="40"/>
      <c r="L124" s="44"/>
      <c r="M124" s="103"/>
      <c r="N124" s="207"/>
      <c r="O124" s="104"/>
      <c r="P124" s="208">
        <f>P125</f>
        <v>0</v>
      </c>
      <c r="Q124" s="104"/>
      <c r="R124" s="208">
        <f>R125</f>
        <v>0</v>
      </c>
      <c r="S124" s="104"/>
      <c r="T124" s="209">
        <f>T125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77</v>
      </c>
      <c r="AU124" s="17" t="s">
        <v>165</v>
      </c>
      <c r="BK124" s="210">
        <f>BK125</f>
        <v>0</v>
      </c>
    </row>
    <row r="125" s="12" customFormat="1" ht="25.92" customHeight="1">
      <c r="A125" s="12"/>
      <c r="B125" s="211"/>
      <c r="C125" s="212"/>
      <c r="D125" s="213" t="s">
        <v>77</v>
      </c>
      <c r="E125" s="214" t="s">
        <v>2630</v>
      </c>
      <c r="F125" s="214" t="s">
        <v>2630</v>
      </c>
      <c r="G125" s="212"/>
      <c r="H125" s="212"/>
      <c r="I125" s="215"/>
      <c r="J125" s="216">
        <f>BK125</f>
        <v>0</v>
      </c>
      <c r="K125" s="212"/>
      <c r="L125" s="217"/>
      <c r="M125" s="218"/>
      <c r="N125" s="219"/>
      <c r="O125" s="219"/>
      <c r="P125" s="220">
        <f>P126+P128+P130</f>
        <v>0</v>
      </c>
      <c r="Q125" s="219"/>
      <c r="R125" s="220">
        <f>R126+R128+R130</f>
        <v>0</v>
      </c>
      <c r="S125" s="219"/>
      <c r="T125" s="221">
        <f>T126+T128+T130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22" t="s">
        <v>233</v>
      </c>
      <c r="AT125" s="223" t="s">
        <v>77</v>
      </c>
      <c r="AU125" s="223" t="s">
        <v>78</v>
      </c>
      <c r="AY125" s="222" t="s">
        <v>208</v>
      </c>
      <c r="BK125" s="224">
        <f>BK126+BK128+BK130</f>
        <v>0</v>
      </c>
    </row>
    <row r="126" s="12" customFormat="1" ht="22.8" customHeight="1">
      <c r="A126" s="12"/>
      <c r="B126" s="211"/>
      <c r="C126" s="212"/>
      <c r="D126" s="213" t="s">
        <v>77</v>
      </c>
      <c r="E126" s="225" t="s">
        <v>2631</v>
      </c>
      <c r="F126" s="225" t="s">
        <v>2632</v>
      </c>
      <c r="G126" s="212"/>
      <c r="H126" s="212"/>
      <c r="I126" s="215"/>
      <c r="J126" s="226">
        <f>BK126</f>
        <v>0</v>
      </c>
      <c r="K126" s="212"/>
      <c r="L126" s="217"/>
      <c r="M126" s="218"/>
      <c r="N126" s="219"/>
      <c r="O126" s="219"/>
      <c r="P126" s="220">
        <f>P127</f>
        <v>0</v>
      </c>
      <c r="Q126" s="219"/>
      <c r="R126" s="220">
        <f>R127</f>
        <v>0</v>
      </c>
      <c r="S126" s="219"/>
      <c r="T126" s="221">
        <f>T127</f>
        <v>0</v>
      </c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R126" s="222" t="s">
        <v>85</v>
      </c>
      <c r="AT126" s="223" t="s">
        <v>77</v>
      </c>
      <c r="AU126" s="223" t="s">
        <v>85</v>
      </c>
      <c r="AY126" s="222" t="s">
        <v>208</v>
      </c>
      <c r="BK126" s="224">
        <f>BK127</f>
        <v>0</v>
      </c>
    </row>
    <row r="127" s="2" customFormat="1" ht="37.8" customHeight="1">
      <c r="A127" s="38"/>
      <c r="B127" s="39"/>
      <c r="C127" s="227" t="s">
        <v>85</v>
      </c>
      <c r="D127" s="227" t="s">
        <v>210</v>
      </c>
      <c r="E127" s="228" t="s">
        <v>2633</v>
      </c>
      <c r="F127" s="229" t="s">
        <v>2634</v>
      </c>
      <c r="G127" s="230" t="s">
        <v>1288</v>
      </c>
      <c r="H127" s="231">
        <v>1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91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91</v>
      </c>
    </row>
    <row r="128" s="12" customFormat="1" ht="22.8" customHeight="1">
      <c r="A128" s="12"/>
      <c r="B128" s="211"/>
      <c r="C128" s="212"/>
      <c r="D128" s="213" t="s">
        <v>77</v>
      </c>
      <c r="E128" s="225" t="s">
        <v>2635</v>
      </c>
      <c r="F128" s="225" t="s">
        <v>2636</v>
      </c>
      <c r="G128" s="212"/>
      <c r="H128" s="212"/>
      <c r="I128" s="215"/>
      <c r="J128" s="226">
        <f>BK128</f>
        <v>0</v>
      </c>
      <c r="K128" s="212"/>
      <c r="L128" s="217"/>
      <c r="M128" s="218"/>
      <c r="N128" s="219"/>
      <c r="O128" s="219"/>
      <c r="P128" s="220">
        <f>P129</f>
        <v>0</v>
      </c>
      <c r="Q128" s="219"/>
      <c r="R128" s="220">
        <f>R129</f>
        <v>0</v>
      </c>
      <c r="S128" s="219"/>
      <c r="T128" s="221">
        <f>T129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22" t="s">
        <v>85</v>
      </c>
      <c r="AT128" s="223" t="s">
        <v>77</v>
      </c>
      <c r="AU128" s="223" t="s">
        <v>85</v>
      </c>
      <c r="AY128" s="222" t="s">
        <v>208</v>
      </c>
      <c r="BK128" s="224">
        <f>BK129</f>
        <v>0</v>
      </c>
    </row>
    <row r="129" s="2" customFormat="1" ht="16.5" customHeight="1">
      <c r="A129" s="38"/>
      <c r="B129" s="39"/>
      <c r="C129" s="227" t="s">
        <v>91</v>
      </c>
      <c r="D129" s="227" t="s">
        <v>210</v>
      </c>
      <c r="E129" s="228" t="s">
        <v>2637</v>
      </c>
      <c r="F129" s="229" t="s">
        <v>2638</v>
      </c>
      <c r="G129" s="230" t="s">
        <v>351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91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214</v>
      </c>
    </row>
    <row r="130" s="12" customFormat="1" ht="22.8" customHeight="1">
      <c r="A130" s="12"/>
      <c r="B130" s="211"/>
      <c r="C130" s="212"/>
      <c r="D130" s="213" t="s">
        <v>77</v>
      </c>
      <c r="E130" s="225" t="s">
        <v>2639</v>
      </c>
      <c r="F130" s="225" t="s">
        <v>2640</v>
      </c>
      <c r="G130" s="212"/>
      <c r="H130" s="212"/>
      <c r="I130" s="215"/>
      <c r="J130" s="226">
        <f>BK130</f>
        <v>0</v>
      </c>
      <c r="K130" s="212"/>
      <c r="L130" s="217"/>
      <c r="M130" s="218"/>
      <c r="N130" s="219"/>
      <c r="O130" s="219"/>
      <c r="P130" s="220">
        <f>SUM(P131:P132)</f>
        <v>0</v>
      </c>
      <c r="Q130" s="219"/>
      <c r="R130" s="220">
        <f>SUM(R131:R132)</f>
        <v>0</v>
      </c>
      <c r="S130" s="219"/>
      <c r="T130" s="221">
        <f>SUM(T131:T132)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85</v>
      </c>
      <c r="AT130" s="223" t="s">
        <v>77</v>
      </c>
      <c r="AU130" s="223" t="s">
        <v>85</v>
      </c>
      <c r="AY130" s="222" t="s">
        <v>208</v>
      </c>
      <c r="BK130" s="224">
        <f>SUM(BK131:BK132)</f>
        <v>0</v>
      </c>
    </row>
    <row r="131" s="2" customFormat="1" ht="16.5" customHeight="1">
      <c r="A131" s="38"/>
      <c r="B131" s="39"/>
      <c r="C131" s="227" t="s">
        <v>223</v>
      </c>
      <c r="D131" s="227" t="s">
        <v>210</v>
      </c>
      <c r="E131" s="228" t="s">
        <v>2641</v>
      </c>
      <c r="F131" s="229" t="s">
        <v>2642</v>
      </c>
      <c r="G131" s="230" t="s">
        <v>1288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91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226</v>
      </c>
    </row>
    <row r="132" s="2" customFormat="1" ht="16.5" customHeight="1">
      <c r="A132" s="38"/>
      <c r="B132" s="39"/>
      <c r="C132" s="227" t="s">
        <v>214</v>
      </c>
      <c r="D132" s="227" t="s">
        <v>210</v>
      </c>
      <c r="E132" s="228" t="s">
        <v>2643</v>
      </c>
      <c r="F132" s="229" t="s">
        <v>2644</v>
      </c>
      <c r="G132" s="230" t="s">
        <v>1288</v>
      </c>
      <c r="H132" s="231">
        <v>1</v>
      </c>
      <c r="I132" s="232"/>
      <c r="J132" s="233">
        <f>ROUND(I132*H132,2)</f>
        <v>0</v>
      </c>
      <c r="K132" s="234"/>
      <c r="L132" s="44"/>
      <c r="M132" s="288" t="s">
        <v>1</v>
      </c>
      <c r="N132" s="289" t="s">
        <v>44</v>
      </c>
      <c r="O132" s="290"/>
      <c r="P132" s="291">
        <f>O132*H132</f>
        <v>0</v>
      </c>
      <c r="Q132" s="291">
        <v>0</v>
      </c>
      <c r="R132" s="291">
        <f>Q132*H132</f>
        <v>0</v>
      </c>
      <c r="S132" s="291">
        <v>0</v>
      </c>
      <c r="T132" s="292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91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231</v>
      </c>
    </row>
    <row r="133" s="2" customFormat="1" ht="6.96" customHeight="1">
      <c r="A133" s="38"/>
      <c r="B133" s="66"/>
      <c r="C133" s="67"/>
      <c r="D133" s="67"/>
      <c r="E133" s="67"/>
      <c r="F133" s="67"/>
      <c r="G133" s="67"/>
      <c r="H133" s="67"/>
      <c r="I133" s="67"/>
      <c r="J133" s="67"/>
      <c r="K133" s="67"/>
      <c r="L133" s="44"/>
      <c r="M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</row>
  </sheetData>
  <sheetProtection sheet="1" autoFilter="0" formatColumns="0" formatRows="0" objects="1" scenarios="1" spinCount="100000" saltValue="FRbKaQpFLcOr90pBjli9+Djva6lNQyLovz1hWiB7k9WVekuDnjbZWarwle6Dwq+lOD3p4izZmV4nj6TekPWYDQ==" hashValue="B6d81q9IH9TctDJEJrneX2LnNEUKHhsCX73hwJ+9ZwpAV5V1WOHLiY6a8BrCQBEy25RcDpnQKzUmPUD7f4Ss9A==" algorithmName="SHA-512" password="CC35"/>
  <autoFilter ref="C123:K132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2:H112"/>
    <mergeCell ref="E114:H114"/>
    <mergeCell ref="E116:H116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124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2645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2646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ROUND(J128,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ROUND((SUM(BE128:BE187)),  2)</f>
        <v>0</v>
      </c>
      <c r="G35" s="38"/>
      <c r="H35" s="38"/>
      <c r="I35" s="164">
        <v>0.20999999999999999</v>
      </c>
      <c r="J35" s="163">
        <f>ROUND(((SUM(BE128:BE187))*I35),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ROUND((SUM(BF128:BF187)),  2)</f>
        <v>0</v>
      </c>
      <c r="G36" s="38"/>
      <c r="H36" s="38"/>
      <c r="I36" s="164">
        <v>0.14999999999999999</v>
      </c>
      <c r="J36" s="163">
        <f>ROUND(((SUM(BF128:BF187))*I36),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ROUND((SUM(BG128:BG187)),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ROUND((SUM(BH128:BH187)),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ROUND((SUM(BI128:BI187)),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2645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D.1.01 - Stavební část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J128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166</v>
      </c>
      <c r="E99" s="191"/>
      <c r="F99" s="191"/>
      <c r="G99" s="191"/>
      <c r="H99" s="191"/>
      <c r="I99" s="191"/>
      <c r="J99" s="192">
        <f>J129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167</v>
      </c>
      <c r="E100" s="196"/>
      <c r="F100" s="196"/>
      <c r="G100" s="196"/>
      <c r="H100" s="196"/>
      <c r="I100" s="196"/>
      <c r="J100" s="197">
        <f>J130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168</v>
      </c>
      <c r="E101" s="196"/>
      <c r="F101" s="196"/>
      <c r="G101" s="196"/>
      <c r="H101" s="196"/>
      <c r="I101" s="196"/>
      <c r="J101" s="197">
        <f>J152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2647</v>
      </c>
      <c r="E102" s="196"/>
      <c r="F102" s="196"/>
      <c r="G102" s="196"/>
      <c r="H102" s="196"/>
      <c r="I102" s="196"/>
      <c r="J102" s="197">
        <f>J157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10" customFormat="1" ht="19.92" customHeight="1">
      <c r="A103" s="10"/>
      <c r="B103" s="194"/>
      <c r="C103" s="133"/>
      <c r="D103" s="195" t="s">
        <v>172</v>
      </c>
      <c r="E103" s="196"/>
      <c r="F103" s="196"/>
      <c r="G103" s="196"/>
      <c r="H103" s="196"/>
      <c r="I103" s="196"/>
      <c r="J103" s="197">
        <f>J168</f>
        <v>0</v>
      </c>
      <c r="K103" s="133"/>
      <c r="L103" s="198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hidden="1" s="10" customFormat="1" ht="19.92" customHeight="1">
      <c r="A104" s="10"/>
      <c r="B104" s="194"/>
      <c r="C104" s="133"/>
      <c r="D104" s="195" t="s">
        <v>173</v>
      </c>
      <c r="E104" s="196"/>
      <c r="F104" s="196"/>
      <c r="G104" s="196"/>
      <c r="H104" s="196"/>
      <c r="I104" s="196"/>
      <c r="J104" s="197">
        <f>J177</f>
        <v>0</v>
      </c>
      <c r="K104" s="133"/>
      <c r="L104" s="198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hidden="1" s="9" customFormat="1" ht="24.96" customHeight="1">
      <c r="A105" s="9"/>
      <c r="B105" s="188"/>
      <c r="C105" s="189"/>
      <c r="D105" s="190" t="s">
        <v>175</v>
      </c>
      <c r="E105" s="191"/>
      <c r="F105" s="191"/>
      <c r="G105" s="191"/>
      <c r="H105" s="191"/>
      <c r="I105" s="191"/>
      <c r="J105" s="192">
        <f>J183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10" customFormat="1" ht="19.92" customHeight="1">
      <c r="A106" s="10"/>
      <c r="B106" s="194"/>
      <c r="C106" s="133"/>
      <c r="D106" s="195" t="s">
        <v>181</v>
      </c>
      <c r="E106" s="196"/>
      <c r="F106" s="196"/>
      <c r="G106" s="196"/>
      <c r="H106" s="196"/>
      <c r="I106" s="196"/>
      <c r="J106" s="197">
        <f>J184</f>
        <v>0</v>
      </c>
      <c r="K106" s="133"/>
      <c r="L106" s="198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hidden="1" s="2" customFormat="1" ht="21.84" customHeight="1">
      <c r="A107" s="38"/>
      <c r="B107" s="39"/>
      <c r="C107" s="40"/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hidden="1" s="2" customFormat="1" ht="6.96" customHeight="1">
      <c r="A108" s="38"/>
      <c r="B108" s="66"/>
      <c r="C108" s="67"/>
      <c r="D108" s="67"/>
      <c r="E108" s="67"/>
      <c r="F108" s="67"/>
      <c r="G108" s="67"/>
      <c r="H108" s="67"/>
      <c r="I108" s="67"/>
      <c r="J108" s="67"/>
      <c r="K108" s="67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hidden="1"/>
    <row r="110" hidden="1"/>
    <row r="111" hidden="1"/>
    <row r="112" s="2" customFormat="1" ht="6.96" customHeight="1">
      <c r="A112" s="38"/>
      <c r="B112" s="68"/>
      <c r="C112" s="69"/>
      <c r="D112" s="69"/>
      <c r="E112" s="69"/>
      <c r="F112" s="69"/>
      <c r="G112" s="69"/>
      <c r="H112" s="69"/>
      <c r="I112" s="69"/>
      <c r="J112" s="69"/>
      <c r="K112" s="69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24.96" customHeight="1">
      <c r="A113" s="38"/>
      <c r="B113" s="39"/>
      <c r="C113" s="23" t="s">
        <v>193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16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26.25" customHeight="1">
      <c r="A116" s="38"/>
      <c r="B116" s="39"/>
      <c r="C116" s="40"/>
      <c r="D116" s="40"/>
      <c r="E116" s="183" t="str">
        <f>E7</f>
        <v>Přestavba a rozšíření domova pro seniory Jiráskova č.p.193 Broumov</v>
      </c>
      <c r="F116" s="32"/>
      <c r="G116" s="32"/>
      <c r="H116" s="32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1" customFormat="1" ht="12" customHeight="1">
      <c r="B117" s="21"/>
      <c r="C117" s="32" t="s">
        <v>157</v>
      </c>
      <c r="D117" s="22"/>
      <c r="E117" s="22"/>
      <c r="F117" s="22"/>
      <c r="G117" s="22"/>
      <c r="H117" s="22"/>
      <c r="I117" s="22"/>
      <c r="J117" s="22"/>
      <c r="K117" s="22"/>
      <c r="L117" s="20"/>
    </row>
    <row r="118" s="2" customFormat="1" ht="16.5" customHeight="1">
      <c r="A118" s="38"/>
      <c r="B118" s="39"/>
      <c r="C118" s="40"/>
      <c r="D118" s="40"/>
      <c r="E118" s="183" t="s">
        <v>2645</v>
      </c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159</v>
      </c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6.5" customHeight="1">
      <c r="A120" s="38"/>
      <c r="B120" s="39"/>
      <c r="C120" s="40"/>
      <c r="D120" s="40"/>
      <c r="E120" s="76" t="str">
        <f>E11</f>
        <v>D.1.01 - Stavební část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20</v>
      </c>
      <c r="D122" s="40"/>
      <c r="E122" s="40"/>
      <c r="F122" s="27" t="str">
        <f>F14</f>
        <v xml:space="preserve"> </v>
      </c>
      <c r="G122" s="40"/>
      <c r="H122" s="40"/>
      <c r="I122" s="32" t="s">
        <v>22</v>
      </c>
      <c r="J122" s="79" t="str">
        <f>IF(J14="","",J14)</f>
        <v>13. 3. 2022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40.05" customHeight="1">
      <c r="A124" s="38"/>
      <c r="B124" s="39"/>
      <c r="C124" s="32" t="s">
        <v>24</v>
      </c>
      <c r="D124" s="40"/>
      <c r="E124" s="40"/>
      <c r="F124" s="27" t="str">
        <f>E17</f>
        <v>Město Broumov, třída Masarykova 239,55001 Broumov</v>
      </c>
      <c r="G124" s="40"/>
      <c r="H124" s="40"/>
      <c r="I124" s="32" t="s">
        <v>32</v>
      </c>
      <c r="J124" s="36" t="str">
        <f>E23</f>
        <v xml:space="preserve">Ing. Ondřej Nesměrák, Ploštilova 1379,14300 Praha 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5.15" customHeight="1">
      <c r="A125" s="38"/>
      <c r="B125" s="39"/>
      <c r="C125" s="32" t="s">
        <v>30</v>
      </c>
      <c r="D125" s="40"/>
      <c r="E125" s="40"/>
      <c r="F125" s="27" t="str">
        <f>IF(E20="","",E20)</f>
        <v>Vyplň údaj</v>
      </c>
      <c r="G125" s="40"/>
      <c r="H125" s="40"/>
      <c r="I125" s="32" t="s">
        <v>36</v>
      </c>
      <c r="J125" s="36" t="str">
        <f>E26</f>
        <v xml:space="preserve"> 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0.32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11" customFormat="1" ht="29.28" customHeight="1">
      <c r="A127" s="199"/>
      <c r="B127" s="200"/>
      <c r="C127" s="201" t="s">
        <v>194</v>
      </c>
      <c r="D127" s="202" t="s">
        <v>63</v>
      </c>
      <c r="E127" s="202" t="s">
        <v>59</v>
      </c>
      <c r="F127" s="202" t="s">
        <v>60</v>
      </c>
      <c r="G127" s="202" t="s">
        <v>195</v>
      </c>
      <c r="H127" s="202" t="s">
        <v>196</v>
      </c>
      <c r="I127" s="202" t="s">
        <v>197</v>
      </c>
      <c r="J127" s="203" t="s">
        <v>163</v>
      </c>
      <c r="K127" s="204" t="s">
        <v>198</v>
      </c>
      <c r="L127" s="205"/>
      <c r="M127" s="100" t="s">
        <v>1</v>
      </c>
      <c r="N127" s="101" t="s">
        <v>42</v>
      </c>
      <c r="O127" s="101" t="s">
        <v>199</v>
      </c>
      <c r="P127" s="101" t="s">
        <v>200</v>
      </c>
      <c r="Q127" s="101" t="s">
        <v>201</v>
      </c>
      <c r="R127" s="101" t="s">
        <v>202</v>
      </c>
      <c r="S127" s="101" t="s">
        <v>203</v>
      </c>
      <c r="T127" s="102" t="s">
        <v>204</v>
      </c>
      <c r="U127" s="199"/>
      <c r="V127" s="199"/>
      <c r="W127" s="199"/>
      <c r="X127" s="199"/>
      <c r="Y127" s="199"/>
      <c r="Z127" s="199"/>
      <c r="AA127" s="199"/>
      <c r="AB127" s="199"/>
      <c r="AC127" s="199"/>
      <c r="AD127" s="199"/>
      <c r="AE127" s="199"/>
    </row>
    <row r="128" s="2" customFormat="1" ht="22.8" customHeight="1">
      <c r="A128" s="38"/>
      <c r="B128" s="39"/>
      <c r="C128" s="107" t="s">
        <v>205</v>
      </c>
      <c r="D128" s="40"/>
      <c r="E128" s="40"/>
      <c r="F128" s="40"/>
      <c r="G128" s="40"/>
      <c r="H128" s="40"/>
      <c r="I128" s="40"/>
      <c r="J128" s="206">
        <f>BK128</f>
        <v>0</v>
      </c>
      <c r="K128" s="40"/>
      <c r="L128" s="44"/>
      <c r="M128" s="103"/>
      <c r="N128" s="207"/>
      <c r="O128" s="104"/>
      <c r="P128" s="208">
        <f>P129+P183</f>
        <v>0</v>
      </c>
      <c r="Q128" s="104"/>
      <c r="R128" s="208">
        <f>R129+R183</f>
        <v>0</v>
      </c>
      <c r="S128" s="104"/>
      <c r="T128" s="209">
        <f>T129+T183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77</v>
      </c>
      <c r="AU128" s="17" t="s">
        <v>165</v>
      </c>
      <c r="BK128" s="210">
        <f>BK129+BK183</f>
        <v>0</v>
      </c>
    </row>
    <row r="129" s="12" customFormat="1" ht="25.92" customHeight="1">
      <c r="A129" s="12"/>
      <c r="B129" s="211"/>
      <c r="C129" s="212"/>
      <c r="D129" s="213" t="s">
        <v>77</v>
      </c>
      <c r="E129" s="214" t="s">
        <v>206</v>
      </c>
      <c r="F129" s="214" t="s">
        <v>207</v>
      </c>
      <c r="G129" s="212"/>
      <c r="H129" s="212"/>
      <c r="I129" s="215"/>
      <c r="J129" s="216">
        <f>BK129</f>
        <v>0</v>
      </c>
      <c r="K129" s="212"/>
      <c r="L129" s="217"/>
      <c r="M129" s="218"/>
      <c r="N129" s="219"/>
      <c r="O129" s="219"/>
      <c r="P129" s="220">
        <f>P130+P152+P157+P168+P177</f>
        <v>0</v>
      </c>
      <c r="Q129" s="219"/>
      <c r="R129" s="220">
        <f>R130+R152+R157+R168+R177</f>
        <v>0</v>
      </c>
      <c r="S129" s="219"/>
      <c r="T129" s="221">
        <f>T130+T152+T157+T168+T177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22" t="s">
        <v>85</v>
      </c>
      <c r="AT129" s="223" t="s">
        <v>77</v>
      </c>
      <c r="AU129" s="223" t="s">
        <v>78</v>
      </c>
      <c r="AY129" s="222" t="s">
        <v>208</v>
      </c>
      <c r="BK129" s="224">
        <f>BK130+BK152+BK157+BK168+BK177</f>
        <v>0</v>
      </c>
    </row>
    <row r="130" s="12" customFormat="1" ht="22.8" customHeight="1">
      <c r="A130" s="12"/>
      <c r="B130" s="211"/>
      <c r="C130" s="212"/>
      <c r="D130" s="213" t="s">
        <v>77</v>
      </c>
      <c r="E130" s="225" t="s">
        <v>85</v>
      </c>
      <c r="F130" s="225" t="s">
        <v>209</v>
      </c>
      <c r="G130" s="212"/>
      <c r="H130" s="212"/>
      <c r="I130" s="215"/>
      <c r="J130" s="226">
        <f>BK130</f>
        <v>0</v>
      </c>
      <c r="K130" s="212"/>
      <c r="L130" s="217"/>
      <c r="M130" s="218"/>
      <c r="N130" s="219"/>
      <c r="O130" s="219"/>
      <c r="P130" s="220">
        <f>SUM(P131:P151)</f>
        <v>0</v>
      </c>
      <c r="Q130" s="219"/>
      <c r="R130" s="220">
        <f>SUM(R131:R151)</f>
        <v>0</v>
      </c>
      <c r="S130" s="219"/>
      <c r="T130" s="221">
        <f>SUM(T131:T151)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85</v>
      </c>
      <c r="AT130" s="223" t="s">
        <v>77</v>
      </c>
      <c r="AU130" s="223" t="s">
        <v>85</v>
      </c>
      <c r="AY130" s="222" t="s">
        <v>208</v>
      </c>
      <c r="BK130" s="224">
        <f>SUM(BK131:BK151)</f>
        <v>0</v>
      </c>
    </row>
    <row r="131" s="2" customFormat="1" ht="49.05" customHeight="1">
      <c r="A131" s="38"/>
      <c r="B131" s="39"/>
      <c r="C131" s="227" t="s">
        <v>85</v>
      </c>
      <c r="D131" s="227" t="s">
        <v>210</v>
      </c>
      <c r="E131" s="228" t="s">
        <v>211</v>
      </c>
      <c r="F131" s="229" t="s">
        <v>212</v>
      </c>
      <c r="G131" s="230" t="s">
        <v>213</v>
      </c>
      <c r="H131" s="231">
        <v>195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91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91</v>
      </c>
    </row>
    <row r="132" s="14" customFormat="1">
      <c r="A132" s="14"/>
      <c r="B132" s="252"/>
      <c r="C132" s="253"/>
      <c r="D132" s="243" t="s">
        <v>215</v>
      </c>
      <c r="E132" s="254" t="s">
        <v>1</v>
      </c>
      <c r="F132" s="255" t="s">
        <v>2648</v>
      </c>
      <c r="G132" s="253"/>
      <c r="H132" s="256">
        <v>195</v>
      </c>
      <c r="I132" s="257"/>
      <c r="J132" s="253"/>
      <c r="K132" s="253"/>
      <c r="L132" s="258"/>
      <c r="M132" s="259"/>
      <c r="N132" s="260"/>
      <c r="O132" s="260"/>
      <c r="P132" s="260"/>
      <c r="Q132" s="260"/>
      <c r="R132" s="260"/>
      <c r="S132" s="260"/>
      <c r="T132" s="261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62" t="s">
        <v>215</v>
      </c>
      <c r="AU132" s="262" t="s">
        <v>91</v>
      </c>
      <c r="AV132" s="14" t="s">
        <v>91</v>
      </c>
      <c r="AW132" s="14" t="s">
        <v>35</v>
      </c>
      <c r="AX132" s="14" t="s">
        <v>78</v>
      </c>
      <c r="AY132" s="262" t="s">
        <v>208</v>
      </c>
    </row>
    <row r="133" s="15" customFormat="1">
      <c r="A133" s="15"/>
      <c r="B133" s="263"/>
      <c r="C133" s="264"/>
      <c r="D133" s="243" t="s">
        <v>215</v>
      </c>
      <c r="E133" s="265" t="s">
        <v>1</v>
      </c>
      <c r="F133" s="266" t="s">
        <v>218</v>
      </c>
      <c r="G133" s="264"/>
      <c r="H133" s="267">
        <v>195</v>
      </c>
      <c r="I133" s="268"/>
      <c r="J133" s="264"/>
      <c r="K133" s="264"/>
      <c r="L133" s="269"/>
      <c r="M133" s="270"/>
      <c r="N133" s="271"/>
      <c r="O133" s="271"/>
      <c r="P133" s="271"/>
      <c r="Q133" s="271"/>
      <c r="R133" s="271"/>
      <c r="S133" s="271"/>
      <c r="T133" s="272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T133" s="273" t="s">
        <v>215</v>
      </c>
      <c r="AU133" s="273" t="s">
        <v>91</v>
      </c>
      <c r="AV133" s="15" t="s">
        <v>214</v>
      </c>
      <c r="AW133" s="15" t="s">
        <v>35</v>
      </c>
      <c r="AX133" s="15" t="s">
        <v>85</v>
      </c>
      <c r="AY133" s="273" t="s">
        <v>208</v>
      </c>
    </row>
    <row r="134" s="2" customFormat="1" ht="62.7" customHeight="1">
      <c r="A134" s="38"/>
      <c r="B134" s="39"/>
      <c r="C134" s="227" t="s">
        <v>91</v>
      </c>
      <c r="D134" s="227" t="s">
        <v>210</v>
      </c>
      <c r="E134" s="228" t="s">
        <v>219</v>
      </c>
      <c r="F134" s="229" t="s">
        <v>220</v>
      </c>
      <c r="G134" s="230" t="s">
        <v>213</v>
      </c>
      <c r="H134" s="231">
        <v>70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91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214</v>
      </c>
    </row>
    <row r="135" s="13" customFormat="1">
      <c r="A135" s="13"/>
      <c r="B135" s="241"/>
      <c r="C135" s="242"/>
      <c r="D135" s="243" t="s">
        <v>215</v>
      </c>
      <c r="E135" s="244" t="s">
        <v>1</v>
      </c>
      <c r="F135" s="245" t="s">
        <v>221</v>
      </c>
      <c r="G135" s="242"/>
      <c r="H135" s="244" t="s">
        <v>1</v>
      </c>
      <c r="I135" s="246"/>
      <c r="J135" s="242"/>
      <c r="K135" s="242"/>
      <c r="L135" s="247"/>
      <c r="M135" s="248"/>
      <c r="N135" s="249"/>
      <c r="O135" s="249"/>
      <c r="P135" s="249"/>
      <c r="Q135" s="249"/>
      <c r="R135" s="249"/>
      <c r="S135" s="249"/>
      <c r="T135" s="250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51" t="s">
        <v>215</v>
      </c>
      <c r="AU135" s="251" t="s">
        <v>91</v>
      </c>
      <c r="AV135" s="13" t="s">
        <v>85</v>
      </c>
      <c r="AW135" s="13" t="s">
        <v>35</v>
      </c>
      <c r="AX135" s="13" t="s">
        <v>78</v>
      </c>
      <c r="AY135" s="251" t="s">
        <v>208</v>
      </c>
    </row>
    <row r="136" s="14" customFormat="1">
      <c r="A136" s="14"/>
      <c r="B136" s="252"/>
      <c r="C136" s="253"/>
      <c r="D136" s="243" t="s">
        <v>215</v>
      </c>
      <c r="E136" s="254" t="s">
        <v>1</v>
      </c>
      <c r="F136" s="255" t="s">
        <v>2649</v>
      </c>
      <c r="G136" s="253"/>
      <c r="H136" s="256">
        <v>70</v>
      </c>
      <c r="I136" s="257"/>
      <c r="J136" s="253"/>
      <c r="K136" s="253"/>
      <c r="L136" s="258"/>
      <c r="M136" s="259"/>
      <c r="N136" s="260"/>
      <c r="O136" s="260"/>
      <c r="P136" s="260"/>
      <c r="Q136" s="260"/>
      <c r="R136" s="260"/>
      <c r="S136" s="260"/>
      <c r="T136" s="261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62" t="s">
        <v>215</v>
      </c>
      <c r="AU136" s="262" t="s">
        <v>91</v>
      </c>
      <c r="AV136" s="14" t="s">
        <v>91</v>
      </c>
      <c r="AW136" s="14" t="s">
        <v>35</v>
      </c>
      <c r="AX136" s="14" t="s">
        <v>78</v>
      </c>
      <c r="AY136" s="262" t="s">
        <v>208</v>
      </c>
    </row>
    <row r="137" s="15" customFormat="1">
      <c r="A137" s="15"/>
      <c r="B137" s="263"/>
      <c r="C137" s="264"/>
      <c r="D137" s="243" t="s">
        <v>215</v>
      </c>
      <c r="E137" s="265" t="s">
        <v>1</v>
      </c>
      <c r="F137" s="266" t="s">
        <v>218</v>
      </c>
      <c r="G137" s="264"/>
      <c r="H137" s="267">
        <v>70</v>
      </c>
      <c r="I137" s="268"/>
      <c r="J137" s="264"/>
      <c r="K137" s="264"/>
      <c r="L137" s="269"/>
      <c r="M137" s="270"/>
      <c r="N137" s="271"/>
      <c r="O137" s="271"/>
      <c r="P137" s="271"/>
      <c r="Q137" s="271"/>
      <c r="R137" s="271"/>
      <c r="S137" s="271"/>
      <c r="T137" s="272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T137" s="273" t="s">
        <v>215</v>
      </c>
      <c r="AU137" s="273" t="s">
        <v>91</v>
      </c>
      <c r="AV137" s="15" t="s">
        <v>214</v>
      </c>
      <c r="AW137" s="15" t="s">
        <v>35</v>
      </c>
      <c r="AX137" s="15" t="s">
        <v>85</v>
      </c>
      <c r="AY137" s="273" t="s">
        <v>208</v>
      </c>
    </row>
    <row r="138" s="2" customFormat="1" ht="62.7" customHeight="1">
      <c r="A138" s="38"/>
      <c r="B138" s="39"/>
      <c r="C138" s="227" t="s">
        <v>223</v>
      </c>
      <c r="D138" s="227" t="s">
        <v>210</v>
      </c>
      <c r="E138" s="228" t="s">
        <v>224</v>
      </c>
      <c r="F138" s="229" t="s">
        <v>225</v>
      </c>
      <c r="G138" s="230" t="s">
        <v>213</v>
      </c>
      <c r="H138" s="231">
        <v>160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91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226</v>
      </c>
    </row>
    <row r="139" s="14" customFormat="1">
      <c r="A139" s="14"/>
      <c r="B139" s="252"/>
      <c r="C139" s="253"/>
      <c r="D139" s="243" t="s">
        <v>215</v>
      </c>
      <c r="E139" s="254" t="s">
        <v>1</v>
      </c>
      <c r="F139" s="255" t="s">
        <v>2650</v>
      </c>
      <c r="G139" s="253"/>
      <c r="H139" s="256">
        <v>160</v>
      </c>
      <c r="I139" s="257"/>
      <c r="J139" s="253"/>
      <c r="K139" s="253"/>
      <c r="L139" s="258"/>
      <c r="M139" s="259"/>
      <c r="N139" s="260"/>
      <c r="O139" s="260"/>
      <c r="P139" s="260"/>
      <c r="Q139" s="260"/>
      <c r="R139" s="260"/>
      <c r="S139" s="260"/>
      <c r="T139" s="261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T139" s="262" t="s">
        <v>215</v>
      </c>
      <c r="AU139" s="262" t="s">
        <v>91</v>
      </c>
      <c r="AV139" s="14" t="s">
        <v>91</v>
      </c>
      <c r="AW139" s="14" t="s">
        <v>35</v>
      </c>
      <c r="AX139" s="14" t="s">
        <v>78</v>
      </c>
      <c r="AY139" s="262" t="s">
        <v>208</v>
      </c>
    </row>
    <row r="140" s="15" customFormat="1">
      <c r="A140" s="15"/>
      <c r="B140" s="263"/>
      <c r="C140" s="264"/>
      <c r="D140" s="243" t="s">
        <v>215</v>
      </c>
      <c r="E140" s="265" t="s">
        <v>1</v>
      </c>
      <c r="F140" s="266" t="s">
        <v>218</v>
      </c>
      <c r="G140" s="264"/>
      <c r="H140" s="267">
        <v>160</v>
      </c>
      <c r="I140" s="268"/>
      <c r="J140" s="264"/>
      <c r="K140" s="264"/>
      <c r="L140" s="269"/>
      <c r="M140" s="270"/>
      <c r="N140" s="271"/>
      <c r="O140" s="271"/>
      <c r="P140" s="271"/>
      <c r="Q140" s="271"/>
      <c r="R140" s="271"/>
      <c r="S140" s="271"/>
      <c r="T140" s="272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T140" s="273" t="s">
        <v>215</v>
      </c>
      <c r="AU140" s="273" t="s">
        <v>91</v>
      </c>
      <c r="AV140" s="15" t="s">
        <v>214</v>
      </c>
      <c r="AW140" s="15" t="s">
        <v>35</v>
      </c>
      <c r="AX140" s="15" t="s">
        <v>85</v>
      </c>
      <c r="AY140" s="273" t="s">
        <v>208</v>
      </c>
    </row>
    <row r="141" s="2" customFormat="1" ht="66.75" customHeight="1">
      <c r="A141" s="38"/>
      <c r="B141" s="39"/>
      <c r="C141" s="227" t="s">
        <v>214</v>
      </c>
      <c r="D141" s="227" t="s">
        <v>210</v>
      </c>
      <c r="E141" s="228" t="s">
        <v>229</v>
      </c>
      <c r="F141" s="229" t="s">
        <v>230</v>
      </c>
      <c r="G141" s="230" t="s">
        <v>213</v>
      </c>
      <c r="H141" s="231">
        <v>1600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91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231</v>
      </c>
    </row>
    <row r="142" s="14" customFormat="1">
      <c r="A142" s="14"/>
      <c r="B142" s="252"/>
      <c r="C142" s="253"/>
      <c r="D142" s="243" t="s">
        <v>215</v>
      </c>
      <c r="E142" s="254" t="s">
        <v>1</v>
      </c>
      <c r="F142" s="255" t="s">
        <v>2651</v>
      </c>
      <c r="G142" s="253"/>
      <c r="H142" s="256">
        <v>1600</v>
      </c>
      <c r="I142" s="257"/>
      <c r="J142" s="253"/>
      <c r="K142" s="253"/>
      <c r="L142" s="258"/>
      <c r="M142" s="259"/>
      <c r="N142" s="260"/>
      <c r="O142" s="260"/>
      <c r="P142" s="260"/>
      <c r="Q142" s="260"/>
      <c r="R142" s="260"/>
      <c r="S142" s="260"/>
      <c r="T142" s="261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T142" s="262" t="s">
        <v>215</v>
      </c>
      <c r="AU142" s="262" t="s">
        <v>91</v>
      </c>
      <c r="AV142" s="14" t="s">
        <v>91</v>
      </c>
      <c r="AW142" s="14" t="s">
        <v>35</v>
      </c>
      <c r="AX142" s="14" t="s">
        <v>78</v>
      </c>
      <c r="AY142" s="262" t="s">
        <v>208</v>
      </c>
    </row>
    <row r="143" s="15" customFormat="1">
      <c r="A143" s="15"/>
      <c r="B143" s="263"/>
      <c r="C143" s="264"/>
      <c r="D143" s="243" t="s">
        <v>215</v>
      </c>
      <c r="E143" s="265" t="s">
        <v>1</v>
      </c>
      <c r="F143" s="266" t="s">
        <v>218</v>
      </c>
      <c r="G143" s="264"/>
      <c r="H143" s="267">
        <v>1600</v>
      </c>
      <c r="I143" s="268"/>
      <c r="J143" s="264"/>
      <c r="K143" s="264"/>
      <c r="L143" s="269"/>
      <c r="M143" s="270"/>
      <c r="N143" s="271"/>
      <c r="O143" s="271"/>
      <c r="P143" s="271"/>
      <c r="Q143" s="271"/>
      <c r="R143" s="271"/>
      <c r="S143" s="271"/>
      <c r="T143" s="272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T143" s="273" t="s">
        <v>215</v>
      </c>
      <c r="AU143" s="273" t="s">
        <v>91</v>
      </c>
      <c r="AV143" s="15" t="s">
        <v>214</v>
      </c>
      <c r="AW143" s="15" t="s">
        <v>35</v>
      </c>
      <c r="AX143" s="15" t="s">
        <v>85</v>
      </c>
      <c r="AY143" s="273" t="s">
        <v>208</v>
      </c>
    </row>
    <row r="144" s="2" customFormat="1" ht="44.25" customHeight="1">
      <c r="A144" s="38"/>
      <c r="B144" s="39"/>
      <c r="C144" s="227" t="s">
        <v>233</v>
      </c>
      <c r="D144" s="227" t="s">
        <v>210</v>
      </c>
      <c r="E144" s="228" t="s">
        <v>237</v>
      </c>
      <c r="F144" s="229" t="s">
        <v>238</v>
      </c>
      <c r="G144" s="230" t="s">
        <v>239</v>
      </c>
      <c r="H144" s="231">
        <v>288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91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236</v>
      </c>
    </row>
    <row r="145" s="14" customFormat="1">
      <c r="A145" s="14"/>
      <c r="B145" s="252"/>
      <c r="C145" s="253"/>
      <c r="D145" s="243" t="s">
        <v>215</v>
      </c>
      <c r="E145" s="254" t="s">
        <v>1</v>
      </c>
      <c r="F145" s="255" t="s">
        <v>2652</v>
      </c>
      <c r="G145" s="253"/>
      <c r="H145" s="256">
        <v>288</v>
      </c>
      <c r="I145" s="257"/>
      <c r="J145" s="253"/>
      <c r="K145" s="253"/>
      <c r="L145" s="258"/>
      <c r="M145" s="259"/>
      <c r="N145" s="260"/>
      <c r="O145" s="260"/>
      <c r="P145" s="260"/>
      <c r="Q145" s="260"/>
      <c r="R145" s="260"/>
      <c r="S145" s="260"/>
      <c r="T145" s="261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T145" s="262" t="s">
        <v>215</v>
      </c>
      <c r="AU145" s="262" t="s">
        <v>91</v>
      </c>
      <c r="AV145" s="14" t="s">
        <v>91</v>
      </c>
      <c r="AW145" s="14" t="s">
        <v>35</v>
      </c>
      <c r="AX145" s="14" t="s">
        <v>78</v>
      </c>
      <c r="AY145" s="262" t="s">
        <v>208</v>
      </c>
    </row>
    <row r="146" s="15" customFormat="1">
      <c r="A146" s="15"/>
      <c r="B146" s="263"/>
      <c r="C146" s="264"/>
      <c r="D146" s="243" t="s">
        <v>215</v>
      </c>
      <c r="E146" s="265" t="s">
        <v>1</v>
      </c>
      <c r="F146" s="266" t="s">
        <v>218</v>
      </c>
      <c r="G146" s="264"/>
      <c r="H146" s="267">
        <v>288</v>
      </c>
      <c r="I146" s="268"/>
      <c r="J146" s="264"/>
      <c r="K146" s="264"/>
      <c r="L146" s="269"/>
      <c r="M146" s="270"/>
      <c r="N146" s="271"/>
      <c r="O146" s="271"/>
      <c r="P146" s="271"/>
      <c r="Q146" s="271"/>
      <c r="R146" s="271"/>
      <c r="S146" s="271"/>
      <c r="T146" s="272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T146" s="273" t="s">
        <v>215</v>
      </c>
      <c r="AU146" s="273" t="s">
        <v>91</v>
      </c>
      <c r="AV146" s="15" t="s">
        <v>214</v>
      </c>
      <c r="AW146" s="15" t="s">
        <v>35</v>
      </c>
      <c r="AX146" s="15" t="s">
        <v>85</v>
      </c>
      <c r="AY146" s="273" t="s">
        <v>208</v>
      </c>
    </row>
    <row r="147" s="2" customFormat="1" ht="37.8" customHeight="1">
      <c r="A147" s="38"/>
      <c r="B147" s="39"/>
      <c r="C147" s="227" t="s">
        <v>226</v>
      </c>
      <c r="D147" s="227" t="s">
        <v>210</v>
      </c>
      <c r="E147" s="228" t="s">
        <v>243</v>
      </c>
      <c r="F147" s="229" t="s">
        <v>244</v>
      </c>
      <c r="G147" s="230" t="s">
        <v>213</v>
      </c>
      <c r="H147" s="231">
        <v>195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91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240</v>
      </c>
    </row>
    <row r="148" s="2" customFormat="1" ht="44.25" customHeight="1">
      <c r="A148" s="38"/>
      <c r="B148" s="39"/>
      <c r="C148" s="227" t="s">
        <v>242</v>
      </c>
      <c r="D148" s="227" t="s">
        <v>210</v>
      </c>
      <c r="E148" s="228" t="s">
        <v>234</v>
      </c>
      <c r="F148" s="229" t="s">
        <v>235</v>
      </c>
      <c r="G148" s="230" t="s">
        <v>213</v>
      </c>
      <c r="H148" s="231">
        <v>35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91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245</v>
      </c>
    </row>
    <row r="149" s="2" customFormat="1" ht="44.25" customHeight="1">
      <c r="A149" s="38"/>
      <c r="B149" s="39"/>
      <c r="C149" s="227" t="s">
        <v>231</v>
      </c>
      <c r="D149" s="227" t="s">
        <v>210</v>
      </c>
      <c r="E149" s="228" t="s">
        <v>247</v>
      </c>
      <c r="F149" s="229" t="s">
        <v>248</v>
      </c>
      <c r="G149" s="230" t="s">
        <v>213</v>
      </c>
      <c r="H149" s="231">
        <v>35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91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249</v>
      </c>
    </row>
    <row r="150" s="14" customFormat="1">
      <c r="A150" s="14"/>
      <c r="B150" s="252"/>
      <c r="C150" s="253"/>
      <c r="D150" s="243" t="s">
        <v>215</v>
      </c>
      <c r="E150" s="254" t="s">
        <v>1</v>
      </c>
      <c r="F150" s="255" t="s">
        <v>2653</v>
      </c>
      <c r="G150" s="253"/>
      <c r="H150" s="256">
        <v>35</v>
      </c>
      <c r="I150" s="257"/>
      <c r="J150" s="253"/>
      <c r="K150" s="253"/>
      <c r="L150" s="258"/>
      <c r="M150" s="259"/>
      <c r="N150" s="260"/>
      <c r="O150" s="260"/>
      <c r="P150" s="260"/>
      <c r="Q150" s="260"/>
      <c r="R150" s="260"/>
      <c r="S150" s="260"/>
      <c r="T150" s="261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T150" s="262" t="s">
        <v>215</v>
      </c>
      <c r="AU150" s="262" t="s">
        <v>91</v>
      </c>
      <c r="AV150" s="14" t="s">
        <v>91</v>
      </c>
      <c r="AW150" s="14" t="s">
        <v>35</v>
      </c>
      <c r="AX150" s="14" t="s">
        <v>78</v>
      </c>
      <c r="AY150" s="262" t="s">
        <v>208</v>
      </c>
    </row>
    <row r="151" s="15" customFormat="1">
      <c r="A151" s="15"/>
      <c r="B151" s="263"/>
      <c r="C151" s="264"/>
      <c r="D151" s="243" t="s">
        <v>215</v>
      </c>
      <c r="E151" s="265" t="s">
        <v>1</v>
      </c>
      <c r="F151" s="266" t="s">
        <v>218</v>
      </c>
      <c r="G151" s="264"/>
      <c r="H151" s="267">
        <v>35</v>
      </c>
      <c r="I151" s="268"/>
      <c r="J151" s="264"/>
      <c r="K151" s="264"/>
      <c r="L151" s="269"/>
      <c r="M151" s="270"/>
      <c r="N151" s="271"/>
      <c r="O151" s="271"/>
      <c r="P151" s="271"/>
      <c r="Q151" s="271"/>
      <c r="R151" s="271"/>
      <c r="S151" s="271"/>
      <c r="T151" s="272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T151" s="273" t="s">
        <v>215</v>
      </c>
      <c r="AU151" s="273" t="s">
        <v>91</v>
      </c>
      <c r="AV151" s="15" t="s">
        <v>214</v>
      </c>
      <c r="AW151" s="15" t="s">
        <v>35</v>
      </c>
      <c r="AX151" s="15" t="s">
        <v>85</v>
      </c>
      <c r="AY151" s="273" t="s">
        <v>208</v>
      </c>
    </row>
    <row r="152" s="12" customFormat="1" ht="22.8" customHeight="1">
      <c r="A152" s="12"/>
      <c r="B152" s="211"/>
      <c r="C152" s="212"/>
      <c r="D152" s="213" t="s">
        <v>77</v>
      </c>
      <c r="E152" s="225" t="s">
        <v>91</v>
      </c>
      <c r="F152" s="225" t="s">
        <v>258</v>
      </c>
      <c r="G152" s="212"/>
      <c r="H152" s="212"/>
      <c r="I152" s="215"/>
      <c r="J152" s="226">
        <f>BK152</f>
        <v>0</v>
      </c>
      <c r="K152" s="212"/>
      <c r="L152" s="217"/>
      <c r="M152" s="218"/>
      <c r="N152" s="219"/>
      <c r="O152" s="219"/>
      <c r="P152" s="220">
        <f>SUM(P153:P156)</f>
        <v>0</v>
      </c>
      <c r="Q152" s="219"/>
      <c r="R152" s="220">
        <f>SUM(R153:R156)</f>
        <v>0</v>
      </c>
      <c r="S152" s="219"/>
      <c r="T152" s="221">
        <f>SUM(T153:T156)</f>
        <v>0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R152" s="222" t="s">
        <v>85</v>
      </c>
      <c r="AT152" s="223" t="s">
        <v>77</v>
      </c>
      <c r="AU152" s="223" t="s">
        <v>85</v>
      </c>
      <c r="AY152" s="222" t="s">
        <v>208</v>
      </c>
      <c r="BK152" s="224">
        <f>SUM(BK153:BK156)</f>
        <v>0</v>
      </c>
    </row>
    <row r="153" s="2" customFormat="1" ht="24.15" customHeight="1">
      <c r="A153" s="38"/>
      <c r="B153" s="39"/>
      <c r="C153" s="227" t="s">
        <v>252</v>
      </c>
      <c r="D153" s="227" t="s">
        <v>210</v>
      </c>
      <c r="E153" s="228" t="s">
        <v>259</v>
      </c>
      <c r="F153" s="229" t="s">
        <v>260</v>
      </c>
      <c r="G153" s="230" t="s">
        <v>213</v>
      </c>
      <c r="H153" s="231">
        <v>13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91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256</v>
      </c>
    </row>
    <row r="154" s="13" customFormat="1">
      <c r="A154" s="13"/>
      <c r="B154" s="241"/>
      <c r="C154" s="242"/>
      <c r="D154" s="243" t="s">
        <v>215</v>
      </c>
      <c r="E154" s="244" t="s">
        <v>1</v>
      </c>
      <c r="F154" s="245" t="s">
        <v>2654</v>
      </c>
      <c r="G154" s="242"/>
      <c r="H154" s="244" t="s">
        <v>1</v>
      </c>
      <c r="I154" s="246"/>
      <c r="J154" s="242"/>
      <c r="K154" s="242"/>
      <c r="L154" s="247"/>
      <c r="M154" s="248"/>
      <c r="N154" s="249"/>
      <c r="O154" s="249"/>
      <c r="P154" s="249"/>
      <c r="Q154" s="249"/>
      <c r="R154" s="249"/>
      <c r="S154" s="249"/>
      <c r="T154" s="250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51" t="s">
        <v>215</v>
      </c>
      <c r="AU154" s="251" t="s">
        <v>91</v>
      </c>
      <c r="AV154" s="13" t="s">
        <v>85</v>
      </c>
      <c r="AW154" s="13" t="s">
        <v>35</v>
      </c>
      <c r="AX154" s="13" t="s">
        <v>78</v>
      </c>
      <c r="AY154" s="251" t="s">
        <v>208</v>
      </c>
    </row>
    <row r="155" s="14" customFormat="1">
      <c r="A155" s="14"/>
      <c r="B155" s="252"/>
      <c r="C155" s="253"/>
      <c r="D155" s="243" t="s">
        <v>215</v>
      </c>
      <c r="E155" s="254" t="s">
        <v>1</v>
      </c>
      <c r="F155" s="255" t="s">
        <v>274</v>
      </c>
      <c r="G155" s="253"/>
      <c r="H155" s="256">
        <v>13</v>
      </c>
      <c r="I155" s="257"/>
      <c r="J155" s="253"/>
      <c r="K155" s="253"/>
      <c r="L155" s="258"/>
      <c r="M155" s="259"/>
      <c r="N155" s="260"/>
      <c r="O155" s="260"/>
      <c r="P155" s="260"/>
      <c r="Q155" s="260"/>
      <c r="R155" s="260"/>
      <c r="S155" s="260"/>
      <c r="T155" s="261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T155" s="262" t="s">
        <v>215</v>
      </c>
      <c r="AU155" s="262" t="s">
        <v>91</v>
      </c>
      <c r="AV155" s="14" t="s">
        <v>91</v>
      </c>
      <c r="AW155" s="14" t="s">
        <v>35</v>
      </c>
      <c r="AX155" s="14" t="s">
        <v>78</v>
      </c>
      <c r="AY155" s="262" t="s">
        <v>208</v>
      </c>
    </row>
    <row r="156" s="15" customFormat="1">
      <c r="A156" s="15"/>
      <c r="B156" s="263"/>
      <c r="C156" s="264"/>
      <c r="D156" s="243" t="s">
        <v>215</v>
      </c>
      <c r="E156" s="265" t="s">
        <v>1</v>
      </c>
      <c r="F156" s="266" t="s">
        <v>218</v>
      </c>
      <c r="G156" s="264"/>
      <c r="H156" s="267">
        <v>13</v>
      </c>
      <c r="I156" s="268"/>
      <c r="J156" s="264"/>
      <c r="K156" s="264"/>
      <c r="L156" s="269"/>
      <c r="M156" s="270"/>
      <c r="N156" s="271"/>
      <c r="O156" s="271"/>
      <c r="P156" s="271"/>
      <c r="Q156" s="271"/>
      <c r="R156" s="271"/>
      <c r="S156" s="271"/>
      <c r="T156" s="272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T156" s="273" t="s">
        <v>215</v>
      </c>
      <c r="AU156" s="273" t="s">
        <v>91</v>
      </c>
      <c r="AV156" s="15" t="s">
        <v>214</v>
      </c>
      <c r="AW156" s="15" t="s">
        <v>35</v>
      </c>
      <c r="AX156" s="15" t="s">
        <v>85</v>
      </c>
      <c r="AY156" s="273" t="s">
        <v>208</v>
      </c>
    </row>
    <row r="157" s="12" customFormat="1" ht="22.8" customHeight="1">
      <c r="A157" s="12"/>
      <c r="B157" s="211"/>
      <c r="C157" s="212"/>
      <c r="D157" s="213" t="s">
        <v>77</v>
      </c>
      <c r="E157" s="225" t="s">
        <v>231</v>
      </c>
      <c r="F157" s="225" t="s">
        <v>2655</v>
      </c>
      <c r="G157" s="212"/>
      <c r="H157" s="212"/>
      <c r="I157" s="215"/>
      <c r="J157" s="226">
        <f>BK157</f>
        <v>0</v>
      </c>
      <c r="K157" s="212"/>
      <c r="L157" s="217"/>
      <c r="M157" s="218"/>
      <c r="N157" s="219"/>
      <c r="O157" s="219"/>
      <c r="P157" s="220">
        <f>SUM(P158:P167)</f>
        <v>0</v>
      </c>
      <c r="Q157" s="219"/>
      <c r="R157" s="220">
        <f>SUM(R158:R167)</f>
        <v>0</v>
      </c>
      <c r="S157" s="219"/>
      <c r="T157" s="221">
        <f>SUM(T158:T167)</f>
        <v>0</v>
      </c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R157" s="222" t="s">
        <v>85</v>
      </c>
      <c r="AT157" s="223" t="s">
        <v>77</v>
      </c>
      <c r="AU157" s="223" t="s">
        <v>85</v>
      </c>
      <c r="AY157" s="222" t="s">
        <v>208</v>
      </c>
      <c r="BK157" s="224">
        <f>SUM(BK158:BK167)</f>
        <v>0</v>
      </c>
    </row>
    <row r="158" s="2" customFormat="1" ht="49.05" customHeight="1">
      <c r="A158" s="38"/>
      <c r="B158" s="39"/>
      <c r="C158" s="227" t="s">
        <v>236</v>
      </c>
      <c r="D158" s="227" t="s">
        <v>210</v>
      </c>
      <c r="E158" s="228" t="s">
        <v>2656</v>
      </c>
      <c r="F158" s="229" t="s">
        <v>2657</v>
      </c>
      <c r="G158" s="230" t="s">
        <v>213</v>
      </c>
      <c r="H158" s="231">
        <v>131.19999999999999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91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261</v>
      </c>
    </row>
    <row r="159" s="14" customFormat="1">
      <c r="A159" s="14"/>
      <c r="B159" s="252"/>
      <c r="C159" s="253"/>
      <c r="D159" s="243" t="s">
        <v>215</v>
      </c>
      <c r="E159" s="254" t="s">
        <v>1</v>
      </c>
      <c r="F159" s="255" t="s">
        <v>2658</v>
      </c>
      <c r="G159" s="253"/>
      <c r="H159" s="256">
        <v>131.19999999999999</v>
      </c>
      <c r="I159" s="257"/>
      <c r="J159" s="253"/>
      <c r="K159" s="253"/>
      <c r="L159" s="258"/>
      <c r="M159" s="259"/>
      <c r="N159" s="260"/>
      <c r="O159" s="260"/>
      <c r="P159" s="260"/>
      <c r="Q159" s="260"/>
      <c r="R159" s="260"/>
      <c r="S159" s="260"/>
      <c r="T159" s="261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T159" s="262" t="s">
        <v>215</v>
      </c>
      <c r="AU159" s="262" t="s">
        <v>91</v>
      </c>
      <c r="AV159" s="14" t="s">
        <v>91</v>
      </c>
      <c r="AW159" s="14" t="s">
        <v>35</v>
      </c>
      <c r="AX159" s="14" t="s">
        <v>78</v>
      </c>
      <c r="AY159" s="262" t="s">
        <v>208</v>
      </c>
    </row>
    <row r="160" s="15" customFormat="1">
      <c r="A160" s="15"/>
      <c r="B160" s="263"/>
      <c r="C160" s="264"/>
      <c r="D160" s="243" t="s">
        <v>215</v>
      </c>
      <c r="E160" s="265" t="s">
        <v>1</v>
      </c>
      <c r="F160" s="266" t="s">
        <v>218</v>
      </c>
      <c r="G160" s="264"/>
      <c r="H160" s="267">
        <v>131.19999999999999</v>
      </c>
      <c r="I160" s="268"/>
      <c r="J160" s="264"/>
      <c r="K160" s="264"/>
      <c r="L160" s="269"/>
      <c r="M160" s="270"/>
      <c r="N160" s="271"/>
      <c r="O160" s="271"/>
      <c r="P160" s="271"/>
      <c r="Q160" s="271"/>
      <c r="R160" s="271"/>
      <c r="S160" s="271"/>
      <c r="T160" s="272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T160" s="273" t="s">
        <v>215</v>
      </c>
      <c r="AU160" s="273" t="s">
        <v>91</v>
      </c>
      <c r="AV160" s="15" t="s">
        <v>214</v>
      </c>
      <c r="AW160" s="15" t="s">
        <v>35</v>
      </c>
      <c r="AX160" s="15" t="s">
        <v>85</v>
      </c>
      <c r="AY160" s="273" t="s">
        <v>208</v>
      </c>
    </row>
    <row r="161" s="2" customFormat="1" ht="24.15" customHeight="1">
      <c r="A161" s="38"/>
      <c r="B161" s="39"/>
      <c r="C161" s="227" t="s">
        <v>264</v>
      </c>
      <c r="D161" s="227" t="s">
        <v>210</v>
      </c>
      <c r="E161" s="228" t="s">
        <v>2659</v>
      </c>
      <c r="F161" s="229" t="s">
        <v>2660</v>
      </c>
      <c r="G161" s="230" t="s">
        <v>308</v>
      </c>
      <c r="H161" s="231">
        <v>326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91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268</v>
      </c>
    </row>
    <row r="162" s="2" customFormat="1" ht="33" customHeight="1">
      <c r="A162" s="38"/>
      <c r="B162" s="39"/>
      <c r="C162" s="227" t="s">
        <v>240</v>
      </c>
      <c r="D162" s="227" t="s">
        <v>210</v>
      </c>
      <c r="E162" s="228" t="s">
        <v>2661</v>
      </c>
      <c r="F162" s="229" t="s">
        <v>2662</v>
      </c>
      <c r="G162" s="230" t="s">
        <v>1288</v>
      </c>
      <c r="H162" s="231">
        <v>1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91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272</v>
      </c>
    </row>
    <row r="163" s="2" customFormat="1" ht="24.15" customHeight="1">
      <c r="A163" s="38"/>
      <c r="B163" s="39"/>
      <c r="C163" s="227" t="s">
        <v>274</v>
      </c>
      <c r="D163" s="227" t="s">
        <v>210</v>
      </c>
      <c r="E163" s="228" t="s">
        <v>2663</v>
      </c>
      <c r="F163" s="229" t="s">
        <v>2664</v>
      </c>
      <c r="G163" s="230" t="s">
        <v>1288</v>
      </c>
      <c r="H163" s="231">
        <v>1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91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277</v>
      </c>
    </row>
    <row r="164" s="2" customFormat="1" ht="24.15" customHeight="1">
      <c r="A164" s="38"/>
      <c r="B164" s="39"/>
      <c r="C164" s="227" t="s">
        <v>245</v>
      </c>
      <c r="D164" s="227" t="s">
        <v>210</v>
      </c>
      <c r="E164" s="228" t="s">
        <v>2665</v>
      </c>
      <c r="F164" s="229" t="s">
        <v>2666</v>
      </c>
      <c r="G164" s="230" t="s">
        <v>1288</v>
      </c>
      <c r="H164" s="231">
        <v>1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91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280</v>
      </c>
    </row>
    <row r="165" s="2" customFormat="1" ht="24.15" customHeight="1">
      <c r="A165" s="38"/>
      <c r="B165" s="39"/>
      <c r="C165" s="227" t="s">
        <v>8</v>
      </c>
      <c r="D165" s="227" t="s">
        <v>210</v>
      </c>
      <c r="E165" s="228" t="s">
        <v>2667</v>
      </c>
      <c r="F165" s="229" t="s">
        <v>2668</v>
      </c>
      <c r="G165" s="230" t="s">
        <v>267</v>
      </c>
      <c r="H165" s="231">
        <v>130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91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284</v>
      </c>
    </row>
    <row r="166" s="2" customFormat="1" ht="24.15" customHeight="1">
      <c r="A166" s="38"/>
      <c r="B166" s="39"/>
      <c r="C166" s="227" t="s">
        <v>249</v>
      </c>
      <c r="D166" s="227" t="s">
        <v>210</v>
      </c>
      <c r="E166" s="228" t="s">
        <v>2669</v>
      </c>
      <c r="F166" s="229" t="s">
        <v>2670</v>
      </c>
      <c r="G166" s="230" t="s">
        <v>267</v>
      </c>
      <c r="H166" s="231">
        <v>110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91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287</v>
      </c>
    </row>
    <row r="167" s="2" customFormat="1" ht="24.15" customHeight="1">
      <c r="A167" s="38"/>
      <c r="B167" s="39"/>
      <c r="C167" s="227" t="s">
        <v>288</v>
      </c>
      <c r="D167" s="227" t="s">
        <v>210</v>
      </c>
      <c r="E167" s="228" t="s">
        <v>2671</v>
      </c>
      <c r="F167" s="229" t="s">
        <v>2672</v>
      </c>
      <c r="G167" s="230" t="s">
        <v>351</v>
      </c>
      <c r="H167" s="231">
        <v>12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91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291</v>
      </c>
    </row>
    <row r="168" s="12" customFormat="1" ht="22.8" customHeight="1">
      <c r="A168" s="12"/>
      <c r="B168" s="211"/>
      <c r="C168" s="212"/>
      <c r="D168" s="213" t="s">
        <v>77</v>
      </c>
      <c r="E168" s="225" t="s">
        <v>252</v>
      </c>
      <c r="F168" s="225" t="s">
        <v>570</v>
      </c>
      <c r="G168" s="212"/>
      <c r="H168" s="212"/>
      <c r="I168" s="215"/>
      <c r="J168" s="226">
        <f>BK168</f>
        <v>0</v>
      </c>
      <c r="K168" s="212"/>
      <c r="L168" s="217"/>
      <c r="M168" s="218"/>
      <c r="N168" s="219"/>
      <c r="O168" s="219"/>
      <c r="P168" s="220">
        <f>SUM(P169:P176)</f>
        <v>0</v>
      </c>
      <c r="Q168" s="219"/>
      <c r="R168" s="220">
        <f>SUM(R169:R176)</f>
        <v>0</v>
      </c>
      <c r="S168" s="219"/>
      <c r="T168" s="221">
        <f>SUM(T169:T176)</f>
        <v>0</v>
      </c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R168" s="222" t="s">
        <v>85</v>
      </c>
      <c r="AT168" s="223" t="s">
        <v>77</v>
      </c>
      <c r="AU168" s="223" t="s">
        <v>85</v>
      </c>
      <c r="AY168" s="222" t="s">
        <v>208</v>
      </c>
      <c r="BK168" s="224">
        <f>SUM(BK169:BK176)</f>
        <v>0</v>
      </c>
    </row>
    <row r="169" s="2" customFormat="1" ht="24.15" customHeight="1">
      <c r="A169" s="38"/>
      <c r="B169" s="39"/>
      <c r="C169" s="227" t="s">
        <v>256</v>
      </c>
      <c r="D169" s="227" t="s">
        <v>210</v>
      </c>
      <c r="E169" s="228" t="s">
        <v>2673</v>
      </c>
      <c r="F169" s="229" t="s">
        <v>2674</v>
      </c>
      <c r="G169" s="230" t="s">
        <v>267</v>
      </c>
      <c r="H169" s="231">
        <v>60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91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298</v>
      </c>
    </row>
    <row r="170" s="2" customFormat="1" ht="24.15" customHeight="1">
      <c r="A170" s="38"/>
      <c r="B170" s="39"/>
      <c r="C170" s="227" t="s">
        <v>300</v>
      </c>
      <c r="D170" s="227" t="s">
        <v>210</v>
      </c>
      <c r="E170" s="228" t="s">
        <v>2675</v>
      </c>
      <c r="F170" s="229" t="s">
        <v>2676</v>
      </c>
      <c r="G170" s="230" t="s">
        <v>267</v>
      </c>
      <c r="H170" s="231">
        <v>60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91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303</v>
      </c>
    </row>
    <row r="171" s="2" customFormat="1" ht="24.15" customHeight="1">
      <c r="A171" s="38"/>
      <c r="B171" s="39"/>
      <c r="C171" s="227" t="s">
        <v>261</v>
      </c>
      <c r="D171" s="227" t="s">
        <v>210</v>
      </c>
      <c r="E171" s="228" t="s">
        <v>2677</v>
      </c>
      <c r="F171" s="229" t="s">
        <v>2678</v>
      </c>
      <c r="G171" s="230" t="s">
        <v>213</v>
      </c>
      <c r="H171" s="231">
        <v>120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91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309</v>
      </c>
    </row>
    <row r="172" s="13" customFormat="1">
      <c r="A172" s="13"/>
      <c r="B172" s="241"/>
      <c r="C172" s="242"/>
      <c r="D172" s="243" t="s">
        <v>215</v>
      </c>
      <c r="E172" s="244" t="s">
        <v>1</v>
      </c>
      <c r="F172" s="245" t="s">
        <v>2679</v>
      </c>
      <c r="G172" s="242"/>
      <c r="H172" s="244" t="s">
        <v>1</v>
      </c>
      <c r="I172" s="246"/>
      <c r="J172" s="242"/>
      <c r="K172" s="242"/>
      <c r="L172" s="247"/>
      <c r="M172" s="248"/>
      <c r="N172" s="249"/>
      <c r="O172" s="249"/>
      <c r="P172" s="249"/>
      <c r="Q172" s="249"/>
      <c r="R172" s="249"/>
      <c r="S172" s="249"/>
      <c r="T172" s="250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T172" s="251" t="s">
        <v>215</v>
      </c>
      <c r="AU172" s="251" t="s">
        <v>91</v>
      </c>
      <c r="AV172" s="13" t="s">
        <v>85</v>
      </c>
      <c r="AW172" s="13" t="s">
        <v>35</v>
      </c>
      <c r="AX172" s="13" t="s">
        <v>78</v>
      </c>
      <c r="AY172" s="251" t="s">
        <v>208</v>
      </c>
    </row>
    <row r="173" s="14" customFormat="1">
      <c r="A173" s="14"/>
      <c r="B173" s="252"/>
      <c r="C173" s="253"/>
      <c r="D173" s="243" t="s">
        <v>215</v>
      </c>
      <c r="E173" s="254" t="s">
        <v>1</v>
      </c>
      <c r="F173" s="255" t="s">
        <v>2680</v>
      </c>
      <c r="G173" s="253"/>
      <c r="H173" s="256">
        <v>48</v>
      </c>
      <c r="I173" s="257"/>
      <c r="J173" s="253"/>
      <c r="K173" s="253"/>
      <c r="L173" s="258"/>
      <c r="M173" s="259"/>
      <c r="N173" s="260"/>
      <c r="O173" s="260"/>
      <c r="P173" s="260"/>
      <c r="Q173" s="260"/>
      <c r="R173" s="260"/>
      <c r="S173" s="260"/>
      <c r="T173" s="261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T173" s="262" t="s">
        <v>215</v>
      </c>
      <c r="AU173" s="262" t="s">
        <v>91</v>
      </c>
      <c r="AV173" s="14" t="s">
        <v>91</v>
      </c>
      <c r="AW173" s="14" t="s">
        <v>35</v>
      </c>
      <c r="AX173" s="14" t="s">
        <v>78</v>
      </c>
      <c r="AY173" s="262" t="s">
        <v>208</v>
      </c>
    </row>
    <row r="174" s="13" customFormat="1">
      <c r="A174" s="13"/>
      <c r="B174" s="241"/>
      <c r="C174" s="242"/>
      <c r="D174" s="243" t="s">
        <v>215</v>
      </c>
      <c r="E174" s="244" t="s">
        <v>1</v>
      </c>
      <c r="F174" s="245" t="s">
        <v>2681</v>
      </c>
      <c r="G174" s="242"/>
      <c r="H174" s="244" t="s">
        <v>1</v>
      </c>
      <c r="I174" s="246"/>
      <c r="J174" s="242"/>
      <c r="K174" s="242"/>
      <c r="L174" s="247"/>
      <c r="M174" s="248"/>
      <c r="N174" s="249"/>
      <c r="O174" s="249"/>
      <c r="P174" s="249"/>
      <c r="Q174" s="249"/>
      <c r="R174" s="249"/>
      <c r="S174" s="249"/>
      <c r="T174" s="250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T174" s="251" t="s">
        <v>215</v>
      </c>
      <c r="AU174" s="251" t="s">
        <v>91</v>
      </c>
      <c r="AV174" s="13" t="s">
        <v>85</v>
      </c>
      <c r="AW174" s="13" t="s">
        <v>35</v>
      </c>
      <c r="AX174" s="13" t="s">
        <v>78</v>
      </c>
      <c r="AY174" s="251" t="s">
        <v>208</v>
      </c>
    </row>
    <row r="175" s="14" customFormat="1">
      <c r="A175" s="14"/>
      <c r="B175" s="252"/>
      <c r="C175" s="253"/>
      <c r="D175" s="243" t="s">
        <v>215</v>
      </c>
      <c r="E175" s="254" t="s">
        <v>1</v>
      </c>
      <c r="F175" s="255" t="s">
        <v>2682</v>
      </c>
      <c r="G175" s="253"/>
      <c r="H175" s="256">
        <v>72</v>
      </c>
      <c r="I175" s="257"/>
      <c r="J175" s="253"/>
      <c r="K175" s="253"/>
      <c r="L175" s="258"/>
      <c r="M175" s="259"/>
      <c r="N175" s="260"/>
      <c r="O175" s="260"/>
      <c r="P175" s="260"/>
      <c r="Q175" s="260"/>
      <c r="R175" s="260"/>
      <c r="S175" s="260"/>
      <c r="T175" s="261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T175" s="262" t="s">
        <v>215</v>
      </c>
      <c r="AU175" s="262" t="s">
        <v>91</v>
      </c>
      <c r="AV175" s="14" t="s">
        <v>91</v>
      </c>
      <c r="AW175" s="14" t="s">
        <v>35</v>
      </c>
      <c r="AX175" s="14" t="s">
        <v>78</v>
      </c>
      <c r="AY175" s="262" t="s">
        <v>208</v>
      </c>
    </row>
    <row r="176" s="15" customFormat="1">
      <c r="A176" s="15"/>
      <c r="B176" s="263"/>
      <c r="C176" s="264"/>
      <c r="D176" s="243" t="s">
        <v>215</v>
      </c>
      <c r="E176" s="265" t="s">
        <v>1</v>
      </c>
      <c r="F176" s="266" t="s">
        <v>218</v>
      </c>
      <c r="G176" s="264"/>
      <c r="H176" s="267">
        <v>120</v>
      </c>
      <c r="I176" s="268"/>
      <c r="J176" s="264"/>
      <c r="K176" s="264"/>
      <c r="L176" s="269"/>
      <c r="M176" s="270"/>
      <c r="N176" s="271"/>
      <c r="O176" s="271"/>
      <c r="P176" s="271"/>
      <c r="Q176" s="271"/>
      <c r="R176" s="271"/>
      <c r="S176" s="271"/>
      <c r="T176" s="272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T176" s="273" t="s">
        <v>215</v>
      </c>
      <c r="AU176" s="273" t="s">
        <v>91</v>
      </c>
      <c r="AV176" s="15" t="s">
        <v>214</v>
      </c>
      <c r="AW176" s="15" t="s">
        <v>35</v>
      </c>
      <c r="AX176" s="15" t="s">
        <v>85</v>
      </c>
      <c r="AY176" s="273" t="s">
        <v>208</v>
      </c>
    </row>
    <row r="177" s="12" customFormat="1" ht="22.8" customHeight="1">
      <c r="A177" s="12"/>
      <c r="B177" s="211"/>
      <c r="C177" s="212"/>
      <c r="D177" s="213" t="s">
        <v>77</v>
      </c>
      <c r="E177" s="225" t="s">
        <v>729</v>
      </c>
      <c r="F177" s="225" t="s">
        <v>730</v>
      </c>
      <c r="G177" s="212"/>
      <c r="H177" s="212"/>
      <c r="I177" s="215"/>
      <c r="J177" s="226">
        <f>BK177</f>
        <v>0</v>
      </c>
      <c r="K177" s="212"/>
      <c r="L177" s="217"/>
      <c r="M177" s="218"/>
      <c r="N177" s="219"/>
      <c r="O177" s="219"/>
      <c r="P177" s="220">
        <f>SUM(P178:P182)</f>
        <v>0</v>
      </c>
      <c r="Q177" s="219"/>
      <c r="R177" s="220">
        <f>SUM(R178:R182)</f>
        <v>0</v>
      </c>
      <c r="S177" s="219"/>
      <c r="T177" s="221">
        <f>SUM(T178:T182)</f>
        <v>0</v>
      </c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R177" s="222" t="s">
        <v>85</v>
      </c>
      <c r="AT177" s="223" t="s">
        <v>77</v>
      </c>
      <c r="AU177" s="223" t="s">
        <v>85</v>
      </c>
      <c r="AY177" s="222" t="s">
        <v>208</v>
      </c>
      <c r="BK177" s="224">
        <f>SUM(BK178:BK182)</f>
        <v>0</v>
      </c>
    </row>
    <row r="178" s="2" customFormat="1" ht="33" customHeight="1">
      <c r="A178" s="38"/>
      <c r="B178" s="39"/>
      <c r="C178" s="227" t="s">
        <v>7</v>
      </c>
      <c r="D178" s="227" t="s">
        <v>210</v>
      </c>
      <c r="E178" s="228" t="s">
        <v>2683</v>
      </c>
      <c r="F178" s="229" t="s">
        <v>2684</v>
      </c>
      <c r="G178" s="230" t="s">
        <v>239</v>
      </c>
      <c r="H178" s="231">
        <v>4.6799999999999997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91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314</v>
      </c>
    </row>
    <row r="179" s="2" customFormat="1" ht="37.8" customHeight="1">
      <c r="A179" s="38"/>
      <c r="B179" s="39"/>
      <c r="C179" s="227" t="s">
        <v>268</v>
      </c>
      <c r="D179" s="227" t="s">
        <v>210</v>
      </c>
      <c r="E179" s="228" t="s">
        <v>2685</v>
      </c>
      <c r="F179" s="229" t="s">
        <v>2686</v>
      </c>
      <c r="G179" s="230" t="s">
        <v>239</v>
      </c>
      <c r="H179" s="231">
        <v>88.920000000000002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91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317</v>
      </c>
    </row>
    <row r="180" s="14" customFormat="1">
      <c r="A180" s="14"/>
      <c r="B180" s="252"/>
      <c r="C180" s="253"/>
      <c r="D180" s="243" t="s">
        <v>215</v>
      </c>
      <c r="E180" s="254" t="s">
        <v>1</v>
      </c>
      <c r="F180" s="255" t="s">
        <v>2687</v>
      </c>
      <c r="G180" s="253"/>
      <c r="H180" s="256">
        <v>88.920000000000002</v>
      </c>
      <c r="I180" s="257"/>
      <c r="J180" s="253"/>
      <c r="K180" s="253"/>
      <c r="L180" s="258"/>
      <c r="M180" s="259"/>
      <c r="N180" s="260"/>
      <c r="O180" s="260"/>
      <c r="P180" s="260"/>
      <c r="Q180" s="260"/>
      <c r="R180" s="260"/>
      <c r="S180" s="260"/>
      <c r="T180" s="261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T180" s="262" t="s">
        <v>215</v>
      </c>
      <c r="AU180" s="262" t="s">
        <v>91</v>
      </c>
      <c r="AV180" s="14" t="s">
        <v>91</v>
      </c>
      <c r="AW180" s="14" t="s">
        <v>35</v>
      </c>
      <c r="AX180" s="14" t="s">
        <v>78</v>
      </c>
      <c r="AY180" s="262" t="s">
        <v>208</v>
      </c>
    </row>
    <row r="181" s="15" customFormat="1">
      <c r="A181" s="15"/>
      <c r="B181" s="263"/>
      <c r="C181" s="264"/>
      <c r="D181" s="243" t="s">
        <v>215</v>
      </c>
      <c r="E181" s="265" t="s">
        <v>1</v>
      </c>
      <c r="F181" s="266" t="s">
        <v>218</v>
      </c>
      <c r="G181" s="264"/>
      <c r="H181" s="267">
        <v>88.920000000000002</v>
      </c>
      <c r="I181" s="268"/>
      <c r="J181" s="264"/>
      <c r="K181" s="264"/>
      <c r="L181" s="269"/>
      <c r="M181" s="270"/>
      <c r="N181" s="271"/>
      <c r="O181" s="271"/>
      <c r="P181" s="271"/>
      <c r="Q181" s="271"/>
      <c r="R181" s="271"/>
      <c r="S181" s="271"/>
      <c r="T181" s="272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T181" s="273" t="s">
        <v>215</v>
      </c>
      <c r="AU181" s="273" t="s">
        <v>91</v>
      </c>
      <c r="AV181" s="15" t="s">
        <v>214</v>
      </c>
      <c r="AW181" s="15" t="s">
        <v>35</v>
      </c>
      <c r="AX181" s="15" t="s">
        <v>85</v>
      </c>
      <c r="AY181" s="273" t="s">
        <v>208</v>
      </c>
    </row>
    <row r="182" s="2" customFormat="1" ht="44.25" customHeight="1">
      <c r="A182" s="38"/>
      <c r="B182" s="39"/>
      <c r="C182" s="227" t="s">
        <v>319</v>
      </c>
      <c r="D182" s="227" t="s">
        <v>210</v>
      </c>
      <c r="E182" s="228" t="s">
        <v>743</v>
      </c>
      <c r="F182" s="229" t="s">
        <v>744</v>
      </c>
      <c r="G182" s="230" t="s">
        <v>239</v>
      </c>
      <c r="H182" s="231">
        <v>4.6799999999999997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91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322</v>
      </c>
    </row>
    <row r="183" s="12" customFormat="1" ht="25.92" customHeight="1">
      <c r="A183" s="12"/>
      <c r="B183" s="211"/>
      <c r="C183" s="212"/>
      <c r="D183" s="213" t="s">
        <v>77</v>
      </c>
      <c r="E183" s="214" t="s">
        <v>751</v>
      </c>
      <c r="F183" s="214" t="s">
        <v>752</v>
      </c>
      <c r="G183" s="212"/>
      <c r="H183" s="212"/>
      <c r="I183" s="215"/>
      <c r="J183" s="216">
        <f>BK183</f>
        <v>0</v>
      </c>
      <c r="K183" s="212"/>
      <c r="L183" s="217"/>
      <c r="M183" s="218"/>
      <c r="N183" s="219"/>
      <c r="O183" s="219"/>
      <c r="P183" s="220">
        <f>P184</f>
        <v>0</v>
      </c>
      <c r="Q183" s="219"/>
      <c r="R183" s="220">
        <f>R184</f>
        <v>0</v>
      </c>
      <c r="S183" s="219"/>
      <c r="T183" s="221">
        <f>T184</f>
        <v>0</v>
      </c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R183" s="222" t="s">
        <v>91</v>
      </c>
      <c r="AT183" s="223" t="s">
        <v>77</v>
      </c>
      <c r="AU183" s="223" t="s">
        <v>78</v>
      </c>
      <c r="AY183" s="222" t="s">
        <v>208</v>
      </c>
      <c r="BK183" s="224">
        <f>BK184</f>
        <v>0</v>
      </c>
    </row>
    <row r="184" s="12" customFormat="1" ht="22.8" customHeight="1">
      <c r="A184" s="12"/>
      <c r="B184" s="211"/>
      <c r="C184" s="212"/>
      <c r="D184" s="213" t="s">
        <v>77</v>
      </c>
      <c r="E184" s="225" t="s">
        <v>982</v>
      </c>
      <c r="F184" s="225" t="s">
        <v>983</v>
      </c>
      <c r="G184" s="212"/>
      <c r="H184" s="212"/>
      <c r="I184" s="215"/>
      <c r="J184" s="226">
        <f>BK184</f>
        <v>0</v>
      </c>
      <c r="K184" s="212"/>
      <c r="L184" s="217"/>
      <c r="M184" s="218"/>
      <c r="N184" s="219"/>
      <c r="O184" s="219"/>
      <c r="P184" s="220">
        <f>SUM(P185:P187)</f>
        <v>0</v>
      </c>
      <c r="Q184" s="219"/>
      <c r="R184" s="220">
        <f>SUM(R185:R187)</f>
        <v>0</v>
      </c>
      <c r="S184" s="219"/>
      <c r="T184" s="221">
        <f>SUM(T185:T187)</f>
        <v>0</v>
      </c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R184" s="222" t="s">
        <v>91</v>
      </c>
      <c r="AT184" s="223" t="s">
        <v>77</v>
      </c>
      <c r="AU184" s="223" t="s">
        <v>85</v>
      </c>
      <c r="AY184" s="222" t="s">
        <v>208</v>
      </c>
      <c r="BK184" s="224">
        <f>SUM(BK185:BK187)</f>
        <v>0</v>
      </c>
    </row>
    <row r="185" s="2" customFormat="1" ht="24.15" customHeight="1">
      <c r="A185" s="38"/>
      <c r="B185" s="39"/>
      <c r="C185" s="227" t="s">
        <v>272</v>
      </c>
      <c r="D185" s="227" t="s">
        <v>210</v>
      </c>
      <c r="E185" s="228" t="s">
        <v>2688</v>
      </c>
      <c r="F185" s="229" t="s">
        <v>2689</v>
      </c>
      <c r="G185" s="230" t="s">
        <v>1288</v>
      </c>
      <c r="H185" s="231">
        <v>1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249</v>
      </c>
      <c r="AT185" s="239" t="s">
        <v>210</v>
      </c>
      <c r="AU185" s="239" t="s">
        <v>91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249</v>
      </c>
      <c r="BM185" s="239" t="s">
        <v>326</v>
      </c>
    </row>
    <row r="186" s="2" customFormat="1" ht="24.15" customHeight="1">
      <c r="A186" s="38"/>
      <c r="B186" s="39"/>
      <c r="C186" s="227" t="s">
        <v>328</v>
      </c>
      <c r="D186" s="227" t="s">
        <v>210</v>
      </c>
      <c r="E186" s="228" t="s">
        <v>2690</v>
      </c>
      <c r="F186" s="229" t="s">
        <v>2691</v>
      </c>
      <c r="G186" s="230" t="s">
        <v>1288</v>
      </c>
      <c r="H186" s="231">
        <v>1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249</v>
      </c>
      <c r="AT186" s="239" t="s">
        <v>210</v>
      </c>
      <c r="AU186" s="239" t="s">
        <v>91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249</v>
      </c>
      <c r="BM186" s="239" t="s">
        <v>331</v>
      </c>
    </row>
    <row r="187" s="2" customFormat="1" ht="24.15" customHeight="1">
      <c r="A187" s="38"/>
      <c r="B187" s="39"/>
      <c r="C187" s="227" t="s">
        <v>277</v>
      </c>
      <c r="D187" s="227" t="s">
        <v>210</v>
      </c>
      <c r="E187" s="228" t="s">
        <v>2692</v>
      </c>
      <c r="F187" s="229" t="s">
        <v>2693</v>
      </c>
      <c r="G187" s="230" t="s">
        <v>1288</v>
      </c>
      <c r="H187" s="231">
        <v>1</v>
      </c>
      <c r="I187" s="232"/>
      <c r="J187" s="233">
        <f>ROUND(I187*H187,2)</f>
        <v>0</v>
      </c>
      <c r="K187" s="234"/>
      <c r="L187" s="44"/>
      <c r="M187" s="288" t="s">
        <v>1</v>
      </c>
      <c r="N187" s="289" t="s">
        <v>44</v>
      </c>
      <c r="O187" s="290"/>
      <c r="P187" s="291">
        <f>O187*H187</f>
        <v>0</v>
      </c>
      <c r="Q187" s="291">
        <v>0</v>
      </c>
      <c r="R187" s="291">
        <f>Q187*H187</f>
        <v>0</v>
      </c>
      <c r="S187" s="291">
        <v>0</v>
      </c>
      <c r="T187" s="292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249</v>
      </c>
      <c r="AT187" s="239" t="s">
        <v>210</v>
      </c>
      <c r="AU187" s="239" t="s">
        <v>91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249</v>
      </c>
      <c r="BM187" s="239" t="s">
        <v>334</v>
      </c>
    </row>
    <row r="188" s="2" customFormat="1" ht="6.96" customHeight="1">
      <c r="A188" s="38"/>
      <c r="B188" s="66"/>
      <c r="C188" s="67"/>
      <c r="D188" s="67"/>
      <c r="E188" s="67"/>
      <c r="F188" s="67"/>
      <c r="G188" s="67"/>
      <c r="H188" s="67"/>
      <c r="I188" s="67"/>
      <c r="J188" s="67"/>
      <c r="K188" s="67"/>
      <c r="L188" s="44"/>
      <c r="M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</row>
  </sheetData>
  <sheetProtection sheet="1" autoFilter="0" formatColumns="0" formatRows="0" objects="1" scenarios="1" spinCount="100000" saltValue="YDJSl5Me8RthfEjNwzFJygOrv8BLktO2MFUqDudXTJHicMNuybdtGCDr1Wkc0BW5SXTf2OtQ0NsNuUEa/m43GQ==" hashValue="WKpExrXYFm2jwNBB43b/ISzYJUOPQioWZswLhndGUlXxcRxx8W6KjSyAA+TEkzk1GPjUGyrnyqdxWQR5wzW0sg==" algorithmName="SHA-512" password="CC35"/>
  <autoFilter ref="C127:K187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6:H116"/>
    <mergeCell ref="E118:H118"/>
    <mergeCell ref="E120:H120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126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2645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2694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ROUND(J124,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ROUND((SUM(BE124:BE136)),  2)</f>
        <v>0</v>
      </c>
      <c r="G35" s="38"/>
      <c r="H35" s="38"/>
      <c r="I35" s="164">
        <v>0.20999999999999999</v>
      </c>
      <c r="J35" s="163">
        <f>ROUND(((SUM(BE124:BE136))*I35),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ROUND((SUM(BF124:BF136)),  2)</f>
        <v>0</v>
      </c>
      <c r="G36" s="38"/>
      <c r="H36" s="38"/>
      <c r="I36" s="164">
        <v>0.14999999999999999</v>
      </c>
      <c r="J36" s="163">
        <f>ROUND(((SUM(BF124:BF136))*I36),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ROUND((SUM(BG124:BG136)),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ROUND((SUM(BH124:BH136)),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ROUND((SUM(BI124:BI136)),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2645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D.1.08 - Elektroinstalace - silnoproud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J124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2695</v>
      </c>
      <c r="E99" s="191"/>
      <c r="F99" s="191"/>
      <c r="G99" s="191"/>
      <c r="H99" s="191"/>
      <c r="I99" s="191"/>
      <c r="J99" s="192">
        <f>J125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2696</v>
      </c>
      <c r="E100" s="191"/>
      <c r="F100" s="191"/>
      <c r="G100" s="191"/>
      <c r="H100" s="191"/>
      <c r="I100" s="191"/>
      <c r="J100" s="192">
        <f>J129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2697</v>
      </c>
      <c r="E101" s="191"/>
      <c r="F101" s="191"/>
      <c r="G101" s="191"/>
      <c r="H101" s="191"/>
      <c r="I101" s="191"/>
      <c r="J101" s="192">
        <f>J132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2698</v>
      </c>
      <c r="E102" s="191"/>
      <c r="F102" s="191"/>
      <c r="G102" s="191"/>
      <c r="H102" s="191"/>
      <c r="I102" s="191"/>
      <c r="J102" s="192">
        <f>J134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hidden="1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5" hidden="1"/>
    <row r="106" hidden="1"/>
    <row r="107" hidden="1"/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193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83" t="str">
        <f>E7</f>
        <v>Přestavba a rozšíření domova pro seniory Jiráskova č.p.193 Broumov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1" customFormat="1" ht="12" customHeight="1">
      <c r="B113" s="21"/>
      <c r="C113" s="32" t="s">
        <v>157</v>
      </c>
      <c r="D113" s="22"/>
      <c r="E113" s="22"/>
      <c r="F113" s="22"/>
      <c r="G113" s="22"/>
      <c r="H113" s="22"/>
      <c r="I113" s="22"/>
      <c r="J113" s="22"/>
      <c r="K113" s="22"/>
      <c r="L113" s="20"/>
    </row>
    <row r="114" s="2" customFormat="1" ht="16.5" customHeight="1">
      <c r="A114" s="38"/>
      <c r="B114" s="39"/>
      <c r="C114" s="40"/>
      <c r="D114" s="40"/>
      <c r="E114" s="183" t="s">
        <v>2645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159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76" t="str">
        <f>E11</f>
        <v>D.1.08 - Elektroinstalace - silnoproud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20</v>
      </c>
      <c r="D118" s="40"/>
      <c r="E118" s="40"/>
      <c r="F118" s="27" t="str">
        <f>F14</f>
        <v xml:space="preserve"> </v>
      </c>
      <c r="G118" s="40"/>
      <c r="H118" s="40"/>
      <c r="I118" s="32" t="s">
        <v>22</v>
      </c>
      <c r="J118" s="79" t="str">
        <f>IF(J14="","",J14)</f>
        <v>13. 3. 2022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40.05" customHeight="1">
      <c r="A120" s="38"/>
      <c r="B120" s="39"/>
      <c r="C120" s="32" t="s">
        <v>24</v>
      </c>
      <c r="D120" s="40"/>
      <c r="E120" s="40"/>
      <c r="F120" s="27" t="str">
        <f>E17</f>
        <v>Město Broumov, třída Masarykova 239,55001 Broumov</v>
      </c>
      <c r="G120" s="40"/>
      <c r="H120" s="40"/>
      <c r="I120" s="32" t="s">
        <v>32</v>
      </c>
      <c r="J120" s="36" t="str">
        <f>E23</f>
        <v xml:space="preserve">Ing. Ondřej Nesměrák, Ploštilova 1379,14300 Praha 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5.15" customHeight="1">
      <c r="A121" s="38"/>
      <c r="B121" s="39"/>
      <c r="C121" s="32" t="s">
        <v>30</v>
      </c>
      <c r="D121" s="40"/>
      <c r="E121" s="40"/>
      <c r="F121" s="27" t="str">
        <f>IF(E20="","",E20)</f>
        <v>Vyplň údaj</v>
      </c>
      <c r="G121" s="40"/>
      <c r="H121" s="40"/>
      <c r="I121" s="32" t="s">
        <v>36</v>
      </c>
      <c r="J121" s="36" t="str">
        <f>E26</f>
        <v xml:space="preserve"> 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0.32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11" customFormat="1" ht="29.28" customHeight="1">
      <c r="A123" s="199"/>
      <c r="B123" s="200"/>
      <c r="C123" s="201" t="s">
        <v>194</v>
      </c>
      <c r="D123" s="202" t="s">
        <v>63</v>
      </c>
      <c r="E123" s="202" t="s">
        <v>59</v>
      </c>
      <c r="F123" s="202" t="s">
        <v>60</v>
      </c>
      <c r="G123" s="202" t="s">
        <v>195</v>
      </c>
      <c r="H123" s="202" t="s">
        <v>196</v>
      </c>
      <c r="I123" s="202" t="s">
        <v>197</v>
      </c>
      <c r="J123" s="203" t="s">
        <v>163</v>
      </c>
      <c r="K123" s="204" t="s">
        <v>198</v>
      </c>
      <c r="L123" s="205"/>
      <c r="M123" s="100" t="s">
        <v>1</v>
      </c>
      <c r="N123" s="101" t="s">
        <v>42</v>
      </c>
      <c r="O123" s="101" t="s">
        <v>199</v>
      </c>
      <c r="P123" s="101" t="s">
        <v>200</v>
      </c>
      <c r="Q123" s="101" t="s">
        <v>201</v>
      </c>
      <c r="R123" s="101" t="s">
        <v>202</v>
      </c>
      <c r="S123" s="101" t="s">
        <v>203</v>
      </c>
      <c r="T123" s="102" t="s">
        <v>204</v>
      </c>
      <c r="U123" s="199"/>
      <c r="V123" s="199"/>
      <c r="W123" s="199"/>
      <c r="X123" s="199"/>
      <c r="Y123" s="199"/>
      <c r="Z123" s="199"/>
      <c r="AA123" s="199"/>
      <c r="AB123" s="199"/>
      <c r="AC123" s="199"/>
      <c r="AD123" s="199"/>
      <c r="AE123" s="199"/>
    </row>
    <row r="124" s="2" customFormat="1" ht="22.8" customHeight="1">
      <c r="A124" s="38"/>
      <c r="B124" s="39"/>
      <c r="C124" s="107" t="s">
        <v>205</v>
      </c>
      <c r="D124" s="40"/>
      <c r="E124" s="40"/>
      <c r="F124" s="40"/>
      <c r="G124" s="40"/>
      <c r="H124" s="40"/>
      <c r="I124" s="40"/>
      <c r="J124" s="206">
        <f>BK124</f>
        <v>0</v>
      </c>
      <c r="K124" s="40"/>
      <c r="L124" s="44"/>
      <c r="M124" s="103"/>
      <c r="N124" s="207"/>
      <c r="O124" s="104"/>
      <c r="P124" s="208">
        <f>P125+P129+P132+P134</f>
        <v>0</v>
      </c>
      <c r="Q124" s="104"/>
      <c r="R124" s="208">
        <f>R125+R129+R132+R134</f>
        <v>0</v>
      </c>
      <c r="S124" s="104"/>
      <c r="T124" s="209">
        <f>T125+T129+T132+T134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77</v>
      </c>
      <c r="AU124" s="17" t="s">
        <v>165</v>
      </c>
      <c r="BK124" s="210">
        <f>BK125+BK129+BK132+BK134</f>
        <v>0</v>
      </c>
    </row>
    <row r="125" s="12" customFormat="1" ht="25.92" customHeight="1">
      <c r="A125" s="12"/>
      <c r="B125" s="211"/>
      <c r="C125" s="212"/>
      <c r="D125" s="213" t="s">
        <v>77</v>
      </c>
      <c r="E125" s="214" t="s">
        <v>1281</v>
      </c>
      <c r="F125" s="214" t="s">
        <v>1959</v>
      </c>
      <c r="G125" s="212"/>
      <c r="H125" s="212"/>
      <c r="I125" s="215"/>
      <c r="J125" s="216">
        <f>BK125</f>
        <v>0</v>
      </c>
      <c r="K125" s="212"/>
      <c r="L125" s="217"/>
      <c r="M125" s="218"/>
      <c r="N125" s="219"/>
      <c r="O125" s="219"/>
      <c r="P125" s="220">
        <f>SUM(P126:P128)</f>
        <v>0</v>
      </c>
      <c r="Q125" s="219"/>
      <c r="R125" s="220">
        <f>SUM(R126:R128)</f>
        <v>0</v>
      </c>
      <c r="S125" s="219"/>
      <c r="T125" s="221">
        <f>SUM(T126:T128)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22" t="s">
        <v>85</v>
      </c>
      <c r="AT125" s="223" t="s">
        <v>77</v>
      </c>
      <c r="AU125" s="223" t="s">
        <v>78</v>
      </c>
      <c r="AY125" s="222" t="s">
        <v>208</v>
      </c>
      <c r="BK125" s="224">
        <f>SUM(BK126:BK128)</f>
        <v>0</v>
      </c>
    </row>
    <row r="126" s="2" customFormat="1" ht="76.35" customHeight="1">
      <c r="A126" s="38"/>
      <c r="B126" s="39"/>
      <c r="C126" s="227" t="s">
        <v>85</v>
      </c>
      <c r="D126" s="227" t="s">
        <v>210</v>
      </c>
      <c r="E126" s="228" t="s">
        <v>2699</v>
      </c>
      <c r="F126" s="229" t="s">
        <v>2700</v>
      </c>
      <c r="G126" s="230" t="s">
        <v>1288</v>
      </c>
      <c r="H126" s="231">
        <v>1</v>
      </c>
      <c r="I126" s="232"/>
      <c r="J126" s="233">
        <f>ROUND(I126*H126,2)</f>
        <v>0</v>
      </c>
      <c r="K126" s="234"/>
      <c r="L126" s="44"/>
      <c r="M126" s="235" t="s">
        <v>1</v>
      </c>
      <c r="N126" s="236" t="s">
        <v>44</v>
      </c>
      <c r="O126" s="91"/>
      <c r="P126" s="237">
        <f>O126*H126</f>
        <v>0</v>
      </c>
      <c r="Q126" s="237">
        <v>0</v>
      </c>
      <c r="R126" s="237">
        <f>Q126*H126</f>
        <v>0</v>
      </c>
      <c r="S126" s="237">
        <v>0</v>
      </c>
      <c r="T126" s="238">
        <f>S126*H126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R126" s="239" t="s">
        <v>214</v>
      </c>
      <c r="AT126" s="239" t="s">
        <v>210</v>
      </c>
      <c r="AU126" s="239" t="s">
        <v>85</v>
      </c>
      <c r="AY126" s="17" t="s">
        <v>208</v>
      </c>
      <c r="BE126" s="240">
        <f>IF(N126="základní",J126,0)</f>
        <v>0</v>
      </c>
      <c r="BF126" s="240">
        <f>IF(N126="snížená",J126,0)</f>
        <v>0</v>
      </c>
      <c r="BG126" s="240">
        <f>IF(N126="zákl. přenesená",J126,0)</f>
        <v>0</v>
      </c>
      <c r="BH126" s="240">
        <f>IF(N126="sníž. přenesená",J126,0)</f>
        <v>0</v>
      </c>
      <c r="BI126" s="240">
        <f>IF(N126="nulová",J126,0)</f>
        <v>0</v>
      </c>
      <c r="BJ126" s="17" t="s">
        <v>91</v>
      </c>
      <c r="BK126" s="240">
        <f>ROUND(I126*H126,2)</f>
        <v>0</v>
      </c>
      <c r="BL126" s="17" t="s">
        <v>214</v>
      </c>
      <c r="BM126" s="239" t="s">
        <v>91</v>
      </c>
    </row>
    <row r="127" s="2" customFormat="1" ht="55.5" customHeight="1">
      <c r="A127" s="38"/>
      <c r="B127" s="39"/>
      <c r="C127" s="227" t="s">
        <v>91</v>
      </c>
      <c r="D127" s="227" t="s">
        <v>210</v>
      </c>
      <c r="E127" s="228" t="s">
        <v>2701</v>
      </c>
      <c r="F127" s="229" t="s">
        <v>2702</v>
      </c>
      <c r="G127" s="230" t="s">
        <v>689</v>
      </c>
      <c r="H127" s="231">
        <v>1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85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214</v>
      </c>
    </row>
    <row r="128" s="2" customFormat="1" ht="55.5" customHeight="1">
      <c r="A128" s="38"/>
      <c r="B128" s="39"/>
      <c r="C128" s="227" t="s">
        <v>223</v>
      </c>
      <c r="D128" s="227" t="s">
        <v>210</v>
      </c>
      <c r="E128" s="228" t="s">
        <v>2703</v>
      </c>
      <c r="F128" s="229" t="s">
        <v>2704</v>
      </c>
      <c r="G128" s="230" t="s">
        <v>689</v>
      </c>
      <c r="H128" s="231">
        <v>1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85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226</v>
      </c>
    </row>
    <row r="129" s="12" customFormat="1" ht="25.92" customHeight="1">
      <c r="A129" s="12"/>
      <c r="B129" s="211"/>
      <c r="C129" s="212"/>
      <c r="D129" s="213" t="s">
        <v>77</v>
      </c>
      <c r="E129" s="214" t="s">
        <v>1323</v>
      </c>
      <c r="F129" s="214" t="s">
        <v>1974</v>
      </c>
      <c r="G129" s="212"/>
      <c r="H129" s="212"/>
      <c r="I129" s="215"/>
      <c r="J129" s="216">
        <f>BK129</f>
        <v>0</v>
      </c>
      <c r="K129" s="212"/>
      <c r="L129" s="217"/>
      <c r="M129" s="218"/>
      <c r="N129" s="219"/>
      <c r="O129" s="219"/>
      <c r="P129" s="220">
        <f>SUM(P130:P131)</f>
        <v>0</v>
      </c>
      <c r="Q129" s="219"/>
      <c r="R129" s="220">
        <f>SUM(R130:R131)</f>
        <v>0</v>
      </c>
      <c r="S129" s="219"/>
      <c r="T129" s="221">
        <f>SUM(T130:T131)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22" t="s">
        <v>85</v>
      </c>
      <c r="AT129" s="223" t="s">
        <v>77</v>
      </c>
      <c r="AU129" s="223" t="s">
        <v>78</v>
      </c>
      <c r="AY129" s="222" t="s">
        <v>208</v>
      </c>
      <c r="BK129" s="224">
        <f>SUM(BK130:BK131)</f>
        <v>0</v>
      </c>
    </row>
    <row r="130" s="2" customFormat="1" ht="24.15" customHeight="1">
      <c r="A130" s="38"/>
      <c r="B130" s="39"/>
      <c r="C130" s="227" t="s">
        <v>214</v>
      </c>
      <c r="D130" s="227" t="s">
        <v>210</v>
      </c>
      <c r="E130" s="228" t="s">
        <v>2705</v>
      </c>
      <c r="F130" s="229" t="s">
        <v>2706</v>
      </c>
      <c r="G130" s="230" t="s">
        <v>267</v>
      </c>
      <c r="H130" s="231">
        <v>20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231</v>
      </c>
    </row>
    <row r="131" s="2" customFormat="1" ht="16.5" customHeight="1">
      <c r="A131" s="38"/>
      <c r="B131" s="39"/>
      <c r="C131" s="227" t="s">
        <v>233</v>
      </c>
      <c r="D131" s="227" t="s">
        <v>210</v>
      </c>
      <c r="E131" s="228" t="s">
        <v>2707</v>
      </c>
      <c r="F131" s="229" t="s">
        <v>2708</v>
      </c>
      <c r="G131" s="230" t="s">
        <v>267</v>
      </c>
      <c r="H131" s="231">
        <v>130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236</v>
      </c>
    </row>
    <row r="132" s="12" customFormat="1" ht="25.92" customHeight="1">
      <c r="A132" s="12"/>
      <c r="B132" s="211"/>
      <c r="C132" s="212"/>
      <c r="D132" s="213" t="s">
        <v>77</v>
      </c>
      <c r="E132" s="214" t="s">
        <v>1346</v>
      </c>
      <c r="F132" s="214" t="s">
        <v>2017</v>
      </c>
      <c r="G132" s="212"/>
      <c r="H132" s="212"/>
      <c r="I132" s="215"/>
      <c r="J132" s="216">
        <f>BK132</f>
        <v>0</v>
      </c>
      <c r="K132" s="212"/>
      <c r="L132" s="217"/>
      <c r="M132" s="218"/>
      <c r="N132" s="219"/>
      <c r="O132" s="219"/>
      <c r="P132" s="220">
        <f>P133</f>
        <v>0</v>
      </c>
      <c r="Q132" s="219"/>
      <c r="R132" s="220">
        <f>R133</f>
        <v>0</v>
      </c>
      <c r="S132" s="219"/>
      <c r="T132" s="221">
        <f>T133</f>
        <v>0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R132" s="222" t="s">
        <v>85</v>
      </c>
      <c r="AT132" s="223" t="s">
        <v>77</v>
      </c>
      <c r="AU132" s="223" t="s">
        <v>78</v>
      </c>
      <c r="AY132" s="222" t="s">
        <v>208</v>
      </c>
      <c r="BK132" s="224">
        <f>BK133</f>
        <v>0</v>
      </c>
    </row>
    <row r="133" s="2" customFormat="1" ht="16.5" customHeight="1">
      <c r="A133" s="38"/>
      <c r="B133" s="39"/>
      <c r="C133" s="227" t="s">
        <v>226</v>
      </c>
      <c r="D133" s="227" t="s">
        <v>210</v>
      </c>
      <c r="E133" s="228" t="s">
        <v>2709</v>
      </c>
      <c r="F133" s="229" t="s">
        <v>2710</v>
      </c>
      <c r="G133" s="230" t="s">
        <v>267</v>
      </c>
      <c r="H133" s="231">
        <v>20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240</v>
      </c>
    </row>
    <row r="134" s="12" customFormat="1" ht="25.92" customHeight="1">
      <c r="A134" s="12"/>
      <c r="B134" s="211"/>
      <c r="C134" s="212"/>
      <c r="D134" s="213" t="s">
        <v>77</v>
      </c>
      <c r="E134" s="214" t="s">
        <v>1434</v>
      </c>
      <c r="F134" s="214" t="s">
        <v>2126</v>
      </c>
      <c r="G134" s="212"/>
      <c r="H134" s="212"/>
      <c r="I134" s="215"/>
      <c r="J134" s="216">
        <f>BK134</f>
        <v>0</v>
      </c>
      <c r="K134" s="212"/>
      <c r="L134" s="217"/>
      <c r="M134" s="218"/>
      <c r="N134" s="219"/>
      <c r="O134" s="219"/>
      <c r="P134" s="220">
        <f>SUM(P135:P136)</f>
        <v>0</v>
      </c>
      <c r="Q134" s="219"/>
      <c r="R134" s="220">
        <f>SUM(R135:R136)</f>
        <v>0</v>
      </c>
      <c r="S134" s="219"/>
      <c r="T134" s="221">
        <f>SUM(T135:T136)</f>
        <v>0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R134" s="222" t="s">
        <v>85</v>
      </c>
      <c r="AT134" s="223" t="s">
        <v>77</v>
      </c>
      <c r="AU134" s="223" t="s">
        <v>78</v>
      </c>
      <c r="AY134" s="222" t="s">
        <v>208</v>
      </c>
      <c r="BK134" s="224">
        <f>SUM(BK135:BK136)</f>
        <v>0</v>
      </c>
    </row>
    <row r="135" s="2" customFormat="1" ht="16.5" customHeight="1">
      <c r="A135" s="38"/>
      <c r="B135" s="39"/>
      <c r="C135" s="227" t="s">
        <v>242</v>
      </c>
      <c r="D135" s="227" t="s">
        <v>210</v>
      </c>
      <c r="E135" s="228" t="s">
        <v>2711</v>
      </c>
      <c r="F135" s="229" t="s">
        <v>2712</v>
      </c>
      <c r="G135" s="230" t="s">
        <v>1</v>
      </c>
      <c r="H135" s="231">
        <v>80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245</v>
      </c>
    </row>
    <row r="136" s="2" customFormat="1" ht="16.5" customHeight="1">
      <c r="A136" s="38"/>
      <c r="B136" s="39"/>
      <c r="C136" s="227" t="s">
        <v>231</v>
      </c>
      <c r="D136" s="227" t="s">
        <v>210</v>
      </c>
      <c r="E136" s="228" t="s">
        <v>2713</v>
      </c>
      <c r="F136" s="229" t="s">
        <v>2714</v>
      </c>
      <c r="G136" s="230" t="s">
        <v>267</v>
      </c>
      <c r="H136" s="231">
        <v>80</v>
      </c>
      <c r="I136" s="232"/>
      <c r="J136" s="233">
        <f>ROUND(I136*H136,2)</f>
        <v>0</v>
      </c>
      <c r="K136" s="234"/>
      <c r="L136" s="44"/>
      <c r="M136" s="288" t="s">
        <v>1</v>
      </c>
      <c r="N136" s="289" t="s">
        <v>44</v>
      </c>
      <c r="O136" s="290"/>
      <c r="P136" s="291">
        <f>O136*H136</f>
        <v>0</v>
      </c>
      <c r="Q136" s="291">
        <v>0</v>
      </c>
      <c r="R136" s="291">
        <f>Q136*H136</f>
        <v>0</v>
      </c>
      <c r="S136" s="291">
        <v>0</v>
      </c>
      <c r="T136" s="292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249</v>
      </c>
    </row>
    <row r="137" s="2" customFormat="1" ht="6.96" customHeight="1">
      <c r="A137" s="38"/>
      <c r="B137" s="66"/>
      <c r="C137" s="67"/>
      <c r="D137" s="67"/>
      <c r="E137" s="67"/>
      <c r="F137" s="67"/>
      <c r="G137" s="67"/>
      <c r="H137" s="67"/>
      <c r="I137" s="67"/>
      <c r="J137" s="67"/>
      <c r="K137" s="67"/>
      <c r="L137" s="44"/>
      <c r="M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</row>
  </sheetData>
  <sheetProtection sheet="1" autoFilter="0" formatColumns="0" formatRows="0" objects="1" scenarios="1" spinCount="100000" saltValue="UKtNSEhjchQUQM503pU+STf+k1V0C+PgAo7XgyiG87K1wnbN20j+Ol2vMutDQ0P4NaT9rJTOWn3StG+2MdPxWw==" hashValue="hkWBCmzHrkg7AGv+GTKhoc//3YtDxgdVTIj6AxxdaK2iV8S+C5LyN94u8Wp0wsc9aZP0BDudIFQ6Ycw4lKNzAQ==" algorithmName="SHA-512" password="CC35"/>
  <autoFilter ref="C123:K136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2:H112"/>
    <mergeCell ref="E114:H114"/>
    <mergeCell ref="E116:H116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129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2645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2715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ROUND(J126,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ROUND((SUM(BE126:BE177)),  2)</f>
        <v>0</v>
      </c>
      <c r="G35" s="38"/>
      <c r="H35" s="38"/>
      <c r="I35" s="164">
        <v>0.20999999999999999</v>
      </c>
      <c r="J35" s="163">
        <f>ROUND(((SUM(BE126:BE177))*I35),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ROUND((SUM(BF126:BF177)),  2)</f>
        <v>0</v>
      </c>
      <c r="G36" s="38"/>
      <c r="H36" s="38"/>
      <c r="I36" s="164">
        <v>0.14999999999999999</v>
      </c>
      <c r="J36" s="163">
        <f>ROUND(((SUM(BF126:BF177))*I36),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ROUND((SUM(BG126:BG177)),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ROUND((SUM(BH126:BH177)),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ROUND((SUM(BI126:BI177)),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2645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D.1.11 - Komunikace a zpevněné plochy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J126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2716</v>
      </c>
      <c r="E99" s="191"/>
      <c r="F99" s="191"/>
      <c r="G99" s="191"/>
      <c r="H99" s="191"/>
      <c r="I99" s="191"/>
      <c r="J99" s="192">
        <f>J127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2717</v>
      </c>
      <c r="E100" s="191"/>
      <c r="F100" s="191"/>
      <c r="G100" s="191"/>
      <c r="H100" s="191"/>
      <c r="I100" s="191"/>
      <c r="J100" s="192">
        <f>J133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2718</v>
      </c>
      <c r="E101" s="191"/>
      <c r="F101" s="191"/>
      <c r="G101" s="191"/>
      <c r="H101" s="191"/>
      <c r="I101" s="191"/>
      <c r="J101" s="192">
        <f>J153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2719</v>
      </c>
      <c r="E102" s="191"/>
      <c r="F102" s="191"/>
      <c r="G102" s="191"/>
      <c r="H102" s="191"/>
      <c r="I102" s="191"/>
      <c r="J102" s="192">
        <f>J158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2720</v>
      </c>
      <c r="E103" s="191"/>
      <c r="F103" s="191"/>
      <c r="G103" s="191"/>
      <c r="H103" s="191"/>
      <c r="I103" s="191"/>
      <c r="J103" s="192">
        <f>J164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2721</v>
      </c>
      <c r="E104" s="191"/>
      <c r="F104" s="191"/>
      <c r="G104" s="191"/>
      <c r="H104" s="191"/>
      <c r="I104" s="191"/>
      <c r="J104" s="192">
        <f>J167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2" customFormat="1" ht="21.84" customHeight="1">
      <c r="A105" s="38"/>
      <c r="B105" s="39"/>
      <c r="C105" s="40"/>
      <c r="D105" s="40"/>
      <c r="E105" s="40"/>
      <c r="F105" s="40"/>
      <c r="G105" s="40"/>
      <c r="H105" s="40"/>
      <c r="I105" s="40"/>
      <c r="J105" s="40"/>
      <c r="K105" s="40"/>
      <c r="L105" s="63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</row>
    <row r="106" hidden="1" s="2" customFormat="1" ht="6.96" customHeight="1">
      <c r="A106" s="38"/>
      <c r="B106" s="66"/>
      <c r="C106" s="67"/>
      <c r="D106" s="67"/>
      <c r="E106" s="67"/>
      <c r="F106" s="67"/>
      <c r="G106" s="67"/>
      <c r="H106" s="67"/>
      <c r="I106" s="67"/>
      <c r="J106" s="67"/>
      <c r="K106" s="67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hidden="1"/>
    <row r="108" hidden="1"/>
    <row r="109" hidden="1"/>
    <row r="110" s="2" customFormat="1" ht="6.96" customHeight="1">
      <c r="A110" s="38"/>
      <c r="B110" s="68"/>
      <c r="C110" s="69"/>
      <c r="D110" s="69"/>
      <c r="E110" s="69"/>
      <c r="F110" s="69"/>
      <c r="G110" s="69"/>
      <c r="H110" s="69"/>
      <c r="I110" s="69"/>
      <c r="J110" s="69"/>
      <c r="K110" s="69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24.96" customHeight="1">
      <c r="A111" s="38"/>
      <c r="B111" s="39"/>
      <c r="C111" s="23" t="s">
        <v>193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6.96" customHeight="1">
      <c r="A112" s="38"/>
      <c r="B112" s="39"/>
      <c r="C112" s="40"/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16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26.25" customHeight="1">
      <c r="A114" s="38"/>
      <c r="B114" s="39"/>
      <c r="C114" s="40"/>
      <c r="D114" s="40"/>
      <c r="E114" s="183" t="str">
        <f>E7</f>
        <v>Přestavba a rozšíření domova pro seniory Jiráskova č.p.193 Broumov</v>
      </c>
      <c r="F114" s="32"/>
      <c r="G114" s="32"/>
      <c r="H114" s="32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1" customFormat="1" ht="12" customHeight="1">
      <c r="B115" s="21"/>
      <c r="C115" s="32" t="s">
        <v>157</v>
      </c>
      <c r="D115" s="22"/>
      <c r="E115" s="22"/>
      <c r="F115" s="22"/>
      <c r="G115" s="22"/>
      <c r="H115" s="22"/>
      <c r="I115" s="22"/>
      <c r="J115" s="22"/>
      <c r="K115" s="22"/>
      <c r="L115" s="20"/>
    </row>
    <row r="116" s="2" customFormat="1" ht="16.5" customHeight="1">
      <c r="A116" s="38"/>
      <c r="B116" s="39"/>
      <c r="C116" s="40"/>
      <c r="D116" s="40"/>
      <c r="E116" s="183" t="s">
        <v>2645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2" customHeight="1">
      <c r="A117" s="38"/>
      <c r="B117" s="39"/>
      <c r="C117" s="32" t="s">
        <v>159</v>
      </c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6.5" customHeight="1">
      <c r="A118" s="38"/>
      <c r="B118" s="39"/>
      <c r="C118" s="40"/>
      <c r="D118" s="40"/>
      <c r="E118" s="76" t="str">
        <f>E11</f>
        <v>D.1.11 - Komunikace a zpevněné plochy</v>
      </c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2" customHeight="1">
      <c r="A120" s="38"/>
      <c r="B120" s="39"/>
      <c r="C120" s="32" t="s">
        <v>20</v>
      </c>
      <c r="D120" s="40"/>
      <c r="E120" s="40"/>
      <c r="F120" s="27" t="str">
        <f>F14</f>
        <v xml:space="preserve"> </v>
      </c>
      <c r="G120" s="40"/>
      <c r="H120" s="40"/>
      <c r="I120" s="32" t="s">
        <v>22</v>
      </c>
      <c r="J120" s="79" t="str">
        <f>IF(J14="","",J14)</f>
        <v>13. 3. 2022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40.05" customHeight="1">
      <c r="A122" s="38"/>
      <c r="B122" s="39"/>
      <c r="C122" s="32" t="s">
        <v>24</v>
      </c>
      <c r="D122" s="40"/>
      <c r="E122" s="40"/>
      <c r="F122" s="27" t="str">
        <f>E17</f>
        <v>Město Broumov, třída Masarykova 239,55001 Broumov</v>
      </c>
      <c r="G122" s="40"/>
      <c r="H122" s="40"/>
      <c r="I122" s="32" t="s">
        <v>32</v>
      </c>
      <c r="J122" s="36" t="str">
        <f>E23</f>
        <v xml:space="preserve">Ing. Ondřej Nesměrák, Ploštilova 1379,14300 Praha 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15.15" customHeight="1">
      <c r="A123" s="38"/>
      <c r="B123" s="39"/>
      <c r="C123" s="32" t="s">
        <v>30</v>
      </c>
      <c r="D123" s="40"/>
      <c r="E123" s="40"/>
      <c r="F123" s="27" t="str">
        <f>IF(E20="","",E20)</f>
        <v>Vyplň údaj</v>
      </c>
      <c r="G123" s="40"/>
      <c r="H123" s="40"/>
      <c r="I123" s="32" t="s">
        <v>36</v>
      </c>
      <c r="J123" s="36" t="str">
        <f>E26</f>
        <v xml:space="preserve"> </v>
      </c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0.32" customHeight="1">
      <c r="A124" s="38"/>
      <c r="B124" s="39"/>
      <c r="C124" s="40"/>
      <c r="D124" s="40"/>
      <c r="E124" s="40"/>
      <c r="F124" s="40"/>
      <c r="G124" s="40"/>
      <c r="H124" s="40"/>
      <c r="I124" s="40"/>
      <c r="J124" s="40"/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11" customFormat="1" ht="29.28" customHeight="1">
      <c r="A125" s="199"/>
      <c r="B125" s="200"/>
      <c r="C125" s="201" t="s">
        <v>194</v>
      </c>
      <c r="D125" s="202" t="s">
        <v>63</v>
      </c>
      <c r="E125" s="202" t="s">
        <v>59</v>
      </c>
      <c r="F125" s="202" t="s">
        <v>60</v>
      </c>
      <c r="G125" s="202" t="s">
        <v>195</v>
      </c>
      <c r="H125" s="202" t="s">
        <v>196</v>
      </c>
      <c r="I125" s="202" t="s">
        <v>197</v>
      </c>
      <c r="J125" s="203" t="s">
        <v>163</v>
      </c>
      <c r="K125" s="204" t="s">
        <v>198</v>
      </c>
      <c r="L125" s="205"/>
      <c r="M125" s="100" t="s">
        <v>1</v>
      </c>
      <c r="N125" s="101" t="s">
        <v>42</v>
      </c>
      <c r="O125" s="101" t="s">
        <v>199</v>
      </c>
      <c r="P125" s="101" t="s">
        <v>200</v>
      </c>
      <c r="Q125" s="101" t="s">
        <v>201</v>
      </c>
      <c r="R125" s="101" t="s">
        <v>202</v>
      </c>
      <c r="S125" s="101" t="s">
        <v>203</v>
      </c>
      <c r="T125" s="102" t="s">
        <v>204</v>
      </c>
      <c r="U125" s="199"/>
      <c r="V125" s="199"/>
      <c r="W125" s="199"/>
      <c r="X125" s="199"/>
      <c r="Y125" s="199"/>
      <c r="Z125" s="199"/>
      <c r="AA125" s="199"/>
      <c r="AB125" s="199"/>
      <c r="AC125" s="199"/>
      <c r="AD125" s="199"/>
      <c r="AE125" s="199"/>
    </row>
    <row r="126" s="2" customFormat="1" ht="22.8" customHeight="1">
      <c r="A126" s="38"/>
      <c r="B126" s="39"/>
      <c r="C126" s="107" t="s">
        <v>205</v>
      </c>
      <c r="D126" s="40"/>
      <c r="E126" s="40"/>
      <c r="F126" s="40"/>
      <c r="G126" s="40"/>
      <c r="H126" s="40"/>
      <c r="I126" s="40"/>
      <c r="J126" s="206">
        <f>BK126</f>
        <v>0</v>
      </c>
      <c r="K126" s="40"/>
      <c r="L126" s="44"/>
      <c r="M126" s="103"/>
      <c r="N126" s="207"/>
      <c r="O126" s="104"/>
      <c r="P126" s="208">
        <f>P127+P133+P153+P158+P164+P167</f>
        <v>0</v>
      </c>
      <c r="Q126" s="104"/>
      <c r="R126" s="208">
        <f>R127+R133+R153+R158+R164+R167</f>
        <v>0</v>
      </c>
      <c r="S126" s="104"/>
      <c r="T126" s="209">
        <f>T127+T133+T153+T158+T164+T167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T126" s="17" t="s">
        <v>77</v>
      </c>
      <c r="AU126" s="17" t="s">
        <v>165</v>
      </c>
      <c r="BK126" s="210">
        <f>BK127+BK133+BK153+BK158+BK164+BK167</f>
        <v>0</v>
      </c>
    </row>
    <row r="127" s="12" customFormat="1" ht="25.92" customHeight="1">
      <c r="A127" s="12"/>
      <c r="B127" s="211"/>
      <c r="C127" s="212"/>
      <c r="D127" s="213" t="s">
        <v>77</v>
      </c>
      <c r="E127" s="214" t="s">
        <v>78</v>
      </c>
      <c r="F127" s="214" t="s">
        <v>2722</v>
      </c>
      <c r="G127" s="212"/>
      <c r="H127" s="212"/>
      <c r="I127" s="215"/>
      <c r="J127" s="216">
        <f>BK127</f>
        <v>0</v>
      </c>
      <c r="K127" s="212"/>
      <c r="L127" s="217"/>
      <c r="M127" s="218"/>
      <c r="N127" s="219"/>
      <c r="O127" s="219"/>
      <c r="P127" s="220">
        <f>SUM(P128:P132)</f>
        <v>0</v>
      </c>
      <c r="Q127" s="219"/>
      <c r="R127" s="220">
        <f>SUM(R128:R132)</f>
        <v>0</v>
      </c>
      <c r="S127" s="219"/>
      <c r="T127" s="221">
        <f>SUM(T128:T132)</f>
        <v>0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R127" s="222" t="s">
        <v>85</v>
      </c>
      <c r="AT127" s="223" t="s">
        <v>77</v>
      </c>
      <c r="AU127" s="223" t="s">
        <v>78</v>
      </c>
      <c r="AY127" s="222" t="s">
        <v>208</v>
      </c>
      <c r="BK127" s="224">
        <f>SUM(BK128:BK132)</f>
        <v>0</v>
      </c>
    </row>
    <row r="128" s="2" customFormat="1" ht="37.8" customHeight="1">
      <c r="A128" s="38"/>
      <c r="B128" s="39"/>
      <c r="C128" s="227" t="s">
        <v>85</v>
      </c>
      <c r="D128" s="227" t="s">
        <v>210</v>
      </c>
      <c r="E128" s="228" t="s">
        <v>2723</v>
      </c>
      <c r="F128" s="229" t="s">
        <v>2724</v>
      </c>
      <c r="G128" s="230" t="s">
        <v>2725</v>
      </c>
      <c r="H128" s="231">
        <v>48.600000000000001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85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91</v>
      </c>
    </row>
    <row r="129" s="2" customFormat="1" ht="37.8" customHeight="1">
      <c r="A129" s="38"/>
      <c r="B129" s="39"/>
      <c r="C129" s="227" t="s">
        <v>91</v>
      </c>
      <c r="D129" s="227" t="s">
        <v>210</v>
      </c>
      <c r="E129" s="228" t="s">
        <v>2726</v>
      </c>
      <c r="F129" s="229" t="s">
        <v>2727</v>
      </c>
      <c r="G129" s="230" t="s">
        <v>2725</v>
      </c>
      <c r="H129" s="231">
        <v>2.7000000000000002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214</v>
      </c>
    </row>
    <row r="130" s="2" customFormat="1" ht="37.8" customHeight="1">
      <c r="A130" s="38"/>
      <c r="B130" s="39"/>
      <c r="C130" s="227" t="s">
        <v>223</v>
      </c>
      <c r="D130" s="227" t="s">
        <v>210</v>
      </c>
      <c r="E130" s="228" t="s">
        <v>2728</v>
      </c>
      <c r="F130" s="229" t="s">
        <v>2729</v>
      </c>
      <c r="G130" s="230" t="s">
        <v>2725</v>
      </c>
      <c r="H130" s="231">
        <v>12.5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226</v>
      </c>
    </row>
    <row r="131" s="2" customFormat="1" ht="37.8" customHeight="1">
      <c r="A131" s="38"/>
      <c r="B131" s="39"/>
      <c r="C131" s="227" t="s">
        <v>214</v>
      </c>
      <c r="D131" s="227" t="s">
        <v>210</v>
      </c>
      <c r="E131" s="228" t="s">
        <v>2730</v>
      </c>
      <c r="F131" s="229" t="s">
        <v>2731</v>
      </c>
      <c r="G131" s="230" t="s">
        <v>2725</v>
      </c>
      <c r="H131" s="231">
        <v>161.68000000000001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231</v>
      </c>
    </row>
    <row r="132" s="2" customFormat="1" ht="33" customHeight="1">
      <c r="A132" s="38"/>
      <c r="B132" s="39"/>
      <c r="C132" s="227" t="s">
        <v>233</v>
      </c>
      <c r="D132" s="227" t="s">
        <v>210</v>
      </c>
      <c r="E132" s="228" t="s">
        <v>2732</v>
      </c>
      <c r="F132" s="229" t="s">
        <v>2733</v>
      </c>
      <c r="G132" s="230" t="s">
        <v>2725</v>
      </c>
      <c r="H132" s="231">
        <v>324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236</v>
      </c>
    </row>
    <row r="133" s="12" customFormat="1" ht="25.92" customHeight="1">
      <c r="A133" s="12"/>
      <c r="B133" s="211"/>
      <c r="C133" s="212"/>
      <c r="D133" s="213" t="s">
        <v>77</v>
      </c>
      <c r="E133" s="214" t="s">
        <v>85</v>
      </c>
      <c r="F133" s="214" t="s">
        <v>209</v>
      </c>
      <c r="G133" s="212"/>
      <c r="H133" s="212"/>
      <c r="I133" s="215"/>
      <c r="J133" s="216">
        <f>BK133</f>
        <v>0</v>
      </c>
      <c r="K133" s="212"/>
      <c r="L133" s="217"/>
      <c r="M133" s="218"/>
      <c r="N133" s="219"/>
      <c r="O133" s="219"/>
      <c r="P133" s="220">
        <f>SUM(P134:P152)</f>
        <v>0</v>
      </c>
      <c r="Q133" s="219"/>
      <c r="R133" s="220">
        <f>SUM(R134:R152)</f>
        <v>0</v>
      </c>
      <c r="S133" s="219"/>
      <c r="T133" s="221">
        <f>SUM(T134:T152)</f>
        <v>0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R133" s="222" t="s">
        <v>85</v>
      </c>
      <c r="AT133" s="223" t="s">
        <v>77</v>
      </c>
      <c r="AU133" s="223" t="s">
        <v>78</v>
      </c>
      <c r="AY133" s="222" t="s">
        <v>208</v>
      </c>
      <c r="BK133" s="224">
        <f>SUM(BK134:BK152)</f>
        <v>0</v>
      </c>
    </row>
    <row r="134" s="2" customFormat="1" ht="16.5" customHeight="1">
      <c r="A134" s="38"/>
      <c r="B134" s="39"/>
      <c r="C134" s="227" t="s">
        <v>226</v>
      </c>
      <c r="D134" s="227" t="s">
        <v>210</v>
      </c>
      <c r="E134" s="228" t="s">
        <v>2734</v>
      </c>
      <c r="F134" s="229" t="s">
        <v>2735</v>
      </c>
      <c r="G134" s="230" t="s">
        <v>2736</v>
      </c>
      <c r="H134" s="231">
        <v>47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240</v>
      </c>
    </row>
    <row r="135" s="2" customFormat="1" ht="24.15" customHeight="1">
      <c r="A135" s="38"/>
      <c r="B135" s="39"/>
      <c r="C135" s="227" t="s">
        <v>242</v>
      </c>
      <c r="D135" s="227" t="s">
        <v>210</v>
      </c>
      <c r="E135" s="228" t="s">
        <v>2737</v>
      </c>
      <c r="F135" s="229" t="s">
        <v>2738</v>
      </c>
      <c r="G135" s="230" t="s">
        <v>2739</v>
      </c>
      <c r="H135" s="231">
        <v>3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245</v>
      </c>
    </row>
    <row r="136" s="2" customFormat="1" ht="24.15" customHeight="1">
      <c r="A136" s="38"/>
      <c r="B136" s="39"/>
      <c r="C136" s="227" t="s">
        <v>231</v>
      </c>
      <c r="D136" s="227" t="s">
        <v>210</v>
      </c>
      <c r="E136" s="228" t="s">
        <v>2740</v>
      </c>
      <c r="F136" s="229" t="s">
        <v>2741</v>
      </c>
      <c r="G136" s="230" t="s">
        <v>2742</v>
      </c>
      <c r="H136" s="231">
        <v>5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249</v>
      </c>
    </row>
    <row r="137" s="2" customFormat="1" ht="24.15" customHeight="1">
      <c r="A137" s="38"/>
      <c r="B137" s="39"/>
      <c r="C137" s="227" t="s">
        <v>252</v>
      </c>
      <c r="D137" s="227" t="s">
        <v>210</v>
      </c>
      <c r="E137" s="228" t="s">
        <v>2743</v>
      </c>
      <c r="F137" s="229" t="s">
        <v>2744</v>
      </c>
      <c r="G137" s="230" t="s">
        <v>2742</v>
      </c>
      <c r="H137" s="231">
        <v>55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256</v>
      </c>
    </row>
    <row r="138" s="2" customFormat="1" ht="24.15" customHeight="1">
      <c r="A138" s="38"/>
      <c r="B138" s="39"/>
      <c r="C138" s="227" t="s">
        <v>236</v>
      </c>
      <c r="D138" s="227" t="s">
        <v>210</v>
      </c>
      <c r="E138" s="228" t="s">
        <v>2745</v>
      </c>
      <c r="F138" s="229" t="s">
        <v>2746</v>
      </c>
      <c r="G138" s="230" t="s">
        <v>2742</v>
      </c>
      <c r="H138" s="231">
        <v>180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261</v>
      </c>
    </row>
    <row r="139" s="2" customFormat="1" ht="24.15" customHeight="1">
      <c r="A139" s="38"/>
      <c r="B139" s="39"/>
      <c r="C139" s="227" t="s">
        <v>264</v>
      </c>
      <c r="D139" s="227" t="s">
        <v>210</v>
      </c>
      <c r="E139" s="228" t="s">
        <v>2747</v>
      </c>
      <c r="F139" s="229" t="s">
        <v>2748</v>
      </c>
      <c r="G139" s="230" t="s">
        <v>253</v>
      </c>
      <c r="H139" s="231">
        <v>480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268</v>
      </c>
    </row>
    <row r="140" s="2" customFormat="1" ht="24.15" customHeight="1">
      <c r="A140" s="38"/>
      <c r="B140" s="39"/>
      <c r="C140" s="227" t="s">
        <v>240</v>
      </c>
      <c r="D140" s="227" t="s">
        <v>210</v>
      </c>
      <c r="E140" s="228" t="s">
        <v>2749</v>
      </c>
      <c r="F140" s="229" t="s">
        <v>2750</v>
      </c>
      <c r="G140" s="230" t="s">
        <v>2742</v>
      </c>
      <c r="H140" s="231">
        <v>93.450000000000003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272</v>
      </c>
    </row>
    <row r="141" s="2" customFormat="1" ht="24.15" customHeight="1">
      <c r="A141" s="38"/>
      <c r="B141" s="39"/>
      <c r="C141" s="227" t="s">
        <v>274</v>
      </c>
      <c r="D141" s="227" t="s">
        <v>210</v>
      </c>
      <c r="E141" s="228" t="s">
        <v>2751</v>
      </c>
      <c r="F141" s="229" t="s">
        <v>2752</v>
      </c>
      <c r="G141" s="230" t="s">
        <v>2742</v>
      </c>
      <c r="H141" s="231">
        <v>42.149999999999999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277</v>
      </c>
    </row>
    <row r="142" s="2" customFormat="1" ht="16.5" customHeight="1">
      <c r="A142" s="38"/>
      <c r="B142" s="39"/>
      <c r="C142" s="227" t="s">
        <v>245</v>
      </c>
      <c r="D142" s="227" t="s">
        <v>210</v>
      </c>
      <c r="E142" s="228" t="s">
        <v>2753</v>
      </c>
      <c r="F142" s="229" t="s">
        <v>2754</v>
      </c>
      <c r="G142" s="230" t="s">
        <v>2742</v>
      </c>
      <c r="H142" s="231">
        <v>42.149999999999999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280</v>
      </c>
    </row>
    <row r="143" s="2" customFormat="1" ht="24.15" customHeight="1">
      <c r="A143" s="38"/>
      <c r="B143" s="39"/>
      <c r="C143" s="227" t="s">
        <v>8</v>
      </c>
      <c r="D143" s="227" t="s">
        <v>210</v>
      </c>
      <c r="E143" s="228" t="s">
        <v>2755</v>
      </c>
      <c r="F143" s="229" t="s">
        <v>2756</v>
      </c>
      <c r="G143" s="230" t="s">
        <v>2742</v>
      </c>
      <c r="H143" s="231">
        <v>27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284</v>
      </c>
    </row>
    <row r="144" s="2" customFormat="1" ht="24.15" customHeight="1">
      <c r="A144" s="38"/>
      <c r="B144" s="39"/>
      <c r="C144" s="227" t="s">
        <v>249</v>
      </c>
      <c r="D144" s="227" t="s">
        <v>210</v>
      </c>
      <c r="E144" s="228" t="s">
        <v>2757</v>
      </c>
      <c r="F144" s="229" t="s">
        <v>2758</v>
      </c>
      <c r="G144" s="230" t="s">
        <v>2742</v>
      </c>
      <c r="H144" s="231">
        <v>87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287</v>
      </c>
    </row>
    <row r="145" s="2" customFormat="1" ht="21.75" customHeight="1">
      <c r="A145" s="38"/>
      <c r="B145" s="39"/>
      <c r="C145" s="227" t="s">
        <v>288</v>
      </c>
      <c r="D145" s="227" t="s">
        <v>210</v>
      </c>
      <c r="E145" s="228" t="s">
        <v>2759</v>
      </c>
      <c r="F145" s="229" t="s">
        <v>2760</v>
      </c>
      <c r="G145" s="230" t="s">
        <v>2736</v>
      </c>
      <c r="H145" s="231">
        <v>1075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291</v>
      </c>
    </row>
    <row r="146" s="2" customFormat="1" ht="16.5" customHeight="1">
      <c r="A146" s="38"/>
      <c r="B146" s="39"/>
      <c r="C146" s="227" t="s">
        <v>256</v>
      </c>
      <c r="D146" s="227" t="s">
        <v>210</v>
      </c>
      <c r="E146" s="228" t="s">
        <v>2761</v>
      </c>
      <c r="F146" s="229" t="s">
        <v>2762</v>
      </c>
      <c r="G146" s="230" t="s">
        <v>2736</v>
      </c>
      <c r="H146" s="231">
        <v>623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298</v>
      </c>
    </row>
    <row r="147" s="2" customFormat="1" ht="21.75" customHeight="1">
      <c r="A147" s="38"/>
      <c r="B147" s="39"/>
      <c r="C147" s="227" t="s">
        <v>300</v>
      </c>
      <c r="D147" s="227" t="s">
        <v>210</v>
      </c>
      <c r="E147" s="228" t="s">
        <v>2763</v>
      </c>
      <c r="F147" s="229" t="s">
        <v>2764</v>
      </c>
      <c r="G147" s="230" t="s">
        <v>2736</v>
      </c>
      <c r="H147" s="231">
        <v>623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303</v>
      </c>
    </row>
    <row r="148" s="2" customFormat="1" ht="21.75" customHeight="1">
      <c r="A148" s="38"/>
      <c r="B148" s="39"/>
      <c r="C148" s="227" t="s">
        <v>261</v>
      </c>
      <c r="D148" s="227" t="s">
        <v>210</v>
      </c>
      <c r="E148" s="228" t="s">
        <v>2765</v>
      </c>
      <c r="F148" s="229" t="s">
        <v>2766</v>
      </c>
      <c r="G148" s="230" t="s">
        <v>2736</v>
      </c>
      <c r="H148" s="231">
        <v>623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309</v>
      </c>
    </row>
    <row r="149" s="2" customFormat="1" ht="16.5" customHeight="1">
      <c r="A149" s="38"/>
      <c r="B149" s="39"/>
      <c r="C149" s="227" t="s">
        <v>7</v>
      </c>
      <c r="D149" s="227" t="s">
        <v>210</v>
      </c>
      <c r="E149" s="228" t="s">
        <v>2767</v>
      </c>
      <c r="F149" s="229" t="s">
        <v>2768</v>
      </c>
      <c r="G149" s="230" t="s">
        <v>2736</v>
      </c>
      <c r="H149" s="231">
        <v>2492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314</v>
      </c>
    </row>
    <row r="150" s="2" customFormat="1" ht="16.5" customHeight="1">
      <c r="A150" s="38"/>
      <c r="B150" s="39"/>
      <c r="C150" s="227" t="s">
        <v>268</v>
      </c>
      <c r="D150" s="227" t="s">
        <v>210</v>
      </c>
      <c r="E150" s="228" t="s">
        <v>2769</v>
      </c>
      <c r="F150" s="229" t="s">
        <v>2770</v>
      </c>
      <c r="G150" s="230" t="s">
        <v>2736</v>
      </c>
      <c r="H150" s="231">
        <v>934.5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317</v>
      </c>
    </row>
    <row r="151" s="2" customFormat="1" ht="16.5" customHeight="1">
      <c r="A151" s="38"/>
      <c r="B151" s="39"/>
      <c r="C151" s="227" t="s">
        <v>319</v>
      </c>
      <c r="D151" s="227" t="s">
        <v>210</v>
      </c>
      <c r="E151" s="228" t="s">
        <v>2771</v>
      </c>
      <c r="F151" s="229" t="s">
        <v>2772</v>
      </c>
      <c r="G151" s="230" t="s">
        <v>2742</v>
      </c>
      <c r="H151" s="231">
        <v>31.149999999999999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322</v>
      </c>
    </row>
    <row r="152" s="2" customFormat="1" ht="16.5" customHeight="1">
      <c r="A152" s="38"/>
      <c r="B152" s="39"/>
      <c r="C152" s="227" t="s">
        <v>272</v>
      </c>
      <c r="D152" s="227" t="s">
        <v>210</v>
      </c>
      <c r="E152" s="228" t="s">
        <v>2773</v>
      </c>
      <c r="F152" s="229" t="s">
        <v>2774</v>
      </c>
      <c r="G152" s="230" t="s">
        <v>2742</v>
      </c>
      <c r="H152" s="231">
        <v>42.149999999999999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326</v>
      </c>
    </row>
    <row r="153" s="12" customFormat="1" ht="25.92" customHeight="1">
      <c r="A153" s="12"/>
      <c r="B153" s="211"/>
      <c r="C153" s="212"/>
      <c r="D153" s="213" t="s">
        <v>77</v>
      </c>
      <c r="E153" s="214" t="s">
        <v>91</v>
      </c>
      <c r="F153" s="214" t="s">
        <v>2775</v>
      </c>
      <c r="G153" s="212"/>
      <c r="H153" s="212"/>
      <c r="I153" s="215"/>
      <c r="J153" s="216">
        <f>BK153</f>
        <v>0</v>
      </c>
      <c r="K153" s="212"/>
      <c r="L153" s="217"/>
      <c r="M153" s="218"/>
      <c r="N153" s="219"/>
      <c r="O153" s="219"/>
      <c r="P153" s="220">
        <f>SUM(P154:P157)</f>
        <v>0</v>
      </c>
      <c r="Q153" s="219"/>
      <c r="R153" s="220">
        <f>SUM(R154:R157)</f>
        <v>0</v>
      </c>
      <c r="S153" s="219"/>
      <c r="T153" s="221">
        <f>SUM(T154:T157)</f>
        <v>0</v>
      </c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R153" s="222" t="s">
        <v>85</v>
      </c>
      <c r="AT153" s="223" t="s">
        <v>77</v>
      </c>
      <c r="AU153" s="223" t="s">
        <v>78</v>
      </c>
      <c r="AY153" s="222" t="s">
        <v>208</v>
      </c>
      <c r="BK153" s="224">
        <f>SUM(BK154:BK157)</f>
        <v>0</v>
      </c>
    </row>
    <row r="154" s="2" customFormat="1" ht="16.5" customHeight="1">
      <c r="A154" s="38"/>
      <c r="B154" s="39"/>
      <c r="C154" s="227" t="s">
        <v>328</v>
      </c>
      <c r="D154" s="227" t="s">
        <v>210</v>
      </c>
      <c r="E154" s="228" t="s">
        <v>2776</v>
      </c>
      <c r="F154" s="229" t="s">
        <v>2777</v>
      </c>
      <c r="G154" s="230" t="s">
        <v>2742</v>
      </c>
      <c r="H154" s="231">
        <v>5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331</v>
      </c>
    </row>
    <row r="155" s="2" customFormat="1" ht="24.15" customHeight="1">
      <c r="A155" s="38"/>
      <c r="B155" s="39"/>
      <c r="C155" s="227" t="s">
        <v>277</v>
      </c>
      <c r="D155" s="227" t="s">
        <v>210</v>
      </c>
      <c r="E155" s="228" t="s">
        <v>2778</v>
      </c>
      <c r="F155" s="229" t="s">
        <v>2779</v>
      </c>
      <c r="G155" s="230" t="s">
        <v>2736</v>
      </c>
      <c r="H155" s="231">
        <v>59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334</v>
      </c>
    </row>
    <row r="156" s="2" customFormat="1" ht="24.15" customHeight="1">
      <c r="A156" s="38"/>
      <c r="B156" s="39"/>
      <c r="C156" s="227" t="s">
        <v>336</v>
      </c>
      <c r="D156" s="227" t="s">
        <v>210</v>
      </c>
      <c r="E156" s="228" t="s">
        <v>2780</v>
      </c>
      <c r="F156" s="229" t="s">
        <v>2781</v>
      </c>
      <c r="G156" s="230" t="s">
        <v>253</v>
      </c>
      <c r="H156" s="231">
        <v>11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339</v>
      </c>
    </row>
    <row r="157" s="2" customFormat="1" ht="16.5" customHeight="1">
      <c r="A157" s="38"/>
      <c r="B157" s="39"/>
      <c r="C157" s="227" t="s">
        <v>280</v>
      </c>
      <c r="D157" s="227" t="s">
        <v>210</v>
      </c>
      <c r="E157" s="228" t="s">
        <v>2782</v>
      </c>
      <c r="F157" s="229" t="s">
        <v>2783</v>
      </c>
      <c r="G157" s="230" t="s">
        <v>2742</v>
      </c>
      <c r="H157" s="231">
        <v>0.5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343</v>
      </c>
    </row>
    <row r="158" s="12" customFormat="1" ht="25.92" customHeight="1">
      <c r="A158" s="12"/>
      <c r="B158" s="211"/>
      <c r="C158" s="212"/>
      <c r="D158" s="213" t="s">
        <v>77</v>
      </c>
      <c r="E158" s="214" t="s">
        <v>233</v>
      </c>
      <c r="F158" s="214" t="s">
        <v>2784</v>
      </c>
      <c r="G158" s="212"/>
      <c r="H158" s="212"/>
      <c r="I158" s="215"/>
      <c r="J158" s="216">
        <f>BK158</f>
        <v>0</v>
      </c>
      <c r="K158" s="212"/>
      <c r="L158" s="217"/>
      <c r="M158" s="218"/>
      <c r="N158" s="219"/>
      <c r="O158" s="219"/>
      <c r="P158" s="220">
        <f>SUM(P159:P163)</f>
        <v>0</v>
      </c>
      <c r="Q158" s="219"/>
      <c r="R158" s="220">
        <f>SUM(R159:R163)</f>
        <v>0</v>
      </c>
      <c r="S158" s="219"/>
      <c r="T158" s="221">
        <f>SUM(T159:T163)</f>
        <v>0</v>
      </c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R158" s="222" t="s">
        <v>85</v>
      </c>
      <c r="AT158" s="223" t="s">
        <v>77</v>
      </c>
      <c r="AU158" s="223" t="s">
        <v>78</v>
      </c>
      <c r="AY158" s="222" t="s">
        <v>208</v>
      </c>
      <c r="BK158" s="224">
        <f>SUM(BK159:BK163)</f>
        <v>0</v>
      </c>
    </row>
    <row r="159" s="2" customFormat="1" ht="24.15" customHeight="1">
      <c r="A159" s="38"/>
      <c r="B159" s="39"/>
      <c r="C159" s="227" t="s">
        <v>345</v>
      </c>
      <c r="D159" s="227" t="s">
        <v>210</v>
      </c>
      <c r="E159" s="228" t="s">
        <v>2785</v>
      </c>
      <c r="F159" s="229" t="s">
        <v>2786</v>
      </c>
      <c r="G159" s="230" t="s">
        <v>2736</v>
      </c>
      <c r="H159" s="231">
        <v>759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347</v>
      </c>
    </row>
    <row r="160" s="2" customFormat="1" ht="24.15" customHeight="1">
      <c r="A160" s="38"/>
      <c r="B160" s="39"/>
      <c r="C160" s="227" t="s">
        <v>284</v>
      </c>
      <c r="D160" s="227" t="s">
        <v>210</v>
      </c>
      <c r="E160" s="228" t="s">
        <v>2787</v>
      </c>
      <c r="F160" s="229" t="s">
        <v>2788</v>
      </c>
      <c r="G160" s="230" t="s">
        <v>2736</v>
      </c>
      <c r="H160" s="231">
        <v>361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352</v>
      </c>
    </row>
    <row r="161" s="2" customFormat="1" ht="24.15" customHeight="1">
      <c r="A161" s="38"/>
      <c r="B161" s="39"/>
      <c r="C161" s="227" t="s">
        <v>353</v>
      </c>
      <c r="D161" s="227" t="s">
        <v>210</v>
      </c>
      <c r="E161" s="228" t="s">
        <v>2789</v>
      </c>
      <c r="F161" s="229" t="s">
        <v>2790</v>
      </c>
      <c r="G161" s="230" t="s">
        <v>2736</v>
      </c>
      <c r="H161" s="231">
        <v>759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356</v>
      </c>
    </row>
    <row r="162" s="2" customFormat="1" ht="24.15" customHeight="1">
      <c r="A162" s="38"/>
      <c r="B162" s="39"/>
      <c r="C162" s="227" t="s">
        <v>287</v>
      </c>
      <c r="D162" s="227" t="s">
        <v>210</v>
      </c>
      <c r="E162" s="228" t="s">
        <v>2791</v>
      </c>
      <c r="F162" s="229" t="s">
        <v>2792</v>
      </c>
      <c r="G162" s="230" t="s">
        <v>2736</v>
      </c>
      <c r="H162" s="231">
        <v>316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360</v>
      </c>
    </row>
    <row r="163" s="2" customFormat="1" ht="24.15" customHeight="1">
      <c r="A163" s="38"/>
      <c r="B163" s="39"/>
      <c r="C163" s="227" t="s">
        <v>363</v>
      </c>
      <c r="D163" s="227" t="s">
        <v>210</v>
      </c>
      <c r="E163" s="228" t="s">
        <v>2793</v>
      </c>
      <c r="F163" s="229" t="s">
        <v>2794</v>
      </c>
      <c r="G163" s="230" t="s">
        <v>2736</v>
      </c>
      <c r="H163" s="231">
        <v>1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366</v>
      </c>
    </row>
    <row r="164" s="12" customFormat="1" ht="25.92" customHeight="1">
      <c r="A164" s="12"/>
      <c r="B164" s="211"/>
      <c r="C164" s="212"/>
      <c r="D164" s="213" t="s">
        <v>77</v>
      </c>
      <c r="E164" s="214" t="s">
        <v>231</v>
      </c>
      <c r="F164" s="214" t="s">
        <v>2655</v>
      </c>
      <c r="G164" s="212"/>
      <c r="H164" s="212"/>
      <c r="I164" s="215"/>
      <c r="J164" s="216">
        <f>BK164</f>
        <v>0</v>
      </c>
      <c r="K164" s="212"/>
      <c r="L164" s="217"/>
      <c r="M164" s="218"/>
      <c r="N164" s="219"/>
      <c r="O164" s="219"/>
      <c r="P164" s="220">
        <f>SUM(P165:P166)</f>
        <v>0</v>
      </c>
      <c r="Q164" s="219"/>
      <c r="R164" s="220">
        <f>SUM(R165:R166)</f>
        <v>0</v>
      </c>
      <c r="S164" s="219"/>
      <c r="T164" s="221">
        <f>SUM(T165:T166)</f>
        <v>0</v>
      </c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R164" s="222" t="s">
        <v>85</v>
      </c>
      <c r="AT164" s="223" t="s">
        <v>77</v>
      </c>
      <c r="AU164" s="223" t="s">
        <v>78</v>
      </c>
      <c r="AY164" s="222" t="s">
        <v>208</v>
      </c>
      <c r="BK164" s="224">
        <f>SUM(BK165:BK166)</f>
        <v>0</v>
      </c>
    </row>
    <row r="165" s="2" customFormat="1" ht="24.15" customHeight="1">
      <c r="A165" s="38"/>
      <c r="B165" s="39"/>
      <c r="C165" s="227" t="s">
        <v>291</v>
      </c>
      <c r="D165" s="227" t="s">
        <v>210</v>
      </c>
      <c r="E165" s="228" t="s">
        <v>2795</v>
      </c>
      <c r="F165" s="229" t="s">
        <v>2796</v>
      </c>
      <c r="G165" s="230" t="s">
        <v>2739</v>
      </c>
      <c r="H165" s="231">
        <v>1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370</v>
      </c>
    </row>
    <row r="166" s="2" customFormat="1" ht="24.15" customHeight="1">
      <c r="A166" s="38"/>
      <c r="B166" s="39"/>
      <c r="C166" s="227" t="s">
        <v>372</v>
      </c>
      <c r="D166" s="227" t="s">
        <v>210</v>
      </c>
      <c r="E166" s="228" t="s">
        <v>2797</v>
      </c>
      <c r="F166" s="229" t="s">
        <v>2798</v>
      </c>
      <c r="G166" s="230" t="s">
        <v>2739</v>
      </c>
      <c r="H166" s="231">
        <v>1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375</v>
      </c>
    </row>
    <row r="167" s="12" customFormat="1" ht="25.92" customHeight="1">
      <c r="A167" s="12"/>
      <c r="B167" s="211"/>
      <c r="C167" s="212"/>
      <c r="D167" s="213" t="s">
        <v>77</v>
      </c>
      <c r="E167" s="214" t="s">
        <v>252</v>
      </c>
      <c r="F167" s="214" t="s">
        <v>2799</v>
      </c>
      <c r="G167" s="212"/>
      <c r="H167" s="212"/>
      <c r="I167" s="215"/>
      <c r="J167" s="216">
        <f>BK167</f>
        <v>0</v>
      </c>
      <c r="K167" s="212"/>
      <c r="L167" s="217"/>
      <c r="M167" s="218"/>
      <c r="N167" s="219"/>
      <c r="O167" s="219"/>
      <c r="P167" s="220">
        <f>SUM(P168:P177)</f>
        <v>0</v>
      </c>
      <c r="Q167" s="219"/>
      <c r="R167" s="220">
        <f>SUM(R168:R177)</f>
        <v>0</v>
      </c>
      <c r="S167" s="219"/>
      <c r="T167" s="221">
        <f>SUM(T168:T177)</f>
        <v>0</v>
      </c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R167" s="222" t="s">
        <v>85</v>
      </c>
      <c r="AT167" s="223" t="s">
        <v>77</v>
      </c>
      <c r="AU167" s="223" t="s">
        <v>78</v>
      </c>
      <c r="AY167" s="222" t="s">
        <v>208</v>
      </c>
      <c r="BK167" s="224">
        <f>SUM(BK168:BK177)</f>
        <v>0</v>
      </c>
    </row>
    <row r="168" s="2" customFormat="1" ht="24.15" customHeight="1">
      <c r="A168" s="38"/>
      <c r="B168" s="39"/>
      <c r="C168" s="227" t="s">
        <v>298</v>
      </c>
      <c r="D168" s="227" t="s">
        <v>210</v>
      </c>
      <c r="E168" s="228" t="s">
        <v>2800</v>
      </c>
      <c r="F168" s="229" t="s">
        <v>2801</v>
      </c>
      <c r="G168" s="230" t="s">
        <v>2739</v>
      </c>
      <c r="H168" s="231">
        <v>1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380</v>
      </c>
    </row>
    <row r="169" s="2" customFormat="1" ht="37.8" customHeight="1">
      <c r="A169" s="38"/>
      <c r="B169" s="39"/>
      <c r="C169" s="227" t="s">
        <v>383</v>
      </c>
      <c r="D169" s="227" t="s">
        <v>210</v>
      </c>
      <c r="E169" s="228" t="s">
        <v>2802</v>
      </c>
      <c r="F169" s="229" t="s">
        <v>2803</v>
      </c>
      <c r="G169" s="230" t="s">
        <v>2739</v>
      </c>
      <c r="H169" s="231">
        <v>1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386</v>
      </c>
    </row>
    <row r="170" s="2" customFormat="1" ht="24.15" customHeight="1">
      <c r="A170" s="38"/>
      <c r="B170" s="39"/>
      <c r="C170" s="227" t="s">
        <v>303</v>
      </c>
      <c r="D170" s="227" t="s">
        <v>210</v>
      </c>
      <c r="E170" s="228" t="s">
        <v>2804</v>
      </c>
      <c r="F170" s="229" t="s">
        <v>2805</v>
      </c>
      <c r="G170" s="230" t="s">
        <v>2736</v>
      </c>
      <c r="H170" s="231">
        <v>5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389</v>
      </c>
    </row>
    <row r="171" s="2" customFormat="1" ht="24.15" customHeight="1">
      <c r="A171" s="38"/>
      <c r="B171" s="39"/>
      <c r="C171" s="227" t="s">
        <v>390</v>
      </c>
      <c r="D171" s="227" t="s">
        <v>210</v>
      </c>
      <c r="E171" s="228" t="s">
        <v>2806</v>
      </c>
      <c r="F171" s="229" t="s">
        <v>2807</v>
      </c>
      <c r="G171" s="230" t="s">
        <v>253</v>
      </c>
      <c r="H171" s="231">
        <v>470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393</v>
      </c>
    </row>
    <row r="172" s="2" customFormat="1" ht="24.15" customHeight="1">
      <c r="A172" s="38"/>
      <c r="B172" s="39"/>
      <c r="C172" s="227" t="s">
        <v>309</v>
      </c>
      <c r="D172" s="227" t="s">
        <v>210</v>
      </c>
      <c r="E172" s="228" t="s">
        <v>2808</v>
      </c>
      <c r="F172" s="229" t="s">
        <v>2809</v>
      </c>
      <c r="G172" s="230" t="s">
        <v>253</v>
      </c>
      <c r="H172" s="231">
        <v>103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396</v>
      </c>
    </row>
    <row r="173" s="2" customFormat="1" ht="24.15" customHeight="1">
      <c r="A173" s="38"/>
      <c r="B173" s="39"/>
      <c r="C173" s="227" t="s">
        <v>397</v>
      </c>
      <c r="D173" s="227" t="s">
        <v>210</v>
      </c>
      <c r="E173" s="228" t="s">
        <v>2810</v>
      </c>
      <c r="F173" s="229" t="s">
        <v>2811</v>
      </c>
      <c r="G173" s="230" t="s">
        <v>253</v>
      </c>
      <c r="H173" s="231">
        <v>8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400</v>
      </c>
    </row>
    <row r="174" s="2" customFormat="1" ht="24.15" customHeight="1">
      <c r="A174" s="38"/>
      <c r="B174" s="39"/>
      <c r="C174" s="227" t="s">
        <v>314</v>
      </c>
      <c r="D174" s="227" t="s">
        <v>210</v>
      </c>
      <c r="E174" s="228" t="s">
        <v>2812</v>
      </c>
      <c r="F174" s="229" t="s">
        <v>2813</v>
      </c>
      <c r="G174" s="230" t="s">
        <v>253</v>
      </c>
      <c r="H174" s="231">
        <v>3.5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85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405</v>
      </c>
    </row>
    <row r="175" s="2" customFormat="1" ht="24.15" customHeight="1">
      <c r="A175" s="38"/>
      <c r="B175" s="39"/>
      <c r="C175" s="227" t="s">
        <v>407</v>
      </c>
      <c r="D175" s="227" t="s">
        <v>210</v>
      </c>
      <c r="E175" s="228" t="s">
        <v>2814</v>
      </c>
      <c r="F175" s="229" t="s">
        <v>2815</v>
      </c>
      <c r="G175" s="230" t="s">
        <v>2742</v>
      </c>
      <c r="H175" s="231">
        <v>1.5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410</v>
      </c>
    </row>
    <row r="176" s="2" customFormat="1" ht="24.15" customHeight="1">
      <c r="A176" s="38"/>
      <c r="B176" s="39"/>
      <c r="C176" s="227" t="s">
        <v>317</v>
      </c>
      <c r="D176" s="227" t="s">
        <v>210</v>
      </c>
      <c r="E176" s="228" t="s">
        <v>2816</v>
      </c>
      <c r="F176" s="229" t="s">
        <v>2817</v>
      </c>
      <c r="G176" s="230" t="s">
        <v>2725</v>
      </c>
      <c r="H176" s="231">
        <v>0.5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413</v>
      </c>
    </row>
    <row r="177" s="2" customFormat="1" ht="24.15" customHeight="1">
      <c r="A177" s="38"/>
      <c r="B177" s="39"/>
      <c r="C177" s="227" t="s">
        <v>414</v>
      </c>
      <c r="D177" s="227" t="s">
        <v>210</v>
      </c>
      <c r="E177" s="228" t="s">
        <v>2818</v>
      </c>
      <c r="F177" s="229" t="s">
        <v>2819</v>
      </c>
      <c r="G177" s="230" t="s">
        <v>253</v>
      </c>
      <c r="H177" s="231">
        <v>9</v>
      </c>
      <c r="I177" s="232"/>
      <c r="J177" s="233">
        <f>ROUND(I177*H177,2)</f>
        <v>0</v>
      </c>
      <c r="K177" s="234"/>
      <c r="L177" s="44"/>
      <c r="M177" s="288" t="s">
        <v>1</v>
      </c>
      <c r="N177" s="289" t="s">
        <v>44</v>
      </c>
      <c r="O177" s="290"/>
      <c r="P177" s="291">
        <f>O177*H177</f>
        <v>0</v>
      </c>
      <c r="Q177" s="291">
        <v>0</v>
      </c>
      <c r="R177" s="291">
        <f>Q177*H177</f>
        <v>0</v>
      </c>
      <c r="S177" s="291">
        <v>0</v>
      </c>
      <c r="T177" s="292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417</v>
      </c>
    </row>
    <row r="178" s="2" customFormat="1" ht="6.96" customHeight="1">
      <c r="A178" s="38"/>
      <c r="B178" s="66"/>
      <c r="C178" s="67"/>
      <c r="D178" s="67"/>
      <c r="E178" s="67"/>
      <c r="F178" s="67"/>
      <c r="G178" s="67"/>
      <c r="H178" s="67"/>
      <c r="I178" s="67"/>
      <c r="J178" s="67"/>
      <c r="K178" s="67"/>
      <c r="L178" s="44"/>
      <c r="M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</row>
  </sheetData>
  <sheetProtection sheet="1" autoFilter="0" formatColumns="0" formatRows="0" objects="1" scenarios="1" spinCount="100000" saltValue="RMsOpTb8PNwDEJYg2V+pW/5TahHO33jMh+L//OMqybi3ERUe5Rgl4EnbfgYDVidZ/7IrtRXIgDn34hfOdCirWQ==" hashValue="tVu4RNIBb/mjPqXvseW3U7g6+krFzVcs9Y0Pb2iaw18nZXdpSZ1ADXerMdRKIx3MuZ9IoMlqBwN/m2nPXhiPeA==" algorithmName="SHA-512" password="CC35"/>
  <autoFilter ref="C125:K177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4:H114"/>
    <mergeCell ref="E116:H116"/>
    <mergeCell ref="E118:H118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5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132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2645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2820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ROUND(J143,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ROUND((SUM(BE143:BE285)),  2)</f>
        <v>0</v>
      </c>
      <c r="G35" s="38"/>
      <c r="H35" s="38"/>
      <c r="I35" s="164">
        <v>0.20999999999999999</v>
      </c>
      <c r="J35" s="163">
        <f>ROUND(((SUM(BE143:BE285))*I35),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ROUND((SUM(BF143:BF285)),  2)</f>
        <v>0</v>
      </c>
      <c r="G36" s="38"/>
      <c r="H36" s="38"/>
      <c r="I36" s="164">
        <v>0.14999999999999999</v>
      </c>
      <c r="J36" s="163">
        <f>ROUND(((SUM(BF143:BF285))*I36),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ROUND((SUM(BG143:BG285)),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ROUND((SUM(BH143:BH285)),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ROUND((SUM(BI143:BI285)),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2645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D.1.13 - Sadové úpravy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J143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2821</v>
      </c>
      <c r="E99" s="191"/>
      <c r="F99" s="191"/>
      <c r="G99" s="191"/>
      <c r="H99" s="191"/>
      <c r="I99" s="191"/>
      <c r="J99" s="192">
        <f>J144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2822</v>
      </c>
      <c r="E100" s="191"/>
      <c r="F100" s="191"/>
      <c r="G100" s="191"/>
      <c r="H100" s="191"/>
      <c r="I100" s="191"/>
      <c r="J100" s="192">
        <f>J159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2823</v>
      </c>
      <c r="E101" s="191"/>
      <c r="F101" s="191"/>
      <c r="G101" s="191"/>
      <c r="H101" s="191"/>
      <c r="I101" s="191"/>
      <c r="J101" s="192">
        <f>J165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2824</v>
      </c>
      <c r="E102" s="191"/>
      <c r="F102" s="191"/>
      <c r="G102" s="191"/>
      <c r="H102" s="191"/>
      <c r="I102" s="191"/>
      <c r="J102" s="192">
        <f>J170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2825</v>
      </c>
      <c r="E103" s="191"/>
      <c r="F103" s="191"/>
      <c r="G103" s="191"/>
      <c r="H103" s="191"/>
      <c r="I103" s="191"/>
      <c r="J103" s="192">
        <f>J180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2826</v>
      </c>
      <c r="E104" s="191"/>
      <c r="F104" s="191"/>
      <c r="G104" s="191"/>
      <c r="H104" s="191"/>
      <c r="I104" s="191"/>
      <c r="J104" s="192">
        <f>J191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9" customFormat="1" ht="24.96" customHeight="1">
      <c r="A105" s="9"/>
      <c r="B105" s="188"/>
      <c r="C105" s="189"/>
      <c r="D105" s="190" t="s">
        <v>2827</v>
      </c>
      <c r="E105" s="191"/>
      <c r="F105" s="191"/>
      <c r="G105" s="191"/>
      <c r="H105" s="191"/>
      <c r="I105" s="191"/>
      <c r="J105" s="192">
        <f>J200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9" customFormat="1" ht="24.96" customHeight="1">
      <c r="A106" s="9"/>
      <c r="B106" s="188"/>
      <c r="C106" s="189"/>
      <c r="D106" s="190" t="s">
        <v>2828</v>
      </c>
      <c r="E106" s="191"/>
      <c r="F106" s="191"/>
      <c r="G106" s="191"/>
      <c r="H106" s="191"/>
      <c r="I106" s="191"/>
      <c r="J106" s="192">
        <f>J207</f>
        <v>0</v>
      </c>
      <c r="K106" s="189"/>
      <c r="L106" s="193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idden="1" s="9" customFormat="1" ht="24.96" customHeight="1">
      <c r="A107" s="9"/>
      <c r="B107" s="188"/>
      <c r="C107" s="189"/>
      <c r="D107" s="190" t="s">
        <v>2829</v>
      </c>
      <c r="E107" s="191"/>
      <c r="F107" s="191"/>
      <c r="G107" s="191"/>
      <c r="H107" s="191"/>
      <c r="I107" s="191"/>
      <c r="J107" s="192">
        <f>J210</f>
        <v>0</v>
      </c>
      <c r="K107" s="189"/>
      <c r="L107" s="193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idden="1" s="9" customFormat="1" ht="24.96" customHeight="1">
      <c r="A108" s="9"/>
      <c r="B108" s="188"/>
      <c r="C108" s="189"/>
      <c r="D108" s="190" t="s">
        <v>2830</v>
      </c>
      <c r="E108" s="191"/>
      <c r="F108" s="191"/>
      <c r="G108" s="191"/>
      <c r="H108" s="191"/>
      <c r="I108" s="191"/>
      <c r="J108" s="192">
        <f>J212</f>
        <v>0</v>
      </c>
      <c r="K108" s="189"/>
      <c r="L108" s="193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idden="1" s="9" customFormat="1" ht="24.96" customHeight="1">
      <c r="A109" s="9"/>
      <c r="B109" s="188"/>
      <c r="C109" s="189"/>
      <c r="D109" s="190" t="s">
        <v>2831</v>
      </c>
      <c r="E109" s="191"/>
      <c r="F109" s="191"/>
      <c r="G109" s="191"/>
      <c r="H109" s="191"/>
      <c r="I109" s="191"/>
      <c r="J109" s="192">
        <f>J214</f>
        <v>0</v>
      </c>
      <c r="K109" s="189"/>
      <c r="L109" s="193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idden="1" s="9" customFormat="1" ht="24.96" customHeight="1">
      <c r="A110" s="9"/>
      <c r="B110" s="188"/>
      <c r="C110" s="189"/>
      <c r="D110" s="190" t="s">
        <v>2832</v>
      </c>
      <c r="E110" s="191"/>
      <c r="F110" s="191"/>
      <c r="G110" s="191"/>
      <c r="H110" s="191"/>
      <c r="I110" s="191"/>
      <c r="J110" s="192">
        <f>J218</f>
        <v>0</v>
      </c>
      <c r="K110" s="189"/>
      <c r="L110" s="193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idden="1" s="9" customFormat="1" ht="24.96" customHeight="1">
      <c r="A111" s="9"/>
      <c r="B111" s="188"/>
      <c r="C111" s="189"/>
      <c r="D111" s="190" t="s">
        <v>2833</v>
      </c>
      <c r="E111" s="191"/>
      <c r="F111" s="191"/>
      <c r="G111" s="191"/>
      <c r="H111" s="191"/>
      <c r="I111" s="191"/>
      <c r="J111" s="192">
        <f>J222</f>
        <v>0</v>
      </c>
      <c r="K111" s="189"/>
      <c r="L111" s="193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idden="1" s="9" customFormat="1" ht="24.96" customHeight="1">
      <c r="A112" s="9"/>
      <c r="B112" s="188"/>
      <c r="C112" s="189"/>
      <c r="D112" s="190" t="s">
        <v>2834</v>
      </c>
      <c r="E112" s="191"/>
      <c r="F112" s="191"/>
      <c r="G112" s="191"/>
      <c r="H112" s="191"/>
      <c r="I112" s="191"/>
      <c r="J112" s="192">
        <f>J238</f>
        <v>0</v>
      </c>
      <c r="K112" s="189"/>
      <c r="L112" s="193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</row>
    <row r="113" hidden="1" s="9" customFormat="1" ht="24.96" customHeight="1">
      <c r="A113" s="9"/>
      <c r="B113" s="188"/>
      <c r="C113" s="189"/>
      <c r="D113" s="190" t="s">
        <v>2835</v>
      </c>
      <c r="E113" s="191"/>
      <c r="F113" s="191"/>
      <c r="G113" s="191"/>
      <c r="H113" s="191"/>
      <c r="I113" s="191"/>
      <c r="J113" s="192">
        <f>J240</f>
        <v>0</v>
      </c>
      <c r="K113" s="189"/>
      <c r="L113" s="193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</row>
    <row r="114" hidden="1" s="9" customFormat="1" ht="24.96" customHeight="1">
      <c r="A114" s="9"/>
      <c r="B114" s="188"/>
      <c r="C114" s="189"/>
      <c r="D114" s="190" t="s">
        <v>2836</v>
      </c>
      <c r="E114" s="191"/>
      <c r="F114" s="191"/>
      <c r="G114" s="191"/>
      <c r="H114" s="191"/>
      <c r="I114" s="191"/>
      <c r="J114" s="192">
        <f>J242</f>
        <v>0</v>
      </c>
      <c r="K114" s="189"/>
      <c r="L114" s="193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</row>
    <row r="115" hidden="1" s="9" customFormat="1" ht="24.96" customHeight="1">
      <c r="A115" s="9"/>
      <c r="B115" s="188"/>
      <c r="C115" s="189"/>
      <c r="D115" s="190" t="s">
        <v>2837</v>
      </c>
      <c r="E115" s="191"/>
      <c r="F115" s="191"/>
      <c r="G115" s="191"/>
      <c r="H115" s="191"/>
      <c r="I115" s="191"/>
      <c r="J115" s="192">
        <f>J249</f>
        <v>0</v>
      </c>
      <c r="K115" s="189"/>
      <c r="L115" s="193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</row>
    <row r="116" hidden="1" s="9" customFormat="1" ht="24.96" customHeight="1">
      <c r="A116" s="9"/>
      <c r="B116" s="188"/>
      <c r="C116" s="189"/>
      <c r="D116" s="190" t="s">
        <v>2838</v>
      </c>
      <c r="E116" s="191"/>
      <c r="F116" s="191"/>
      <c r="G116" s="191"/>
      <c r="H116" s="191"/>
      <c r="I116" s="191"/>
      <c r="J116" s="192">
        <f>J251</f>
        <v>0</v>
      </c>
      <c r="K116" s="189"/>
      <c r="L116" s="193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idden="1" s="9" customFormat="1" ht="24.96" customHeight="1">
      <c r="A117" s="9"/>
      <c r="B117" s="188"/>
      <c r="C117" s="189"/>
      <c r="D117" s="190" t="s">
        <v>2839</v>
      </c>
      <c r="E117" s="191"/>
      <c r="F117" s="191"/>
      <c r="G117" s="191"/>
      <c r="H117" s="191"/>
      <c r="I117" s="191"/>
      <c r="J117" s="192">
        <f>J253</f>
        <v>0</v>
      </c>
      <c r="K117" s="189"/>
      <c r="L117" s="193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</row>
    <row r="118" hidden="1" s="9" customFormat="1" ht="24.96" customHeight="1">
      <c r="A118" s="9"/>
      <c r="B118" s="188"/>
      <c r="C118" s="189"/>
      <c r="D118" s="190" t="s">
        <v>2840</v>
      </c>
      <c r="E118" s="191"/>
      <c r="F118" s="191"/>
      <c r="G118" s="191"/>
      <c r="H118" s="191"/>
      <c r="I118" s="191"/>
      <c r="J118" s="192">
        <f>J256</f>
        <v>0</v>
      </c>
      <c r="K118" s="189"/>
      <c r="L118" s="193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</row>
    <row r="119" hidden="1" s="9" customFormat="1" ht="24.96" customHeight="1">
      <c r="A119" s="9"/>
      <c r="B119" s="188"/>
      <c r="C119" s="189"/>
      <c r="D119" s="190" t="s">
        <v>2841</v>
      </c>
      <c r="E119" s="191"/>
      <c r="F119" s="191"/>
      <c r="G119" s="191"/>
      <c r="H119" s="191"/>
      <c r="I119" s="191"/>
      <c r="J119" s="192">
        <f>J265</f>
        <v>0</v>
      </c>
      <c r="K119" s="189"/>
      <c r="L119" s="193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idden="1" s="9" customFormat="1" ht="24.96" customHeight="1">
      <c r="A120" s="9"/>
      <c r="B120" s="188"/>
      <c r="C120" s="189"/>
      <c r="D120" s="190" t="s">
        <v>2842</v>
      </c>
      <c r="E120" s="191"/>
      <c r="F120" s="191"/>
      <c r="G120" s="191"/>
      <c r="H120" s="191"/>
      <c r="I120" s="191"/>
      <c r="J120" s="192">
        <f>J274</f>
        <v>0</v>
      </c>
      <c r="K120" s="189"/>
      <c r="L120" s="193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idden="1" s="9" customFormat="1" ht="24.96" customHeight="1">
      <c r="A121" s="9"/>
      <c r="B121" s="188"/>
      <c r="C121" s="189"/>
      <c r="D121" s="190" t="s">
        <v>2843</v>
      </c>
      <c r="E121" s="191"/>
      <c r="F121" s="191"/>
      <c r="G121" s="191"/>
      <c r="H121" s="191"/>
      <c r="I121" s="191"/>
      <c r="J121" s="192">
        <f>J281</f>
        <v>0</v>
      </c>
      <c r="K121" s="189"/>
      <c r="L121" s="193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</row>
    <row r="122" hidden="1" s="2" customFormat="1" ht="21.84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hidden="1" s="2" customFormat="1" ht="6.96" customHeight="1">
      <c r="A123" s="38"/>
      <c r="B123" s="66"/>
      <c r="C123" s="67"/>
      <c r="D123" s="67"/>
      <c r="E123" s="67"/>
      <c r="F123" s="67"/>
      <c r="G123" s="67"/>
      <c r="H123" s="67"/>
      <c r="I123" s="67"/>
      <c r="J123" s="67"/>
      <c r="K123" s="67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hidden="1"/>
    <row r="125" hidden="1"/>
    <row r="126" hidden="1"/>
    <row r="127" s="2" customFormat="1" ht="6.96" customHeight="1">
      <c r="A127" s="38"/>
      <c r="B127" s="68"/>
      <c r="C127" s="69"/>
      <c r="D127" s="69"/>
      <c r="E127" s="69"/>
      <c r="F127" s="69"/>
      <c r="G127" s="69"/>
      <c r="H127" s="69"/>
      <c r="I127" s="69"/>
      <c r="J127" s="69"/>
      <c r="K127" s="69"/>
      <c r="L127" s="63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</row>
    <row r="128" s="2" customFormat="1" ht="24.96" customHeight="1">
      <c r="A128" s="38"/>
      <c r="B128" s="39"/>
      <c r="C128" s="23" t="s">
        <v>193</v>
      </c>
      <c r="D128" s="40"/>
      <c r="E128" s="40"/>
      <c r="F128" s="40"/>
      <c r="G128" s="40"/>
      <c r="H128" s="40"/>
      <c r="I128" s="40"/>
      <c r="J128" s="40"/>
      <c r="K128" s="40"/>
      <c r="L128" s="63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</row>
    <row r="129" s="2" customFormat="1" ht="6.96" customHeight="1">
      <c r="A129" s="38"/>
      <c r="B129" s="39"/>
      <c r="C129" s="40"/>
      <c r="D129" s="40"/>
      <c r="E129" s="40"/>
      <c r="F129" s="40"/>
      <c r="G129" s="40"/>
      <c r="H129" s="40"/>
      <c r="I129" s="40"/>
      <c r="J129" s="40"/>
      <c r="K129" s="40"/>
      <c r="L129" s="63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</row>
    <row r="130" s="2" customFormat="1" ht="12" customHeight="1">
      <c r="A130" s="38"/>
      <c r="B130" s="39"/>
      <c r="C130" s="32" t="s">
        <v>16</v>
      </c>
      <c r="D130" s="40"/>
      <c r="E130" s="40"/>
      <c r="F130" s="40"/>
      <c r="G130" s="40"/>
      <c r="H130" s="40"/>
      <c r="I130" s="40"/>
      <c r="J130" s="40"/>
      <c r="K130" s="40"/>
      <c r="L130" s="63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</row>
    <row r="131" s="2" customFormat="1" ht="26.25" customHeight="1">
      <c r="A131" s="38"/>
      <c r="B131" s="39"/>
      <c r="C131" s="40"/>
      <c r="D131" s="40"/>
      <c r="E131" s="183" t="str">
        <f>E7</f>
        <v>Přestavba a rozšíření domova pro seniory Jiráskova č.p.193 Broumov</v>
      </c>
      <c r="F131" s="32"/>
      <c r="G131" s="32"/>
      <c r="H131" s="32"/>
      <c r="I131" s="40"/>
      <c r="J131" s="40"/>
      <c r="K131" s="40"/>
      <c r="L131" s="63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</row>
    <row r="132" s="1" customFormat="1" ht="12" customHeight="1">
      <c r="B132" s="21"/>
      <c r="C132" s="32" t="s">
        <v>157</v>
      </c>
      <c r="D132" s="22"/>
      <c r="E132" s="22"/>
      <c r="F132" s="22"/>
      <c r="G132" s="22"/>
      <c r="H132" s="22"/>
      <c r="I132" s="22"/>
      <c r="J132" s="22"/>
      <c r="K132" s="22"/>
      <c r="L132" s="20"/>
    </row>
    <row r="133" s="2" customFormat="1" ht="16.5" customHeight="1">
      <c r="A133" s="38"/>
      <c r="B133" s="39"/>
      <c r="C133" s="40"/>
      <c r="D133" s="40"/>
      <c r="E133" s="183" t="s">
        <v>2645</v>
      </c>
      <c r="F133" s="40"/>
      <c r="G133" s="40"/>
      <c r="H133" s="40"/>
      <c r="I133" s="40"/>
      <c r="J133" s="40"/>
      <c r="K133" s="40"/>
      <c r="L133" s="63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</row>
    <row r="134" s="2" customFormat="1" ht="12" customHeight="1">
      <c r="A134" s="38"/>
      <c r="B134" s="39"/>
      <c r="C134" s="32" t="s">
        <v>159</v>
      </c>
      <c r="D134" s="40"/>
      <c r="E134" s="40"/>
      <c r="F134" s="40"/>
      <c r="G134" s="40"/>
      <c r="H134" s="40"/>
      <c r="I134" s="40"/>
      <c r="J134" s="40"/>
      <c r="K134" s="40"/>
      <c r="L134" s="63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</row>
    <row r="135" s="2" customFormat="1" ht="16.5" customHeight="1">
      <c r="A135" s="38"/>
      <c r="B135" s="39"/>
      <c r="C135" s="40"/>
      <c r="D135" s="40"/>
      <c r="E135" s="76" t="str">
        <f>E11</f>
        <v>D.1.13 - Sadové úpravy</v>
      </c>
      <c r="F135" s="40"/>
      <c r="G135" s="40"/>
      <c r="H135" s="40"/>
      <c r="I135" s="40"/>
      <c r="J135" s="40"/>
      <c r="K135" s="40"/>
      <c r="L135" s="63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</row>
    <row r="136" s="2" customFormat="1" ht="6.96" customHeight="1">
      <c r="A136" s="38"/>
      <c r="B136" s="39"/>
      <c r="C136" s="40"/>
      <c r="D136" s="40"/>
      <c r="E136" s="40"/>
      <c r="F136" s="40"/>
      <c r="G136" s="40"/>
      <c r="H136" s="40"/>
      <c r="I136" s="40"/>
      <c r="J136" s="40"/>
      <c r="K136" s="40"/>
      <c r="L136" s="63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</row>
    <row r="137" s="2" customFormat="1" ht="12" customHeight="1">
      <c r="A137" s="38"/>
      <c r="B137" s="39"/>
      <c r="C137" s="32" t="s">
        <v>20</v>
      </c>
      <c r="D137" s="40"/>
      <c r="E137" s="40"/>
      <c r="F137" s="27" t="str">
        <f>F14</f>
        <v xml:space="preserve"> </v>
      </c>
      <c r="G137" s="40"/>
      <c r="H137" s="40"/>
      <c r="I137" s="32" t="s">
        <v>22</v>
      </c>
      <c r="J137" s="79" t="str">
        <f>IF(J14="","",J14)</f>
        <v>13. 3. 2022</v>
      </c>
      <c r="K137" s="40"/>
      <c r="L137" s="63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</row>
    <row r="138" s="2" customFormat="1" ht="6.96" customHeight="1">
      <c r="A138" s="38"/>
      <c r="B138" s="39"/>
      <c r="C138" s="40"/>
      <c r="D138" s="40"/>
      <c r="E138" s="40"/>
      <c r="F138" s="40"/>
      <c r="G138" s="40"/>
      <c r="H138" s="40"/>
      <c r="I138" s="40"/>
      <c r="J138" s="40"/>
      <c r="K138" s="40"/>
      <c r="L138" s="63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</row>
    <row r="139" s="2" customFormat="1" ht="40.05" customHeight="1">
      <c r="A139" s="38"/>
      <c r="B139" s="39"/>
      <c r="C139" s="32" t="s">
        <v>24</v>
      </c>
      <c r="D139" s="40"/>
      <c r="E139" s="40"/>
      <c r="F139" s="27" t="str">
        <f>E17</f>
        <v>Město Broumov, třída Masarykova 239,55001 Broumov</v>
      </c>
      <c r="G139" s="40"/>
      <c r="H139" s="40"/>
      <c r="I139" s="32" t="s">
        <v>32</v>
      </c>
      <c r="J139" s="36" t="str">
        <f>E23</f>
        <v xml:space="preserve">Ing. Ondřej Nesměrák, Ploštilova 1379,14300 Praha </v>
      </c>
      <c r="K139" s="40"/>
      <c r="L139" s="63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</row>
    <row r="140" s="2" customFormat="1" ht="15.15" customHeight="1">
      <c r="A140" s="38"/>
      <c r="B140" s="39"/>
      <c r="C140" s="32" t="s">
        <v>30</v>
      </c>
      <c r="D140" s="40"/>
      <c r="E140" s="40"/>
      <c r="F140" s="27" t="str">
        <f>IF(E20="","",E20)</f>
        <v>Vyplň údaj</v>
      </c>
      <c r="G140" s="40"/>
      <c r="H140" s="40"/>
      <c r="I140" s="32" t="s">
        <v>36</v>
      </c>
      <c r="J140" s="36" t="str">
        <f>E26</f>
        <v xml:space="preserve"> </v>
      </c>
      <c r="K140" s="40"/>
      <c r="L140" s="63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</row>
    <row r="141" s="2" customFormat="1" ht="10.32" customHeight="1">
      <c r="A141" s="38"/>
      <c r="B141" s="39"/>
      <c r="C141" s="40"/>
      <c r="D141" s="40"/>
      <c r="E141" s="40"/>
      <c r="F141" s="40"/>
      <c r="G141" s="40"/>
      <c r="H141" s="40"/>
      <c r="I141" s="40"/>
      <c r="J141" s="40"/>
      <c r="K141" s="40"/>
      <c r="L141" s="63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</row>
    <row r="142" s="11" customFormat="1" ht="29.28" customHeight="1">
      <c r="A142" s="199"/>
      <c r="B142" s="200"/>
      <c r="C142" s="201" t="s">
        <v>194</v>
      </c>
      <c r="D142" s="202" t="s">
        <v>63</v>
      </c>
      <c r="E142" s="202" t="s">
        <v>59</v>
      </c>
      <c r="F142" s="202" t="s">
        <v>60</v>
      </c>
      <c r="G142" s="202" t="s">
        <v>195</v>
      </c>
      <c r="H142" s="202" t="s">
        <v>196</v>
      </c>
      <c r="I142" s="202" t="s">
        <v>197</v>
      </c>
      <c r="J142" s="203" t="s">
        <v>163</v>
      </c>
      <c r="K142" s="204" t="s">
        <v>198</v>
      </c>
      <c r="L142" s="205"/>
      <c r="M142" s="100" t="s">
        <v>1</v>
      </c>
      <c r="N142" s="101" t="s">
        <v>42</v>
      </c>
      <c r="O142" s="101" t="s">
        <v>199</v>
      </c>
      <c r="P142" s="101" t="s">
        <v>200</v>
      </c>
      <c r="Q142" s="101" t="s">
        <v>201</v>
      </c>
      <c r="R142" s="101" t="s">
        <v>202</v>
      </c>
      <c r="S142" s="101" t="s">
        <v>203</v>
      </c>
      <c r="T142" s="102" t="s">
        <v>204</v>
      </c>
      <c r="U142" s="199"/>
      <c r="V142" s="199"/>
      <c r="W142" s="199"/>
      <c r="X142" s="199"/>
      <c r="Y142" s="199"/>
      <c r="Z142" s="199"/>
      <c r="AA142" s="199"/>
      <c r="AB142" s="199"/>
      <c r="AC142" s="199"/>
      <c r="AD142" s="199"/>
      <c r="AE142" s="199"/>
    </row>
    <row r="143" s="2" customFormat="1" ht="22.8" customHeight="1">
      <c r="A143" s="38"/>
      <c r="B143" s="39"/>
      <c r="C143" s="107" t="s">
        <v>205</v>
      </c>
      <c r="D143" s="40"/>
      <c r="E143" s="40"/>
      <c r="F143" s="40"/>
      <c r="G143" s="40"/>
      <c r="H143" s="40"/>
      <c r="I143" s="40"/>
      <c r="J143" s="206">
        <f>BK143</f>
        <v>0</v>
      </c>
      <c r="K143" s="40"/>
      <c r="L143" s="44"/>
      <c r="M143" s="103"/>
      <c r="N143" s="207"/>
      <c r="O143" s="104"/>
      <c r="P143" s="208">
        <f>P144+P159+P165+P170+P180+P191+P200+P207+P210+P212+P214+P218+P222+P238+P240+P242+P249+P251+P253+P256+P265+P274+P281</f>
        <v>0</v>
      </c>
      <c r="Q143" s="104"/>
      <c r="R143" s="208">
        <f>R144+R159+R165+R170+R180+R191+R200+R207+R210+R212+R214+R218+R222+R238+R240+R242+R249+R251+R253+R256+R265+R274+R281</f>
        <v>0</v>
      </c>
      <c r="S143" s="104"/>
      <c r="T143" s="209">
        <f>T144+T159+T165+T170+T180+T191+T200+T207+T210+T212+T214+T218+T222+T238+T240+T242+T249+T251+T253+T256+T265+T274+T281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T143" s="17" t="s">
        <v>77</v>
      </c>
      <c r="AU143" s="17" t="s">
        <v>165</v>
      </c>
      <c r="BK143" s="210">
        <f>BK144+BK159+BK165+BK170+BK180+BK191+BK200+BK207+BK210+BK212+BK214+BK218+BK222+BK238+BK240+BK242+BK249+BK251+BK253+BK256+BK265+BK274+BK281</f>
        <v>0</v>
      </c>
    </row>
    <row r="144" s="12" customFormat="1" ht="25.92" customHeight="1">
      <c r="A144" s="12"/>
      <c r="B144" s="211"/>
      <c r="C144" s="212"/>
      <c r="D144" s="213" t="s">
        <v>77</v>
      </c>
      <c r="E144" s="214" t="s">
        <v>2844</v>
      </c>
      <c r="F144" s="214" t="s">
        <v>2845</v>
      </c>
      <c r="G144" s="212"/>
      <c r="H144" s="212"/>
      <c r="I144" s="215"/>
      <c r="J144" s="216">
        <f>BK144</f>
        <v>0</v>
      </c>
      <c r="K144" s="212"/>
      <c r="L144" s="217"/>
      <c r="M144" s="218"/>
      <c r="N144" s="219"/>
      <c r="O144" s="219"/>
      <c r="P144" s="220">
        <f>SUM(P145:P158)</f>
        <v>0</v>
      </c>
      <c r="Q144" s="219"/>
      <c r="R144" s="220">
        <f>SUM(R145:R158)</f>
        <v>0</v>
      </c>
      <c r="S144" s="219"/>
      <c r="T144" s="221">
        <f>SUM(T145:T158)</f>
        <v>0</v>
      </c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R144" s="222" t="s">
        <v>85</v>
      </c>
      <c r="AT144" s="223" t="s">
        <v>77</v>
      </c>
      <c r="AU144" s="223" t="s">
        <v>78</v>
      </c>
      <c r="AY144" s="222" t="s">
        <v>208</v>
      </c>
      <c r="BK144" s="224">
        <f>SUM(BK145:BK158)</f>
        <v>0</v>
      </c>
    </row>
    <row r="145" s="2" customFormat="1" ht="33" customHeight="1">
      <c r="A145" s="38"/>
      <c r="B145" s="39"/>
      <c r="C145" s="227" t="s">
        <v>85</v>
      </c>
      <c r="D145" s="227" t="s">
        <v>210</v>
      </c>
      <c r="E145" s="228" t="s">
        <v>2846</v>
      </c>
      <c r="F145" s="229" t="s">
        <v>2847</v>
      </c>
      <c r="G145" s="230" t="s">
        <v>308</v>
      </c>
      <c r="H145" s="231">
        <v>152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91</v>
      </c>
    </row>
    <row r="146" s="2" customFormat="1" ht="24.15" customHeight="1">
      <c r="A146" s="38"/>
      <c r="B146" s="39"/>
      <c r="C146" s="227" t="s">
        <v>91</v>
      </c>
      <c r="D146" s="227" t="s">
        <v>210</v>
      </c>
      <c r="E146" s="228" t="s">
        <v>2848</v>
      </c>
      <c r="F146" s="229" t="s">
        <v>2849</v>
      </c>
      <c r="G146" s="230" t="s">
        <v>689</v>
      </c>
      <c r="H146" s="231">
        <v>8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214</v>
      </c>
    </row>
    <row r="147" s="2" customFormat="1" ht="24.15" customHeight="1">
      <c r="A147" s="38"/>
      <c r="B147" s="39"/>
      <c r="C147" s="227" t="s">
        <v>223</v>
      </c>
      <c r="D147" s="227" t="s">
        <v>210</v>
      </c>
      <c r="E147" s="228" t="s">
        <v>2850</v>
      </c>
      <c r="F147" s="229" t="s">
        <v>2851</v>
      </c>
      <c r="G147" s="230" t="s">
        <v>689</v>
      </c>
      <c r="H147" s="231">
        <v>1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226</v>
      </c>
    </row>
    <row r="148" s="2" customFormat="1" ht="33" customHeight="1">
      <c r="A148" s="38"/>
      <c r="B148" s="39"/>
      <c r="C148" s="227" t="s">
        <v>214</v>
      </c>
      <c r="D148" s="227" t="s">
        <v>210</v>
      </c>
      <c r="E148" s="228" t="s">
        <v>2852</v>
      </c>
      <c r="F148" s="229" t="s">
        <v>2853</v>
      </c>
      <c r="G148" s="230" t="s">
        <v>689</v>
      </c>
      <c r="H148" s="231">
        <v>8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231</v>
      </c>
    </row>
    <row r="149" s="2" customFormat="1" ht="33" customHeight="1">
      <c r="A149" s="38"/>
      <c r="B149" s="39"/>
      <c r="C149" s="227" t="s">
        <v>233</v>
      </c>
      <c r="D149" s="227" t="s">
        <v>210</v>
      </c>
      <c r="E149" s="228" t="s">
        <v>2854</v>
      </c>
      <c r="F149" s="229" t="s">
        <v>2855</v>
      </c>
      <c r="G149" s="230" t="s">
        <v>689</v>
      </c>
      <c r="H149" s="231">
        <v>1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236</v>
      </c>
    </row>
    <row r="150" s="2" customFormat="1" ht="24.15" customHeight="1">
      <c r="A150" s="38"/>
      <c r="B150" s="39"/>
      <c r="C150" s="227" t="s">
        <v>226</v>
      </c>
      <c r="D150" s="227" t="s">
        <v>210</v>
      </c>
      <c r="E150" s="228" t="s">
        <v>2856</v>
      </c>
      <c r="F150" s="229" t="s">
        <v>2857</v>
      </c>
      <c r="G150" s="230" t="s">
        <v>689</v>
      </c>
      <c r="H150" s="231">
        <v>3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240</v>
      </c>
    </row>
    <row r="151" s="2" customFormat="1" ht="24.15" customHeight="1">
      <c r="A151" s="38"/>
      <c r="B151" s="39"/>
      <c r="C151" s="227" t="s">
        <v>242</v>
      </c>
      <c r="D151" s="227" t="s">
        <v>210</v>
      </c>
      <c r="E151" s="228" t="s">
        <v>2858</v>
      </c>
      <c r="F151" s="229" t="s">
        <v>2859</v>
      </c>
      <c r="G151" s="230" t="s">
        <v>689</v>
      </c>
      <c r="H151" s="231">
        <v>1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245</v>
      </c>
    </row>
    <row r="152" s="2" customFormat="1" ht="24.15" customHeight="1">
      <c r="A152" s="38"/>
      <c r="B152" s="39"/>
      <c r="C152" s="227" t="s">
        <v>231</v>
      </c>
      <c r="D152" s="227" t="s">
        <v>210</v>
      </c>
      <c r="E152" s="228" t="s">
        <v>2860</v>
      </c>
      <c r="F152" s="229" t="s">
        <v>2861</v>
      </c>
      <c r="G152" s="230" t="s">
        <v>689</v>
      </c>
      <c r="H152" s="231">
        <v>1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249</v>
      </c>
    </row>
    <row r="153" s="2" customFormat="1" ht="24.15" customHeight="1">
      <c r="A153" s="38"/>
      <c r="B153" s="39"/>
      <c r="C153" s="227" t="s">
        <v>252</v>
      </c>
      <c r="D153" s="227" t="s">
        <v>210</v>
      </c>
      <c r="E153" s="228" t="s">
        <v>2862</v>
      </c>
      <c r="F153" s="229" t="s">
        <v>2863</v>
      </c>
      <c r="G153" s="230" t="s">
        <v>689</v>
      </c>
      <c r="H153" s="231">
        <v>2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256</v>
      </c>
    </row>
    <row r="154" s="2" customFormat="1" ht="24.15" customHeight="1">
      <c r="A154" s="38"/>
      <c r="B154" s="39"/>
      <c r="C154" s="227" t="s">
        <v>236</v>
      </c>
      <c r="D154" s="227" t="s">
        <v>210</v>
      </c>
      <c r="E154" s="228" t="s">
        <v>2864</v>
      </c>
      <c r="F154" s="229" t="s">
        <v>2865</v>
      </c>
      <c r="G154" s="230" t="s">
        <v>689</v>
      </c>
      <c r="H154" s="231">
        <v>1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261</v>
      </c>
    </row>
    <row r="155" s="2" customFormat="1" ht="24.15" customHeight="1">
      <c r="A155" s="38"/>
      <c r="B155" s="39"/>
      <c r="C155" s="227" t="s">
        <v>264</v>
      </c>
      <c r="D155" s="227" t="s">
        <v>210</v>
      </c>
      <c r="E155" s="228" t="s">
        <v>2866</v>
      </c>
      <c r="F155" s="229" t="s">
        <v>2867</v>
      </c>
      <c r="G155" s="230" t="s">
        <v>689</v>
      </c>
      <c r="H155" s="231">
        <v>1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268</v>
      </c>
    </row>
    <row r="156" s="2" customFormat="1" ht="24.15" customHeight="1">
      <c r="A156" s="38"/>
      <c r="B156" s="39"/>
      <c r="C156" s="227" t="s">
        <v>240</v>
      </c>
      <c r="D156" s="227" t="s">
        <v>210</v>
      </c>
      <c r="E156" s="228" t="s">
        <v>2868</v>
      </c>
      <c r="F156" s="229" t="s">
        <v>2869</v>
      </c>
      <c r="G156" s="230" t="s">
        <v>689</v>
      </c>
      <c r="H156" s="231">
        <v>2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272</v>
      </c>
    </row>
    <row r="157" s="2" customFormat="1" ht="24.15" customHeight="1">
      <c r="A157" s="38"/>
      <c r="B157" s="39"/>
      <c r="C157" s="227" t="s">
        <v>274</v>
      </c>
      <c r="D157" s="227" t="s">
        <v>210</v>
      </c>
      <c r="E157" s="228" t="s">
        <v>2870</v>
      </c>
      <c r="F157" s="229" t="s">
        <v>2871</v>
      </c>
      <c r="G157" s="230" t="s">
        <v>689</v>
      </c>
      <c r="H157" s="231">
        <v>1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277</v>
      </c>
    </row>
    <row r="158" s="2" customFormat="1" ht="16.5" customHeight="1">
      <c r="A158" s="38"/>
      <c r="B158" s="39"/>
      <c r="C158" s="227" t="s">
        <v>245</v>
      </c>
      <c r="D158" s="227" t="s">
        <v>210</v>
      </c>
      <c r="E158" s="228" t="s">
        <v>2872</v>
      </c>
      <c r="F158" s="229" t="s">
        <v>2873</v>
      </c>
      <c r="G158" s="230" t="s">
        <v>2874</v>
      </c>
      <c r="H158" s="231">
        <v>1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280</v>
      </c>
    </row>
    <row r="159" s="12" customFormat="1" ht="25.92" customHeight="1">
      <c r="A159" s="12"/>
      <c r="B159" s="211"/>
      <c r="C159" s="212"/>
      <c r="D159" s="213" t="s">
        <v>77</v>
      </c>
      <c r="E159" s="214" t="s">
        <v>2875</v>
      </c>
      <c r="F159" s="214" t="s">
        <v>2876</v>
      </c>
      <c r="G159" s="212"/>
      <c r="H159" s="212"/>
      <c r="I159" s="215"/>
      <c r="J159" s="216">
        <f>BK159</f>
        <v>0</v>
      </c>
      <c r="K159" s="212"/>
      <c r="L159" s="217"/>
      <c r="M159" s="218"/>
      <c r="N159" s="219"/>
      <c r="O159" s="219"/>
      <c r="P159" s="220">
        <f>SUM(P160:P164)</f>
        <v>0</v>
      </c>
      <c r="Q159" s="219"/>
      <c r="R159" s="220">
        <f>SUM(R160:R164)</f>
        <v>0</v>
      </c>
      <c r="S159" s="219"/>
      <c r="T159" s="221">
        <f>SUM(T160:T164)</f>
        <v>0</v>
      </c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R159" s="222" t="s">
        <v>85</v>
      </c>
      <c r="AT159" s="223" t="s">
        <v>77</v>
      </c>
      <c r="AU159" s="223" t="s">
        <v>78</v>
      </c>
      <c r="AY159" s="222" t="s">
        <v>208</v>
      </c>
      <c r="BK159" s="224">
        <f>SUM(BK160:BK164)</f>
        <v>0</v>
      </c>
    </row>
    <row r="160" s="2" customFormat="1" ht="21.75" customHeight="1">
      <c r="A160" s="38"/>
      <c r="B160" s="39"/>
      <c r="C160" s="227" t="s">
        <v>8</v>
      </c>
      <c r="D160" s="227" t="s">
        <v>210</v>
      </c>
      <c r="E160" s="228" t="s">
        <v>2877</v>
      </c>
      <c r="F160" s="229" t="s">
        <v>2878</v>
      </c>
      <c r="G160" s="230" t="s">
        <v>308</v>
      </c>
      <c r="H160" s="231">
        <v>1923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284</v>
      </c>
    </row>
    <row r="161" s="2" customFormat="1" ht="24.15" customHeight="1">
      <c r="A161" s="38"/>
      <c r="B161" s="39"/>
      <c r="C161" s="227" t="s">
        <v>249</v>
      </c>
      <c r="D161" s="227" t="s">
        <v>210</v>
      </c>
      <c r="E161" s="228" t="s">
        <v>2879</v>
      </c>
      <c r="F161" s="229" t="s">
        <v>2880</v>
      </c>
      <c r="G161" s="230" t="s">
        <v>308</v>
      </c>
      <c r="H161" s="231">
        <v>3846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287</v>
      </c>
    </row>
    <row r="162" s="2" customFormat="1" ht="16.5" customHeight="1">
      <c r="A162" s="38"/>
      <c r="B162" s="39"/>
      <c r="C162" s="227" t="s">
        <v>288</v>
      </c>
      <c r="D162" s="227" t="s">
        <v>210</v>
      </c>
      <c r="E162" s="228" t="s">
        <v>2881</v>
      </c>
      <c r="F162" s="229" t="s">
        <v>2882</v>
      </c>
      <c r="G162" s="230" t="s">
        <v>308</v>
      </c>
      <c r="H162" s="231">
        <v>1923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291</v>
      </c>
    </row>
    <row r="163" s="2" customFormat="1" ht="33" customHeight="1">
      <c r="A163" s="38"/>
      <c r="B163" s="39"/>
      <c r="C163" s="227" t="s">
        <v>256</v>
      </c>
      <c r="D163" s="227" t="s">
        <v>210</v>
      </c>
      <c r="E163" s="228" t="s">
        <v>2883</v>
      </c>
      <c r="F163" s="229" t="s">
        <v>2884</v>
      </c>
      <c r="G163" s="230" t="s">
        <v>308</v>
      </c>
      <c r="H163" s="231">
        <v>1923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298</v>
      </c>
    </row>
    <row r="164" s="2" customFormat="1" ht="16.5" customHeight="1">
      <c r="A164" s="38"/>
      <c r="B164" s="39"/>
      <c r="C164" s="227" t="s">
        <v>300</v>
      </c>
      <c r="D164" s="227" t="s">
        <v>210</v>
      </c>
      <c r="E164" s="228" t="s">
        <v>2885</v>
      </c>
      <c r="F164" s="229" t="s">
        <v>2886</v>
      </c>
      <c r="G164" s="230" t="s">
        <v>2129</v>
      </c>
      <c r="H164" s="231">
        <v>5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303</v>
      </c>
    </row>
    <row r="165" s="12" customFormat="1" ht="25.92" customHeight="1">
      <c r="A165" s="12"/>
      <c r="B165" s="211"/>
      <c r="C165" s="212"/>
      <c r="D165" s="213" t="s">
        <v>77</v>
      </c>
      <c r="E165" s="214" t="s">
        <v>2887</v>
      </c>
      <c r="F165" s="214" t="s">
        <v>2888</v>
      </c>
      <c r="G165" s="212"/>
      <c r="H165" s="212"/>
      <c r="I165" s="215"/>
      <c r="J165" s="216">
        <f>BK165</f>
        <v>0</v>
      </c>
      <c r="K165" s="212"/>
      <c r="L165" s="217"/>
      <c r="M165" s="218"/>
      <c r="N165" s="219"/>
      <c r="O165" s="219"/>
      <c r="P165" s="220">
        <f>SUM(P166:P169)</f>
        <v>0</v>
      </c>
      <c r="Q165" s="219"/>
      <c r="R165" s="220">
        <f>SUM(R166:R169)</f>
        <v>0</v>
      </c>
      <c r="S165" s="219"/>
      <c r="T165" s="221">
        <f>SUM(T166:T169)</f>
        <v>0</v>
      </c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R165" s="222" t="s">
        <v>85</v>
      </c>
      <c r="AT165" s="223" t="s">
        <v>77</v>
      </c>
      <c r="AU165" s="223" t="s">
        <v>78</v>
      </c>
      <c r="AY165" s="222" t="s">
        <v>208</v>
      </c>
      <c r="BK165" s="224">
        <f>SUM(BK166:BK169)</f>
        <v>0</v>
      </c>
    </row>
    <row r="166" s="2" customFormat="1" ht="24.15" customHeight="1">
      <c r="A166" s="38"/>
      <c r="B166" s="39"/>
      <c r="C166" s="227" t="s">
        <v>261</v>
      </c>
      <c r="D166" s="227" t="s">
        <v>210</v>
      </c>
      <c r="E166" s="228" t="s">
        <v>2889</v>
      </c>
      <c r="F166" s="229" t="s">
        <v>2890</v>
      </c>
      <c r="G166" s="230" t="s">
        <v>308</v>
      </c>
      <c r="H166" s="231">
        <v>1720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309</v>
      </c>
    </row>
    <row r="167" s="2" customFormat="1" ht="16.5" customHeight="1">
      <c r="A167" s="38"/>
      <c r="B167" s="39"/>
      <c r="C167" s="227" t="s">
        <v>7</v>
      </c>
      <c r="D167" s="227" t="s">
        <v>210</v>
      </c>
      <c r="E167" s="228" t="s">
        <v>2881</v>
      </c>
      <c r="F167" s="229" t="s">
        <v>2882</v>
      </c>
      <c r="G167" s="230" t="s">
        <v>308</v>
      </c>
      <c r="H167" s="231">
        <v>1720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314</v>
      </c>
    </row>
    <row r="168" s="2" customFormat="1" ht="16.5" customHeight="1">
      <c r="A168" s="38"/>
      <c r="B168" s="39"/>
      <c r="C168" s="227" t="s">
        <v>268</v>
      </c>
      <c r="D168" s="227" t="s">
        <v>210</v>
      </c>
      <c r="E168" s="228" t="s">
        <v>2891</v>
      </c>
      <c r="F168" s="229" t="s">
        <v>2892</v>
      </c>
      <c r="G168" s="230" t="s">
        <v>213</v>
      </c>
      <c r="H168" s="231">
        <v>68.799999999999997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317</v>
      </c>
    </row>
    <row r="169" s="2" customFormat="1" ht="21.75" customHeight="1">
      <c r="A169" s="38"/>
      <c r="B169" s="39"/>
      <c r="C169" s="227" t="s">
        <v>319</v>
      </c>
      <c r="D169" s="227" t="s">
        <v>210</v>
      </c>
      <c r="E169" s="228" t="s">
        <v>2893</v>
      </c>
      <c r="F169" s="229" t="s">
        <v>2894</v>
      </c>
      <c r="G169" s="230" t="s">
        <v>213</v>
      </c>
      <c r="H169" s="231">
        <v>68.799999999999997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322</v>
      </c>
    </row>
    <row r="170" s="12" customFormat="1" ht="25.92" customHeight="1">
      <c r="A170" s="12"/>
      <c r="B170" s="211"/>
      <c r="C170" s="212"/>
      <c r="D170" s="213" t="s">
        <v>77</v>
      </c>
      <c r="E170" s="214" t="s">
        <v>2895</v>
      </c>
      <c r="F170" s="214" t="s">
        <v>2896</v>
      </c>
      <c r="G170" s="212"/>
      <c r="H170" s="212"/>
      <c r="I170" s="215"/>
      <c r="J170" s="216">
        <f>BK170</f>
        <v>0</v>
      </c>
      <c r="K170" s="212"/>
      <c r="L170" s="217"/>
      <c r="M170" s="218"/>
      <c r="N170" s="219"/>
      <c r="O170" s="219"/>
      <c r="P170" s="220">
        <f>SUM(P171:P179)</f>
        <v>0</v>
      </c>
      <c r="Q170" s="219"/>
      <c r="R170" s="220">
        <f>SUM(R171:R179)</f>
        <v>0</v>
      </c>
      <c r="S170" s="219"/>
      <c r="T170" s="221">
        <f>SUM(T171:T179)</f>
        <v>0</v>
      </c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R170" s="222" t="s">
        <v>85</v>
      </c>
      <c r="AT170" s="223" t="s">
        <v>77</v>
      </c>
      <c r="AU170" s="223" t="s">
        <v>78</v>
      </c>
      <c r="AY170" s="222" t="s">
        <v>208</v>
      </c>
      <c r="BK170" s="224">
        <f>SUM(BK171:BK179)</f>
        <v>0</v>
      </c>
    </row>
    <row r="171" s="2" customFormat="1" ht="33" customHeight="1">
      <c r="A171" s="38"/>
      <c r="B171" s="39"/>
      <c r="C171" s="227" t="s">
        <v>272</v>
      </c>
      <c r="D171" s="227" t="s">
        <v>210</v>
      </c>
      <c r="E171" s="228" t="s">
        <v>2897</v>
      </c>
      <c r="F171" s="229" t="s">
        <v>2898</v>
      </c>
      <c r="G171" s="230" t="s">
        <v>689</v>
      </c>
      <c r="H171" s="231">
        <v>3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326</v>
      </c>
    </row>
    <row r="172" s="2" customFormat="1" ht="24.15" customHeight="1">
      <c r="A172" s="38"/>
      <c r="B172" s="39"/>
      <c r="C172" s="227" t="s">
        <v>328</v>
      </c>
      <c r="D172" s="227" t="s">
        <v>210</v>
      </c>
      <c r="E172" s="228" t="s">
        <v>2899</v>
      </c>
      <c r="F172" s="229" t="s">
        <v>2900</v>
      </c>
      <c r="G172" s="230" t="s">
        <v>689</v>
      </c>
      <c r="H172" s="231">
        <v>3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331</v>
      </c>
    </row>
    <row r="173" s="2" customFormat="1" ht="24.15" customHeight="1">
      <c r="A173" s="38"/>
      <c r="B173" s="39"/>
      <c r="C173" s="227" t="s">
        <v>277</v>
      </c>
      <c r="D173" s="227" t="s">
        <v>210</v>
      </c>
      <c r="E173" s="228" t="s">
        <v>2901</v>
      </c>
      <c r="F173" s="229" t="s">
        <v>2902</v>
      </c>
      <c r="G173" s="230" t="s">
        <v>689</v>
      </c>
      <c r="H173" s="231">
        <v>3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334</v>
      </c>
    </row>
    <row r="174" s="2" customFormat="1" ht="24.15" customHeight="1">
      <c r="A174" s="38"/>
      <c r="B174" s="39"/>
      <c r="C174" s="227" t="s">
        <v>336</v>
      </c>
      <c r="D174" s="227" t="s">
        <v>210</v>
      </c>
      <c r="E174" s="228" t="s">
        <v>2903</v>
      </c>
      <c r="F174" s="229" t="s">
        <v>2904</v>
      </c>
      <c r="G174" s="230" t="s">
        <v>308</v>
      </c>
      <c r="H174" s="231">
        <v>2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85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339</v>
      </c>
    </row>
    <row r="175" s="2" customFormat="1" ht="24.15" customHeight="1">
      <c r="A175" s="38"/>
      <c r="B175" s="39"/>
      <c r="C175" s="227" t="s">
        <v>280</v>
      </c>
      <c r="D175" s="227" t="s">
        <v>210</v>
      </c>
      <c r="E175" s="228" t="s">
        <v>2905</v>
      </c>
      <c r="F175" s="229" t="s">
        <v>2906</v>
      </c>
      <c r="G175" s="230" t="s">
        <v>239</v>
      </c>
      <c r="H175" s="231">
        <v>0.001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343</v>
      </c>
    </row>
    <row r="176" s="2" customFormat="1" ht="33" customHeight="1">
      <c r="A176" s="38"/>
      <c r="B176" s="39"/>
      <c r="C176" s="227" t="s">
        <v>345</v>
      </c>
      <c r="D176" s="227" t="s">
        <v>210</v>
      </c>
      <c r="E176" s="228" t="s">
        <v>2907</v>
      </c>
      <c r="F176" s="229" t="s">
        <v>2908</v>
      </c>
      <c r="G176" s="230" t="s">
        <v>239</v>
      </c>
      <c r="H176" s="231">
        <v>0.001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347</v>
      </c>
    </row>
    <row r="177" s="2" customFormat="1" ht="21.75" customHeight="1">
      <c r="A177" s="38"/>
      <c r="B177" s="39"/>
      <c r="C177" s="227" t="s">
        <v>284</v>
      </c>
      <c r="D177" s="227" t="s">
        <v>210</v>
      </c>
      <c r="E177" s="228" t="s">
        <v>2909</v>
      </c>
      <c r="F177" s="229" t="s">
        <v>2910</v>
      </c>
      <c r="G177" s="230" t="s">
        <v>213</v>
      </c>
      <c r="H177" s="231">
        <v>0.59999999999999998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352</v>
      </c>
    </row>
    <row r="178" s="2" customFormat="1" ht="21.75" customHeight="1">
      <c r="A178" s="38"/>
      <c r="B178" s="39"/>
      <c r="C178" s="227" t="s">
        <v>353</v>
      </c>
      <c r="D178" s="227" t="s">
        <v>210</v>
      </c>
      <c r="E178" s="228" t="s">
        <v>2911</v>
      </c>
      <c r="F178" s="229" t="s">
        <v>2912</v>
      </c>
      <c r="G178" s="230" t="s">
        <v>213</v>
      </c>
      <c r="H178" s="231">
        <v>0.59999999999999998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356</v>
      </c>
    </row>
    <row r="179" s="2" customFormat="1" ht="16.5" customHeight="1">
      <c r="A179" s="38"/>
      <c r="B179" s="39"/>
      <c r="C179" s="227" t="s">
        <v>287</v>
      </c>
      <c r="D179" s="227" t="s">
        <v>210</v>
      </c>
      <c r="E179" s="228" t="s">
        <v>2913</v>
      </c>
      <c r="F179" s="229" t="s">
        <v>2914</v>
      </c>
      <c r="G179" s="230" t="s">
        <v>689</v>
      </c>
      <c r="H179" s="231">
        <v>3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360</v>
      </c>
    </row>
    <row r="180" s="12" customFormat="1" ht="25.92" customHeight="1">
      <c r="A180" s="12"/>
      <c r="B180" s="211"/>
      <c r="C180" s="212"/>
      <c r="D180" s="213" t="s">
        <v>77</v>
      </c>
      <c r="E180" s="214" t="s">
        <v>2915</v>
      </c>
      <c r="F180" s="214" t="s">
        <v>2916</v>
      </c>
      <c r="G180" s="212"/>
      <c r="H180" s="212"/>
      <c r="I180" s="215"/>
      <c r="J180" s="216">
        <f>BK180</f>
        <v>0</v>
      </c>
      <c r="K180" s="212"/>
      <c r="L180" s="217"/>
      <c r="M180" s="218"/>
      <c r="N180" s="219"/>
      <c r="O180" s="219"/>
      <c r="P180" s="220">
        <f>SUM(P181:P190)</f>
        <v>0</v>
      </c>
      <c r="Q180" s="219"/>
      <c r="R180" s="220">
        <f>SUM(R181:R190)</f>
        <v>0</v>
      </c>
      <c r="S180" s="219"/>
      <c r="T180" s="221">
        <f>SUM(T181:T190)</f>
        <v>0</v>
      </c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R180" s="222" t="s">
        <v>85</v>
      </c>
      <c r="AT180" s="223" t="s">
        <v>77</v>
      </c>
      <c r="AU180" s="223" t="s">
        <v>78</v>
      </c>
      <c r="AY180" s="222" t="s">
        <v>208</v>
      </c>
      <c r="BK180" s="224">
        <f>SUM(BK181:BK190)</f>
        <v>0</v>
      </c>
    </row>
    <row r="181" s="2" customFormat="1" ht="33" customHeight="1">
      <c r="A181" s="38"/>
      <c r="B181" s="39"/>
      <c r="C181" s="227" t="s">
        <v>363</v>
      </c>
      <c r="D181" s="227" t="s">
        <v>210</v>
      </c>
      <c r="E181" s="228" t="s">
        <v>2917</v>
      </c>
      <c r="F181" s="229" t="s">
        <v>2918</v>
      </c>
      <c r="G181" s="230" t="s">
        <v>689</v>
      </c>
      <c r="H181" s="231">
        <v>4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366</v>
      </c>
    </row>
    <row r="182" s="2" customFormat="1" ht="24.15" customHeight="1">
      <c r="A182" s="38"/>
      <c r="B182" s="39"/>
      <c r="C182" s="227" t="s">
        <v>291</v>
      </c>
      <c r="D182" s="227" t="s">
        <v>210</v>
      </c>
      <c r="E182" s="228" t="s">
        <v>2919</v>
      </c>
      <c r="F182" s="229" t="s">
        <v>2920</v>
      </c>
      <c r="G182" s="230" t="s">
        <v>689</v>
      </c>
      <c r="H182" s="231">
        <v>4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85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370</v>
      </c>
    </row>
    <row r="183" s="2" customFormat="1" ht="24.15" customHeight="1">
      <c r="A183" s="38"/>
      <c r="B183" s="39"/>
      <c r="C183" s="227" t="s">
        <v>372</v>
      </c>
      <c r="D183" s="227" t="s">
        <v>210</v>
      </c>
      <c r="E183" s="228" t="s">
        <v>2921</v>
      </c>
      <c r="F183" s="229" t="s">
        <v>2922</v>
      </c>
      <c r="G183" s="230" t="s">
        <v>689</v>
      </c>
      <c r="H183" s="231">
        <v>4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375</v>
      </c>
    </row>
    <row r="184" s="2" customFormat="1" ht="24.15" customHeight="1">
      <c r="A184" s="38"/>
      <c r="B184" s="39"/>
      <c r="C184" s="227" t="s">
        <v>298</v>
      </c>
      <c r="D184" s="227" t="s">
        <v>210</v>
      </c>
      <c r="E184" s="228" t="s">
        <v>2903</v>
      </c>
      <c r="F184" s="229" t="s">
        <v>2904</v>
      </c>
      <c r="G184" s="230" t="s">
        <v>308</v>
      </c>
      <c r="H184" s="231">
        <v>4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380</v>
      </c>
    </row>
    <row r="185" s="2" customFormat="1" ht="24.15" customHeight="1">
      <c r="A185" s="38"/>
      <c r="B185" s="39"/>
      <c r="C185" s="227" t="s">
        <v>383</v>
      </c>
      <c r="D185" s="227" t="s">
        <v>210</v>
      </c>
      <c r="E185" s="228" t="s">
        <v>2905</v>
      </c>
      <c r="F185" s="229" t="s">
        <v>2906</v>
      </c>
      <c r="G185" s="230" t="s">
        <v>239</v>
      </c>
      <c r="H185" s="231">
        <v>0.001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386</v>
      </c>
    </row>
    <row r="186" s="2" customFormat="1" ht="33" customHeight="1">
      <c r="A186" s="38"/>
      <c r="B186" s="39"/>
      <c r="C186" s="227" t="s">
        <v>303</v>
      </c>
      <c r="D186" s="227" t="s">
        <v>210</v>
      </c>
      <c r="E186" s="228" t="s">
        <v>2907</v>
      </c>
      <c r="F186" s="229" t="s">
        <v>2908</v>
      </c>
      <c r="G186" s="230" t="s">
        <v>239</v>
      </c>
      <c r="H186" s="231">
        <v>0.001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85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389</v>
      </c>
    </row>
    <row r="187" s="2" customFormat="1" ht="21.75" customHeight="1">
      <c r="A187" s="38"/>
      <c r="B187" s="39"/>
      <c r="C187" s="227" t="s">
        <v>390</v>
      </c>
      <c r="D187" s="227" t="s">
        <v>210</v>
      </c>
      <c r="E187" s="228" t="s">
        <v>2923</v>
      </c>
      <c r="F187" s="229" t="s">
        <v>2924</v>
      </c>
      <c r="G187" s="230" t="s">
        <v>213</v>
      </c>
      <c r="H187" s="231">
        <v>0.40000000000000002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393</v>
      </c>
    </row>
    <row r="188" s="2" customFormat="1" ht="21.75" customHeight="1">
      <c r="A188" s="38"/>
      <c r="B188" s="39"/>
      <c r="C188" s="227" t="s">
        <v>309</v>
      </c>
      <c r="D188" s="227" t="s">
        <v>210</v>
      </c>
      <c r="E188" s="228" t="s">
        <v>2911</v>
      </c>
      <c r="F188" s="229" t="s">
        <v>2912</v>
      </c>
      <c r="G188" s="230" t="s">
        <v>213</v>
      </c>
      <c r="H188" s="231">
        <v>0.40000000000000002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396</v>
      </c>
    </row>
    <row r="189" s="2" customFormat="1" ht="16.5" customHeight="1">
      <c r="A189" s="38"/>
      <c r="B189" s="39"/>
      <c r="C189" s="227" t="s">
        <v>397</v>
      </c>
      <c r="D189" s="227" t="s">
        <v>210</v>
      </c>
      <c r="E189" s="228" t="s">
        <v>2913</v>
      </c>
      <c r="F189" s="229" t="s">
        <v>2914</v>
      </c>
      <c r="G189" s="230" t="s">
        <v>689</v>
      </c>
      <c r="H189" s="231">
        <v>4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85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400</v>
      </c>
    </row>
    <row r="190" s="2" customFormat="1" ht="16.5" customHeight="1">
      <c r="A190" s="38"/>
      <c r="B190" s="39"/>
      <c r="C190" s="227" t="s">
        <v>314</v>
      </c>
      <c r="D190" s="227" t="s">
        <v>210</v>
      </c>
      <c r="E190" s="228" t="s">
        <v>2925</v>
      </c>
      <c r="F190" s="229" t="s">
        <v>2926</v>
      </c>
      <c r="G190" s="230" t="s">
        <v>689</v>
      </c>
      <c r="H190" s="231">
        <v>4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405</v>
      </c>
    </row>
    <row r="191" s="12" customFormat="1" ht="25.92" customHeight="1">
      <c r="A191" s="12"/>
      <c r="B191" s="211"/>
      <c r="C191" s="212"/>
      <c r="D191" s="213" t="s">
        <v>77</v>
      </c>
      <c r="E191" s="214" t="s">
        <v>2927</v>
      </c>
      <c r="F191" s="214" t="s">
        <v>2928</v>
      </c>
      <c r="G191" s="212"/>
      <c r="H191" s="212"/>
      <c r="I191" s="215"/>
      <c r="J191" s="216">
        <f>BK191</f>
        <v>0</v>
      </c>
      <c r="K191" s="212"/>
      <c r="L191" s="217"/>
      <c r="M191" s="218"/>
      <c r="N191" s="219"/>
      <c r="O191" s="219"/>
      <c r="P191" s="220">
        <f>SUM(P192:P199)</f>
        <v>0</v>
      </c>
      <c r="Q191" s="219"/>
      <c r="R191" s="220">
        <f>SUM(R192:R199)</f>
        <v>0</v>
      </c>
      <c r="S191" s="219"/>
      <c r="T191" s="221">
        <f>SUM(T192:T199)</f>
        <v>0</v>
      </c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R191" s="222" t="s">
        <v>85</v>
      </c>
      <c r="AT191" s="223" t="s">
        <v>77</v>
      </c>
      <c r="AU191" s="223" t="s">
        <v>78</v>
      </c>
      <c r="AY191" s="222" t="s">
        <v>208</v>
      </c>
      <c r="BK191" s="224">
        <f>SUM(BK192:BK199)</f>
        <v>0</v>
      </c>
    </row>
    <row r="192" s="2" customFormat="1" ht="33" customHeight="1">
      <c r="A192" s="38"/>
      <c r="B192" s="39"/>
      <c r="C192" s="227" t="s">
        <v>407</v>
      </c>
      <c r="D192" s="227" t="s">
        <v>210</v>
      </c>
      <c r="E192" s="228" t="s">
        <v>2929</v>
      </c>
      <c r="F192" s="229" t="s">
        <v>2930</v>
      </c>
      <c r="G192" s="230" t="s">
        <v>689</v>
      </c>
      <c r="H192" s="231">
        <v>198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410</v>
      </c>
    </row>
    <row r="193" s="2" customFormat="1" ht="37.8" customHeight="1">
      <c r="A193" s="38"/>
      <c r="B193" s="39"/>
      <c r="C193" s="227" t="s">
        <v>317</v>
      </c>
      <c r="D193" s="227" t="s">
        <v>210</v>
      </c>
      <c r="E193" s="228" t="s">
        <v>2931</v>
      </c>
      <c r="F193" s="229" t="s">
        <v>2932</v>
      </c>
      <c r="G193" s="230" t="s">
        <v>689</v>
      </c>
      <c r="H193" s="231">
        <v>46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413</v>
      </c>
    </row>
    <row r="194" s="2" customFormat="1" ht="37.8" customHeight="1">
      <c r="A194" s="38"/>
      <c r="B194" s="39"/>
      <c r="C194" s="227" t="s">
        <v>414</v>
      </c>
      <c r="D194" s="227" t="s">
        <v>210</v>
      </c>
      <c r="E194" s="228" t="s">
        <v>2933</v>
      </c>
      <c r="F194" s="229" t="s">
        <v>2934</v>
      </c>
      <c r="G194" s="230" t="s">
        <v>689</v>
      </c>
      <c r="H194" s="231">
        <v>80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417</v>
      </c>
    </row>
    <row r="195" s="2" customFormat="1" ht="24.15" customHeight="1">
      <c r="A195" s="38"/>
      <c r="B195" s="39"/>
      <c r="C195" s="227" t="s">
        <v>322</v>
      </c>
      <c r="D195" s="227" t="s">
        <v>210</v>
      </c>
      <c r="E195" s="228" t="s">
        <v>2935</v>
      </c>
      <c r="F195" s="229" t="s">
        <v>2936</v>
      </c>
      <c r="G195" s="230" t="s">
        <v>689</v>
      </c>
      <c r="H195" s="231">
        <v>324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426</v>
      </c>
    </row>
    <row r="196" s="2" customFormat="1" ht="24.15" customHeight="1">
      <c r="A196" s="38"/>
      <c r="B196" s="39"/>
      <c r="C196" s="227" t="s">
        <v>430</v>
      </c>
      <c r="D196" s="227" t="s">
        <v>210</v>
      </c>
      <c r="E196" s="228" t="s">
        <v>2903</v>
      </c>
      <c r="F196" s="229" t="s">
        <v>2904</v>
      </c>
      <c r="G196" s="230" t="s">
        <v>308</v>
      </c>
      <c r="H196" s="231">
        <v>161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85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433</v>
      </c>
    </row>
    <row r="197" s="2" customFormat="1" ht="24.15" customHeight="1">
      <c r="A197" s="38"/>
      <c r="B197" s="39"/>
      <c r="C197" s="227" t="s">
        <v>326</v>
      </c>
      <c r="D197" s="227" t="s">
        <v>210</v>
      </c>
      <c r="E197" s="228" t="s">
        <v>2937</v>
      </c>
      <c r="F197" s="229" t="s">
        <v>2938</v>
      </c>
      <c r="G197" s="230" t="s">
        <v>239</v>
      </c>
      <c r="H197" s="231">
        <v>0.0080000000000000002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85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440</v>
      </c>
    </row>
    <row r="198" s="2" customFormat="1" ht="21.75" customHeight="1">
      <c r="A198" s="38"/>
      <c r="B198" s="39"/>
      <c r="C198" s="227" t="s">
        <v>448</v>
      </c>
      <c r="D198" s="227" t="s">
        <v>210</v>
      </c>
      <c r="E198" s="228" t="s">
        <v>2939</v>
      </c>
      <c r="F198" s="229" t="s">
        <v>2940</v>
      </c>
      <c r="G198" s="230" t="s">
        <v>213</v>
      </c>
      <c r="H198" s="231">
        <v>12.880000000000001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85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451</v>
      </c>
    </row>
    <row r="199" s="2" customFormat="1" ht="21.75" customHeight="1">
      <c r="A199" s="38"/>
      <c r="B199" s="39"/>
      <c r="C199" s="227" t="s">
        <v>331</v>
      </c>
      <c r="D199" s="227" t="s">
        <v>210</v>
      </c>
      <c r="E199" s="228" t="s">
        <v>2911</v>
      </c>
      <c r="F199" s="229" t="s">
        <v>2912</v>
      </c>
      <c r="G199" s="230" t="s">
        <v>213</v>
      </c>
      <c r="H199" s="231">
        <v>12.880000000000001</v>
      </c>
      <c r="I199" s="232"/>
      <c r="J199" s="233">
        <f>ROUND(I199*H199,2)</f>
        <v>0</v>
      </c>
      <c r="K199" s="234"/>
      <c r="L199" s="44"/>
      <c r="M199" s="235" t="s">
        <v>1</v>
      </c>
      <c r="N199" s="236" t="s">
        <v>44</v>
      </c>
      <c r="O199" s="91"/>
      <c r="P199" s="237">
        <f>O199*H199</f>
        <v>0</v>
      </c>
      <c r="Q199" s="237">
        <v>0</v>
      </c>
      <c r="R199" s="237">
        <f>Q199*H199</f>
        <v>0</v>
      </c>
      <c r="S199" s="237">
        <v>0</v>
      </c>
      <c r="T199" s="238">
        <f>S199*H199</f>
        <v>0</v>
      </c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R199" s="239" t="s">
        <v>214</v>
      </c>
      <c r="AT199" s="239" t="s">
        <v>210</v>
      </c>
      <c r="AU199" s="239" t="s">
        <v>85</v>
      </c>
      <c r="AY199" s="17" t="s">
        <v>208</v>
      </c>
      <c r="BE199" s="240">
        <f>IF(N199="základní",J199,0)</f>
        <v>0</v>
      </c>
      <c r="BF199" s="240">
        <f>IF(N199="snížená",J199,0)</f>
        <v>0</v>
      </c>
      <c r="BG199" s="240">
        <f>IF(N199="zákl. přenesená",J199,0)</f>
        <v>0</v>
      </c>
      <c r="BH199" s="240">
        <f>IF(N199="sníž. přenesená",J199,0)</f>
        <v>0</v>
      </c>
      <c r="BI199" s="240">
        <f>IF(N199="nulová",J199,0)</f>
        <v>0</v>
      </c>
      <c r="BJ199" s="17" t="s">
        <v>91</v>
      </c>
      <c r="BK199" s="240">
        <f>ROUND(I199*H199,2)</f>
        <v>0</v>
      </c>
      <c r="BL199" s="17" t="s">
        <v>214</v>
      </c>
      <c r="BM199" s="239" t="s">
        <v>455</v>
      </c>
    </row>
    <row r="200" s="12" customFormat="1" ht="25.92" customHeight="1">
      <c r="A200" s="12"/>
      <c r="B200" s="211"/>
      <c r="C200" s="212"/>
      <c r="D200" s="213" t="s">
        <v>77</v>
      </c>
      <c r="E200" s="214" t="s">
        <v>2941</v>
      </c>
      <c r="F200" s="214" t="s">
        <v>2942</v>
      </c>
      <c r="G200" s="212"/>
      <c r="H200" s="212"/>
      <c r="I200" s="215"/>
      <c r="J200" s="216">
        <f>BK200</f>
        <v>0</v>
      </c>
      <c r="K200" s="212"/>
      <c r="L200" s="217"/>
      <c r="M200" s="218"/>
      <c r="N200" s="219"/>
      <c r="O200" s="219"/>
      <c r="P200" s="220">
        <f>SUM(P201:P206)</f>
        <v>0</v>
      </c>
      <c r="Q200" s="219"/>
      <c r="R200" s="220">
        <f>SUM(R201:R206)</f>
        <v>0</v>
      </c>
      <c r="S200" s="219"/>
      <c r="T200" s="221">
        <f>SUM(T201:T206)</f>
        <v>0</v>
      </c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R200" s="222" t="s">
        <v>85</v>
      </c>
      <c r="AT200" s="223" t="s">
        <v>77</v>
      </c>
      <c r="AU200" s="223" t="s">
        <v>78</v>
      </c>
      <c r="AY200" s="222" t="s">
        <v>208</v>
      </c>
      <c r="BK200" s="224">
        <f>SUM(BK201:BK206)</f>
        <v>0</v>
      </c>
    </row>
    <row r="201" s="2" customFormat="1" ht="37.8" customHeight="1">
      <c r="A201" s="38"/>
      <c r="B201" s="39"/>
      <c r="C201" s="227" t="s">
        <v>457</v>
      </c>
      <c r="D201" s="227" t="s">
        <v>210</v>
      </c>
      <c r="E201" s="228" t="s">
        <v>2943</v>
      </c>
      <c r="F201" s="229" t="s">
        <v>2944</v>
      </c>
      <c r="G201" s="230" t="s">
        <v>689</v>
      </c>
      <c r="H201" s="231">
        <v>196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85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460</v>
      </c>
    </row>
    <row r="202" s="2" customFormat="1" ht="21.75" customHeight="1">
      <c r="A202" s="38"/>
      <c r="B202" s="39"/>
      <c r="C202" s="227" t="s">
        <v>334</v>
      </c>
      <c r="D202" s="227" t="s">
        <v>210</v>
      </c>
      <c r="E202" s="228" t="s">
        <v>2945</v>
      </c>
      <c r="F202" s="229" t="s">
        <v>2946</v>
      </c>
      <c r="G202" s="230" t="s">
        <v>689</v>
      </c>
      <c r="H202" s="231">
        <v>196</v>
      </c>
      <c r="I202" s="232"/>
      <c r="J202" s="233">
        <f>ROUND(I202*H202,2)</f>
        <v>0</v>
      </c>
      <c r="K202" s="234"/>
      <c r="L202" s="44"/>
      <c r="M202" s="235" t="s">
        <v>1</v>
      </c>
      <c r="N202" s="236" t="s">
        <v>44</v>
      </c>
      <c r="O202" s="91"/>
      <c r="P202" s="237">
        <f>O202*H202</f>
        <v>0</v>
      </c>
      <c r="Q202" s="237">
        <v>0</v>
      </c>
      <c r="R202" s="237">
        <f>Q202*H202</f>
        <v>0</v>
      </c>
      <c r="S202" s="237">
        <v>0</v>
      </c>
      <c r="T202" s="238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9" t="s">
        <v>214</v>
      </c>
      <c r="AT202" s="239" t="s">
        <v>210</v>
      </c>
      <c r="AU202" s="239" t="s">
        <v>85</v>
      </c>
      <c r="AY202" s="17" t="s">
        <v>208</v>
      </c>
      <c r="BE202" s="240">
        <f>IF(N202="základní",J202,0)</f>
        <v>0</v>
      </c>
      <c r="BF202" s="240">
        <f>IF(N202="snížená",J202,0)</f>
        <v>0</v>
      </c>
      <c r="BG202" s="240">
        <f>IF(N202="zákl. přenesená",J202,0)</f>
        <v>0</v>
      </c>
      <c r="BH202" s="240">
        <f>IF(N202="sníž. přenesená",J202,0)</f>
        <v>0</v>
      </c>
      <c r="BI202" s="240">
        <f>IF(N202="nulová",J202,0)</f>
        <v>0</v>
      </c>
      <c r="BJ202" s="17" t="s">
        <v>91</v>
      </c>
      <c r="BK202" s="240">
        <f>ROUND(I202*H202,2)</f>
        <v>0</v>
      </c>
      <c r="BL202" s="17" t="s">
        <v>214</v>
      </c>
      <c r="BM202" s="239" t="s">
        <v>463</v>
      </c>
    </row>
    <row r="203" s="2" customFormat="1" ht="24.15" customHeight="1">
      <c r="A203" s="38"/>
      <c r="B203" s="39"/>
      <c r="C203" s="227" t="s">
        <v>464</v>
      </c>
      <c r="D203" s="227" t="s">
        <v>210</v>
      </c>
      <c r="E203" s="228" t="s">
        <v>2903</v>
      </c>
      <c r="F203" s="229" t="s">
        <v>2904</v>
      </c>
      <c r="G203" s="230" t="s">
        <v>308</v>
      </c>
      <c r="H203" s="231">
        <v>42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85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467</v>
      </c>
    </row>
    <row r="204" s="2" customFormat="1" ht="24.15" customHeight="1">
      <c r="A204" s="38"/>
      <c r="B204" s="39"/>
      <c r="C204" s="227" t="s">
        <v>339</v>
      </c>
      <c r="D204" s="227" t="s">
        <v>210</v>
      </c>
      <c r="E204" s="228" t="s">
        <v>2937</v>
      </c>
      <c r="F204" s="229" t="s">
        <v>2938</v>
      </c>
      <c r="G204" s="230" t="s">
        <v>239</v>
      </c>
      <c r="H204" s="231">
        <v>0.002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85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470</v>
      </c>
    </row>
    <row r="205" s="2" customFormat="1" ht="21.75" customHeight="1">
      <c r="A205" s="38"/>
      <c r="B205" s="39"/>
      <c r="C205" s="227" t="s">
        <v>471</v>
      </c>
      <c r="D205" s="227" t="s">
        <v>210</v>
      </c>
      <c r="E205" s="228" t="s">
        <v>2939</v>
      </c>
      <c r="F205" s="229" t="s">
        <v>2940</v>
      </c>
      <c r="G205" s="230" t="s">
        <v>213</v>
      </c>
      <c r="H205" s="231">
        <v>3.3599999999999999</v>
      </c>
      <c r="I205" s="232"/>
      <c r="J205" s="233">
        <f>ROUND(I205*H205,2)</f>
        <v>0</v>
      </c>
      <c r="K205" s="234"/>
      <c r="L205" s="44"/>
      <c r="M205" s="235" t="s">
        <v>1</v>
      </c>
      <c r="N205" s="236" t="s">
        <v>44</v>
      </c>
      <c r="O205" s="91"/>
      <c r="P205" s="237">
        <f>O205*H205</f>
        <v>0</v>
      </c>
      <c r="Q205" s="237">
        <v>0</v>
      </c>
      <c r="R205" s="237">
        <f>Q205*H205</f>
        <v>0</v>
      </c>
      <c r="S205" s="237">
        <v>0</v>
      </c>
      <c r="T205" s="238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9" t="s">
        <v>214</v>
      </c>
      <c r="AT205" s="239" t="s">
        <v>210</v>
      </c>
      <c r="AU205" s="239" t="s">
        <v>85</v>
      </c>
      <c r="AY205" s="17" t="s">
        <v>208</v>
      </c>
      <c r="BE205" s="240">
        <f>IF(N205="základní",J205,0)</f>
        <v>0</v>
      </c>
      <c r="BF205" s="240">
        <f>IF(N205="snížená",J205,0)</f>
        <v>0</v>
      </c>
      <c r="BG205" s="240">
        <f>IF(N205="zákl. přenesená",J205,0)</f>
        <v>0</v>
      </c>
      <c r="BH205" s="240">
        <f>IF(N205="sníž. přenesená",J205,0)</f>
        <v>0</v>
      </c>
      <c r="BI205" s="240">
        <f>IF(N205="nulová",J205,0)</f>
        <v>0</v>
      </c>
      <c r="BJ205" s="17" t="s">
        <v>91</v>
      </c>
      <c r="BK205" s="240">
        <f>ROUND(I205*H205,2)</f>
        <v>0</v>
      </c>
      <c r="BL205" s="17" t="s">
        <v>214</v>
      </c>
      <c r="BM205" s="239" t="s">
        <v>474</v>
      </c>
    </row>
    <row r="206" s="2" customFormat="1" ht="21.75" customHeight="1">
      <c r="A206" s="38"/>
      <c r="B206" s="39"/>
      <c r="C206" s="227" t="s">
        <v>343</v>
      </c>
      <c r="D206" s="227" t="s">
        <v>210</v>
      </c>
      <c r="E206" s="228" t="s">
        <v>2911</v>
      </c>
      <c r="F206" s="229" t="s">
        <v>2912</v>
      </c>
      <c r="G206" s="230" t="s">
        <v>213</v>
      </c>
      <c r="H206" s="231">
        <v>3.3599999999999999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85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479</v>
      </c>
    </row>
    <row r="207" s="12" customFormat="1" ht="25.92" customHeight="1">
      <c r="A207" s="12"/>
      <c r="B207" s="211"/>
      <c r="C207" s="212"/>
      <c r="D207" s="213" t="s">
        <v>77</v>
      </c>
      <c r="E207" s="214" t="s">
        <v>2947</v>
      </c>
      <c r="F207" s="214" t="s">
        <v>2948</v>
      </c>
      <c r="G207" s="212"/>
      <c r="H207" s="212"/>
      <c r="I207" s="215"/>
      <c r="J207" s="216">
        <f>BK207</f>
        <v>0</v>
      </c>
      <c r="K207" s="212"/>
      <c r="L207" s="217"/>
      <c r="M207" s="218"/>
      <c r="N207" s="219"/>
      <c r="O207" s="219"/>
      <c r="P207" s="220">
        <f>SUM(P208:P209)</f>
        <v>0</v>
      </c>
      <c r="Q207" s="219"/>
      <c r="R207" s="220">
        <f>SUM(R208:R209)</f>
        <v>0</v>
      </c>
      <c r="S207" s="219"/>
      <c r="T207" s="221">
        <f>SUM(T208:T209)</f>
        <v>0</v>
      </c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R207" s="222" t="s">
        <v>85</v>
      </c>
      <c r="AT207" s="223" t="s">
        <v>77</v>
      </c>
      <c r="AU207" s="223" t="s">
        <v>78</v>
      </c>
      <c r="AY207" s="222" t="s">
        <v>208</v>
      </c>
      <c r="BK207" s="224">
        <f>SUM(BK208:BK209)</f>
        <v>0</v>
      </c>
    </row>
    <row r="208" s="2" customFormat="1" ht="16.5" customHeight="1">
      <c r="A208" s="38"/>
      <c r="B208" s="39"/>
      <c r="C208" s="227" t="s">
        <v>481</v>
      </c>
      <c r="D208" s="227" t="s">
        <v>210</v>
      </c>
      <c r="E208" s="228" t="s">
        <v>2949</v>
      </c>
      <c r="F208" s="229" t="s">
        <v>2950</v>
      </c>
      <c r="G208" s="230" t="s">
        <v>2874</v>
      </c>
      <c r="H208" s="231">
        <v>1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85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484</v>
      </c>
    </row>
    <row r="209" s="2" customFormat="1" ht="16.5" customHeight="1">
      <c r="A209" s="38"/>
      <c r="B209" s="39"/>
      <c r="C209" s="227" t="s">
        <v>347</v>
      </c>
      <c r="D209" s="227" t="s">
        <v>210</v>
      </c>
      <c r="E209" s="228" t="s">
        <v>2951</v>
      </c>
      <c r="F209" s="229" t="s">
        <v>2952</v>
      </c>
      <c r="G209" s="230" t="s">
        <v>2874</v>
      </c>
      <c r="H209" s="231">
        <v>1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85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488</v>
      </c>
    </row>
    <row r="210" s="12" customFormat="1" ht="25.92" customHeight="1">
      <c r="A210" s="12"/>
      <c r="B210" s="211"/>
      <c r="C210" s="212"/>
      <c r="D210" s="213" t="s">
        <v>77</v>
      </c>
      <c r="E210" s="214" t="s">
        <v>2953</v>
      </c>
      <c r="F210" s="214" t="s">
        <v>2954</v>
      </c>
      <c r="G210" s="212"/>
      <c r="H210" s="212"/>
      <c r="I210" s="215"/>
      <c r="J210" s="216">
        <f>BK210</f>
        <v>0</v>
      </c>
      <c r="K210" s="212"/>
      <c r="L210" s="217"/>
      <c r="M210" s="218"/>
      <c r="N210" s="219"/>
      <c r="O210" s="219"/>
      <c r="P210" s="220">
        <f>P211</f>
        <v>0</v>
      </c>
      <c r="Q210" s="219"/>
      <c r="R210" s="220">
        <f>R211</f>
        <v>0</v>
      </c>
      <c r="S210" s="219"/>
      <c r="T210" s="221">
        <f>T211</f>
        <v>0</v>
      </c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R210" s="222" t="s">
        <v>85</v>
      </c>
      <c r="AT210" s="223" t="s">
        <v>77</v>
      </c>
      <c r="AU210" s="223" t="s">
        <v>78</v>
      </c>
      <c r="AY210" s="222" t="s">
        <v>208</v>
      </c>
      <c r="BK210" s="224">
        <f>BK211</f>
        <v>0</v>
      </c>
    </row>
    <row r="211" s="2" customFormat="1" ht="16.5" customHeight="1">
      <c r="A211" s="38"/>
      <c r="B211" s="39"/>
      <c r="C211" s="227" t="s">
        <v>489</v>
      </c>
      <c r="D211" s="227" t="s">
        <v>210</v>
      </c>
      <c r="E211" s="228" t="s">
        <v>2955</v>
      </c>
      <c r="F211" s="229" t="s">
        <v>2956</v>
      </c>
      <c r="G211" s="230" t="s">
        <v>2957</v>
      </c>
      <c r="H211" s="231">
        <v>1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85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492</v>
      </c>
    </row>
    <row r="212" s="12" customFormat="1" ht="25.92" customHeight="1">
      <c r="A212" s="12"/>
      <c r="B212" s="211"/>
      <c r="C212" s="212"/>
      <c r="D212" s="213" t="s">
        <v>77</v>
      </c>
      <c r="E212" s="214" t="s">
        <v>236</v>
      </c>
      <c r="F212" s="214" t="s">
        <v>2958</v>
      </c>
      <c r="G212" s="212"/>
      <c r="H212" s="212"/>
      <c r="I212" s="215"/>
      <c r="J212" s="216">
        <f>BK212</f>
        <v>0</v>
      </c>
      <c r="K212" s="212"/>
      <c r="L212" s="217"/>
      <c r="M212" s="218"/>
      <c r="N212" s="219"/>
      <c r="O212" s="219"/>
      <c r="P212" s="220">
        <f>P213</f>
        <v>0</v>
      </c>
      <c r="Q212" s="219"/>
      <c r="R212" s="220">
        <f>R213</f>
        <v>0</v>
      </c>
      <c r="S212" s="219"/>
      <c r="T212" s="221">
        <f>T213</f>
        <v>0</v>
      </c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R212" s="222" t="s">
        <v>85</v>
      </c>
      <c r="AT212" s="223" t="s">
        <v>77</v>
      </c>
      <c r="AU212" s="223" t="s">
        <v>78</v>
      </c>
      <c r="AY212" s="222" t="s">
        <v>208</v>
      </c>
      <c r="BK212" s="224">
        <f>BK213</f>
        <v>0</v>
      </c>
    </row>
    <row r="213" s="2" customFormat="1" ht="16.5" customHeight="1">
      <c r="A213" s="38"/>
      <c r="B213" s="39"/>
      <c r="C213" s="227" t="s">
        <v>352</v>
      </c>
      <c r="D213" s="227" t="s">
        <v>210</v>
      </c>
      <c r="E213" s="228" t="s">
        <v>2959</v>
      </c>
      <c r="F213" s="229" t="s">
        <v>2960</v>
      </c>
      <c r="G213" s="230" t="s">
        <v>2957</v>
      </c>
      <c r="H213" s="231">
        <v>2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85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495</v>
      </c>
    </row>
    <row r="214" s="12" customFormat="1" ht="25.92" customHeight="1">
      <c r="A214" s="12"/>
      <c r="B214" s="211"/>
      <c r="C214" s="212"/>
      <c r="D214" s="213" t="s">
        <v>77</v>
      </c>
      <c r="E214" s="214" t="s">
        <v>264</v>
      </c>
      <c r="F214" s="214" t="s">
        <v>2961</v>
      </c>
      <c r="G214" s="212"/>
      <c r="H214" s="212"/>
      <c r="I214" s="215"/>
      <c r="J214" s="216">
        <f>BK214</f>
        <v>0</v>
      </c>
      <c r="K214" s="212"/>
      <c r="L214" s="217"/>
      <c r="M214" s="218"/>
      <c r="N214" s="219"/>
      <c r="O214" s="219"/>
      <c r="P214" s="220">
        <f>SUM(P215:P217)</f>
        <v>0</v>
      </c>
      <c r="Q214" s="219"/>
      <c r="R214" s="220">
        <f>SUM(R215:R217)</f>
        <v>0</v>
      </c>
      <c r="S214" s="219"/>
      <c r="T214" s="221">
        <f>SUM(T215:T217)</f>
        <v>0</v>
      </c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R214" s="222" t="s">
        <v>85</v>
      </c>
      <c r="AT214" s="223" t="s">
        <v>77</v>
      </c>
      <c r="AU214" s="223" t="s">
        <v>78</v>
      </c>
      <c r="AY214" s="222" t="s">
        <v>208</v>
      </c>
      <c r="BK214" s="224">
        <f>SUM(BK215:BK217)</f>
        <v>0</v>
      </c>
    </row>
    <row r="215" s="2" customFormat="1" ht="16.5" customHeight="1">
      <c r="A215" s="38"/>
      <c r="B215" s="39"/>
      <c r="C215" s="227" t="s">
        <v>497</v>
      </c>
      <c r="D215" s="227" t="s">
        <v>210</v>
      </c>
      <c r="E215" s="228" t="s">
        <v>2962</v>
      </c>
      <c r="F215" s="229" t="s">
        <v>2963</v>
      </c>
      <c r="G215" s="230" t="s">
        <v>351</v>
      </c>
      <c r="H215" s="231">
        <v>2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85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500</v>
      </c>
    </row>
    <row r="216" s="2" customFormat="1" ht="16.5" customHeight="1">
      <c r="A216" s="38"/>
      <c r="B216" s="39"/>
      <c r="C216" s="227" t="s">
        <v>356</v>
      </c>
      <c r="D216" s="227" t="s">
        <v>210</v>
      </c>
      <c r="E216" s="228" t="s">
        <v>2964</v>
      </c>
      <c r="F216" s="229" t="s">
        <v>2965</v>
      </c>
      <c r="G216" s="230" t="s">
        <v>351</v>
      </c>
      <c r="H216" s="231">
        <v>1</v>
      </c>
      <c r="I216" s="232"/>
      <c r="J216" s="233">
        <f>ROUND(I216*H216,2)</f>
        <v>0</v>
      </c>
      <c r="K216" s="234"/>
      <c r="L216" s="44"/>
      <c r="M216" s="235" t="s">
        <v>1</v>
      </c>
      <c r="N216" s="236" t="s">
        <v>44</v>
      </c>
      <c r="O216" s="91"/>
      <c r="P216" s="237">
        <f>O216*H216</f>
        <v>0</v>
      </c>
      <c r="Q216" s="237">
        <v>0</v>
      </c>
      <c r="R216" s="237">
        <f>Q216*H216</f>
        <v>0</v>
      </c>
      <c r="S216" s="237">
        <v>0</v>
      </c>
      <c r="T216" s="238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9" t="s">
        <v>214</v>
      </c>
      <c r="AT216" s="239" t="s">
        <v>210</v>
      </c>
      <c r="AU216" s="239" t="s">
        <v>85</v>
      </c>
      <c r="AY216" s="17" t="s">
        <v>208</v>
      </c>
      <c r="BE216" s="240">
        <f>IF(N216="základní",J216,0)</f>
        <v>0</v>
      </c>
      <c r="BF216" s="240">
        <f>IF(N216="snížená",J216,0)</f>
        <v>0</v>
      </c>
      <c r="BG216" s="240">
        <f>IF(N216="zákl. přenesená",J216,0)</f>
        <v>0</v>
      </c>
      <c r="BH216" s="240">
        <f>IF(N216="sníž. přenesená",J216,0)</f>
        <v>0</v>
      </c>
      <c r="BI216" s="240">
        <f>IF(N216="nulová",J216,0)</f>
        <v>0</v>
      </c>
      <c r="BJ216" s="17" t="s">
        <v>91</v>
      </c>
      <c r="BK216" s="240">
        <f>ROUND(I216*H216,2)</f>
        <v>0</v>
      </c>
      <c r="BL216" s="17" t="s">
        <v>214</v>
      </c>
      <c r="BM216" s="239" t="s">
        <v>503</v>
      </c>
    </row>
    <row r="217" s="2" customFormat="1" ht="24.15" customHeight="1">
      <c r="A217" s="38"/>
      <c r="B217" s="39"/>
      <c r="C217" s="227" t="s">
        <v>505</v>
      </c>
      <c r="D217" s="227" t="s">
        <v>210</v>
      </c>
      <c r="E217" s="228" t="s">
        <v>2966</v>
      </c>
      <c r="F217" s="229" t="s">
        <v>2967</v>
      </c>
      <c r="G217" s="230" t="s">
        <v>351</v>
      </c>
      <c r="H217" s="231">
        <v>1</v>
      </c>
      <c r="I217" s="232"/>
      <c r="J217" s="233">
        <f>ROUND(I217*H217,2)</f>
        <v>0</v>
      </c>
      <c r="K217" s="234"/>
      <c r="L217" s="44"/>
      <c r="M217" s="235" t="s">
        <v>1</v>
      </c>
      <c r="N217" s="236" t="s">
        <v>44</v>
      </c>
      <c r="O217" s="91"/>
      <c r="P217" s="237">
        <f>O217*H217</f>
        <v>0</v>
      </c>
      <c r="Q217" s="237">
        <v>0</v>
      </c>
      <c r="R217" s="237">
        <f>Q217*H217</f>
        <v>0</v>
      </c>
      <c r="S217" s="237">
        <v>0</v>
      </c>
      <c r="T217" s="238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9" t="s">
        <v>214</v>
      </c>
      <c r="AT217" s="239" t="s">
        <v>210</v>
      </c>
      <c r="AU217" s="239" t="s">
        <v>85</v>
      </c>
      <c r="AY217" s="17" t="s">
        <v>208</v>
      </c>
      <c r="BE217" s="240">
        <f>IF(N217="základní",J217,0)</f>
        <v>0</v>
      </c>
      <c r="BF217" s="240">
        <f>IF(N217="snížená",J217,0)</f>
        <v>0</v>
      </c>
      <c r="BG217" s="240">
        <f>IF(N217="zákl. přenesená",J217,0)</f>
        <v>0</v>
      </c>
      <c r="BH217" s="240">
        <f>IF(N217="sníž. přenesená",J217,0)</f>
        <v>0</v>
      </c>
      <c r="BI217" s="240">
        <f>IF(N217="nulová",J217,0)</f>
        <v>0</v>
      </c>
      <c r="BJ217" s="17" t="s">
        <v>91</v>
      </c>
      <c r="BK217" s="240">
        <f>ROUND(I217*H217,2)</f>
        <v>0</v>
      </c>
      <c r="BL217" s="17" t="s">
        <v>214</v>
      </c>
      <c r="BM217" s="239" t="s">
        <v>508</v>
      </c>
    </row>
    <row r="218" s="12" customFormat="1" ht="25.92" customHeight="1">
      <c r="A218" s="12"/>
      <c r="B218" s="211"/>
      <c r="C218" s="212"/>
      <c r="D218" s="213" t="s">
        <v>77</v>
      </c>
      <c r="E218" s="214" t="s">
        <v>240</v>
      </c>
      <c r="F218" s="214" t="s">
        <v>2968</v>
      </c>
      <c r="G218" s="212"/>
      <c r="H218" s="212"/>
      <c r="I218" s="215"/>
      <c r="J218" s="216">
        <f>BK218</f>
        <v>0</v>
      </c>
      <c r="K218" s="212"/>
      <c r="L218" s="217"/>
      <c r="M218" s="218"/>
      <c r="N218" s="219"/>
      <c r="O218" s="219"/>
      <c r="P218" s="220">
        <f>SUM(P219:P221)</f>
        <v>0</v>
      </c>
      <c r="Q218" s="219"/>
      <c r="R218" s="220">
        <f>SUM(R219:R221)</f>
        <v>0</v>
      </c>
      <c r="S218" s="219"/>
      <c r="T218" s="221">
        <f>SUM(T219:T221)</f>
        <v>0</v>
      </c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R218" s="222" t="s">
        <v>85</v>
      </c>
      <c r="AT218" s="223" t="s">
        <v>77</v>
      </c>
      <c r="AU218" s="223" t="s">
        <v>78</v>
      </c>
      <c r="AY218" s="222" t="s">
        <v>208</v>
      </c>
      <c r="BK218" s="224">
        <f>SUM(BK219:BK221)</f>
        <v>0</v>
      </c>
    </row>
    <row r="219" s="2" customFormat="1" ht="16.5" customHeight="1">
      <c r="A219" s="38"/>
      <c r="B219" s="39"/>
      <c r="C219" s="227" t="s">
        <v>360</v>
      </c>
      <c r="D219" s="227" t="s">
        <v>210</v>
      </c>
      <c r="E219" s="228" t="s">
        <v>2969</v>
      </c>
      <c r="F219" s="229" t="s">
        <v>2970</v>
      </c>
      <c r="G219" s="230" t="s">
        <v>351</v>
      </c>
      <c r="H219" s="231">
        <v>20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85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512</v>
      </c>
    </row>
    <row r="220" s="2" customFormat="1" ht="16.5" customHeight="1">
      <c r="A220" s="38"/>
      <c r="B220" s="39"/>
      <c r="C220" s="227" t="s">
        <v>514</v>
      </c>
      <c r="D220" s="227" t="s">
        <v>210</v>
      </c>
      <c r="E220" s="228" t="s">
        <v>2971</v>
      </c>
      <c r="F220" s="229" t="s">
        <v>2972</v>
      </c>
      <c r="G220" s="230" t="s">
        <v>351</v>
      </c>
      <c r="H220" s="231">
        <v>8</v>
      </c>
      <c r="I220" s="232"/>
      <c r="J220" s="233">
        <f>ROUND(I220*H220,2)</f>
        <v>0</v>
      </c>
      <c r="K220" s="234"/>
      <c r="L220" s="44"/>
      <c r="M220" s="235" t="s">
        <v>1</v>
      </c>
      <c r="N220" s="236" t="s">
        <v>44</v>
      </c>
      <c r="O220" s="91"/>
      <c r="P220" s="237">
        <f>O220*H220</f>
        <v>0</v>
      </c>
      <c r="Q220" s="237">
        <v>0</v>
      </c>
      <c r="R220" s="237">
        <f>Q220*H220</f>
        <v>0</v>
      </c>
      <c r="S220" s="237">
        <v>0</v>
      </c>
      <c r="T220" s="238">
        <f>S220*H220</f>
        <v>0</v>
      </c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R220" s="239" t="s">
        <v>214</v>
      </c>
      <c r="AT220" s="239" t="s">
        <v>210</v>
      </c>
      <c r="AU220" s="239" t="s">
        <v>85</v>
      </c>
      <c r="AY220" s="17" t="s">
        <v>208</v>
      </c>
      <c r="BE220" s="240">
        <f>IF(N220="základní",J220,0)</f>
        <v>0</v>
      </c>
      <c r="BF220" s="240">
        <f>IF(N220="snížená",J220,0)</f>
        <v>0</v>
      </c>
      <c r="BG220" s="240">
        <f>IF(N220="zákl. přenesená",J220,0)</f>
        <v>0</v>
      </c>
      <c r="BH220" s="240">
        <f>IF(N220="sníž. přenesená",J220,0)</f>
        <v>0</v>
      </c>
      <c r="BI220" s="240">
        <f>IF(N220="nulová",J220,0)</f>
        <v>0</v>
      </c>
      <c r="BJ220" s="17" t="s">
        <v>91</v>
      </c>
      <c r="BK220" s="240">
        <f>ROUND(I220*H220,2)</f>
        <v>0</v>
      </c>
      <c r="BL220" s="17" t="s">
        <v>214</v>
      </c>
      <c r="BM220" s="239" t="s">
        <v>517</v>
      </c>
    </row>
    <row r="221" s="2" customFormat="1" ht="16.5" customHeight="1">
      <c r="A221" s="38"/>
      <c r="B221" s="39"/>
      <c r="C221" s="227" t="s">
        <v>366</v>
      </c>
      <c r="D221" s="227" t="s">
        <v>210</v>
      </c>
      <c r="E221" s="228" t="s">
        <v>2973</v>
      </c>
      <c r="F221" s="229" t="s">
        <v>2974</v>
      </c>
      <c r="G221" s="230" t="s">
        <v>351</v>
      </c>
      <c r="H221" s="231">
        <v>5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85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521</v>
      </c>
    </row>
    <row r="222" s="12" customFormat="1" ht="25.92" customHeight="1">
      <c r="A222" s="12"/>
      <c r="B222" s="211"/>
      <c r="C222" s="212"/>
      <c r="D222" s="213" t="s">
        <v>77</v>
      </c>
      <c r="E222" s="214" t="s">
        <v>274</v>
      </c>
      <c r="F222" s="214" t="s">
        <v>2975</v>
      </c>
      <c r="G222" s="212"/>
      <c r="H222" s="212"/>
      <c r="I222" s="215"/>
      <c r="J222" s="216">
        <f>BK222</f>
        <v>0</v>
      </c>
      <c r="K222" s="212"/>
      <c r="L222" s="217"/>
      <c r="M222" s="218"/>
      <c r="N222" s="219"/>
      <c r="O222" s="219"/>
      <c r="P222" s="220">
        <f>SUM(P223:P237)</f>
        <v>0</v>
      </c>
      <c r="Q222" s="219"/>
      <c r="R222" s="220">
        <f>SUM(R223:R237)</f>
        <v>0</v>
      </c>
      <c r="S222" s="219"/>
      <c r="T222" s="221">
        <f>SUM(T223:T237)</f>
        <v>0</v>
      </c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R222" s="222" t="s">
        <v>85</v>
      </c>
      <c r="AT222" s="223" t="s">
        <v>77</v>
      </c>
      <c r="AU222" s="223" t="s">
        <v>78</v>
      </c>
      <c r="AY222" s="222" t="s">
        <v>208</v>
      </c>
      <c r="BK222" s="224">
        <f>SUM(BK223:BK237)</f>
        <v>0</v>
      </c>
    </row>
    <row r="223" s="2" customFormat="1" ht="16.5" customHeight="1">
      <c r="A223" s="38"/>
      <c r="B223" s="39"/>
      <c r="C223" s="227" t="s">
        <v>523</v>
      </c>
      <c r="D223" s="227" t="s">
        <v>210</v>
      </c>
      <c r="E223" s="228" t="s">
        <v>2976</v>
      </c>
      <c r="F223" s="229" t="s">
        <v>2977</v>
      </c>
      <c r="G223" s="230" t="s">
        <v>351</v>
      </c>
      <c r="H223" s="231">
        <v>2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85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526</v>
      </c>
    </row>
    <row r="224" s="2" customFormat="1" ht="16.5" customHeight="1">
      <c r="A224" s="38"/>
      <c r="B224" s="39"/>
      <c r="C224" s="227" t="s">
        <v>370</v>
      </c>
      <c r="D224" s="227" t="s">
        <v>210</v>
      </c>
      <c r="E224" s="228" t="s">
        <v>2978</v>
      </c>
      <c r="F224" s="229" t="s">
        <v>2979</v>
      </c>
      <c r="G224" s="230" t="s">
        <v>351</v>
      </c>
      <c r="H224" s="231">
        <v>2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85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530</v>
      </c>
    </row>
    <row r="225" s="2" customFormat="1" ht="16.5" customHeight="1">
      <c r="A225" s="38"/>
      <c r="B225" s="39"/>
      <c r="C225" s="227" t="s">
        <v>532</v>
      </c>
      <c r="D225" s="227" t="s">
        <v>210</v>
      </c>
      <c r="E225" s="228" t="s">
        <v>2980</v>
      </c>
      <c r="F225" s="229" t="s">
        <v>2981</v>
      </c>
      <c r="G225" s="230" t="s">
        <v>351</v>
      </c>
      <c r="H225" s="231">
        <v>5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85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535</v>
      </c>
    </row>
    <row r="226" s="2" customFormat="1" ht="16.5" customHeight="1">
      <c r="A226" s="38"/>
      <c r="B226" s="39"/>
      <c r="C226" s="227" t="s">
        <v>375</v>
      </c>
      <c r="D226" s="227" t="s">
        <v>210</v>
      </c>
      <c r="E226" s="228" t="s">
        <v>2982</v>
      </c>
      <c r="F226" s="229" t="s">
        <v>2983</v>
      </c>
      <c r="G226" s="230" t="s">
        <v>351</v>
      </c>
      <c r="H226" s="231">
        <v>53</v>
      </c>
      <c r="I226" s="232"/>
      <c r="J226" s="233">
        <f>ROUND(I226*H226,2)</f>
        <v>0</v>
      </c>
      <c r="K226" s="234"/>
      <c r="L226" s="44"/>
      <c r="M226" s="235" t="s">
        <v>1</v>
      </c>
      <c r="N226" s="236" t="s">
        <v>44</v>
      </c>
      <c r="O226" s="91"/>
      <c r="P226" s="237">
        <f>O226*H226</f>
        <v>0</v>
      </c>
      <c r="Q226" s="237">
        <v>0</v>
      </c>
      <c r="R226" s="237">
        <f>Q226*H226</f>
        <v>0</v>
      </c>
      <c r="S226" s="237">
        <v>0</v>
      </c>
      <c r="T226" s="238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9" t="s">
        <v>214</v>
      </c>
      <c r="AT226" s="239" t="s">
        <v>210</v>
      </c>
      <c r="AU226" s="239" t="s">
        <v>85</v>
      </c>
      <c r="AY226" s="17" t="s">
        <v>208</v>
      </c>
      <c r="BE226" s="240">
        <f>IF(N226="základní",J226,0)</f>
        <v>0</v>
      </c>
      <c r="BF226" s="240">
        <f>IF(N226="snížená",J226,0)</f>
        <v>0</v>
      </c>
      <c r="BG226" s="240">
        <f>IF(N226="zákl. přenesená",J226,0)</f>
        <v>0</v>
      </c>
      <c r="BH226" s="240">
        <f>IF(N226="sníž. přenesená",J226,0)</f>
        <v>0</v>
      </c>
      <c r="BI226" s="240">
        <f>IF(N226="nulová",J226,0)</f>
        <v>0</v>
      </c>
      <c r="BJ226" s="17" t="s">
        <v>91</v>
      </c>
      <c r="BK226" s="240">
        <f>ROUND(I226*H226,2)</f>
        <v>0</v>
      </c>
      <c r="BL226" s="17" t="s">
        <v>214</v>
      </c>
      <c r="BM226" s="239" t="s">
        <v>539</v>
      </c>
    </row>
    <row r="227" s="2" customFormat="1" ht="16.5" customHeight="1">
      <c r="A227" s="38"/>
      <c r="B227" s="39"/>
      <c r="C227" s="227" t="s">
        <v>541</v>
      </c>
      <c r="D227" s="227" t="s">
        <v>210</v>
      </c>
      <c r="E227" s="228" t="s">
        <v>2984</v>
      </c>
      <c r="F227" s="229" t="s">
        <v>2985</v>
      </c>
      <c r="G227" s="230" t="s">
        <v>351</v>
      </c>
      <c r="H227" s="231">
        <v>2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85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544</v>
      </c>
    </row>
    <row r="228" s="2" customFormat="1" ht="16.5" customHeight="1">
      <c r="A228" s="38"/>
      <c r="B228" s="39"/>
      <c r="C228" s="227" t="s">
        <v>380</v>
      </c>
      <c r="D228" s="227" t="s">
        <v>210</v>
      </c>
      <c r="E228" s="228" t="s">
        <v>2986</v>
      </c>
      <c r="F228" s="229" t="s">
        <v>2987</v>
      </c>
      <c r="G228" s="230" t="s">
        <v>351</v>
      </c>
      <c r="H228" s="231">
        <v>3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85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549</v>
      </c>
    </row>
    <row r="229" s="2" customFormat="1" ht="16.5" customHeight="1">
      <c r="A229" s="38"/>
      <c r="B229" s="39"/>
      <c r="C229" s="227" t="s">
        <v>551</v>
      </c>
      <c r="D229" s="227" t="s">
        <v>210</v>
      </c>
      <c r="E229" s="228" t="s">
        <v>2988</v>
      </c>
      <c r="F229" s="229" t="s">
        <v>2989</v>
      </c>
      <c r="G229" s="230" t="s">
        <v>351</v>
      </c>
      <c r="H229" s="231">
        <v>8</v>
      </c>
      <c r="I229" s="232"/>
      <c r="J229" s="233">
        <f>ROUND(I229*H229,2)</f>
        <v>0</v>
      </c>
      <c r="K229" s="234"/>
      <c r="L229" s="44"/>
      <c r="M229" s="235" t="s">
        <v>1</v>
      </c>
      <c r="N229" s="236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214</v>
      </c>
      <c r="AT229" s="239" t="s">
        <v>210</v>
      </c>
      <c r="AU229" s="239" t="s">
        <v>85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554</v>
      </c>
    </row>
    <row r="230" s="2" customFormat="1" ht="16.5" customHeight="1">
      <c r="A230" s="38"/>
      <c r="B230" s="39"/>
      <c r="C230" s="227" t="s">
        <v>386</v>
      </c>
      <c r="D230" s="227" t="s">
        <v>210</v>
      </c>
      <c r="E230" s="228" t="s">
        <v>2990</v>
      </c>
      <c r="F230" s="229" t="s">
        <v>2991</v>
      </c>
      <c r="G230" s="230" t="s">
        <v>351</v>
      </c>
      <c r="H230" s="231">
        <v>2</v>
      </c>
      <c r="I230" s="232"/>
      <c r="J230" s="233">
        <f>ROUND(I230*H230,2)</f>
        <v>0</v>
      </c>
      <c r="K230" s="234"/>
      <c r="L230" s="44"/>
      <c r="M230" s="235" t="s">
        <v>1</v>
      </c>
      <c r="N230" s="236" t="s">
        <v>44</v>
      </c>
      <c r="O230" s="91"/>
      <c r="P230" s="237">
        <f>O230*H230</f>
        <v>0</v>
      </c>
      <c r="Q230" s="237">
        <v>0</v>
      </c>
      <c r="R230" s="237">
        <f>Q230*H230</f>
        <v>0</v>
      </c>
      <c r="S230" s="237">
        <v>0</v>
      </c>
      <c r="T230" s="238">
        <f>S230*H230</f>
        <v>0</v>
      </c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R230" s="239" t="s">
        <v>214</v>
      </c>
      <c r="AT230" s="239" t="s">
        <v>210</v>
      </c>
      <c r="AU230" s="239" t="s">
        <v>85</v>
      </c>
      <c r="AY230" s="17" t="s">
        <v>208</v>
      </c>
      <c r="BE230" s="240">
        <f>IF(N230="základní",J230,0)</f>
        <v>0</v>
      </c>
      <c r="BF230" s="240">
        <f>IF(N230="snížená",J230,0)</f>
        <v>0</v>
      </c>
      <c r="BG230" s="240">
        <f>IF(N230="zákl. přenesená",J230,0)</f>
        <v>0</v>
      </c>
      <c r="BH230" s="240">
        <f>IF(N230="sníž. přenesená",J230,0)</f>
        <v>0</v>
      </c>
      <c r="BI230" s="240">
        <f>IF(N230="nulová",J230,0)</f>
        <v>0</v>
      </c>
      <c r="BJ230" s="17" t="s">
        <v>91</v>
      </c>
      <c r="BK230" s="240">
        <f>ROUND(I230*H230,2)</f>
        <v>0</v>
      </c>
      <c r="BL230" s="17" t="s">
        <v>214</v>
      </c>
      <c r="BM230" s="239" t="s">
        <v>557</v>
      </c>
    </row>
    <row r="231" s="2" customFormat="1" ht="21.75" customHeight="1">
      <c r="A231" s="38"/>
      <c r="B231" s="39"/>
      <c r="C231" s="227" t="s">
        <v>558</v>
      </c>
      <c r="D231" s="227" t="s">
        <v>210</v>
      </c>
      <c r="E231" s="228" t="s">
        <v>2992</v>
      </c>
      <c r="F231" s="229" t="s">
        <v>2993</v>
      </c>
      <c r="G231" s="230" t="s">
        <v>351</v>
      </c>
      <c r="H231" s="231">
        <v>4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85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561</v>
      </c>
    </row>
    <row r="232" s="2" customFormat="1" ht="16.5" customHeight="1">
      <c r="A232" s="38"/>
      <c r="B232" s="39"/>
      <c r="C232" s="227" t="s">
        <v>389</v>
      </c>
      <c r="D232" s="227" t="s">
        <v>210</v>
      </c>
      <c r="E232" s="228" t="s">
        <v>2994</v>
      </c>
      <c r="F232" s="229" t="s">
        <v>2995</v>
      </c>
      <c r="G232" s="230" t="s">
        <v>351</v>
      </c>
      <c r="H232" s="231">
        <v>54</v>
      </c>
      <c r="I232" s="232"/>
      <c r="J232" s="233">
        <f>ROUND(I232*H232,2)</f>
        <v>0</v>
      </c>
      <c r="K232" s="234"/>
      <c r="L232" s="44"/>
      <c r="M232" s="235" t="s">
        <v>1</v>
      </c>
      <c r="N232" s="236" t="s">
        <v>44</v>
      </c>
      <c r="O232" s="91"/>
      <c r="P232" s="237">
        <f>O232*H232</f>
        <v>0</v>
      </c>
      <c r="Q232" s="237">
        <v>0</v>
      </c>
      <c r="R232" s="237">
        <f>Q232*H232</f>
        <v>0</v>
      </c>
      <c r="S232" s="237">
        <v>0</v>
      </c>
      <c r="T232" s="238">
        <f>S232*H232</f>
        <v>0</v>
      </c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R232" s="239" t="s">
        <v>214</v>
      </c>
      <c r="AT232" s="239" t="s">
        <v>210</v>
      </c>
      <c r="AU232" s="239" t="s">
        <v>85</v>
      </c>
      <c r="AY232" s="17" t="s">
        <v>208</v>
      </c>
      <c r="BE232" s="240">
        <f>IF(N232="základní",J232,0)</f>
        <v>0</v>
      </c>
      <c r="BF232" s="240">
        <f>IF(N232="snížená",J232,0)</f>
        <v>0</v>
      </c>
      <c r="BG232" s="240">
        <f>IF(N232="zákl. přenesená",J232,0)</f>
        <v>0</v>
      </c>
      <c r="BH232" s="240">
        <f>IF(N232="sníž. přenesená",J232,0)</f>
        <v>0</v>
      </c>
      <c r="BI232" s="240">
        <f>IF(N232="nulová",J232,0)</f>
        <v>0</v>
      </c>
      <c r="BJ232" s="17" t="s">
        <v>91</v>
      </c>
      <c r="BK232" s="240">
        <f>ROUND(I232*H232,2)</f>
        <v>0</v>
      </c>
      <c r="BL232" s="17" t="s">
        <v>214</v>
      </c>
      <c r="BM232" s="239" t="s">
        <v>564</v>
      </c>
    </row>
    <row r="233" s="2" customFormat="1" ht="16.5" customHeight="1">
      <c r="A233" s="38"/>
      <c r="B233" s="39"/>
      <c r="C233" s="227" t="s">
        <v>565</v>
      </c>
      <c r="D233" s="227" t="s">
        <v>210</v>
      </c>
      <c r="E233" s="228" t="s">
        <v>2996</v>
      </c>
      <c r="F233" s="229" t="s">
        <v>2997</v>
      </c>
      <c r="G233" s="230" t="s">
        <v>351</v>
      </c>
      <c r="H233" s="231">
        <v>48</v>
      </c>
      <c r="I233" s="232"/>
      <c r="J233" s="233">
        <f>ROUND(I233*H233,2)</f>
        <v>0</v>
      </c>
      <c r="K233" s="234"/>
      <c r="L233" s="44"/>
      <c r="M233" s="235" t="s">
        <v>1</v>
      </c>
      <c r="N233" s="236" t="s">
        <v>44</v>
      </c>
      <c r="O233" s="91"/>
      <c r="P233" s="237">
        <f>O233*H233</f>
        <v>0</v>
      </c>
      <c r="Q233" s="237">
        <v>0</v>
      </c>
      <c r="R233" s="237">
        <f>Q233*H233</f>
        <v>0</v>
      </c>
      <c r="S233" s="237">
        <v>0</v>
      </c>
      <c r="T233" s="238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9" t="s">
        <v>214</v>
      </c>
      <c r="AT233" s="239" t="s">
        <v>210</v>
      </c>
      <c r="AU233" s="239" t="s">
        <v>85</v>
      </c>
      <c r="AY233" s="17" t="s">
        <v>208</v>
      </c>
      <c r="BE233" s="240">
        <f>IF(N233="základní",J233,0)</f>
        <v>0</v>
      </c>
      <c r="BF233" s="240">
        <f>IF(N233="snížená",J233,0)</f>
        <v>0</v>
      </c>
      <c r="BG233" s="240">
        <f>IF(N233="zákl. přenesená",J233,0)</f>
        <v>0</v>
      </c>
      <c r="BH233" s="240">
        <f>IF(N233="sníž. přenesená",J233,0)</f>
        <v>0</v>
      </c>
      <c r="BI233" s="240">
        <f>IF(N233="nulová",J233,0)</f>
        <v>0</v>
      </c>
      <c r="BJ233" s="17" t="s">
        <v>91</v>
      </c>
      <c r="BK233" s="240">
        <f>ROUND(I233*H233,2)</f>
        <v>0</v>
      </c>
      <c r="BL233" s="17" t="s">
        <v>214</v>
      </c>
      <c r="BM233" s="239" t="s">
        <v>568</v>
      </c>
    </row>
    <row r="234" s="2" customFormat="1" ht="16.5" customHeight="1">
      <c r="A234" s="38"/>
      <c r="B234" s="39"/>
      <c r="C234" s="227" t="s">
        <v>393</v>
      </c>
      <c r="D234" s="227" t="s">
        <v>210</v>
      </c>
      <c r="E234" s="228" t="s">
        <v>2998</v>
      </c>
      <c r="F234" s="229" t="s">
        <v>2999</v>
      </c>
      <c r="G234" s="230" t="s">
        <v>351</v>
      </c>
      <c r="H234" s="231">
        <v>4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85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573</v>
      </c>
    </row>
    <row r="235" s="2" customFormat="1" ht="21.75" customHeight="1">
      <c r="A235" s="38"/>
      <c r="B235" s="39"/>
      <c r="C235" s="227" t="s">
        <v>574</v>
      </c>
      <c r="D235" s="227" t="s">
        <v>210</v>
      </c>
      <c r="E235" s="228" t="s">
        <v>3000</v>
      </c>
      <c r="F235" s="229" t="s">
        <v>3001</v>
      </c>
      <c r="G235" s="230" t="s">
        <v>351</v>
      </c>
      <c r="H235" s="231">
        <v>9</v>
      </c>
      <c r="I235" s="232"/>
      <c r="J235" s="233">
        <f>ROUND(I235*H235,2)</f>
        <v>0</v>
      </c>
      <c r="K235" s="234"/>
      <c r="L235" s="44"/>
      <c r="M235" s="235" t="s">
        <v>1</v>
      </c>
      <c r="N235" s="236" t="s">
        <v>44</v>
      </c>
      <c r="O235" s="91"/>
      <c r="P235" s="237">
        <f>O235*H235</f>
        <v>0</v>
      </c>
      <c r="Q235" s="237">
        <v>0</v>
      </c>
      <c r="R235" s="237">
        <f>Q235*H235</f>
        <v>0</v>
      </c>
      <c r="S235" s="237">
        <v>0</v>
      </c>
      <c r="T235" s="238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9" t="s">
        <v>214</v>
      </c>
      <c r="AT235" s="239" t="s">
        <v>210</v>
      </c>
      <c r="AU235" s="239" t="s">
        <v>85</v>
      </c>
      <c r="AY235" s="17" t="s">
        <v>208</v>
      </c>
      <c r="BE235" s="240">
        <f>IF(N235="základní",J235,0)</f>
        <v>0</v>
      </c>
      <c r="BF235" s="240">
        <f>IF(N235="snížená",J235,0)</f>
        <v>0</v>
      </c>
      <c r="BG235" s="240">
        <f>IF(N235="zákl. přenesená",J235,0)</f>
        <v>0</v>
      </c>
      <c r="BH235" s="240">
        <f>IF(N235="sníž. přenesená",J235,0)</f>
        <v>0</v>
      </c>
      <c r="BI235" s="240">
        <f>IF(N235="nulová",J235,0)</f>
        <v>0</v>
      </c>
      <c r="BJ235" s="17" t="s">
        <v>91</v>
      </c>
      <c r="BK235" s="240">
        <f>ROUND(I235*H235,2)</f>
        <v>0</v>
      </c>
      <c r="BL235" s="17" t="s">
        <v>214</v>
      </c>
      <c r="BM235" s="239" t="s">
        <v>577</v>
      </c>
    </row>
    <row r="236" s="2" customFormat="1" ht="16.5" customHeight="1">
      <c r="A236" s="38"/>
      <c r="B236" s="39"/>
      <c r="C236" s="227" t="s">
        <v>396</v>
      </c>
      <c r="D236" s="227" t="s">
        <v>210</v>
      </c>
      <c r="E236" s="228" t="s">
        <v>3002</v>
      </c>
      <c r="F236" s="229" t="s">
        <v>3003</v>
      </c>
      <c r="G236" s="230" t="s">
        <v>351</v>
      </c>
      <c r="H236" s="231">
        <v>1</v>
      </c>
      <c r="I236" s="232"/>
      <c r="J236" s="233">
        <f>ROUND(I236*H236,2)</f>
        <v>0</v>
      </c>
      <c r="K236" s="234"/>
      <c r="L236" s="44"/>
      <c r="M236" s="235" t="s">
        <v>1</v>
      </c>
      <c r="N236" s="236" t="s">
        <v>44</v>
      </c>
      <c r="O236" s="91"/>
      <c r="P236" s="237">
        <f>O236*H236</f>
        <v>0</v>
      </c>
      <c r="Q236" s="237">
        <v>0</v>
      </c>
      <c r="R236" s="237">
        <f>Q236*H236</f>
        <v>0</v>
      </c>
      <c r="S236" s="237">
        <v>0</v>
      </c>
      <c r="T236" s="238">
        <f>S236*H236</f>
        <v>0</v>
      </c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R236" s="239" t="s">
        <v>214</v>
      </c>
      <c r="AT236" s="239" t="s">
        <v>210</v>
      </c>
      <c r="AU236" s="239" t="s">
        <v>85</v>
      </c>
      <c r="AY236" s="17" t="s">
        <v>208</v>
      </c>
      <c r="BE236" s="240">
        <f>IF(N236="základní",J236,0)</f>
        <v>0</v>
      </c>
      <c r="BF236" s="240">
        <f>IF(N236="snížená",J236,0)</f>
        <v>0</v>
      </c>
      <c r="BG236" s="240">
        <f>IF(N236="zákl. přenesená",J236,0)</f>
        <v>0</v>
      </c>
      <c r="BH236" s="240">
        <f>IF(N236="sníž. přenesená",J236,0)</f>
        <v>0</v>
      </c>
      <c r="BI236" s="240">
        <f>IF(N236="nulová",J236,0)</f>
        <v>0</v>
      </c>
      <c r="BJ236" s="17" t="s">
        <v>91</v>
      </c>
      <c r="BK236" s="240">
        <f>ROUND(I236*H236,2)</f>
        <v>0</v>
      </c>
      <c r="BL236" s="17" t="s">
        <v>214</v>
      </c>
      <c r="BM236" s="239" t="s">
        <v>581</v>
      </c>
    </row>
    <row r="237" s="2" customFormat="1" ht="16.5" customHeight="1">
      <c r="A237" s="38"/>
      <c r="B237" s="39"/>
      <c r="C237" s="227" t="s">
        <v>583</v>
      </c>
      <c r="D237" s="227" t="s">
        <v>210</v>
      </c>
      <c r="E237" s="228" t="s">
        <v>3004</v>
      </c>
      <c r="F237" s="229" t="s">
        <v>3005</v>
      </c>
      <c r="G237" s="230" t="s">
        <v>351</v>
      </c>
      <c r="H237" s="231">
        <v>1</v>
      </c>
      <c r="I237" s="232"/>
      <c r="J237" s="233">
        <f>ROUND(I237*H237,2)</f>
        <v>0</v>
      </c>
      <c r="K237" s="234"/>
      <c r="L237" s="44"/>
      <c r="M237" s="235" t="s">
        <v>1</v>
      </c>
      <c r="N237" s="236" t="s">
        <v>44</v>
      </c>
      <c r="O237" s="91"/>
      <c r="P237" s="237">
        <f>O237*H237</f>
        <v>0</v>
      </c>
      <c r="Q237" s="237">
        <v>0</v>
      </c>
      <c r="R237" s="237">
        <f>Q237*H237</f>
        <v>0</v>
      </c>
      <c r="S237" s="237">
        <v>0</v>
      </c>
      <c r="T237" s="238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9" t="s">
        <v>214</v>
      </c>
      <c r="AT237" s="239" t="s">
        <v>210</v>
      </c>
      <c r="AU237" s="239" t="s">
        <v>85</v>
      </c>
      <c r="AY237" s="17" t="s">
        <v>208</v>
      </c>
      <c r="BE237" s="240">
        <f>IF(N237="základní",J237,0)</f>
        <v>0</v>
      </c>
      <c r="BF237" s="240">
        <f>IF(N237="snížená",J237,0)</f>
        <v>0</v>
      </c>
      <c r="BG237" s="240">
        <f>IF(N237="zákl. přenesená",J237,0)</f>
        <v>0</v>
      </c>
      <c r="BH237" s="240">
        <f>IF(N237="sníž. přenesená",J237,0)</f>
        <v>0</v>
      </c>
      <c r="BI237" s="240">
        <f>IF(N237="nulová",J237,0)</f>
        <v>0</v>
      </c>
      <c r="BJ237" s="17" t="s">
        <v>91</v>
      </c>
      <c r="BK237" s="240">
        <f>ROUND(I237*H237,2)</f>
        <v>0</v>
      </c>
      <c r="BL237" s="17" t="s">
        <v>214</v>
      </c>
      <c r="BM237" s="239" t="s">
        <v>586</v>
      </c>
    </row>
    <row r="238" s="12" customFormat="1" ht="25.92" customHeight="1">
      <c r="A238" s="12"/>
      <c r="B238" s="211"/>
      <c r="C238" s="212"/>
      <c r="D238" s="213" t="s">
        <v>77</v>
      </c>
      <c r="E238" s="214" t="s">
        <v>245</v>
      </c>
      <c r="F238" s="214" t="s">
        <v>3006</v>
      </c>
      <c r="G238" s="212"/>
      <c r="H238" s="212"/>
      <c r="I238" s="215"/>
      <c r="J238" s="216">
        <f>BK238</f>
        <v>0</v>
      </c>
      <c r="K238" s="212"/>
      <c r="L238" s="217"/>
      <c r="M238" s="218"/>
      <c r="N238" s="219"/>
      <c r="O238" s="219"/>
      <c r="P238" s="220">
        <f>P239</f>
        <v>0</v>
      </c>
      <c r="Q238" s="219"/>
      <c r="R238" s="220">
        <f>R239</f>
        <v>0</v>
      </c>
      <c r="S238" s="219"/>
      <c r="T238" s="221">
        <f>T239</f>
        <v>0</v>
      </c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R238" s="222" t="s">
        <v>85</v>
      </c>
      <c r="AT238" s="223" t="s">
        <v>77</v>
      </c>
      <c r="AU238" s="223" t="s">
        <v>78</v>
      </c>
      <c r="AY238" s="222" t="s">
        <v>208</v>
      </c>
      <c r="BK238" s="224">
        <f>BK239</f>
        <v>0</v>
      </c>
    </row>
    <row r="239" s="2" customFormat="1" ht="16.5" customHeight="1">
      <c r="A239" s="38"/>
      <c r="B239" s="39"/>
      <c r="C239" s="227" t="s">
        <v>400</v>
      </c>
      <c r="D239" s="227" t="s">
        <v>210</v>
      </c>
      <c r="E239" s="228" t="s">
        <v>3007</v>
      </c>
      <c r="F239" s="229" t="s">
        <v>3008</v>
      </c>
      <c r="G239" s="230" t="s">
        <v>351</v>
      </c>
      <c r="H239" s="231">
        <v>80</v>
      </c>
      <c r="I239" s="232"/>
      <c r="J239" s="233">
        <f>ROUND(I239*H239,2)</f>
        <v>0</v>
      </c>
      <c r="K239" s="234"/>
      <c r="L239" s="44"/>
      <c r="M239" s="235" t="s">
        <v>1</v>
      </c>
      <c r="N239" s="236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214</v>
      </c>
      <c r="AT239" s="239" t="s">
        <v>210</v>
      </c>
      <c r="AU239" s="239" t="s">
        <v>85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589</v>
      </c>
    </row>
    <row r="240" s="12" customFormat="1" ht="25.92" customHeight="1">
      <c r="A240" s="12"/>
      <c r="B240" s="211"/>
      <c r="C240" s="212"/>
      <c r="D240" s="213" t="s">
        <v>77</v>
      </c>
      <c r="E240" s="214" t="s">
        <v>8</v>
      </c>
      <c r="F240" s="214" t="s">
        <v>3009</v>
      </c>
      <c r="G240" s="212"/>
      <c r="H240" s="212"/>
      <c r="I240" s="215"/>
      <c r="J240" s="216">
        <f>BK240</f>
        <v>0</v>
      </c>
      <c r="K240" s="212"/>
      <c r="L240" s="217"/>
      <c r="M240" s="218"/>
      <c r="N240" s="219"/>
      <c r="O240" s="219"/>
      <c r="P240" s="220">
        <f>P241</f>
        <v>0</v>
      </c>
      <c r="Q240" s="219"/>
      <c r="R240" s="220">
        <f>R241</f>
        <v>0</v>
      </c>
      <c r="S240" s="219"/>
      <c r="T240" s="221">
        <f>T241</f>
        <v>0</v>
      </c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R240" s="222" t="s">
        <v>85</v>
      </c>
      <c r="AT240" s="223" t="s">
        <v>77</v>
      </c>
      <c r="AU240" s="223" t="s">
        <v>78</v>
      </c>
      <c r="AY240" s="222" t="s">
        <v>208</v>
      </c>
      <c r="BK240" s="224">
        <f>BK241</f>
        <v>0</v>
      </c>
    </row>
    <row r="241" s="2" customFormat="1" ht="16.5" customHeight="1">
      <c r="A241" s="38"/>
      <c r="B241" s="39"/>
      <c r="C241" s="227" t="s">
        <v>591</v>
      </c>
      <c r="D241" s="227" t="s">
        <v>210</v>
      </c>
      <c r="E241" s="228" t="s">
        <v>3010</v>
      </c>
      <c r="F241" s="229" t="s">
        <v>3011</v>
      </c>
      <c r="G241" s="230" t="s">
        <v>351</v>
      </c>
      <c r="H241" s="231">
        <v>13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85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594</v>
      </c>
    </row>
    <row r="242" s="12" customFormat="1" ht="25.92" customHeight="1">
      <c r="A242" s="12"/>
      <c r="B242" s="211"/>
      <c r="C242" s="212"/>
      <c r="D242" s="213" t="s">
        <v>77</v>
      </c>
      <c r="E242" s="214" t="s">
        <v>249</v>
      </c>
      <c r="F242" s="214" t="s">
        <v>3012</v>
      </c>
      <c r="G242" s="212"/>
      <c r="H242" s="212"/>
      <c r="I242" s="215"/>
      <c r="J242" s="216">
        <f>BK242</f>
        <v>0</v>
      </c>
      <c r="K242" s="212"/>
      <c r="L242" s="217"/>
      <c r="M242" s="218"/>
      <c r="N242" s="219"/>
      <c r="O242" s="219"/>
      <c r="P242" s="220">
        <f>SUM(P243:P248)</f>
        <v>0</v>
      </c>
      <c r="Q242" s="219"/>
      <c r="R242" s="220">
        <f>SUM(R243:R248)</f>
        <v>0</v>
      </c>
      <c r="S242" s="219"/>
      <c r="T242" s="221">
        <f>SUM(T243:T248)</f>
        <v>0</v>
      </c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R242" s="222" t="s">
        <v>85</v>
      </c>
      <c r="AT242" s="223" t="s">
        <v>77</v>
      </c>
      <c r="AU242" s="223" t="s">
        <v>78</v>
      </c>
      <c r="AY242" s="222" t="s">
        <v>208</v>
      </c>
      <c r="BK242" s="224">
        <f>SUM(BK243:BK248)</f>
        <v>0</v>
      </c>
    </row>
    <row r="243" s="2" customFormat="1" ht="16.5" customHeight="1">
      <c r="A243" s="38"/>
      <c r="B243" s="39"/>
      <c r="C243" s="227" t="s">
        <v>405</v>
      </c>
      <c r="D243" s="227" t="s">
        <v>210</v>
      </c>
      <c r="E243" s="228" t="s">
        <v>3013</v>
      </c>
      <c r="F243" s="229" t="s">
        <v>3014</v>
      </c>
      <c r="G243" s="230" t="s">
        <v>351</v>
      </c>
      <c r="H243" s="231">
        <v>8</v>
      </c>
      <c r="I243" s="232"/>
      <c r="J243" s="233">
        <f>ROUND(I243*H243,2)</f>
        <v>0</v>
      </c>
      <c r="K243" s="234"/>
      <c r="L243" s="44"/>
      <c r="M243" s="235" t="s">
        <v>1</v>
      </c>
      <c r="N243" s="236" t="s">
        <v>44</v>
      </c>
      <c r="O243" s="91"/>
      <c r="P243" s="237">
        <f>O243*H243</f>
        <v>0</v>
      </c>
      <c r="Q243" s="237">
        <v>0</v>
      </c>
      <c r="R243" s="237">
        <f>Q243*H243</f>
        <v>0</v>
      </c>
      <c r="S243" s="237">
        <v>0</v>
      </c>
      <c r="T243" s="238">
        <f>S243*H243</f>
        <v>0</v>
      </c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R243" s="239" t="s">
        <v>214</v>
      </c>
      <c r="AT243" s="239" t="s">
        <v>210</v>
      </c>
      <c r="AU243" s="239" t="s">
        <v>85</v>
      </c>
      <c r="AY243" s="17" t="s">
        <v>208</v>
      </c>
      <c r="BE243" s="240">
        <f>IF(N243="základní",J243,0)</f>
        <v>0</v>
      </c>
      <c r="BF243" s="240">
        <f>IF(N243="snížená",J243,0)</f>
        <v>0</v>
      </c>
      <c r="BG243" s="240">
        <f>IF(N243="zákl. přenesená",J243,0)</f>
        <v>0</v>
      </c>
      <c r="BH243" s="240">
        <f>IF(N243="sníž. přenesená",J243,0)</f>
        <v>0</v>
      </c>
      <c r="BI243" s="240">
        <f>IF(N243="nulová",J243,0)</f>
        <v>0</v>
      </c>
      <c r="BJ243" s="17" t="s">
        <v>91</v>
      </c>
      <c r="BK243" s="240">
        <f>ROUND(I243*H243,2)</f>
        <v>0</v>
      </c>
      <c r="BL243" s="17" t="s">
        <v>214</v>
      </c>
      <c r="BM243" s="239" t="s">
        <v>606</v>
      </c>
    </row>
    <row r="244" s="2" customFormat="1" ht="16.5" customHeight="1">
      <c r="A244" s="38"/>
      <c r="B244" s="39"/>
      <c r="C244" s="227" t="s">
        <v>611</v>
      </c>
      <c r="D244" s="227" t="s">
        <v>210</v>
      </c>
      <c r="E244" s="228" t="s">
        <v>3015</v>
      </c>
      <c r="F244" s="229" t="s">
        <v>3016</v>
      </c>
      <c r="G244" s="230" t="s">
        <v>351</v>
      </c>
      <c r="H244" s="231">
        <v>101</v>
      </c>
      <c r="I244" s="232"/>
      <c r="J244" s="233">
        <f>ROUND(I244*H244,2)</f>
        <v>0</v>
      </c>
      <c r="K244" s="234"/>
      <c r="L244" s="44"/>
      <c r="M244" s="235" t="s">
        <v>1</v>
      </c>
      <c r="N244" s="236" t="s">
        <v>44</v>
      </c>
      <c r="O244" s="91"/>
      <c r="P244" s="237">
        <f>O244*H244</f>
        <v>0</v>
      </c>
      <c r="Q244" s="237">
        <v>0</v>
      </c>
      <c r="R244" s="237">
        <f>Q244*H244</f>
        <v>0</v>
      </c>
      <c r="S244" s="237">
        <v>0</v>
      </c>
      <c r="T244" s="238">
        <f>S244*H244</f>
        <v>0</v>
      </c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R244" s="239" t="s">
        <v>214</v>
      </c>
      <c r="AT244" s="239" t="s">
        <v>210</v>
      </c>
      <c r="AU244" s="239" t="s">
        <v>85</v>
      </c>
      <c r="AY244" s="17" t="s">
        <v>208</v>
      </c>
      <c r="BE244" s="240">
        <f>IF(N244="základní",J244,0)</f>
        <v>0</v>
      </c>
      <c r="BF244" s="240">
        <f>IF(N244="snížená",J244,0)</f>
        <v>0</v>
      </c>
      <c r="BG244" s="240">
        <f>IF(N244="zákl. přenesená",J244,0)</f>
        <v>0</v>
      </c>
      <c r="BH244" s="240">
        <f>IF(N244="sníž. přenesená",J244,0)</f>
        <v>0</v>
      </c>
      <c r="BI244" s="240">
        <f>IF(N244="nulová",J244,0)</f>
        <v>0</v>
      </c>
      <c r="BJ244" s="17" t="s">
        <v>91</v>
      </c>
      <c r="BK244" s="240">
        <f>ROUND(I244*H244,2)</f>
        <v>0</v>
      </c>
      <c r="BL244" s="17" t="s">
        <v>214</v>
      </c>
      <c r="BM244" s="239" t="s">
        <v>614</v>
      </c>
    </row>
    <row r="245" s="2" customFormat="1" ht="16.5" customHeight="1">
      <c r="A245" s="38"/>
      <c r="B245" s="39"/>
      <c r="C245" s="227" t="s">
        <v>410</v>
      </c>
      <c r="D245" s="227" t="s">
        <v>210</v>
      </c>
      <c r="E245" s="228" t="s">
        <v>3017</v>
      </c>
      <c r="F245" s="229" t="s">
        <v>3018</v>
      </c>
      <c r="G245" s="230" t="s">
        <v>351</v>
      </c>
      <c r="H245" s="231">
        <v>20</v>
      </c>
      <c r="I245" s="232"/>
      <c r="J245" s="233">
        <f>ROUND(I245*H245,2)</f>
        <v>0</v>
      </c>
      <c r="K245" s="234"/>
      <c r="L245" s="44"/>
      <c r="M245" s="235" t="s">
        <v>1</v>
      </c>
      <c r="N245" s="236" t="s">
        <v>44</v>
      </c>
      <c r="O245" s="91"/>
      <c r="P245" s="237">
        <f>O245*H245</f>
        <v>0</v>
      </c>
      <c r="Q245" s="237">
        <v>0</v>
      </c>
      <c r="R245" s="237">
        <f>Q245*H245</f>
        <v>0</v>
      </c>
      <c r="S245" s="237">
        <v>0</v>
      </c>
      <c r="T245" s="238">
        <f>S245*H245</f>
        <v>0</v>
      </c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R245" s="239" t="s">
        <v>214</v>
      </c>
      <c r="AT245" s="239" t="s">
        <v>210</v>
      </c>
      <c r="AU245" s="239" t="s">
        <v>85</v>
      </c>
      <c r="AY245" s="17" t="s">
        <v>208</v>
      </c>
      <c r="BE245" s="240">
        <f>IF(N245="základní",J245,0)</f>
        <v>0</v>
      </c>
      <c r="BF245" s="240">
        <f>IF(N245="snížená",J245,0)</f>
        <v>0</v>
      </c>
      <c r="BG245" s="240">
        <f>IF(N245="zákl. přenesená",J245,0)</f>
        <v>0</v>
      </c>
      <c r="BH245" s="240">
        <f>IF(N245="sníž. přenesená",J245,0)</f>
        <v>0</v>
      </c>
      <c r="BI245" s="240">
        <f>IF(N245="nulová",J245,0)</f>
        <v>0</v>
      </c>
      <c r="BJ245" s="17" t="s">
        <v>91</v>
      </c>
      <c r="BK245" s="240">
        <f>ROUND(I245*H245,2)</f>
        <v>0</v>
      </c>
      <c r="BL245" s="17" t="s">
        <v>214</v>
      </c>
      <c r="BM245" s="239" t="s">
        <v>619</v>
      </c>
    </row>
    <row r="246" s="2" customFormat="1" ht="16.5" customHeight="1">
      <c r="A246" s="38"/>
      <c r="B246" s="39"/>
      <c r="C246" s="227" t="s">
        <v>621</v>
      </c>
      <c r="D246" s="227" t="s">
        <v>210</v>
      </c>
      <c r="E246" s="228" t="s">
        <v>3019</v>
      </c>
      <c r="F246" s="229" t="s">
        <v>3020</v>
      </c>
      <c r="G246" s="230" t="s">
        <v>351</v>
      </c>
      <c r="H246" s="231">
        <v>12</v>
      </c>
      <c r="I246" s="232"/>
      <c r="J246" s="233">
        <f>ROUND(I246*H246,2)</f>
        <v>0</v>
      </c>
      <c r="K246" s="234"/>
      <c r="L246" s="44"/>
      <c r="M246" s="235" t="s">
        <v>1</v>
      </c>
      <c r="N246" s="236" t="s">
        <v>44</v>
      </c>
      <c r="O246" s="91"/>
      <c r="P246" s="237">
        <f>O246*H246</f>
        <v>0</v>
      </c>
      <c r="Q246" s="237">
        <v>0</v>
      </c>
      <c r="R246" s="237">
        <f>Q246*H246</f>
        <v>0</v>
      </c>
      <c r="S246" s="237">
        <v>0</v>
      </c>
      <c r="T246" s="238">
        <f>S246*H246</f>
        <v>0</v>
      </c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R246" s="239" t="s">
        <v>214</v>
      </c>
      <c r="AT246" s="239" t="s">
        <v>210</v>
      </c>
      <c r="AU246" s="239" t="s">
        <v>85</v>
      </c>
      <c r="AY246" s="17" t="s">
        <v>208</v>
      </c>
      <c r="BE246" s="240">
        <f>IF(N246="základní",J246,0)</f>
        <v>0</v>
      </c>
      <c r="BF246" s="240">
        <f>IF(N246="snížená",J246,0)</f>
        <v>0</v>
      </c>
      <c r="BG246" s="240">
        <f>IF(N246="zákl. přenesená",J246,0)</f>
        <v>0</v>
      </c>
      <c r="BH246" s="240">
        <f>IF(N246="sníž. přenesená",J246,0)</f>
        <v>0</v>
      </c>
      <c r="BI246" s="240">
        <f>IF(N246="nulová",J246,0)</f>
        <v>0</v>
      </c>
      <c r="BJ246" s="17" t="s">
        <v>91</v>
      </c>
      <c r="BK246" s="240">
        <f>ROUND(I246*H246,2)</f>
        <v>0</v>
      </c>
      <c r="BL246" s="17" t="s">
        <v>214</v>
      </c>
      <c r="BM246" s="239" t="s">
        <v>624</v>
      </c>
    </row>
    <row r="247" s="2" customFormat="1" ht="16.5" customHeight="1">
      <c r="A247" s="38"/>
      <c r="B247" s="39"/>
      <c r="C247" s="227" t="s">
        <v>413</v>
      </c>
      <c r="D247" s="227" t="s">
        <v>210</v>
      </c>
      <c r="E247" s="228" t="s">
        <v>3021</v>
      </c>
      <c r="F247" s="229" t="s">
        <v>3022</v>
      </c>
      <c r="G247" s="230" t="s">
        <v>351</v>
      </c>
      <c r="H247" s="231">
        <v>25</v>
      </c>
      <c r="I247" s="232"/>
      <c r="J247" s="233">
        <f>ROUND(I247*H247,2)</f>
        <v>0</v>
      </c>
      <c r="K247" s="234"/>
      <c r="L247" s="44"/>
      <c r="M247" s="235" t="s">
        <v>1</v>
      </c>
      <c r="N247" s="236" t="s">
        <v>44</v>
      </c>
      <c r="O247" s="91"/>
      <c r="P247" s="237">
        <f>O247*H247</f>
        <v>0</v>
      </c>
      <c r="Q247" s="237">
        <v>0</v>
      </c>
      <c r="R247" s="237">
        <f>Q247*H247</f>
        <v>0</v>
      </c>
      <c r="S247" s="237">
        <v>0</v>
      </c>
      <c r="T247" s="238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9" t="s">
        <v>214</v>
      </c>
      <c r="AT247" s="239" t="s">
        <v>210</v>
      </c>
      <c r="AU247" s="239" t="s">
        <v>85</v>
      </c>
      <c r="AY247" s="17" t="s">
        <v>208</v>
      </c>
      <c r="BE247" s="240">
        <f>IF(N247="základní",J247,0)</f>
        <v>0</v>
      </c>
      <c r="BF247" s="240">
        <f>IF(N247="snížená",J247,0)</f>
        <v>0</v>
      </c>
      <c r="BG247" s="240">
        <f>IF(N247="zákl. přenesená",J247,0)</f>
        <v>0</v>
      </c>
      <c r="BH247" s="240">
        <f>IF(N247="sníž. přenesená",J247,0)</f>
        <v>0</v>
      </c>
      <c r="BI247" s="240">
        <f>IF(N247="nulová",J247,0)</f>
        <v>0</v>
      </c>
      <c r="BJ247" s="17" t="s">
        <v>91</v>
      </c>
      <c r="BK247" s="240">
        <f>ROUND(I247*H247,2)</f>
        <v>0</v>
      </c>
      <c r="BL247" s="17" t="s">
        <v>214</v>
      </c>
      <c r="BM247" s="239" t="s">
        <v>627</v>
      </c>
    </row>
    <row r="248" s="2" customFormat="1" ht="16.5" customHeight="1">
      <c r="A248" s="38"/>
      <c r="B248" s="39"/>
      <c r="C248" s="227" t="s">
        <v>629</v>
      </c>
      <c r="D248" s="227" t="s">
        <v>210</v>
      </c>
      <c r="E248" s="228" t="s">
        <v>3023</v>
      </c>
      <c r="F248" s="229" t="s">
        <v>3024</v>
      </c>
      <c r="G248" s="230" t="s">
        <v>351</v>
      </c>
      <c r="H248" s="231">
        <v>17</v>
      </c>
      <c r="I248" s="232"/>
      <c r="J248" s="233">
        <f>ROUND(I248*H248,2)</f>
        <v>0</v>
      </c>
      <c r="K248" s="234"/>
      <c r="L248" s="44"/>
      <c r="M248" s="235" t="s">
        <v>1</v>
      </c>
      <c r="N248" s="236" t="s">
        <v>44</v>
      </c>
      <c r="O248" s="91"/>
      <c r="P248" s="237">
        <f>O248*H248</f>
        <v>0</v>
      </c>
      <c r="Q248" s="237">
        <v>0</v>
      </c>
      <c r="R248" s="237">
        <f>Q248*H248</f>
        <v>0</v>
      </c>
      <c r="S248" s="237">
        <v>0</v>
      </c>
      <c r="T248" s="238">
        <f>S248*H248</f>
        <v>0</v>
      </c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R248" s="239" t="s">
        <v>214</v>
      </c>
      <c r="AT248" s="239" t="s">
        <v>210</v>
      </c>
      <c r="AU248" s="239" t="s">
        <v>85</v>
      </c>
      <c r="AY248" s="17" t="s">
        <v>208</v>
      </c>
      <c r="BE248" s="240">
        <f>IF(N248="základní",J248,0)</f>
        <v>0</v>
      </c>
      <c r="BF248" s="240">
        <f>IF(N248="snížená",J248,0)</f>
        <v>0</v>
      </c>
      <c r="BG248" s="240">
        <f>IF(N248="zákl. přenesená",J248,0)</f>
        <v>0</v>
      </c>
      <c r="BH248" s="240">
        <f>IF(N248="sníž. přenesená",J248,0)</f>
        <v>0</v>
      </c>
      <c r="BI248" s="240">
        <f>IF(N248="nulová",J248,0)</f>
        <v>0</v>
      </c>
      <c r="BJ248" s="17" t="s">
        <v>91</v>
      </c>
      <c r="BK248" s="240">
        <f>ROUND(I248*H248,2)</f>
        <v>0</v>
      </c>
      <c r="BL248" s="17" t="s">
        <v>214</v>
      </c>
      <c r="BM248" s="239" t="s">
        <v>632</v>
      </c>
    </row>
    <row r="249" s="12" customFormat="1" ht="25.92" customHeight="1">
      <c r="A249" s="12"/>
      <c r="B249" s="211"/>
      <c r="C249" s="212"/>
      <c r="D249" s="213" t="s">
        <v>77</v>
      </c>
      <c r="E249" s="214" t="s">
        <v>288</v>
      </c>
      <c r="F249" s="214" t="s">
        <v>3025</v>
      </c>
      <c r="G249" s="212"/>
      <c r="H249" s="212"/>
      <c r="I249" s="215"/>
      <c r="J249" s="216">
        <f>BK249</f>
        <v>0</v>
      </c>
      <c r="K249" s="212"/>
      <c r="L249" s="217"/>
      <c r="M249" s="218"/>
      <c r="N249" s="219"/>
      <c r="O249" s="219"/>
      <c r="P249" s="220">
        <f>P250</f>
        <v>0</v>
      </c>
      <c r="Q249" s="219"/>
      <c r="R249" s="220">
        <f>R250</f>
        <v>0</v>
      </c>
      <c r="S249" s="219"/>
      <c r="T249" s="221">
        <f>T250</f>
        <v>0</v>
      </c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R249" s="222" t="s">
        <v>85</v>
      </c>
      <c r="AT249" s="223" t="s">
        <v>77</v>
      </c>
      <c r="AU249" s="223" t="s">
        <v>78</v>
      </c>
      <c r="AY249" s="222" t="s">
        <v>208</v>
      </c>
      <c r="BK249" s="224">
        <f>BK250</f>
        <v>0</v>
      </c>
    </row>
    <row r="250" s="2" customFormat="1" ht="16.5" customHeight="1">
      <c r="A250" s="38"/>
      <c r="B250" s="39"/>
      <c r="C250" s="227" t="s">
        <v>417</v>
      </c>
      <c r="D250" s="227" t="s">
        <v>210</v>
      </c>
      <c r="E250" s="228" t="s">
        <v>3026</v>
      </c>
      <c r="F250" s="229" t="s">
        <v>3027</v>
      </c>
      <c r="G250" s="230" t="s">
        <v>351</v>
      </c>
      <c r="H250" s="231">
        <v>13</v>
      </c>
      <c r="I250" s="232"/>
      <c r="J250" s="233">
        <f>ROUND(I250*H250,2)</f>
        <v>0</v>
      </c>
      <c r="K250" s="234"/>
      <c r="L250" s="44"/>
      <c r="M250" s="235" t="s">
        <v>1</v>
      </c>
      <c r="N250" s="236" t="s">
        <v>44</v>
      </c>
      <c r="O250" s="91"/>
      <c r="P250" s="237">
        <f>O250*H250</f>
        <v>0</v>
      </c>
      <c r="Q250" s="237">
        <v>0</v>
      </c>
      <c r="R250" s="237">
        <f>Q250*H250</f>
        <v>0</v>
      </c>
      <c r="S250" s="237">
        <v>0</v>
      </c>
      <c r="T250" s="238">
        <f>S250*H250</f>
        <v>0</v>
      </c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R250" s="239" t="s">
        <v>214</v>
      </c>
      <c r="AT250" s="239" t="s">
        <v>210</v>
      </c>
      <c r="AU250" s="239" t="s">
        <v>85</v>
      </c>
      <c r="AY250" s="17" t="s">
        <v>208</v>
      </c>
      <c r="BE250" s="240">
        <f>IF(N250="základní",J250,0)</f>
        <v>0</v>
      </c>
      <c r="BF250" s="240">
        <f>IF(N250="snížená",J250,0)</f>
        <v>0</v>
      </c>
      <c r="BG250" s="240">
        <f>IF(N250="zákl. přenesená",J250,0)</f>
        <v>0</v>
      </c>
      <c r="BH250" s="240">
        <f>IF(N250="sníž. přenesená",J250,0)</f>
        <v>0</v>
      </c>
      <c r="BI250" s="240">
        <f>IF(N250="nulová",J250,0)</f>
        <v>0</v>
      </c>
      <c r="BJ250" s="17" t="s">
        <v>91</v>
      </c>
      <c r="BK250" s="240">
        <f>ROUND(I250*H250,2)</f>
        <v>0</v>
      </c>
      <c r="BL250" s="17" t="s">
        <v>214</v>
      </c>
      <c r="BM250" s="239" t="s">
        <v>635</v>
      </c>
    </row>
    <row r="251" s="12" customFormat="1" ht="25.92" customHeight="1">
      <c r="A251" s="12"/>
      <c r="B251" s="211"/>
      <c r="C251" s="212"/>
      <c r="D251" s="213" t="s">
        <v>77</v>
      </c>
      <c r="E251" s="214" t="s">
        <v>256</v>
      </c>
      <c r="F251" s="214" t="s">
        <v>3028</v>
      </c>
      <c r="G251" s="212"/>
      <c r="H251" s="212"/>
      <c r="I251" s="215"/>
      <c r="J251" s="216">
        <f>BK251</f>
        <v>0</v>
      </c>
      <c r="K251" s="212"/>
      <c r="L251" s="217"/>
      <c r="M251" s="218"/>
      <c r="N251" s="219"/>
      <c r="O251" s="219"/>
      <c r="P251" s="220">
        <f>P252</f>
        <v>0</v>
      </c>
      <c r="Q251" s="219"/>
      <c r="R251" s="220">
        <f>R252</f>
        <v>0</v>
      </c>
      <c r="S251" s="219"/>
      <c r="T251" s="221">
        <f>T252</f>
        <v>0</v>
      </c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R251" s="222" t="s">
        <v>85</v>
      </c>
      <c r="AT251" s="223" t="s">
        <v>77</v>
      </c>
      <c r="AU251" s="223" t="s">
        <v>78</v>
      </c>
      <c r="AY251" s="222" t="s">
        <v>208</v>
      </c>
      <c r="BK251" s="224">
        <f>BK252</f>
        <v>0</v>
      </c>
    </row>
    <row r="252" s="2" customFormat="1" ht="16.5" customHeight="1">
      <c r="A252" s="38"/>
      <c r="B252" s="39"/>
      <c r="C252" s="227" t="s">
        <v>640</v>
      </c>
      <c r="D252" s="227" t="s">
        <v>210</v>
      </c>
      <c r="E252" s="228" t="s">
        <v>3029</v>
      </c>
      <c r="F252" s="229" t="s">
        <v>3030</v>
      </c>
      <c r="G252" s="230" t="s">
        <v>3031</v>
      </c>
      <c r="H252" s="231">
        <v>0.96199999999999997</v>
      </c>
      <c r="I252" s="232"/>
      <c r="J252" s="233">
        <f>ROUND(I252*H252,2)</f>
        <v>0</v>
      </c>
      <c r="K252" s="234"/>
      <c r="L252" s="44"/>
      <c r="M252" s="235" t="s">
        <v>1</v>
      </c>
      <c r="N252" s="236" t="s">
        <v>44</v>
      </c>
      <c r="O252" s="91"/>
      <c r="P252" s="237">
        <f>O252*H252</f>
        <v>0</v>
      </c>
      <c r="Q252" s="237">
        <v>0</v>
      </c>
      <c r="R252" s="237">
        <f>Q252*H252</f>
        <v>0</v>
      </c>
      <c r="S252" s="237">
        <v>0</v>
      </c>
      <c r="T252" s="238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9" t="s">
        <v>214</v>
      </c>
      <c r="AT252" s="239" t="s">
        <v>210</v>
      </c>
      <c r="AU252" s="239" t="s">
        <v>85</v>
      </c>
      <c r="AY252" s="17" t="s">
        <v>208</v>
      </c>
      <c r="BE252" s="240">
        <f>IF(N252="základní",J252,0)</f>
        <v>0</v>
      </c>
      <c r="BF252" s="240">
        <f>IF(N252="snížená",J252,0)</f>
        <v>0</v>
      </c>
      <c r="BG252" s="240">
        <f>IF(N252="zákl. přenesená",J252,0)</f>
        <v>0</v>
      </c>
      <c r="BH252" s="240">
        <f>IF(N252="sníž. přenesená",J252,0)</f>
        <v>0</v>
      </c>
      <c r="BI252" s="240">
        <f>IF(N252="nulová",J252,0)</f>
        <v>0</v>
      </c>
      <c r="BJ252" s="17" t="s">
        <v>91</v>
      </c>
      <c r="BK252" s="240">
        <f>ROUND(I252*H252,2)</f>
        <v>0</v>
      </c>
      <c r="BL252" s="17" t="s">
        <v>214</v>
      </c>
      <c r="BM252" s="239" t="s">
        <v>643</v>
      </c>
    </row>
    <row r="253" s="12" customFormat="1" ht="25.92" customHeight="1">
      <c r="A253" s="12"/>
      <c r="B253" s="211"/>
      <c r="C253" s="212"/>
      <c r="D253" s="213" t="s">
        <v>77</v>
      </c>
      <c r="E253" s="214" t="s">
        <v>300</v>
      </c>
      <c r="F253" s="214" t="s">
        <v>3032</v>
      </c>
      <c r="G253" s="212"/>
      <c r="H253" s="212"/>
      <c r="I253" s="215"/>
      <c r="J253" s="216">
        <f>BK253</f>
        <v>0</v>
      </c>
      <c r="K253" s="212"/>
      <c r="L253" s="217"/>
      <c r="M253" s="218"/>
      <c r="N253" s="219"/>
      <c r="O253" s="219"/>
      <c r="P253" s="220">
        <f>SUM(P254:P255)</f>
        <v>0</v>
      </c>
      <c r="Q253" s="219"/>
      <c r="R253" s="220">
        <f>SUM(R254:R255)</f>
        <v>0</v>
      </c>
      <c r="S253" s="219"/>
      <c r="T253" s="221">
        <f>SUM(T254:T255)</f>
        <v>0</v>
      </c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R253" s="222" t="s">
        <v>85</v>
      </c>
      <c r="AT253" s="223" t="s">
        <v>77</v>
      </c>
      <c r="AU253" s="223" t="s">
        <v>78</v>
      </c>
      <c r="AY253" s="222" t="s">
        <v>208</v>
      </c>
      <c r="BK253" s="224">
        <f>SUM(BK254:BK255)</f>
        <v>0</v>
      </c>
    </row>
    <row r="254" s="2" customFormat="1" ht="16.5" customHeight="1">
      <c r="A254" s="38"/>
      <c r="B254" s="39"/>
      <c r="C254" s="227" t="s">
        <v>426</v>
      </c>
      <c r="D254" s="227" t="s">
        <v>210</v>
      </c>
      <c r="E254" s="228" t="s">
        <v>3033</v>
      </c>
      <c r="F254" s="229" t="s">
        <v>3034</v>
      </c>
      <c r="G254" s="230" t="s">
        <v>1179</v>
      </c>
      <c r="H254" s="231">
        <v>34.399999999999999</v>
      </c>
      <c r="I254" s="232"/>
      <c r="J254" s="233">
        <f>ROUND(I254*H254,2)</f>
        <v>0</v>
      </c>
      <c r="K254" s="234"/>
      <c r="L254" s="44"/>
      <c r="M254" s="235" t="s">
        <v>1</v>
      </c>
      <c r="N254" s="236" t="s">
        <v>44</v>
      </c>
      <c r="O254" s="91"/>
      <c r="P254" s="237">
        <f>O254*H254</f>
        <v>0</v>
      </c>
      <c r="Q254" s="237">
        <v>0</v>
      </c>
      <c r="R254" s="237">
        <f>Q254*H254</f>
        <v>0</v>
      </c>
      <c r="S254" s="237">
        <v>0</v>
      </c>
      <c r="T254" s="238">
        <f>S254*H254</f>
        <v>0</v>
      </c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R254" s="239" t="s">
        <v>214</v>
      </c>
      <c r="AT254" s="239" t="s">
        <v>210</v>
      </c>
      <c r="AU254" s="239" t="s">
        <v>85</v>
      </c>
      <c r="AY254" s="17" t="s">
        <v>208</v>
      </c>
      <c r="BE254" s="240">
        <f>IF(N254="základní",J254,0)</f>
        <v>0</v>
      </c>
      <c r="BF254" s="240">
        <f>IF(N254="snížená",J254,0)</f>
        <v>0</v>
      </c>
      <c r="BG254" s="240">
        <f>IF(N254="zákl. přenesená",J254,0)</f>
        <v>0</v>
      </c>
      <c r="BH254" s="240">
        <f>IF(N254="sníž. přenesená",J254,0)</f>
        <v>0</v>
      </c>
      <c r="BI254" s="240">
        <f>IF(N254="nulová",J254,0)</f>
        <v>0</v>
      </c>
      <c r="BJ254" s="17" t="s">
        <v>91</v>
      </c>
      <c r="BK254" s="240">
        <f>ROUND(I254*H254,2)</f>
        <v>0</v>
      </c>
      <c r="BL254" s="17" t="s">
        <v>214</v>
      </c>
      <c r="BM254" s="239" t="s">
        <v>647</v>
      </c>
    </row>
    <row r="255" s="2" customFormat="1" ht="16.5" customHeight="1">
      <c r="A255" s="38"/>
      <c r="B255" s="39"/>
      <c r="C255" s="227" t="s">
        <v>652</v>
      </c>
      <c r="D255" s="227" t="s">
        <v>210</v>
      </c>
      <c r="E255" s="228" t="s">
        <v>3035</v>
      </c>
      <c r="F255" s="229" t="s">
        <v>3036</v>
      </c>
      <c r="G255" s="230" t="s">
        <v>3031</v>
      </c>
      <c r="H255" s="231">
        <v>68800</v>
      </c>
      <c r="I255" s="232"/>
      <c r="J255" s="233">
        <f>ROUND(I255*H255,2)</f>
        <v>0</v>
      </c>
      <c r="K255" s="234"/>
      <c r="L255" s="44"/>
      <c r="M255" s="235" t="s">
        <v>1</v>
      </c>
      <c r="N255" s="236" t="s">
        <v>44</v>
      </c>
      <c r="O255" s="91"/>
      <c r="P255" s="237">
        <f>O255*H255</f>
        <v>0</v>
      </c>
      <c r="Q255" s="237">
        <v>0</v>
      </c>
      <c r="R255" s="237">
        <f>Q255*H255</f>
        <v>0</v>
      </c>
      <c r="S255" s="237">
        <v>0</v>
      </c>
      <c r="T255" s="238">
        <f>S255*H255</f>
        <v>0</v>
      </c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R255" s="239" t="s">
        <v>214</v>
      </c>
      <c r="AT255" s="239" t="s">
        <v>210</v>
      </c>
      <c r="AU255" s="239" t="s">
        <v>85</v>
      </c>
      <c r="AY255" s="17" t="s">
        <v>208</v>
      </c>
      <c r="BE255" s="240">
        <f>IF(N255="základní",J255,0)</f>
        <v>0</v>
      </c>
      <c r="BF255" s="240">
        <f>IF(N255="snížená",J255,0)</f>
        <v>0</v>
      </c>
      <c r="BG255" s="240">
        <f>IF(N255="zákl. přenesená",J255,0)</f>
        <v>0</v>
      </c>
      <c r="BH255" s="240">
        <f>IF(N255="sníž. přenesená",J255,0)</f>
        <v>0</v>
      </c>
      <c r="BI255" s="240">
        <f>IF(N255="nulová",J255,0)</f>
        <v>0</v>
      </c>
      <c r="BJ255" s="17" t="s">
        <v>91</v>
      </c>
      <c r="BK255" s="240">
        <f>ROUND(I255*H255,2)</f>
        <v>0</v>
      </c>
      <c r="BL255" s="17" t="s">
        <v>214</v>
      </c>
      <c r="BM255" s="239" t="s">
        <v>655</v>
      </c>
    </row>
    <row r="256" s="12" customFormat="1" ht="25.92" customHeight="1">
      <c r="A256" s="12"/>
      <c r="B256" s="211"/>
      <c r="C256" s="212"/>
      <c r="D256" s="213" t="s">
        <v>77</v>
      </c>
      <c r="E256" s="214" t="s">
        <v>261</v>
      </c>
      <c r="F256" s="214" t="s">
        <v>3037</v>
      </c>
      <c r="G256" s="212"/>
      <c r="H256" s="212"/>
      <c r="I256" s="215"/>
      <c r="J256" s="216">
        <f>BK256</f>
        <v>0</v>
      </c>
      <c r="K256" s="212"/>
      <c r="L256" s="217"/>
      <c r="M256" s="218"/>
      <c r="N256" s="219"/>
      <c r="O256" s="219"/>
      <c r="P256" s="220">
        <f>SUM(P257:P264)</f>
        <v>0</v>
      </c>
      <c r="Q256" s="219"/>
      <c r="R256" s="220">
        <f>SUM(R257:R264)</f>
        <v>0</v>
      </c>
      <c r="S256" s="219"/>
      <c r="T256" s="221">
        <f>SUM(T257:T264)</f>
        <v>0</v>
      </c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R256" s="222" t="s">
        <v>85</v>
      </c>
      <c r="AT256" s="223" t="s">
        <v>77</v>
      </c>
      <c r="AU256" s="223" t="s">
        <v>78</v>
      </c>
      <c r="AY256" s="222" t="s">
        <v>208</v>
      </c>
      <c r="BK256" s="224">
        <f>SUM(BK257:BK264)</f>
        <v>0</v>
      </c>
    </row>
    <row r="257" s="2" customFormat="1" ht="16.5" customHeight="1">
      <c r="A257" s="38"/>
      <c r="B257" s="39"/>
      <c r="C257" s="227" t="s">
        <v>433</v>
      </c>
      <c r="D257" s="227" t="s">
        <v>210</v>
      </c>
      <c r="E257" s="228" t="s">
        <v>3038</v>
      </c>
      <c r="F257" s="229" t="s">
        <v>3039</v>
      </c>
      <c r="G257" s="230" t="s">
        <v>213</v>
      </c>
      <c r="H257" s="231">
        <v>0.47999999999999998</v>
      </c>
      <c r="I257" s="232"/>
      <c r="J257" s="233">
        <f>ROUND(I257*H257,2)</f>
        <v>0</v>
      </c>
      <c r="K257" s="234"/>
      <c r="L257" s="44"/>
      <c r="M257" s="235" t="s">
        <v>1</v>
      </c>
      <c r="N257" s="236" t="s">
        <v>44</v>
      </c>
      <c r="O257" s="91"/>
      <c r="P257" s="237">
        <f>O257*H257</f>
        <v>0</v>
      </c>
      <c r="Q257" s="237">
        <v>0</v>
      </c>
      <c r="R257" s="237">
        <f>Q257*H257</f>
        <v>0</v>
      </c>
      <c r="S257" s="237">
        <v>0</v>
      </c>
      <c r="T257" s="238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9" t="s">
        <v>214</v>
      </c>
      <c r="AT257" s="239" t="s">
        <v>210</v>
      </c>
      <c r="AU257" s="239" t="s">
        <v>85</v>
      </c>
      <c r="AY257" s="17" t="s">
        <v>208</v>
      </c>
      <c r="BE257" s="240">
        <f>IF(N257="základní",J257,0)</f>
        <v>0</v>
      </c>
      <c r="BF257" s="240">
        <f>IF(N257="snížená",J257,0)</f>
        <v>0</v>
      </c>
      <c r="BG257" s="240">
        <f>IF(N257="zákl. přenesená",J257,0)</f>
        <v>0</v>
      </c>
      <c r="BH257" s="240">
        <f>IF(N257="sníž. přenesená",J257,0)</f>
        <v>0</v>
      </c>
      <c r="BI257" s="240">
        <f>IF(N257="nulová",J257,0)</f>
        <v>0</v>
      </c>
      <c r="BJ257" s="17" t="s">
        <v>91</v>
      </c>
      <c r="BK257" s="240">
        <f>ROUND(I257*H257,2)</f>
        <v>0</v>
      </c>
      <c r="BL257" s="17" t="s">
        <v>214</v>
      </c>
      <c r="BM257" s="239" t="s">
        <v>659</v>
      </c>
    </row>
    <row r="258" s="2" customFormat="1" ht="16.5" customHeight="1">
      <c r="A258" s="38"/>
      <c r="B258" s="39"/>
      <c r="C258" s="227" t="s">
        <v>664</v>
      </c>
      <c r="D258" s="227" t="s">
        <v>210</v>
      </c>
      <c r="E258" s="228" t="s">
        <v>3040</v>
      </c>
      <c r="F258" s="229" t="s">
        <v>3041</v>
      </c>
      <c r="G258" s="230" t="s">
        <v>1179</v>
      </c>
      <c r="H258" s="231">
        <v>0.90000000000000002</v>
      </c>
      <c r="I258" s="232"/>
      <c r="J258" s="233">
        <f>ROUND(I258*H258,2)</f>
        <v>0</v>
      </c>
      <c r="K258" s="234"/>
      <c r="L258" s="44"/>
      <c r="M258" s="235" t="s">
        <v>1</v>
      </c>
      <c r="N258" s="236" t="s">
        <v>44</v>
      </c>
      <c r="O258" s="91"/>
      <c r="P258" s="237">
        <f>O258*H258</f>
        <v>0</v>
      </c>
      <c r="Q258" s="237">
        <v>0</v>
      </c>
      <c r="R258" s="237">
        <f>Q258*H258</f>
        <v>0</v>
      </c>
      <c r="S258" s="237">
        <v>0</v>
      </c>
      <c r="T258" s="238">
        <f>S258*H258</f>
        <v>0</v>
      </c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R258" s="239" t="s">
        <v>214</v>
      </c>
      <c r="AT258" s="239" t="s">
        <v>210</v>
      </c>
      <c r="AU258" s="239" t="s">
        <v>85</v>
      </c>
      <c r="AY258" s="17" t="s">
        <v>208</v>
      </c>
      <c r="BE258" s="240">
        <f>IF(N258="základní",J258,0)</f>
        <v>0</v>
      </c>
      <c r="BF258" s="240">
        <f>IF(N258="snížená",J258,0)</f>
        <v>0</v>
      </c>
      <c r="BG258" s="240">
        <f>IF(N258="zákl. přenesená",J258,0)</f>
        <v>0</v>
      </c>
      <c r="BH258" s="240">
        <f>IF(N258="sníž. přenesená",J258,0)</f>
        <v>0</v>
      </c>
      <c r="BI258" s="240">
        <f>IF(N258="nulová",J258,0)</f>
        <v>0</v>
      </c>
      <c r="BJ258" s="17" t="s">
        <v>91</v>
      </c>
      <c r="BK258" s="240">
        <f>ROUND(I258*H258,2)</f>
        <v>0</v>
      </c>
      <c r="BL258" s="17" t="s">
        <v>214</v>
      </c>
      <c r="BM258" s="239" t="s">
        <v>667</v>
      </c>
    </row>
    <row r="259" s="2" customFormat="1" ht="16.5" customHeight="1">
      <c r="A259" s="38"/>
      <c r="B259" s="39"/>
      <c r="C259" s="227" t="s">
        <v>440</v>
      </c>
      <c r="D259" s="227" t="s">
        <v>210</v>
      </c>
      <c r="E259" s="228" t="s">
        <v>3042</v>
      </c>
      <c r="F259" s="229" t="s">
        <v>3043</v>
      </c>
      <c r="G259" s="230" t="s">
        <v>1179</v>
      </c>
      <c r="H259" s="231">
        <v>0.12</v>
      </c>
      <c r="I259" s="232"/>
      <c r="J259" s="233">
        <f>ROUND(I259*H259,2)</f>
        <v>0</v>
      </c>
      <c r="K259" s="234"/>
      <c r="L259" s="44"/>
      <c r="M259" s="235" t="s">
        <v>1</v>
      </c>
      <c r="N259" s="236" t="s">
        <v>44</v>
      </c>
      <c r="O259" s="91"/>
      <c r="P259" s="237">
        <f>O259*H259</f>
        <v>0</v>
      </c>
      <c r="Q259" s="237">
        <v>0</v>
      </c>
      <c r="R259" s="237">
        <f>Q259*H259</f>
        <v>0</v>
      </c>
      <c r="S259" s="237">
        <v>0</v>
      </c>
      <c r="T259" s="238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9" t="s">
        <v>214</v>
      </c>
      <c r="AT259" s="239" t="s">
        <v>210</v>
      </c>
      <c r="AU259" s="239" t="s">
        <v>85</v>
      </c>
      <c r="AY259" s="17" t="s">
        <v>208</v>
      </c>
      <c r="BE259" s="240">
        <f>IF(N259="základní",J259,0)</f>
        <v>0</v>
      </c>
      <c r="BF259" s="240">
        <f>IF(N259="snížená",J259,0)</f>
        <v>0</v>
      </c>
      <c r="BG259" s="240">
        <f>IF(N259="zákl. přenesená",J259,0)</f>
        <v>0</v>
      </c>
      <c r="BH259" s="240">
        <f>IF(N259="sníž. přenesená",J259,0)</f>
        <v>0</v>
      </c>
      <c r="BI259" s="240">
        <f>IF(N259="nulová",J259,0)</f>
        <v>0</v>
      </c>
      <c r="BJ259" s="17" t="s">
        <v>91</v>
      </c>
      <c r="BK259" s="240">
        <f>ROUND(I259*H259,2)</f>
        <v>0</v>
      </c>
      <c r="BL259" s="17" t="s">
        <v>214</v>
      </c>
      <c r="BM259" s="239" t="s">
        <v>676</v>
      </c>
    </row>
    <row r="260" s="2" customFormat="1" ht="33" customHeight="1">
      <c r="A260" s="38"/>
      <c r="B260" s="39"/>
      <c r="C260" s="227" t="s">
        <v>678</v>
      </c>
      <c r="D260" s="227" t="s">
        <v>210</v>
      </c>
      <c r="E260" s="228" t="s">
        <v>3044</v>
      </c>
      <c r="F260" s="229" t="s">
        <v>3045</v>
      </c>
      <c r="G260" s="230" t="s">
        <v>689</v>
      </c>
      <c r="H260" s="231">
        <v>3</v>
      </c>
      <c r="I260" s="232"/>
      <c r="J260" s="233">
        <f>ROUND(I260*H260,2)</f>
        <v>0</v>
      </c>
      <c r="K260" s="234"/>
      <c r="L260" s="44"/>
      <c r="M260" s="235" t="s">
        <v>1</v>
      </c>
      <c r="N260" s="236" t="s">
        <v>44</v>
      </c>
      <c r="O260" s="91"/>
      <c r="P260" s="237">
        <f>O260*H260</f>
        <v>0</v>
      </c>
      <c r="Q260" s="237">
        <v>0</v>
      </c>
      <c r="R260" s="237">
        <f>Q260*H260</f>
        <v>0</v>
      </c>
      <c r="S260" s="237">
        <v>0</v>
      </c>
      <c r="T260" s="238">
        <f>S260*H260</f>
        <v>0</v>
      </c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R260" s="239" t="s">
        <v>214</v>
      </c>
      <c r="AT260" s="239" t="s">
        <v>210</v>
      </c>
      <c r="AU260" s="239" t="s">
        <v>85</v>
      </c>
      <c r="AY260" s="17" t="s">
        <v>208</v>
      </c>
      <c r="BE260" s="240">
        <f>IF(N260="základní",J260,0)</f>
        <v>0</v>
      </c>
      <c r="BF260" s="240">
        <f>IF(N260="snížená",J260,0)</f>
        <v>0</v>
      </c>
      <c r="BG260" s="240">
        <f>IF(N260="zákl. přenesená",J260,0)</f>
        <v>0</v>
      </c>
      <c r="BH260" s="240">
        <f>IF(N260="sníž. přenesená",J260,0)</f>
        <v>0</v>
      </c>
      <c r="BI260" s="240">
        <f>IF(N260="nulová",J260,0)</f>
        <v>0</v>
      </c>
      <c r="BJ260" s="17" t="s">
        <v>91</v>
      </c>
      <c r="BK260" s="240">
        <f>ROUND(I260*H260,2)</f>
        <v>0</v>
      </c>
      <c r="BL260" s="17" t="s">
        <v>214</v>
      </c>
      <c r="BM260" s="239" t="s">
        <v>681</v>
      </c>
    </row>
    <row r="261" s="2" customFormat="1" ht="16.5" customHeight="1">
      <c r="A261" s="38"/>
      <c r="B261" s="39"/>
      <c r="C261" s="227" t="s">
        <v>451</v>
      </c>
      <c r="D261" s="227" t="s">
        <v>210</v>
      </c>
      <c r="E261" s="228" t="s">
        <v>3046</v>
      </c>
      <c r="F261" s="229" t="s">
        <v>3047</v>
      </c>
      <c r="G261" s="230" t="s">
        <v>1905</v>
      </c>
      <c r="H261" s="231">
        <v>5.4000000000000004</v>
      </c>
      <c r="I261" s="232"/>
      <c r="J261" s="233">
        <f>ROUND(I261*H261,2)</f>
        <v>0</v>
      </c>
      <c r="K261" s="234"/>
      <c r="L261" s="44"/>
      <c r="M261" s="235" t="s">
        <v>1</v>
      </c>
      <c r="N261" s="236" t="s">
        <v>44</v>
      </c>
      <c r="O261" s="91"/>
      <c r="P261" s="237">
        <f>O261*H261</f>
        <v>0</v>
      </c>
      <c r="Q261" s="237">
        <v>0</v>
      </c>
      <c r="R261" s="237">
        <f>Q261*H261</f>
        <v>0</v>
      </c>
      <c r="S261" s="237">
        <v>0</v>
      </c>
      <c r="T261" s="238">
        <f>S261*H261</f>
        <v>0</v>
      </c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R261" s="239" t="s">
        <v>214</v>
      </c>
      <c r="AT261" s="239" t="s">
        <v>210</v>
      </c>
      <c r="AU261" s="239" t="s">
        <v>85</v>
      </c>
      <c r="AY261" s="17" t="s">
        <v>208</v>
      </c>
      <c r="BE261" s="240">
        <f>IF(N261="základní",J261,0)</f>
        <v>0</v>
      </c>
      <c r="BF261" s="240">
        <f>IF(N261="snížená",J261,0)</f>
        <v>0</v>
      </c>
      <c r="BG261" s="240">
        <f>IF(N261="zákl. přenesená",J261,0)</f>
        <v>0</v>
      </c>
      <c r="BH261" s="240">
        <f>IF(N261="sníž. přenesená",J261,0)</f>
        <v>0</v>
      </c>
      <c r="BI261" s="240">
        <f>IF(N261="nulová",J261,0)</f>
        <v>0</v>
      </c>
      <c r="BJ261" s="17" t="s">
        <v>91</v>
      </c>
      <c r="BK261" s="240">
        <f>ROUND(I261*H261,2)</f>
        <v>0</v>
      </c>
      <c r="BL261" s="17" t="s">
        <v>214</v>
      </c>
      <c r="BM261" s="239" t="s">
        <v>684</v>
      </c>
    </row>
    <row r="262" s="2" customFormat="1" ht="24.15" customHeight="1">
      <c r="A262" s="38"/>
      <c r="B262" s="39"/>
      <c r="C262" s="227" t="s">
        <v>686</v>
      </c>
      <c r="D262" s="227" t="s">
        <v>210</v>
      </c>
      <c r="E262" s="228" t="s">
        <v>3048</v>
      </c>
      <c r="F262" s="229" t="s">
        <v>3049</v>
      </c>
      <c r="G262" s="230" t="s">
        <v>213</v>
      </c>
      <c r="H262" s="231">
        <v>0.16</v>
      </c>
      <c r="I262" s="232"/>
      <c r="J262" s="233">
        <f>ROUND(I262*H262,2)</f>
        <v>0</v>
      </c>
      <c r="K262" s="234"/>
      <c r="L262" s="44"/>
      <c r="M262" s="235" t="s">
        <v>1</v>
      </c>
      <c r="N262" s="236" t="s">
        <v>44</v>
      </c>
      <c r="O262" s="91"/>
      <c r="P262" s="237">
        <f>O262*H262</f>
        <v>0</v>
      </c>
      <c r="Q262" s="237">
        <v>0</v>
      </c>
      <c r="R262" s="237">
        <f>Q262*H262</f>
        <v>0</v>
      </c>
      <c r="S262" s="237">
        <v>0</v>
      </c>
      <c r="T262" s="238">
        <f>S262*H262</f>
        <v>0</v>
      </c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R262" s="239" t="s">
        <v>214</v>
      </c>
      <c r="AT262" s="239" t="s">
        <v>210</v>
      </c>
      <c r="AU262" s="239" t="s">
        <v>85</v>
      </c>
      <c r="AY262" s="17" t="s">
        <v>208</v>
      </c>
      <c r="BE262" s="240">
        <f>IF(N262="základní",J262,0)</f>
        <v>0</v>
      </c>
      <c r="BF262" s="240">
        <f>IF(N262="snížená",J262,0)</f>
        <v>0</v>
      </c>
      <c r="BG262" s="240">
        <f>IF(N262="zákl. přenesená",J262,0)</f>
        <v>0</v>
      </c>
      <c r="BH262" s="240">
        <f>IF(N262="sníž. přenesená",J262,0)</f>
        <v>0</v>
      </c>
      <c r="BI262" s="240">
        <f>IF(N262="nulová",J262,0)</f>
        <v>0</v>
      </c>
      <c r="BJ262" s="17" t="s">
        <v>91</v>
      </c>
      <c r="BK262" s="240">
        <f>ROUND(I262*H262,2)</f>
        <v>0</v>
      </c>
      <c r="BL262" s="17" t="s">
        <v>214</v>
      </c>
      <c r="BM262" s="239" t="s">
        <v>690</v>
      </c>
    </row>
    <row r="263" s="2" customFormat="1" ht="21.75" customHeight="1">
      <c r="A263" s="38"/>
      <c r="B263" s="39"/>
      <c r="C263" s="227" t="s">
        <v>455</v>
      </c>
      <c r="D263" s="227" t="s">
        <v>210</v>
      </c>
      <c r="E263" s="228" t="s">
        <v>3050</v>
      </c>
      <c r="F263" s="229" t="s">
        <v>3051</v>
      </c>
      <c r="G263" s="230" t="s">
        <v>3031</v>
      </c>
      <c r="H263" s="231">
        <v>600</v>
      </c>
      <c r="I263" s="232"/>
      <c r="J263" s="233">
        <f>ROUND(I263*H263,2)</f>
        <v>0</v>
      </c>
      <c r="K263" s="234"/>
      <c r="L263" s="44"/>
      <c r="M263" s="235" t="s">
        <v>1</v>
      </c>
      <c r="N263" s="236" t="s">
        <v>44</v>
      </c>
      <c r="O263" s="91"/>
      <c r="P263" s="237">
        <f>O263*H263</f>
        <v>0</v>
      </c>
      <c r="Q263" s="237">
        <v>0</v>
      </c>
      <c r="R263" s="237">
        <f>Q263*H263</f>
        <v>0</v>
      </c>
      <c r="S263" s="237">
        <v>0</v>
      </c>
      <c r="T263" s="238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9" t="s">
        <v>214</v>
      </c>
      <c r="AT263" s="239" t="s">
        <v>210</v>
      </c>
      <c r="AU263" s="239" t="s">
        <v>85</v>
      </c>
      <c r="AY263" s="17" t="s">
        <v>208</v>
      </c>
      <c r="BE263" s="240">
        <f>IF(N263="základní",J263,0)</f>
        <v>0</v>
      </c>
      <c r="BF263" s="240">
        <f>IF(N263="snížená",J263,0)</f>
        <v>0</v>
      </c>
      <c r="BG263" s="240">
        <f>IF(N263="zákl. přenesená",J263,0)</f>
        <v>0</v>
      </c>
      <c r="BH263" s="240">
        <f>IF(N263="sníž. přenesená",J263,0)</f>
        <v>0</v>
      </c>
      <c r="BI263" s="240">
        <f>IF(N263="nulová",J263,0)</f>
        <v>0</v>
      </c>
      <c r="BJ263" s="17" t="s">
        <v>91</v>
      </c>
      <c r="BK263" s="240">
        <f>ROUND(I263*H263,2)</f>
        <v>0</v>
      </c>
      <c r="BL263" s="17" t="s">
        <v>214</v>
      </c>
      <c r="BM263" s="239" t="s">
        <v>693</v>
      </c>
    </row>
    <row r="264" s="2" customFormat="1" ht="16.5" customHeight="1">
      <c r="A264" s="38"/>
      <c r="B264" s="39"/>
      <c r="C264" s="227" t="s">
        <v>695</v>
      </c>
      <c r="D264" s="227" t="s">
        <v>210</v>
      </c>
      <c r="E264" s="228" t="s">
        <v>3052</v>
      </c>
      <c r="F264" s="229" t="s">
        <v>3053</v>
      </c>
      <c r="G264" s="230" t="s">
        <v>689</v>
      </c>
      <c r="H264" s="231">
        <v>3</v>
      </c>
      <c r="I264" s="232"/>
      <c r="J264" s="233">
        <f>ROUND(I264*H264,2)</f>
        <v>0</v>
      </c>
      <c r="K264" s="234"/>
      <c r="L264" s="44"/>
      <c r="M264" s="235" t="s">
        <v>1</v>
      </c>
      <c r="N264" s="236" t="s">
        <v>44</v>
      </c>
      <c r="O264" s="91"/>
      <c r="P264" s="237">
        <f>O264*H264</f>
        <v>0</v>
      </c>
      <c r="Q264" s="237">
        <v>0</v>
      </c>
      <c r="R264" s="237">
        <f>Q264*H264</f>
        <v>0</v>
      </c>
      <c r="S264" s="237">
        <v>0</v>
      </c>
      <c r="T264" s="238">
        <f>S264*H264</f>
        <v>0</v>
      </c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R264" s="239" t="s">
        <v>214</v>
      </c>
      <c r="AT264" s="239" t="s">
        <v>210</v>
      </c>
      <c r="AU264" s="239" t="s">
        <v>85</v>
      </c>
      <c r="AY264" s="17" t="s">
        <v>208</v>
      </c>
      <c r="BE264" s="240">
        <f>IF(N264="základní",J264,0)</f>
        <v>0</v>
      </c>
      <c r="BF264" s="240">
        <f>IF(N264="snížená",J264,0)</f>
        <v>0</v>
      </c>
      <c r="BG264" s="240">
        <f>IF(N264="zákl. přenesená",J264,0)</f>
        <v>0</v>
      </c>
      <c r="BH264" s="240">
        <f>IF(N264="sníž. přenesená",J264,0)</f>
        <v>0</v>
      </c>
      <c r="BI264" s="240">
        <f>IF(N264="nulová",J264,0)</f>
        <v>0</v>
      </c>
      <c r="BJ264" s="17" t="s">
        <v>91</v>
      </c>
      <c r="BK264" s="240">
        <f>ROUND(I264*H264,2)</f>
        <v>0</v>
      </c>
      <c r="BL264" s="17" t="s">
        <v>214</v>
      </c>
      <c r="BM264" s="239" t="s">
        <v>698</v>
      </c>
    </row>
    <row r="265" s="12" customFormat="1" ht="25.92" customHeight="1">
      <c r="A265" s="12"/>
      <c r="B265" s="211"/>
      <c r="C265" s="212"/>
      <c r="D265" s="213" t="s">
        <v>77</v>
      </c>
      <c r="E265" s="214" t="s">
        <v>7</v>
      </c>
      <c r="F265" s="214" t="s">
        <v>3054</v>
      </c>
      <c r="G265" s="212"/>
      <c r="H265" s="212"/>
      <c r="I265" s="215"/>
      <c r="J265" s="216">
        <f>BK265</f>
        <v>0</v>
      </c>
      <c r="K265" s="212"/>
      <c r="L265" s="217"/>
      <c r="M265" s="218"/>
      <c r="N265" s="219"/>
      <c r="O265" s="219"/>
      <c r="P265" s="220">
        <f>SUM(P266:P273)</f>
        <v>0</v>
      </c>
      <c r="Q265" s="219"/>
      <c r="R265" s="220">
        <f>SUM(R266:R273)</f>
        <v>0</v>
      </c>
      <c r="S265" s="219"/>
      <c r="T265" s="221">
        <f>SUM(T266:T273)</f>
        <v>0</v>
      </c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R265" s="222" t="s">
        <v>85</v>
      </c>
      <c r="AT265" s="223" t="s">
        <v>77</v>
      </c>
      <c r="AU265" s="223" t="s">
        <v>78</v>
      </c>
      <c r="AY265" s="222" t="s">
        <v>208</v>
      </c>
      <c r="BK265" s="224">
        <f>SUM(BK266:BK273)</f>
        <v>0</v>
      </c>
    </row>
    <row r="266" s="2" customFormat="1" ht="16.5" customHeight="1">
      <c r="A266" s="38"/>
      <c r="B266" s="39"/>
      <c r="C266" s="227" t="s">
        <v>460</v>
      </c>
      <c r="D266" s="227" t="s">
        <v>210</v>
      </c>
      <c r="E266" s="228" t="s">
        <v>3055</v>
      </c>
      <c r="F266" s="229" t="s">
        <v>3056</v>
      </c>
      <c r="G266" s="230" t="s">
        <v>1179</v>
      </c>
      <c r="H266" s="231">
        <v>0.40000000000000002</v>
      </c>
      <c r="I266" s="232"/>
      <c r="J266" s="233">
        <f>ROUND(I266*H266,2)</f>
        <v>0</v>
      </c>
      <c r="K266" s="234"/>
      <c r="L266" s="44"/>
      <c r="M266" s="235" t="s">
        <v>1</v>
      </c>
      <c r="N266" s="236" t="s">
        <v>44</v>
      </c>
      <c r="O266" s="91"/>
      <c r="P266" s="237">
        <f>O266*H266</f>
        <v>0</v>
      </c>
      <c r="Q266" s="237">
        <v>0</v>
      </c>
      <c r="R266" s="237">
        <f>Q266*H266</f>
        <v>0</v>
      </c>
      <c r="S266" s="237">
        <v>0</v>
      </c>
      <c r="T266" s="238">
        <f>S266*H266</f>
        <v>0</v>
      </c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R266" s="239" t="s">
        <v>214</v>
      </c>
      <c r="AT266" s="239" t="s">
        <v>210</v>
      </c>
      <c r="AU266" s="239" t="s">
        <v>85</v>
      </c>
      <c r="AY266" s="17" t="s">
        <v>208</v>
      </c>
      <c r="BE266" s="240">
        <f>IF(N266="základní",J266,0)</f>
        <v>0</v>
      </c>
      <c r="BF266" s="240">
        <f>IF(N266="snížená",J266,0)</f>
        <v>0</v>
      </c>
      <c r="BG266" s="240">
        <f>IF(N266="zákl. přenesená",J266,0)</f>
        <v>0</v>
      </c>
      <c r="BH266" s="240">
        <f>IF(N266="sníž. přenesená",J266,0)</f>
        <v>0</v>
      </c>
      <c r="BI266" s="240">
        <f>IF(N266="nulová",J266,0)</f>
        <v>0</v>
      </c>
      <c r="BJ266" s="17" t="s">
        <v>91</v>
      </c>
      <c r="BK266" s="240">
        <f>ROUND(I266*H266,2)</f>
        <v>0</v>
      </c>
      <c r="BL266" s="17" t="s">
        <v>214</v>
      </c>
      <c r="BM266" s="239" t="s">
        <v>701</v>
      </c>
    </row>
    <row r="267" s="2" customFormat="1" ht="16.5" customHeight="1">
      <c r="A267" s="38"/>
      <c r="B267" s="39"/>
      <c r="C267" s="227" t="s">
        <v>702</v>
      </c>
      <c r="D267" s="227" t="s">
        <v>210</v>
      </c>
      <c r="E267" s="228" t="s">
        <v>3057</v>
      </c>
      <c r="F267" s="229" t="s">
        <v>3058</v>
      </c>
      <c r="G267" s="230" t="s">
        <v>1179</v>
      </c>
      <c r="H267" s="231">
        <v>0.080000000000000002</v>
      </c>
      <c r="I267" s="232"/>
      <c r="J267" s="233">
        <f>ROUND(I267*H267,2)</f>
        <v>0</v>
      </c>
      <c r="K267" s="234"/>
      <c r="L267" s="44"/>
      <c r="M267" s="235" t="s">
        <v>1</v>
      </c>
      <c r="N267" s="236" t="s">
        <v>44</v>
      </c>
      <c r="O267" s="91"/>
      <c r="P267" s="237">
        <f>O267*H267</f>
        <v>0</v>
      </c>
      <c r="Q267" s="237">
        <v>0</v>
      </c>
      <c r="R267" s="237">
        <f>Q267*H267</f>
        <v>0</v>
      </c>
      <c r="S267" s="237">
        <v>0</v>
      </c>
      <c r="T267" s="238">
        <f>S267*H267</f>
        <v>0</v>
      </c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R267" s="239" t="s">
        <v>214</v>
      </c>
      <c r="AT267" s="239" t="s">
        <v>210</v>
      </c>
      <c r="AU267" s="239" t="s">
        <v>85</v>
      </c>
      <c r="AY267" s="17" t="s">
        <v>208</v>
      </c>
      <c r="BE267" s="240">
        <f>IF(N267="základní",J267,0)</f>
        <v>0</v>
      </c>
      <c r="BF267" s="240">
        <f>IF(N267="snížená",J267,0)</f>
        <v>0</v>
      </c>
      <c r="BG267" s="240">
        <f>IF(N267="zákl. přenesená",J267,0)</f>
        <v>0</v>
      </c>
      <c r="BH267" s="240">
        <f>IF(N267="sníž. přenesená",J267,0)</f>
        <v>0</v>
      </c>
      <c r="BI267" s="240">
        <f>IF(N267="nulová",J267,0)</f>
        <v>0</v>
      </c>
      <c r="BJ267" s="17" t="s">
        <v>91</v>
      </c>
      <c r="BK267" s="240">
        <f>ROUND(I267*H267,2)</f>
        <v>0</v>
      </c>
      <c r="BL267" s="17" t="s">
        <v>214</v>
      </c>
      <c r="BM267" s="239" t="s">
        <v>705</v>
      </c>
    </row>
    <row r="268" s="2" customFormat="1" ht="24.15" customHeight="1">
      <c r="A268" s="38"/>
      <c r="B268" s="39"/>
      <c r="C268" s="227" t="s">
        <v>463</v>
      </c>
      <c r="D268" s="227" t="s">
        <v>210</v>
      </c>
      <c r="E268" s="228" t="s">
        <v>3059</v>
      </c>
      <c r="F268" s="229" t="s">
        <v>3060</v>
      </c>
      <c r="G268" s="230" t="s">
        <v>689</v>
      </c>
      <c r="H268" s="231">
        <v>12</v>
      </c>
      <c r="I268" s="232"/>
      <c r="J268" s="233">
        <f>ROUND(I268*H268,2)</f>
        <v>0</v>
      </c>
      <c r="K268" s="234"/>
      <c r="L268" s="44"/>
      <c r="M268" s="235" t="s">
        <v>1</v>
      </c>
      <c r="N268" s="236" t="s">
        <v>44</v>
      </c>
      <c r="O268" s="91"/>
      <c r="P268" s="237">
        <f>O268*H268</f>
        <v>0</v>
      </c>
      <c r="Q268" s="237">
        <v>0</v>
      </c>
      <c r="R268" s="237">
        <f>Q268*H268</f>
        <v>0</v>
      </c>
      <c r="S268" s="237">
        <v>0</v>
      </c>
      <c r="T268" s="238">
        <f>S268*H268</f>
        <v>0</v>
      </c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R268" s="239" t="s">
        <v>214</v>
      </c>
      <c r="AT268" s="239" t="s">
        <v>210</v>
      </c>
      <c r="AU268" s="239" t="s">
        <v>85</v>
      </c>
      <c r="AY268" s="17" t="s">
        <v>208</v>
      </c>
      <c r="BE268" s="240">
        <f>IF(N268="základní",J268,0)</f>
        <v>0</v>
      </c>
      <c r="BF268" s="240">
        <f>IF(N268="snížená",J268,0)</f>
        <v>0</v>
      </c>
      <c r="BG268" s="240">
        <f>IF(N268="zákl. přenesená",J268,0)</f>
        <v>0</v>
      </c>
      <c r="BH268" s="240">
        <f>IF(N268="sníž. přenesená",J268,0)</f>
        <v>0</v>
      </c>
      <c r="BI268" s="240">
        <f>IF(N268="nulová",J268,0)</f>
        <v>0</v>
      </c>
      <c r="BJ268" s="17" t="s">
        <v>91</v>
      </c>
      <c r="BK268" s="240">
        <f>ROUND(I268*H268,2)</f>
        <v>0</v>
      </c>
      <c r="BL268" s="17" t="s">
        <v>214</v>
      </c>
      <c r="BM268" s="239" t="s">
        <v>708</v>
      </c>
    </row>
    <row r="269" s="2" customFormat="1" ht="21.75" customHeight="1">
      <c r="A269" s="38"/>
      <c r="B269" s="39"/>
      <c r="C269" s="227" t="s">
        <v>709</v>
      </c>
      <c r="D269" s="227" t="s">
        <v>210</v>
      </c>
      <c r="E269" s="228" t="s">
        <v>3061</v>
      </c>
      <c r="F269" s="229" t="s">
        <v>3062</v>
      </c>
      <c r="G269" s="230" t="s">
        <v>689</v>
      </c>
      <c r="H269" s="231">
        <v>12</v>
      </c>
      <c r="I269" s="232"/>
      <c r="J269" s="233">
        <f>ROUND(I269*H269,2)</f>
        <v>0</v>
      </c>
      <c r="K269" s="234"/>
      <c r="L269" s="44"/>
      <c r="M269" s="235" t="s">
        <v>1</v>
      </c>
      <c r="N269" s="236" t="s">
        <v>44</v>
      </c>
      <c r="O269" s="91"/>
      <c r="P269" s="237">
        <f>O269*H269</f>
        <v>0</v>
      </c>
      <c r="Q269" s="237">
        <v>0</v>
      </c>
      <c r="R269" s="237">
        <f>Q269*H269</f>
        <v>0</v>
      </c>
      <c r="S269" s="237">
        <v>0</v>
      </c>
      <c r="T269" s="238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9" t="s">
        <v>214</v>
      </c>
      <c r="AT269" s="239" t="s">
        <v>210</v>
      </c>
      <c r="AU269" s="239" t="s">
        <v>85</v>
      </c>
      <c r="AY269" s="17" t="s">
        <v>208</v>
      </c>
      <c r="BE269" s="240">
        <f>IF(N269="základní",J269,0)</f>
        <v>0</v>
      </c>
      <c r="BF269" s="240">
        <f>IF(N269="snížená",J269,0)</f>
        <v>0</v>
      </c>
      <c r="BG269" s="240">
        <f>IF(N269="zákl. přenesená",J269,0)</f>
        <v>0</v>
      </c>
      <c r="BH269" s="240">
        <f>IF(N269="sníž. přenesená",J269,0)</f>
        <v>0</v>
      </c>
      <c r="BI269" s="240">
        <f>IF(N269="nulová",J269,0)</f>
        <v>0</v>
      </c>
      <c r="BJ269" s="17" t="s">
        <v>91</v>
      </c>
      <c r="BK269" s="240">
        <f>ROUND(I269*H269,2)</f>
        <v>0</v>
      </c>
      <c r="BL269" s="17" t="s">
        <v>214</v>
      </c>
      <c r="BM269" s="239" t="s">
        <v>712</v>
      </c>
    </row>
    <row r="270" s="2" customFormat="1" ht="16.5" customHeight="1">
      <c r="A270" s="38"/>
      <c r="B270" s="39"/>
      <c r="C270" s="227" t="s">
        <v>467</v>
      </c>
      <c r="D270" s="227" t="s">
        <v>210</v>
      </c>
      <c r="E270" s="228" t="s">
        <v>3063</v>
      </c>
      <c r="F270" s="229" t="s">
        <v>3047</v>
      </c>
      <c r="G270" s="230" t="s">
        <v>1905</v>
      </c>
      <c r="H270" s="231">
        <v>7.2000000000000002</v>
      </c>
      <c r="I270" s="232"/>
      <c r="J270" s="233">
        <f>ROUND(I270*H270,2)</f>
        <v>0</v>
      </c>
      <c r="K270" s="234"/>
      <c r="L270" s="44"/>
      <c r="M270" s="235" t="s">
        <v>1</v>
      </c>
      <c r="N270" s="236" t="s">
        <v>44</v>
      </c>
      <c r="O270" s="91"/>
      <c r="P270" s="237">
        <f>O270*H270</f>
        <v>0</v>
      </c>
      <c r="Q270" s="237">
        <v>0</v>
      </c>
      <c r="R270" s="237">
        <f>Q270*H270</f>
        <v>0</v>
      </c>
      <c r="S270" s="237">
        <v>0</v>
      </c>
      <c r="T270" s="238">
        <f>S270*H270</f>
        <v>0</v>
      </c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R270" s="239" t="s">
        <v>214</v>
      </c>
      <c r="AT270" s="239" t="s">
        <v>210</v>
      </c>
      <c r="AU270" s="239" t="s">
        <v>85</v>
      </c>
      <c r="AY270" s="17" t="s">
        <v>208</v>
      </c>
      <c r="BE270" s="240">
        <f>IF(N270="základní",J270,0)</f>
        <v>0</v>
      </c>
      <c r="BF270" s="240">
        <f>IF(N270="snížená",J270,0)</f>
        <v>0</v>
      </c>
      <c r="BG270" s="240">
        <f>IF(N270="zákl. přenesená",J270,0)</f>
        <v>0</v>
      </c>
      <c r="BH270" s="240">
        <f>IF(N270="sníž. přenesená",J270,0)</f>
        <v>0</v>
      </c>
      <c r="BI270" s="240">
        <f>IF(N270="nulová",J270,0)</f>
        <v>0</v>
      </c>
      <c r="BJ270" s="17" t="s">
        <v>91</v>
      </c>
      <c r="BK270" s="240">
        <f>ROUND(I270*H270,2)</f>
        <v>0</v>
      </c>
      <c r="BL270" s="17" t="s">
        <v>214</v>
      </c>
      <c r="BM270" s="239" t="s">
        <v>715</v>
      </c>
    </row>
    <row r="271" s="2" customFormat="1" ht="24.15" customHeight="1">
      <c r="A271" s="38"/>
      <c r="B271" s="39"/>
      <c r="C271" s="227" t="s">
        <v>716</v>
      </c>
      <c r="D271" s="227" t="s">
        <v>210</v>
      </c>
      <c r="E271" s="228" t="s">
        <v>3064</v>
      </c>
      <c r="F271" s="229" t="s">
        <v>3049</v>
      </c>
      <c r="G271" s="230" t="s">
        <v>213</v>
      </c>
      <c r="H271" s="231">
        <v>0.32000000000000001</v>
      </c>
      <c r="I271" s="232"/>
      <c r="J271" s="233">
        <f>ROUND(I271*H271,2)</f>
        <v>0</v>
      </c>
      <c r="K271" s="234"/>
      <c r="L271" s="44"/>
      <c r="M271" s="235" t="s">
        <v>1</v>
      </c>
      <c r="N271" s="236" t="s">
        <v>44</v>
      </c>
      <c r="O271" s="91"/>
      <c r="P271" s="237">
        <f>O271*H271</f>
        <v>0</v>
      </c>
      <c r="Q271" s="237">
        <v>0</v>
      </c>
      <c r="R271" s="237">
        <f>Q271*H271</f>
        <v>0</v>
      </c>
      <c r="S271" s="237">
        <v>0</v>
      </c>
      <c r="T271" s="238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9" t="s">
        <v>214</v>
      </c>
      <c r="AT271" s="239" t="s">
        <v>210</v>
      </c>
      <c r="AU271" s="239" t="s">
        <v>85</v>
      </c>
      <c r="AY271" s="17" t="s">
        <v>208</v>
      </c>
      <c r="BE271" s="240">
        <f>IF(N271="základní",J271,0)</f>
        <v>0</v>
      </c>
      <c r="BF271" s="240">
        <f>IF(N271="snížená",J271,0)</f>
        <v>0</v>
      </c>
      <c r="BG271" s="240">
        <f>IF(N271="zákl. přenesená",J271,0)</f>
        <v>0</v>
      </c>
      <c r="BH271" s="240">
        <f>IF(N271="sníž. přenesená",J271,0)</f>
        <v>0</v>
      </c>
      <c r="BI271" s="240">
        <f>IF(N271="nulová",J271,0)</f>
        <v>0</v>
      </c>
      <c r="BJ271" s="17" t="s">
        <v>91</v>
      </c>
      <c r="BK271" s="240">
        <f>ROUND(I271*H271,2)</f>
        <v>0</v>
      </c>
      <c r="BL271" s="17" t="s">
        <v>214</v>
      </c>
      <c r="BM271" s="239" t="s">
        <v>719</v>
      </c>
    </row>
    <row r="272" s="2" customFormat="1" ht="21.75" customHeight="1">
      <c r="A272" s="38"/>
      <c r="B272" s="39"/>
      <c r="C272" s="227" t="s">
        <v>470</v>
      </c>
      <c r="D272" s="227" t="s">
        <v>210</v>
      </c>
      <c r="E272" s="228" t="s">
        <v>3065</v>
      </c>
      <c r="F272" s="229" t="s">
        <v>3066</v>
      </c>
      <c r="G272" s="230" t="s">
        <v>3031</v>
      </c>
      <c r="H272" s="231">
        <v>400</v>
      </c>
      <c r="I272" s="232"/>
      <c r="J272" s="233">
        <f>ROUND(I272*H272,2)</f>
        <v>0</v>
      </c>
      <c r="K272" s="234"/>
      <c r="L272" s="44"/>
      <c r="M272" s="235" t="s">
        <v>1</v>
      </c>
      <c r="N272" s="236" t="s">
        <v>44</v>
      </c>
      <c r="O272" s="91"/>
      <c r="P272" s="237">
        <f>O272*H272</f>
        <v>0</v>
      </c>
      <c r="Q272" s="237">
        <v>0</v>
      </c>
      <c r="R272" s="237">
        <f>Q272*H272</f>
        <v>0</v>
      </c>
      <c r="S272" s="237">
        <v>0</v>
      </c>
      <c r="T272" s="238">
        <f>S272*H272</f>
        <v>0</v>
      </c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R272" s="239" t="s">
        <v>214</v>
      </c>
      <c r="AT272" s="239" t="s">
        <v>210</v>
      </c>
      <c r="AU272" s="239" t="s">
        <v>85</v>
      </c>
      <c r="AY272" s="17" t="s">
        <v>208</v>
      </c>
      <c r="BE272" s="240">
        <f>IF(N272="základní",J272,0)</f>
        <v>0</v>
      </c>
      <c r="BF272" s="240">
        <f>IF(N272="snížená",J272,0)</f>
        <v>0</v>
      </c>
      <c r="BG272" s="240">
        <f>IF(N272="zákl. přenesená",J272,0)</f>
        <v>0</v>
      </c>
      <c r="BH272" s="240">
        <f>IF(N272="sníž. přenesená",J272,0)</f>
        <v>0</v>
      </c>
      <c r="BI272" s="240">
        <f>IF(N272="nulová",J272,0)</f>
        <v>0</v>
      </c>
      <c r="BJ272" s="17" t="s">
        <v>91</v>
      </c>
      <c r="BK272" s="240">
        <f>ROUND(I272*H272,2)</f>
        <v>0</v>
      </c>
      <c r="BL272" s="17" t="s">
        <v>214</v>
      </c>
      <c r="BM272" s="239" t="s">
        <v>722</v>
      </c>
    </row>
    <row r="273" s="2" customFormat="1" ht="16.5" customHeight="1">
      <c r="A273" s="38"/>
      <c r="B273" s="39"/>
      <c r="C273" s="227" t="s">
        <v>724</v>
      </c>
      <c r="D273" s="227" t="s">
        <v>210</v>
      </c>
      <c r="E273" s="228" t="s">
        <v>3067</v>
      </c>
      <c r="F273" s="229" t="s">
        <v>3053</v>
      </c>
      <c r="G273" s="230" t="s">
        <v>689</v>
      </c>
      <c r="H273" s="231">
        <v>4</v>
      </c>
      <c r="I273" s="232"/>
      <c r="J273" s="233">
        <f>ROUND(I273*H273,2)</f>
        <v>0</v>
      </c>
      <c r="K273" s="234"/>
      <c r="L273" s="44"/>
      <c r="M273" s="235" t="s">
        <v>1</v>
      </c>
      <c r="N273" s="236" t="s">
        <v>44</v>
      </c>
      <c r="O273" s="91"/>
      <c r="P273" s="237">
        <f>O273*H273</f>
        <v>0</v>
      </c>
      <c r="Q273" s="237">
        <v>0</v>
      </c>
      <c r="R273" s="237">
        <f>Q273*H273</f>
        <v>0</v>
      </c>
      <c r="S273" s="237">
        <v>0</v>
      </c>
      <c r="T273" s="238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9" t="s">
        <v>214</v>
      </c>
      <c r="AT273" s="239" t="s">
        <v>210</v>
      </c>
      <c r="AU273" s="239" t="s">
        <v>85</v>
      </c>
      <c r="AY273" s="17" t="s">
        <v>208</v>
      </c>
      <c r="BE273" s="240">
        <f>IF(N273="základní",J273,0)</f>
        <v>0</v>
      </c>
      <c r="BF273" s="240">
        <f>IF(N273="snížená",J273,0)</f>
        <v>0</v>
      </c>
      <c r="BG273" s="240">
        <f>IF(N273="zákl. přenesená",J273,0)</f>
        <v>0</v>
      </c>
      <c r="BH273" s="240">
        <f>IF(N273="sníž. přenesená",J273,0)</f>
        <v>0</v>
      </c>
      <c r="BI273" s="240">
        <f>IF(N273="nulová",J273,0)</f>
        <v>0</v>
      </c>
      <c r="BJ273" s="17" t="s">
        <v>91</v>
      </c>
      <c r="BK273" s="240">
        <f>ROUND(I273*H273,2)</f>
        <v>0</v>
      </c>
      <c r="BL273" s="17" t="s">
        <v>214</v>
      </c>
      <c r="BM273" s="239" t="s">
        <v>727</v>
      </c>
    </row>
    <row r="274" s="12" customFormat="1" ht="25.92" customHeight="1">
      <c r="A274" s="12"/>
      <c r="B274" s="211"/>
      <c r="C274" s="212"/>
      <c r="D274" s="213" t="s">
        <v>77</v>
      </c>
      <c r="E274" s="214" t="s">
        <v>268</v>
      </c>
      <c r="F274" s="214" t="s">
        <v>3068</v>
      </c>
      <c r="G274" s="212"/>
      <c r="H274" s="212"/>
      <c r="I274" s="215"/>
      <c r="J274" s="216">
        <f>BK274</f>
        <v>0</v>
      </c>
      <c r="K274" s="212"/>
      <c r="L274" s="217"/>
      <c r="M274" s="218"/>
      <c r="N274" s="219"/>
      <c r="O274" s="219"/>
      <c r="P274" s="220">
        <f>SUM(P275:P280)</f>
        <v>0</v>
      </c>
      <c r="Q274" s="219"/>
      <c r="R274" s="220">
        <f>SUM(R275:R280)</f>
        <v>0</v>
      </c>
      <c r="S274" s="219"/>
      <c r="T274" s="221">
        <f>SUM(T275:T280)</f>
        <v>0</v>
      </c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R274" s="222" t="s">
        <v>85</v>
      </c>
      <c r="AT274" s="223" t="s">
        <v>77</v>
      </c>
      <c r="AU274" s="223" t="s">
        <v>78</v>
      </c>
      <c r="AY274" s="222" t="s">
        <v>208</v>
      </c>
      <c r="BK274" s="224">
        <f>SUM(BK275:BK280)</f>
        <v>0</v>
      </c>
    </row>
    <row r="275" s="2" customFormat="1" ht="16.5" customHeight="1">
      <c r="A275" s="38"/>
      <c r="B275" s="39"/>
      <c r="C275" s="227" t="s">
        <v>474</v>
      </c>
      <c r="D275" s="227" t="s">
        <v>210</v>
      </c>
      <c r="E275" s="228" t="s">
        <v>3069</v>
      </c>
      <c r="F275" s="229" t="s">
        <v>3070</v>
      </c>
      <c r="G275" s="230" t="s">
        <v>213</v>
      </c>
      <c r="H275" s="231">
        <v>0.16500000000000001</v>
      </c>
      <c r="I275" s="232"/>
      <c r="J275" s="233">
        <f>ROUND(I275*H275,2)</f>
        <v>0</v>
      </c>
      <c r="K275" s="234"/>
      <c r="L275" s="44"/>
      <c r="M275" s="235" t="s">
        <v>1</v>
      </c>
      <c r="N275" s="236" t="s">
        <v>44</v>
      </c>
      <c r="O275" s="91"/>
      <c r="P275" s="237">
        <f>O275*H275</f>
        <v>0</v>
      </c>
      <c r="Q275" s="237">
        <v>0</v>
      </c>
      <c r="R275" s="237">
        <f>Q275*H275</f>
        <v>0</v>
      </c>
      <c r="S275" s="237">
        <v>0</v>
      </c>
      <c r="T275" s="238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9" t="s">
        <v>214</v>
      </c>
      <c r="AT275" s="239" t="s">
        <v>210</v>
      </c>
      <c r="AU275" s="239" t="s">
        <v>85</v>
      </c>
      <c r="AY275" s="17" t="s">
        <v>208</v>
      </c>
      <c r="BE275" s="240">
        <f>IF(N275="základní",J275,0)</f>
        <v>0</v>
      </c>
      <c r="BF275" s="240">
        <f>IF(N275="snížená",J275,0)</f>
        <v>0</v>
      </c>
      <c r="BG275" s="240">
        <f>IF(N275="zákl. přenesená",J275,0)</f>
        <v>0</v>
      </c>
      <c r="BH275" s="240">
        <f>IF(N275="sníž. přenesená",J275,0)</f>
        <v>0</v>
      </c>
      <c r="BI275" s="240">
        <f>IF(N275="nulová",J275,0)</f>
        <v>0</v>
      </c>
      <c r="BJ275" s="17" t="s">
        <v>91</v>
      </c>
      <c r="BK275" s="240">
        <f>ROUND(I275*H275,2)</f>
        <v>0</v>
      </c>
      <c r="BL275" s="17" t="s">
        <v>214</v>
      </c>
      <c r="BM275" s="239" t="s">
        <v>733</v>
      </c>
    </row>
    <row r="276" s="2" customFormat="1" ht="16.5" customHeight="1">
      <c r="A276" s="38"/>
      <c r="B276" s="39"/>
      <c r="C276" s="227" t="s">
        <v>734</v>
      </c>
      <c r="D276" s="227" t="s">
        <v>210</v>
      </c>
      <c r="E276" s="228" t="s">
        <v>3071</v>
      </c>
      <c r="F276" s="229" t="s">
        <v>3072</v>
      </c>
      <c r="G276" s="230" t="s">
        <v>213</v>
      </c>
      <c r="H276" s="231">
        <v>0.065000000000000002</v>
      </c>
      <c r="I276" s="232"/>
      <c r="J276" s="233">
        <f>ROUND(I276*H276,2)</f>
        <v>0</v>
      </c>
      <c r="K276" s="234"/>
      <c r="L276" s="44"/>
      <c r="M276" s="235" t="s">
        <v>1</v>
      </c>
      <c r="N276" s="236" t="s">
        <v>44</v>
      </c>
      <c r="O276" s="91"/>
      <c r="P276" s="237">
        <f>O276*H276</f>
        <v>0</v>
      </c>
      <c r="Q276" s="237">
        <v>0</v>
      </c>
      <c r="R276" s="237">
        <f>Q276*H276</f>
        <v>0</v>
      </c>
      <c r="S276" s="237">
        <v>0</v>
      </c>
      <c r="T276" s="238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9" t="s">
        <v>214</v>
      </c>
      <c r="AT276" s="239" t="s">
        <v>210</v>
      </c>
      <c r="AU276" s="239" t="s">
        <v>85</v>
      </c>
      <c r="AY276" s="17" t="s">
        <v>208</v>
      </c>
      <c r="BE276" s="240">
        <f>IF(N276="základní",J276,0)</f>
        <v>0</v>
      </c>
      <c r="BF276" s="240">
        <f>IF(N276="snížená",J276,0)</f>
        <v>0</v>
      </c>
      <c r="BG276" s="240">
        <f>IF(N276="zákl. přenesená",J276,0)</f>
        <v>0</v>
      </c>
      <c r="BH276" s="240">
        <f>IF(N276="sníž. přenesená",J276,0)</f>
        <v>0</v>
      </c>
      <c r="BI276" s="240">
        <f>IF(N276="nulová",J276,0)</f>
        <v>0</v>
      </c>
      <c r="BJ276" s="17" t="s">
        <v>91</v>
      </c>
      <c r="BK276" s="240">
        <f>ROUND(I276*H276,2)</f>
        <v>0</v>
      </c>
      <c r="BL276" s="17" t="s">
        <v>214</v>
      </c>
      <c r="BM276" s="239" t="s">
        <v>737</v>
      </c>
    </row>
    <row r="277" s="2" customFormat="1" ht="33" customHeight="1">
      <c r="A277" s="38"/>
      <c r="B277" s="39"/>
      <c r="C277" s="227" t="s">
        <v>479</v>
      </c>
      <c r="D277" s="227" t="s">
        <v>210</v>
      </c>
      <c r="E277" s="228" t="s">
        <v>3073</v>
      </c>
      <c r="F277" s="229" t="s">
        <v>3074</v>
      </c>
      <c r="G277" s="230" t="s">
        <v>213</v>
      </c>
      <c r="H277" s="231">
        <v>6.4000000000000004</v>
      </c>
      <c r="I277" s="232"/>
      <c r="J277" s="233">
        <f>ROUND(I277*H277,2)</f>
        <v>0</v>
      </c>
      <c r="K277" s="234"/>
      <c r="L277" s="44"/>
      <c r="M277" s="235" t="s">
        <v>1</v>
      </c>
      <c r="N277" s="236" t="s">
        <v>44</v>
      </c>
      <c r="O277" s="91"/>
      <c r="P277" s="237">
        <f>O277*H277</f>
        <v>0</v>
      </c>
      <c r="Q277" s="237">
        <v>0</v>
      </c>
      <c r="R277" s="237">
        <f>Q277*H277</f>
        <v>0</v>
      </c>
      <c r="S277" s="237">
        <v>0</v>
      </c>
      <c r="T277" s="238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9" t="s">
        <v>214</v>
      </c>
      <c r="AT277" s="239" t="s">
        <v>210</v>
      </c>
      <c r="AU277" s="239" t="s">
        <v>85</v>
      </c>
      <c r="AY277" s="17" t="s">
        <v>208</v>
      </c>
      <c r="BE277" s="240">
        <f>IF(N277="základní",J277,0)</f>
        <v>0</v>
      </c>
      <c r="BF277" s="240">
        <f>IF(N277="snížená",J277,0)</f>
        <v>0</v>
      </c>
      <c r="BG277" s="240">
        <f>IF(N277="zákl. přenesená",J277,0)</f>
        <v>0</v>
      </c>
      <c r="BH277" s="240">
        <f>IF(N277="sníž. přenesená",J277,0)</f>
        <v>0</v>
      </c>
      <c r="BI277" s="240">
        <f>IF(N277="nulová",J277,0)</f>
        <v>0</v>
      </c>
      <c r="BJ277" s="17" t="s">
        <v>91</v>
      </c>
      <c r="BK277" s="240">
        <f>ROUND(I277*H277,2)</f>
        <v>0</v>
      </c>
      <c r="BL277" s="17" t="s">
        <v>214</v>
      </c>
      <c r="BM277" s="239" t="s">
        <v>740</v>
      </c>
    </row>
    <row r="278" s="2" customFormat="1" ht="21.75" customHeight="1">
      <c r="A278" s="38"/>
      <c r="B278" s="39"/>
      <c r="C278" s="227" t="s">
        <v>742</v>
      </c>
      <c r="D278" s="227" t="s">
        <v>210</v>
      </c>
      <c r="E278" s="228" t="s">
        <v>3075</v>
      </c>
      <c r="F278" s="229" t="s">
        <v>3076</v>
      </c>
      <c r="G278" s="230" t="s">
        <v>1179</v>
      </c>
      <c r="H278" s="231">
        <v>8.0500000000000007</v>
      </c>
      <c r="I278" s="232"/>
      <c r="J278" s="233">
        <f>ROUND(I278*H278,2)</f>
        <v>0</v>
      </c>
      <c r="K278" s="234"/>
      <c r="L278" s="44"/>
      <c r="M278" s="235" t="s">
        <v>1</v>
      </c>
      <c r="N278" s="236" t="s">
        <v>44</v>
      </c>
      <c r="O278" s="91"/>
      <c r="P278" s="237">
        <f>O278*H278</f>
        <v>0</v>
      </c>
      <c r="Q278" s="237">
        <v>0</v>
      </c>
      <c r="R278" s="237">
        <f>Q278*H278</f>
        <v>0</v>
      </c>
      <c r="S278" s="237">
        <v>0</v>
      </c>
      <c r="T278" s="238">
        <f>S278*H278</f>
        <v>0</v>
      </c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R278" s="239" t="s">
        <v>214</v>
      </c>
      <c r="AT278" s="239" t="s">
        <v>210</v>
      </c>
      <c r="AU278" s="239" t="s">
        <v>85</v>
      </c>
      <c r="AY278" s="17" t="s">
        <v>208</v>
      </c>
      <c r="BE278" s="240">
        <f>IF(N278="základní",J278,0)</f>
        <v>0</v>
      </c>
      <c r="BF278" s="240">
        <f>IF(N278="snížená",J278,0)</f>
        <v>0</v>
      </c>
      <c r="BG278" s="240">
        <f>IF(N278="zákl. přenesená",J278,0)</f>
        <v>0</v>
      </c>
      <c r="BH278" s="240">
        <f>IF(N278="sníž. přenesená",J278,0)</f>
        <v>0</v>
      </c>
      <c r="BI278" s="240">
        <f>IF(N278="nulová",J278,0)</f>
        <v>0</v>
      </c>
      <c r="BJ278" s="17" t="s">
        <v>91</v>
      </c>
      <c r="BK278" s="240">
        <f>ROUND(I278*H278,2)</f>
        <v>0</v>
      </c>
      <c r="BL278" s="17" t="s">
        <v>214</v>
      </c>
      <c r="BM278" s="239" t="s">
        <v>745</v>
      </c>
    </row>
    <row r="279" s="2" customFormat="1" ht="21.75" customHeight="1">
      <c r="A279" s="38"/>
      <c r="B279" s="39"/>
      <c r="C279" s="227" t="s">
        <v>484</v>
      </c>
      <c r="D279" s="227" t="s">
        <v>210</v>
      </c>
      <c r="E279" s="228" t="s">
        <v>3077</v>
      </c>
      <c r="F279" s="229" t="s">
        <v>3078</v>
      </c>
      <c r="G279" s="230" t="s">
        <v>213</v>
      </c>
      <c r="H279" s="231">
        <v>12.880000000000001</v>
      </c>
      <c r="I279" s="232"/>
      <c r="J279" s="233">
        <f>ROUND(I279*H279,2)</f>
        <v>0</v>
      </c>
      <c r="K279" s="234"/>
      <c r="L279" s="44"/>
      <c r="M279" s="235" t="s">
        <v>1</v>
      </c>
      <c r="N279" s="236" t="s">
        <v>44</v>
      </c>
      <c r="O279" s="91"/>
      <c r="P279" s="237">
        <f>O279*H279</f>
        <v>0</v>
      </c>
      <c r="Q279" s="237">
        <v>0</v>
      </c>
      <c r="R279" s="237">
        <f>Q279*H279</f>
        <v>0</v>
      </c>
      <c r="S279" s="237">
        <v>0</v>
      </c>
      <c r="T279" s="238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9" t="s">
        <v>214</v>
      </c>
      <c r="AT279" s="239" t="s">
        <v>210</v>
      </c>
      <c r="AU279" s="239" t="s">
        <v>85</v>
      </c>
      <c r="AY279" s="17" t="s">
        <v>208</v>
      </c>
      <c r="BE279" s="240">
        <f>IF(N279="základní",J279,0)</f>
        <v>0</v>
      </c>
      <c r="BF279" s="240">
        <f>IF(N279="snížená",J279,0)</f>
        <v>0</v>
      </c>
      <c r="BG279" s="240">
        <f>IF(N279="zákl. přenesená",J279,0)</f>
        <v>0</v>
      </c>
      <c r="BH279" s="240">
        <f>IF(N279="sníž. přenesená",J279,0)</f>
        <v>0</v>
      </c>
      <c r="BI279" s="240">
        <f>IF(N279="nulová",J279,0)</f>
        <v>0</v>
      </c>
      <c r="BJ279" s="17" t="s">
        <v>91</v>
      </c>
      <c r="BK279" s="240">
        <f>ROUND(I279*H279,2)</f>
        <v>0</v>
      </c>
      <c r="BL279" s="17" t="s">
        <v>214</v>
      </c>
      <c r="BM279" s="239" t="s">
        <v>750</v>
      </c>
    </row>
    <row r="280" s="2" customFormat="1" ht="24.15" customHeight="1">
      <c r="A280" s="38"/>
      <c r="B280" s="39"/>
      <c r="C280" s="227" t="s">
        <v>755</v>
      </c>
      <c r="D280" s="227" t="s">
        <v>210</v>
      </c>
      <c r="E280" s="228" t="s">
        <v>3079</v>
      </c>
      <c r="F280" s="229" t="s">
        <v>3080</v>
      </c>
      <c r="G280" s="230" t="s">
        <v>3031</v>
      </c>
      <c r="H280" s="231">
        <v>12880</v>
      </c>
      <c r="I280" s="232"/>
      <c r="J280" s="233">
        <f>ROUND(I280*H280,2)</f>
        <v>0</v>
      </c>
      <c r="K280" s="234"/>
      <c r="L280" s="44"/>
      <c r="M280" s="235" t="s">
        <v>1</v>
      </c>
      <c r="N280" s="236" t="s">
        <v>44</v>
      </c>
      <c r="O280" s="91"/>
      <c r="P280" s="237">
        <f>O280*H280</f>
        <v>0</v>
      </c>
      <c r="Q280" s="237">
        <v>0</v>
      </c>
      <c r="R280" s="237">
        <f>Q280*H280</f>
        <v>0</v>
      </c>
      <c r="S280" s="237">
        <v>0</v>
      </c>
      <c r="T280" s="238">
        <f>S280*H280</f>
        <v>0</v>
      </c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R280" s="239" t="s">
        <v>214</v>
      </c>
      <c r="AT280" s="239" t="s">
        <v>210</v>
      </c>
      <c r="AU280" s="239" t="s">
        <v>85</v>
      </c>
      <c r="AY280" s="17" t="s">
        <v>208</v>
      </c>
      <c r="BE280" s="240">
        <f>IF(N280="základní",J280,0)</f>
        <v>0</v>
      </c>
      <c r="BF280" s="240">
        <f>IF(N280="snížená",J280,0)</f>
        <v>0</v>
      </c>
      <c r="BG280" s="240">
        <f>IF(N280="zákl. přenesená",J280,0)</f>
        <v>0</v>
      </c>
      <c r="BH280" s="240">
        <f>IF(N280="sníž. přenesená",J280,0)</f>
        <v>0</v>
      </c>
      <c r="BI280" s="240">
        <f>IF(N280="nulová",J280,0)</f>
        <v>0</v>
      </c>
      <c r="BJ280" s="17" t="s">
        <v>91</v>
      </c>
      <c r="BK280" s="240">
        <f>ROUND(I280*H280,2)</f>
        <v>0</v>
      </c>
      <c r="BL280" s="17" t="s">
        <v>214</v>
      </c>
      <c r="BM280" s="239" t="s">
        <v>758</v>
      </c>
    </row>
    <row r="281" s="12" customFormat="1" ht="25.92" customHeight="1">
      <c r="A281" s="12"/>
      <c r="B281" s="211"/>
      <c r="C281" s="212"/>
      <c r="D281" s="213" t="s">
        <v>77</v>
      </c>
      <c r="E281" s="214" t="s">
        <v>319</v>
      </c>
      <c r="F281" s="214" t="s">
        <v>3081</v>
      </c>
      <c r="G281" s="212"/>
      <c r="H281" s="212"/>
      <c r="I281" s="215"/>
      <c r="J281" s="216">
        <f>BK281</f>
        <v>0</v>
      </c>
      <c r="K281" s="212"/>
      <c r="L281" s="217"/>
      <c r="M281" s="218"/>
      <c r="N281" s="219"/>
      <c r="O281" s="219"/>
      <c r="P281" s="220">
        <f>SUM(P282:P285)</f>
        <v>0</v>
      </c>
      <c r="Q281" s="219"/>
      <c r="R281" s="220">
        <f>SUM(R282:R285)</f>
        <v>0</v>
      </c>
      <c r="S281" s="219"/>
      <c r="T281" s="221">
        <f>SUM(T282:T285)</f>
        <v>0</v>
      </c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R281" s="222" t="s">
        <v>85</v>
      </c>
      <c r="AT281" s="223" t="s">
        <v>77</v>
      </c>
      <c r="AU281" s="223" t="s">
        <v>78</v>
      </c>
      <c r="AY281" s="222" t="s">
        <v>208</v>
      </c>
      <c r="BK281" s="224">
        <f>SUM(BK282:BK285)</f>
        <v>0</v>
      </c>
    </row>
    <row r="282" s="2" customFormat="1" ht="16.5" customHeight="1">
      <c r="A282" s="38"/>
      <c r="B282" s="39"/>
      <c r="C282" s="227" t="s">
        <v>488</v>
      </c>
      <c r="D282" s="227" t="s">
        <v>210</v>
      </c>
      <c r="E282" s="228" t="s">
        <v>3082</v>
      </c>
      <c r="F282" s="229" t="s">
        <v>3083</v>
      </c>
      <c r="G282" s="230" t="s">
        <v>213</v>
      </c>
      <c r="H282" s="231">
        <v>0.19600000000000001</v>
      </c>
      <c r="I282" s="232"/>
      <c r="J282" s="233">
        <f>ROUND(I282*H282,2)</f>
        <v>0</v>
      </c>
      <c r="K282" s="234"/>
      <c r="L282" s="44"/>
      <c r="M282" s="235" t="s">
        <v>1</v>
      </c>
      <c r="N282" s="236" t="s">
        <v>44</v>
      </c>
      <c r="O282" s="91"/>
      <c r="P282" s="237">
        <f>O282*H282</f>
        <v>0</v>
      </c>
      <c r="Q282" s="237">
        <v>0</v>
      </c>
      <c r="R282" s="237">
        <f>Q282*H282</f>
        <v>0</v>
      </c>
      <c r="S282" s="237">
        <v>0</v>
      </c>
      <c r="T282" s="238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9" t="s">
        <v>214</v>
      </c>
      <c r="AT282" s="239" t="s">
        <v>210</v>
      </c>
      <c r="AU282" s="239" t="s">
        <v>85</v>
      </c>
      <c r="AY282" s="17" t="s">
        <v>208</v>
      </c>
      <c r="BE282" s="240">
        <f>IF(N282="základní",J282,0)</f>
        <v>0</v>
      </c>
      <c r="BF282" s="240">
        <f>IF(N282="snížená",J282,0)</f>
        <v>0</v>
      </c>
      <c r="BG282" s="240">
        <f>IF(N282="zákl. přenesená",J282,0)</f>
        <v>0</v>
      </c>
      <c r="BH282" s="240">
        <f>IF(N282="sníž. přenesená",J282,0)</f>
        <v>0</v>
      </c>
      <c r="BI282" s="240">
        <f>IF(N282="nulová",J282,0)</f>
        <v>0</v>
      </c>
      <c r="BJ282" s="17" t="s">
        <v>91</v>
      </c>
      <c r="BK282" s="240">
        <f>ROUND(I282*H282,2)</f>
        <v>0</v>
      </c>
      <c r="BL282" s="17" t="s">
        <v>214</v>
      </c>
      <c r="BM282" s="239" t="s">
        <v>762</v>
      </c>
    </row>
    <row r="283" s="2" customFormat="1" ht="21.75" customHeight="1">
      <c r="A283" s="38"/>
      <c r="B283" s="39"/>
      <c r="C283" s="227" t="s">
        <v>764</v>
      </c>
      <c r="D283" s="227" t="s">
        <v>210</v>
      </c>
      <c r="E283" s="228" t="s">
        <v>3084</v>
      </c>
      <c r="F283" s="229" t="s">
        <v>3085</v>
      </c>
      <c r="G283" s="230" t="s">
        <v>1179</v>
      </c>
      <c r="H283" s="231">
        <v>2.1000000000000001</v>
      </c>
      <c r="I283" s="232"/>
      <c r="J283" s="233">
        <f>ROUND(I283*H283,2)</f>
        <v>0</v>
      </c>
      <c r="K283" s="234"/>
      <c r="L283" s="44"/>
      <c r="M283" s="235" t="s">
        <v>1</v>
      </c>
      <c r="N283" s="236" t="s">
        <v>44</v>
      </c>
      <c r="O283" s="91"/>
      <c r="P283" s="237">
        <f>O283*H283</f>
        <v>0</v>
      </c>
      <c r="Q283" s="237">
        <v>0</v>
      </c>
      <c r="R283" s="237">
        <f>Q283*H283</f>
        <v>0</v>
      </c>
      <c r="S283" s="237">
        <v>0</v>
      </c>
      <c r="T283" s="238">
        <f>S283*H283</f>
        <v>0</v>
      </c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R283" s="239" t="s">
        <v>214</v>
      </c>
      <c r="AT283" s="239" t="s">
        <v>210</v>
      </c>
      <c r="AU283" s="239" t="s">
        <v>85</v>
      </c>
      <c r="AY283" s="17" t="s">
        <v>208</v>
      </c>
      <c r="BE283" s="240">
        <f>IF(N283="základní",J283,0)</f>
        <v>0</v>
      </c>
      <c r="BF283" s="240">
        <f>IF(N283="snížená",J283,0)</f>
        <v>0</v>
      </c>
      <c r="BG283" s="240">
        <f>IF(N283="zákl. přenesená",J283,0)</f>
        <v>0</v>
      </c>
      <c r="BH283" s="240">
        <f>IF(N283="sníž. přenesená",J283,0)</f>
        <v>0</v>
      </c>
      <c r="BI283" s="240">
        <f>IF(N283="nulová",J283,0)</f>
        <v>0</v>
      </c>
      <c r="BJ283" s="17" t="s">
        <v>91</v>
      </c>
      <c r="BK283" s="240">
        <f>ROUND(I283*H283,2)</f>
        <v>0</v>
      </c>
      <c r="BL283" s="17" t="s">
        <v>214</v>
      </c>
      <c r="BM283" s="239" t="s">
        <v>767</v>
      </c>
    </row>
    <row r="284" s="2" customFormat="1" ht="21.75" customHeight="1">
      <c r="A284" s="38"/>
      <c r="B284" s="39"/>
      <c r="C284" s="227" t="s">
        <v>492</v>
      </c>
      <c r="D284" s="227" t="s">
        <v>210</v>
      </c>
      <c r="E284" s="228" t="s">
        <v>3086</v>
      </c>
      <c r="F284" s="229" t="s">
        <v>3087</v>
      </c>
      <c r="G284" s="230" t="s">
        <v>213</v>
      </c>
      <c r="H284" s="231">
        <v>3.3599999999999999</v>
      </c>
      <c r="I284" s="232"/>
      <c r="J284" s="233">
        <f>ROUND(I284*H284,2)</f>
        <v>0</v>
      </c>
      <c r="K284" s="234"/>
      <c r="L284" s="44"/>
      <c r="M284" s="235" t="s">
        <v>1</v>
      </c>
      <c r="N284" s="236" t="s">
        <v>44</v>
      </c>
      <c r="O284" s="91"/>
      <c r="P284" s="237">
        <f>O284*H284</f>
        <v>0</v>
      </c>
      <c r="Q284" s="237">
        <v>0</v>
      </c>
      <c r="R284" s="237">
        <f>Q284*H284</f>
        <v>0</v>
      </c>
      <c r="S284" s="237">
        <v>0</v>
      </c>
      <c r="T284" s="238">
        <f>S284*H284</f>
        <v>0</v>
      </c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R284" s="239" t="s">
        <v>214</v>
      </c>
      <c r="AT284" s="239" t="s">
        <v>210</v>
      </c>
      <c r="AU284" s="239" t="s">
        <v>85</v>
      </c>
      <c r="AY284" s="17" t="s">
        <v>208</v>
      </c>
      <c r="BE284" s="240">
        <f>IF(N284="základní",J284,0)</f>
        <v>0</v>
      </c>
      <c r="BF284" s="240">
        <f>IF(N284="snížená",J284,0)</f>
        <v>0</v>
      </c>
      <c r="BG284" s="240">
        <f>IF(N284="zákl. přenesená",J284,0)</f>
        <v>0</v>
      </c>
      <c r="BH284" s="240">
        <f>IF(N284="sníž. přenesená",J284,0)</f>
        <v>0</v>
      </c>
      <c r="BI284" s="240">
        <f>IF(N284="nulová",J284,0)</f>
        <v>0</v>
      </c>
      <c r="BJ284" s="17" t="s">
        <v>91</v>
      </c>
      <c r="BK284" s="240">
        <f>ROUND(I284*H284,2)</f>
        <v>0</v>
      </c>
      <c r="BL284" s="17" t="s">
        <v>214</v>
      </c>
      <c r="BM284" s="239" t="s">
        <v>771</v>
      </c>
    </row>
    <row r="285" s="2" customFormat="1" ht="24.15" customHeight="1">
      <c r="A285" s="38"/>
      <c r="B285" s="39"/>
      <c r="C285" s="227" t="s">
        <v>772</v>
      </c>
      <c r="D285" s="227" t="s">
        <v>210</v>
      </c>
      <c r="E285" s="228" t="s">
        <v>3088</v>
      </c>
      <c r="F285" s="229" t="s">
        <v>3089</v>
      </c>
      <c r="G285" s="230" t="s">
        <v>3031</v>
      </c>
      <c r="H285" s="231">
        <v>3360</v>
      </c>
      <c r="I285" s="232"/>
      <c r="J285" s="233">
        <f>ROUND(I285*H285,2)</f>
        <v>0</v>
      </c>
      <c r="K285" s="234"/>
      <c r="L285" s="44"/>
      <c r="M285" s="288" t="s">
        <v>1</v>
      </c>
      <c r="N285" s="289" t="s">
        <v>44</v>
      </c>
      <c r="O285" s="290"/>
      <c r="P285" s="291">
        <f>O285*H285</f>
        <v>0</v>
      </c>
      <c r="Q285" s="291">
        <v>0</v>
      </c>
      <c r="R285" s="291">
        <f>Q285*H285</f>
        <v>0</v>
      </c>
      <c r="S285" s="291">
        <v>0</v>
      </c>
      <c r="T285" s="292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9" t="s">
        <v>214</v>
      </c>
      <c r="AT285" s="239" t="s">
        <v>210</v>
      </c>
      <c r="AU285" s="239" t="s">
        <v>85</v>
      </c>
      <c r="AY285" s="17" t="s">
        <v>208</v>
      </c>
      <c r="BE285" s="240">
        <f>IF(N285="základní",J285,0)</f>
        <v>0</v>
      </c>
      <c r="BF285" s="240">
        <f>IF(N285="snížená",J285,0)</f>
        <v>0</v>
      </c>
      <c r="BG285" s="240">
        <f>IF(N285="zákl. přenesená",J285,0)</f>
        <v>0</v>
      </c>
      <c r="BH285" s="240">
        <f>IF(N285="sníž. přenesená",J285,0)</f>
        <v>0</v>
      </c>
      <c r="BI285" s="240">
        <f>IF(N285="nulová",J285,0)</f>
        <v>0</v>
      </c>
      <c r="BJ285" s="17" t="s">
        <v>91</v>
      </c>
      <c r="BK285" s="240">
        <f>ROUND(I285*H285,2)</f>
        <v>0</v>
      </c>
      <c r="BL285" s="17" t="s">
        <v>214</v>
      </c>
      <c r="BM285" s="239" t="s">
        <v>775</v>
      </c>
    </row>
    <row r="286" s="2" customFormat="1" ht="6.96" customHeight="1">
      <c r="A286" s="38"/>
      <c r="B286" s="66"/>
      <c r="C286" s="67"/>
      <c r="D286" s="67"/>
      <c r="E286" s="67"/>
      <c r="F286" s="67"/>
      <c r="G286" s="67"/>
      <c r="H286" s="67"/>
      <c r="I286" s="67"/>
      <c r="J286" s="67"/>
      <c r="K286" s="67"/>
      <c r="L286" s="44"/>
      <c r="M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</row>
  </sheetData>
  <sheetProtection sheet="1" autoFilter="0" formatColumns="0" formatRows="0" objects="1" scenarios="1" spinCount="100000" saltValue="WFF89bljucHmKGiiu9VwHsCfBBTQPL54xUhW4Q+kaGQcE/t07FmnxK4wti9q5dCseRQNJquAyH5xhOMNeTAo8Q==" hashValue="EKBsQaZvpl4q/Y5yi47gfM9fh5YvH3qDHd8Ldv4gMf4hYhl559SAsBnBuBmxw+CmecwDmwASGqdwS0Z0YbE66A==" algorithmName="SHA-512" password="CC35"/>
  <autoFilter ref="C142:K285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31:H131"/>
    <mergeCell ref="E133:H133"/>
    <mergeCell ref="E135:H135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6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135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2645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3090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ROUND(J130,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ROUND((SUM(BE130:BE371)),  2)</f>
        <v>0</v>
      </c>
      <c r="G35" s="38"/>
      <c r="H35" s="38"/>
      <c r="I35" s="164">
        <v>0.20999999999999999</v>
      </c>
      <c r="J35" s="163">
        <f>ROUND(((SUM(BE130:BE371))*I35),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ROUND((SUM(BF130:BF371)),  2)</f>
        <v>0</v>
      </c>
      <c r="G36" s="38"/>
      <c r="H36" s="38"/>
      <c r="I36" s="164">
        <v>0.14999999999999999</v>
      </c>
      <c r="J36" s="163">
        <f>ROUND(((SUM(BF130:BF371))*I36),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ROUND((SUM(BG130:BG371)),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ROUND((SUM(BH130:BH371)),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ROUND((SUM(BI130:BI371)),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2645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D.1.14 - Venkovní parkoviště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J130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166</v>
      </c>
      <c r="E99" s="191"/>
      <c r="F99" s="191"/>
      <c r="G99" s="191"/>
      <c r="H99" s="191"/>
      <c r="I99" s="191"/>
      <c r="J99" s="192">
        <f>J131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167</v>
      </c>
      <c r="E100" s="196"/>
      <c r="F100" s="196"/>
      <c r="G100" s="196"/>
      <c r="H100" s="196"/>
      <c r="I100" s="196"/>
      <c r="J100" s="197">
        <f>J132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168</v>
      </c>
      <c r="E101" s="196"/>
      <c r="F101" s="196"/>
      <c r="G101" s="196"/>
      <c r="H101" s="196"/>
      <c r="I101" s="196"/>
      <c r="J101" s="197">
        <f>J200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169</v>
      </c>
      <c r="E102" s="196"/>
      <c r="F102" s="196"/>
      <c r="G102" s="196"/>
      <c r="H102" s="196"/>
      <c r="I102" s="196"/>
      <c r="J102" s="197">
        <f>J208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10" customFormat="1" ht="19.92" customHeight="1">
      <c r="A103" s="10"/>
      <c r="B103" s="194"/>
      <c r="C103" s="133"/>
      <c r="D103" s="195" t="s">
        <v>170</v>
      </c>
      <c r="E103" s="196"/>
      <c r="F103" s="196"/>
      <c r="G103" s="196"/>
      <c r="H103" s="196"/>
      <c r="I103" s="196"/>
      <c r="J103" s="197">
        <f>J230</f>
        <v>0</v>
      </c>
      <c r="K103" s="133"/>
      <c r="L103" s="198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hidden="1" s="10" customFormat="1" ht="19.92" customHeight="1">
      <c r="A104" s="10"/>
      <c r="B104" s="194"/>
      <c r="C104" s="133"/>
      <c r="D104" s="195" t="s">
        <v>3091</v>
      </c>
      <c r="E104" s="196"/>
      <c r="F104" s="196"/>
      <c r="G104" s="196"/>
      <c r="H104" s="196"/>
      <c r="I104" s="196"/>
      <c r="J104" s="197">
        <f>J239</f>
        <v>0</v>
      </c>
      <c r="K104" s="133"/>
      <c r="L104" s="198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hidden="1" s="10" customFormat="1" ht="19.92" customHeight="1">
      <c r="A105" s="10"/>
      <c r="B105" s="194"/>
      <c r="C105" s="133"/>
      <c r="D105" s="195" t="s">
        <v>2647</v>
      </c>
      <c r="E105" s="196"/>
      <c r="F105" s="196"/>
      <c r="G105" s="196"/>
      <c r="H105" s="196"/>
      <c r="I105" s="196"/>
      <c r="J105" s="197">
        <f>J274</f>
        <v>0</v>
      </c>
      <c r="K105" s="133"/>
      <c r="L105" s="198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hidden="1" s="10" customFormat="1" ht="19.92" customHeight="1">
      <c r="A106" s="10"/>
      <c r="B106" s="194"/>
      <c r="C106" s="133"/>
      <c r="D106" s="195" t="s">
        <v>172</v>
      </c>
      <c r="E106" s="196"/>
      <c r="F106" s="196"/>
      <c r="G106" s="196"/>
      <c r="H106" s="196"/>
      <c r="I106" s="196"/>
      <c r="J106" s="197">
        <f>J277</f>
        <v>0</v>
      </c>
      <c r="K106" s="133"/>
      <c r="L106" s="198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hidden="1" s="10" customFormat="1" ht="19.92" customHeight="1">
      <c r="A107" s="10"/>
      <c r="B107" s="194"/>
      <c r="C107" s="133"/>
      <c r="D107" s="195" t="s">
        <v>173</v>
      </c>
      <c r="E107" s="196"/>
      <c r="F107" s="196"/>
      <c r="G107" s="196"/>
      <c r="H107" s="196"/>
      <c r="I107" s="196"/>
      <c r="J107" s="197">
        <f>J331</f>
        <v>0</v>
      </c>
      <c r="K107" s="133"/>
      <c r="L107" s="198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hidden="1" s="10" customFormat="1" ht="19.92" customHeight="1">
      <c r="A108" s="10"/>
      <c r="B108" s="194"/>
      <c r="C108" s="133"/>
      <c r="D108" s="195" t="s">
        <v>174</v>
      </c>
      <c r="E108" s="196"/>
      <c r="F108" s="196"/>
      <c r="G108" s="196"/>
      <c r="H108" s="196"/>
      <c r="I108" s="196"/>
      <c r="J108" s="197">
        <f>J370</f>
        <v>0</v>
      </c>
      <c r="K108" s="133"/>
      <c r="L108" s="198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hidden="1" s="2" customFormat="1" ht="21.84" customHeight="1">
      <c r="A109" s="38"/>
      <c r="B109" s="39"/>
      <c r="C109" s="40"/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hidden="1" s="2" customFormat="1" ht="6.96" customHeight="1">
      <c r="A110" s="38"/>
      <c r="B110" s="66"/>
      <c r="C110" s="67"/>
      <c r="D110" s="67"/>
      <c r="E110" s="67"/>
      <c r="F110" s="67"/>
      <c r="G110" s="67"/>
      <c r="H110" s="67"/>
      <c r="I110" s="67"/>
      <c r="J110" s="67"/>
      <c r="K110" s="67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hidden="1"/>
    <row r="112" hidden="1"/>
    <row r="113" hidden="1"/>
    <row r="114" s="2" customFormat="1" ht="6.96" customHeight="1">
      <c r="A114" s="38"/>
      <c r="B114" s="68"/>
      <c r="C114" s="69"/>
      <c r="D114" s="69"/>
      <c r="E114" s="69"/>
      <c r="F114" s="69"/>
      <c r="G114" s="69"/>
      <c r="H114" s="69"/>
      <c r="I114" s="69"/>
      <c r="J114" s="69"/>
      <c r="K114" s="69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24.96" customHeight="1">
      <c r="A115" s="38"/>
      <c r="B115" s="39"/>
      <c r="C115" s="23" t="s">
        <v>193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6.96" customHeight="1">
      <c r="A116" s="38"/>
      <c r="B116" s="39"/>
      <c r="C116" s="40"/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2" customHeight="1">
      <c r="A117" s="38"/>
      <c r="B117" s="39"/>
      <c r="C117" s="32" t="s">
        <v>16</v>
      </c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26.25" customHeight="1">
      <c r="A118" s="38"/>
      <c r="B118" s="39"/>
      <c r="C118" s="40"/>
      <c r="D118" s="40"/>
      <c r="E118" s="183" t="str">
        <f>E7</f>
        <v>Přestavba a rozšíření domova pro seniory Jiráskova č.p.193 Broumov</v>
      </c>
      <c r="F118" s="32"/>
      <c r="G118" s="32"/>
      <c r="H118" s="32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1" customFormat="1" ht="12" customHeight="1">
      <c r="B119" s="21"/>
      <c r="C119" s="32" t="s">
        <v>157</v>
      </c>
      <c r="D119" s="22"/>
      <c r="E119" s="22"/>
      <c r="F119" s="22"/>
      <c r="G119" s="22"/>
      <c r="H119" s="22"/>
      <c r="I119" s="22"/>
      <c r="J119" s="22"/>
      <c r="K119" s="22"/>
      <c r="L119" s="20"/>
    </row>
    <row r="120" s="2" customFormat="1" ht="16.5" customHeight="1">
      <c r="A120" s="38"/>
      <c r="B120" s="39"/>
      <c r="C120" s="40"/>
      <c r="D120" s="40"/>
      <c r="E120" s="183" t="s">
        <v>2645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2" customHeight="1">
      <c r="A121" s="38"/>
      <c r="B121" s="39"/>
      <c r="C121" s="32" t="s">
        <v>159</v>
      </c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6.5" customHeight="1">
      <c r="A122" s="38"/>
      <c r="B122" s="39"/>
      <c r="C122" s="40"/>
      <c r="D122" s="40"/>
      <c r="E122" s="76" t="str">
        <f>E11</f>
        <v>D.1.14 - Venkovní parkoviště</v>
      </c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2" customHeight="1">
      <c r="A124" s="38"/>
      <c r="B124" s="39"/>
      <c r="C124" s="32" t="s">
        <v>20</v>
      </c>
      <c r="D124" s="40"/>
      <c r="E124" s="40"/>
      <c r="F124" s="27" t="str">
        <f>F14</f>
        <v xml:space="preserve"> </v>
      </c>
      <c r="G124" s="40"/>
      <c r="H124" s="40"/>
      <c r="I124" s="32" t="s">
        <v>22</v>
      </c>
      <c r="J124" s="79" t="str">
        <f>IF(J14="","",J14)</f>
        <v>13. 3. 2022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6.96" customHeight="1">
      <c r="A125" s="38"/>
      <c r="B125" s="39"/>
      <c r="C125" s="40"/>
      <c r="D125" s="40"/>
      <c r="E125" s="40"/>
      <c r="F125" s="40"/>
      <c r="G125" s="40"/>
      <c r="H125" s="40"/>
      <c r="I125" s="40"/>
      <c r="J125" s="40"/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40.05" customHeight="1">
      <c r="A126" s="38"/>
      <c r="B126" s="39"/>
      <c r="C126" s="32" t="s">
        <v>24</v>
      </c>
      <c r="D126" s="40"/>
      <c r="E126" s="40"/>
      <c r="F126" s="27" t="str">
        <f>E17</f>
        <v>Město Broumov, třída Masarykova 239,55001 Broumov</v>
      </c>
      <c r="G126" s="40"/>
      <c r="H126" s="40"/>
      <c r="I126" s="32" t="s">
        <v>32</v>
      </c>
      <c r="J126" s="36" t="str">
        <f>E23</f>
        <v xml:space="preserve">Ing. Ondřej Nesměrák, Ploštilova 1379,14300 Praha </v>
      </c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2" customFormat="1" ht="15.15" customHeight="1">
      <c r="A127" s="38"/>
      <c r="B127" s="39"/>
      <c r="C127" s="32" t="s">
        <v>30</v>
      </c>
      <c r="D127" s="40"/>
      <c r="E127" s="40"/>
      <c r="F127" s="27" t="str">
        <f>IF(E20="","",E20)</f>
        <v>Vyplň údaj</v>
      </c>
      <c r="G127" s="40"/>
      <c r="H127" s="40"/>
      <c r="I127" s="32" t="s">
        <v>36</v>
      </c>
      <c r="J127" s="36" t="str">
        <f>E26</f>
        <v xml:space="preserve"> </v>
      </c>
      <c r="K127" s="40"/>
      <c r="L127" s="63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</row>
    <row r="128" s="2" customFormat="1" ht="10.32" customHeight="1">
      <c r="A128" s="38"/>
      <c r="B128" s="39"/>
      <c r="C128" s="40"/>
      <c r="D128" s="40"/>
      <c r="E128" s="40"/>
      <c r="F128" s="40"/>
      <c r="G128" s="40"/>
      <c r="H128" s="40"/>
      <c r="I128" s="40"/>
      <c r="J128" s="40"/>
      <c r="K128" s="40"/>
      <c r="L128" s="63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</row>
    <row r="129" s="11" customFormat="1" ht="29.28" customHeight="1">
      <c r="A129" s="199"/>
      <c r="B129" s="200"/>
      <c r="C129" s="201" t="s">
        <v>194</v>
      </c>
      <c r="D129" s="202" t="s">
        <v>63</v>
      </c>
      <c r="E129" s="202" t="s">
        <v>59</v>
      </c>
      <c r="F129" s="202" t="s">
        <v>60</v>
      </c>
      <c r="G129" s="202" t="s">
        <v>195</v>
      </c>
      <c r="H129" s="202" t="s">
        <v>196</v>
      </c>
      <c r="I129" s="202" t="s">
        <v>197</v>
      </c>
      <c r="J129" s="203" t="s">
        <v>163</v>
      </c>
      <c r="K129" s="204" t="s">
        <v>198</v>
      </c>
      <c r="L129" s="205"/>
      <c r="M129" s="100" t="s">
        <v>1</v>
      </c>
      <c r="N129" s="101" t="s">
        <v>42</v>
      </c>
      <c r="O129" s="101" t="s">
        <v>199</v>
      </c>
      <c r="P129" s="101" t="s">
        <v>200</v>
      </c>
      <c r="Q129" s="101" t="s">
        <v>201</v>
      </c>
      <c r="R129" s="101" t="s">
        <v>202</v>
      </c>
      <c r="S129" s="101" t="s">
        <v>203</v>
      </c>
      <c r="T129" s="102" t="s">
        <v>204</v>
      </c>
      <c r="U129" s="199"/>
      <c r="V129" s="199"/>
      <c r="W129" s="199"/>
      <c r="X129" s="199"/>
      <c r="Y129" s="199"/>
      <c r="Z129" s="199"/>
      <c r="AA129" s="199"/>
      <c r="AB129" s="199"/>
      <c r="AC129" s="199"/>
      <c r="AD129" s="199"/>
      <c r="AE129" s="199"/>
    </row>
    <row r="130" s="2" customFormat="1" ht="22.8" customHeight="1">
      <c r="A130" s="38"/>
      <c r="B130" s="39"/>
      <c r="C130" s="107" t="s">
        <v>205</v>
      </c>
      <c r="D130" s="40"/>
      <c r="E130" s="40"/>
      <c r="F130" s="40"/>
      <c r="G130" s="40"/>
      <c r="H130" s="40"/>
      <c r="I130" s="40"/>
      <c r="J130" s="206">
        <f>BK130</f>
        <v>0</v>
      </c>
      <c r="K130" s="40"/>
      <c r="L130" s="44"/>
      <c r="M130" s="103"/>
      <c r="N130" s="207"/>
      <c r="O130" s="104"/>
      <c r="P130" s="208">
        <f>P131</f>
        <v>0</v>
      </c>
      <c r="Q130" s="104"/>
      <c r="R130" s="208">
        <f>R131</f>
        <v>0</v>
      </c>
      <c r="S130" s="104"/>
      <c r="T130" s="209">
        <f>T131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T130" s="17" t="s">
        <v>77</v>
      </c>
      <c r="AU130" s="17" t="s">
        <v>165</v>
      </c>
      <c r="BK130" s="210">
        <f>BK131</f>
        <v>0</v>
      </c>
    </row>
    <row r="131" s="12" customFormat="1" ht="25.92" customHeight="1">
      <c r="A131" s="12"/>
      <c r="B131" s="211"/>
      <c r="C131" s="212"/>
      <c r="D131" s="213" t="s">
        <v>77</v>
      </c>
      <c r="E131" s="214" t="s">
        <v>206</v>
      </c>
      <c r="F131" s="214" t="s">
        <v>207</v>
      </c>
      <c r="G131" s="212"/>
      <c r="H131" s="212"/>
      <c r="I131" s="215"/>
      <c r="J131" s="216">
        <f>BK131</f>
        <v>0</v>
      </c>
      <c r="K131" s="212"/>
      <c r="L131" s="217"/>
      <c r="M131" s="218"/>
      <c r="N131" s="219"/>
      <c r="O131" s="219"/>
      <c r="P131" s="220">
        <f>P132+P200+P208+P230+P239+P274+P277+P331+P370</f>
        <v>0</v>
      </c>
      <c r="Q131" s="219"/>
      <c r="R131" s="220">
        <f>R132+R200+R208+R230+R239+R274+R277+R331+R370</f>
        <v>0</v>
      </c>
      <c r="S131" s="219"/>
      <c r="T131" s="221">
        <f>T132+T200+T208+T230+T239+T274+T277+T331+T370</f>
        <v>0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R131" s="222" t="s">
        <v>85</v>
      </c>
      <c r="AT131" s="223" t="s">
        <v>77</v>
      </c>
      <c r="AU131" s="223" t="s">
        <v>78</v>
      </c>
      <c r="AY131" s="222" t="s">
        <v>208</v>
      </c>
      <c r="BK131" s="224">
        <f>BK132+BK200+BK208+BK230+BK239+BK274+BK277+BK331+BK370</f>
        <v>0</v>
      </c>
    </row>
    <row r="132" s="12" customFormat="1" ht="22.8" customHeight="1">
      <c r="A132" s="12"/>
      <c r="B132" s="211"/>
      <c r="C132" s="212"/>
      <c r="D132" s="213" t="s">
        <v>77</v>
      </c>
      <c r="E132" s="225" t="s">
        <v>85</v>
      </c>
      <c r="F132" s="225" t="s">
        <v>209</v>
      </c>
      <c r="G132" s="212"/>
      <c r="H132" s="212"/>
      <c r="I132" s="215"/>
      <c r="J132" s="226">
        <f>BK132</f>
        <v>0</v>
      </c>
      <c r="K132" s="212"/>
      <c r="L132" s="217"/>
      <c r="M132" s="218"/>
      <c r="N132" s="219"/>
      <c r="O132" s="219"/>
      <c r="P132" s="220">
        <f>SUM(P133:P199)</f>
        <v>0</v>
      </c>
      <c r="Q132" s="219"/>
      <c r="R132" s="220">
        <f>SUM(R133:R199)</f>
        <v>0</v>
      </c>
      <c r="S132" s="219"/>
      <c r="T132" s="221">
        <f>SUM(T133:T199)</f>
        <v>0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R132" s="222" t="s">
        <v>85</v>
      </c>
      <c r="AT132" s="223" t="s">
        <v>77</v>
      </c>
      <c r="AU132" s="223" t="s">
        <v>85</v>
      </c>
      <c r="AY132" s="222" t="s">
        <v>208</v>
      </c>
      <c r="BK132" s="224">
        <f>SUM(BK133:BK199)</f>
        <v>0</v>
      </c>
    </row>
    <row r="133" s="2" customFormat="1" ht="37.8" customHeight="1">
      <c r="A133" s="38"/>
      <c r="B133" s="39"/>
      <c r="C133" s="227" t="s">
        <v>85</v>
      </c>
      <c r="D133" s="227" t="s">
        <v>210</v>
      </c>
      <c r="E133" s="228" t="s">
        <v>3092</v>
      </c>
      <c r="F133" s="229" t="s">
        <v>3093</v>
      </c>
      <c r="G133" s="230" t="s">
        <v>308</v>
      </c>
      <c r="H133" s="231">
        <v>32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91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91</v>
      </c>
    </row>
    <row r="134" s="2" customFormat="1" ht="33" customHeight="1">
      <c r="A134" s="38"/>
      <c r="B134" s="39"/>
      <c r="C134" s="227" t="s">
        <v>91</v>
      </c>
      <c r="D134" s="227" t="s">
        <v>210</v>
      </c>
      <c r="E134" s="228" t="s">
        <v>3094</v>
      </c>
      <c r="F134" s="229" t="s">
        <v>3095</v>
      </c>
      <c r="G134" s="230" t="s">
        <v>351</v>
      </c>
      <c r="H134" s="231">
        <v>1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91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214</v>
      </c>
    </row>
    <row r="135" s="2" customFormat="1" ht="24.15" customHeight="1">
      <c r="A135" s="38"/>
      <c r="B135" s="39"/>
      <c r="C135" s="227" t="s">
        <v>223</v>
      </c>
      <c r="D135" s="227" t="s">
        <v>210</v>
      </c>
      <c r="E135" s="228" t="s">
        <v>3096</v>
      </c>
      <c r="F135" s="229" t="s">
        <v>3097</v>
      </c>
      <c r="G135" s="230" t="s">
        <v>308</v>
      </c>
      <c r="H135" s="231">
        <v>152.5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91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226</v>
      </c>
    </row>
    <row r="136" s="14" customFormat="1">
      <c r="A136" s="14"/>
      <c r="B136" s="252"/>
      <c r="C136" s="253"/>
      <c r="D136" s="243" t="s">
        <v>215</v>
      </c>
      <c r="E136" s="254" t="s">
        <v>1</v>
      </c>
      <c r="F136" s="255" t="s">
        <v>3098</v>
      </c>
      <c r="G136" s="253"/>
      <c r="H136" s="256">
        <v>152.5</v>
      </c>
      <c r="I136" s="257"/>
      <c r="J136" s="253"/>
      <c r="K136" s="253"/>
      <c r="L136" s="258"/>
      <c r="M136" s="259"/>
      <c r="N136" s="260"/>
      <c r="O136" s="260"/>
      <c r="P136" s="260"/>
      <c r="Q136" s="260"/>
      <c r="R136" s="260"/>
      <c r="S136" s="260"/>
      <c r="T136" s="261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62" t="s">
        <v>215</v>
      </c>
      <c r="AU136" s="262" t="s">
        <v>91</v>
      </c>
      <c r="AV136" s="14" t="s">
        <v>91</v>
      </c>
      <c r="AW136" s="14" t="s">
        <v>35</v>
      </c>
      <c r="AX136" s="14" t="s">
        <v>78</v>
      </c>
      <c r="AY136" s="262" t="s">
        <v>208</v>
      </c>
    </row>
    <row r="137" s="15" customFormat="1">
      <c r="A137" s="15"/>
      <c r="B137" s="263"/>
      <c r="C137" s="264"/>
      <c r="D137" s="243" t="s">
        <v>215</v>
      </c>
      <c r="E137" s="265" t="s">
        <v>1</v>
      </c>
      <c r="F137" s="266" t="s">
        <v>218</v>
      </c>
      <c r="G137" s="264"/>
      <c r="H137" s="267">
        <v>152.5</v>
      </c>
      <c r="I137" s="268"/>
      <c r="J137" s="264"/>
      <c r="K137" s="264"/>
      <c r="L137" s="269"/>
      <c r="M137" s="270"/>
      <c r="N137" s="271"/>
      <c r="O137" s="271"/>
      <c r="P137" s="271"/>
      <c r="Q137" s="271"/>
      <c r="R137" s="271"/>
      <c r="S137" s="271"/>
      <c r="T137" s="272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T137" s="273" t="s">
        <v>215</v>
      </c>
      <c r="AU137" s="273" t="s">
        <v>91</v>
      </c>
      <c r="AV137" s="15" t="s">
        <v>214</v>
      </c>
      <c r="AW137" s="15" t="s">
        <v>35</v>
      </c>
      <c r="AX137" s="15" t="s">
        <v>85</v>
      </c>
      <c r="AY137" s="273" t="s">
        <v>208</v>
      </c>
    </row>
    <row r="138" s="2" customFormat="1" ht="24.15" customHeight="1">
      <c r="A138" s="38"/>
      <c r="B138" s="39"/>
      <c r="C138" s="227" t="s">
        <v>214</v>
      </c>
      <c r="D138" s="227" t="s">
        <v>210</v>
      </c>
      <c r="E138" s="228" t="s">
        <v>3099</v>
      </c>
      <c r="F138" s="229" t="s">
        <v>3100</v>
      </c>
      <c r="G138" s="230" t="s">
        <v>308</v>
      </c>
      <c r="H138" s="231">
        <v>36.899999999999999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91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231</v>
      </c>
    </row>
    <row r="139" s="14" customFormat="1">
      <c r="A139" s="14"/>
      <c r="B139" s="252"/>
      <c r="C139" s="253"/>
      <c r="D139" s="243" t="s">
        <v>215</v>
      </c>
      <c r="E139" s="254" t="s">
        <v>1</v>
      </c>
      <c r="F139" s="255" t="s">
        <v>3101</v>
      </c>
      <c r="G139" s="253"/>
      <c r="H139" s="256">
        <v>27.899999999999999</v>
      </c>
      <c r="I139" s="257"/>
      <c r="J139" s="253"/>
      <c r="K139" s="253"/>
      <c r="L139" s="258"/>
      <c r="M139" s="259"/>
      <c r="N139" s="260"/>
      <c r="O139" s="260"/>
      <c r="P139" s="260"/>
      <c r="Q139" s="260"/>
      <c r="R139" s="260"/>
      <c r="S139" s="260"/>
      <c r="T139" s="261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T139" s="262" t="s">
        <v>215</v>
      </c>
      <c r="AU139" s="262" t="s">
        <v>91</v>
      </c>
      <c r="AV139" s="14" t="s">
        <v>91</v>
      </c>
      <c r="AW139" s="14" t="s">
        <v>35</v>
      </c>
      <c r="AX139" s="14" t="s">
        <v>78</v>
      </c>
      <c r="AY139" s="262" t="s">
        <v>208</v>
      </c>
    </row>
    <row r="140" s="14" customFormat="1">
      <c r="A140" s="14"/>
      <c r="B140" s="252"/>
      <c r="C140" s="253"/>
      <c r="D140" s="243" t="s">
        <v>215</v>
      </c>
      <c r="E140" s="254" t="s">
        <v>1</v>
      </c>
      <c r="F140" s="255" t="s">
        <v>3102</v>
      </c>
      <c r="G140" s="253"/>
      <c r="H140" s="256">
        <v>9</v>
      </c>
      <c r="I140" s="257"/>
      <c r="J140" s="253"/>
      <c r="K140" s="253"/>
      <c r="L140" s="258"/>
      <c r="M140" s="259"/>
      <c r="N140" s="260"/>
      <c r="O140" s="260"/>
      <c r="P140" s="260"/>
      <c r="Q140" s="260"/>
      <c r="R140" s="260"/>
      <c r="S140" s="260"/>
      <c r="T140" s="261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T140" s="262" t="s">
        <v>215</v>
      </c>
      <c r="AU140" s="262" t="s">
        <v>91</v>
      </c>
      <c r="AV140" s="14" t="s">
        <v>91</v>
      </c>
      <c r="AW140" s="14" t="s">
        <v>35</v>
      </c>
      <c r="AX140" s="14" t="s">
        <v>78</v>
      </c>
      <c r="AY140" s="262" t="s">
        <v>208</v>
      </c>
    </row>
    <row r="141" s="15" customFormat="1">
      <c r="A141" s="15"/>
      <c r="B141" s="263"/>
      <c r="C141" s="264"/>
      <c r="D141" s="243" t="s">
        <v>215</v>
      </c>
      <c r="E141" s="265" t="s">
        <v>1</v>
      </c>
      <c r="F141" s="266" t="s">
        <v>218</v>
      </c>
      <c r="G141" s="264"/>
      <c r="H141" s="267">
        <v>36.899999999999999</v>
      </c>
      <c r="I141" s="268"/>
      <c r="J141" s="264"/>
      <c r="K141" s="264"/>
      <c r="L141" s="269"/>
      <c r="M141" s="270"/>
      <c r="N141" s="271"/>
      <c r="O141" s="271"/>
      <c r="P141" s="271"/>
      <c r="Q141" s="271"/>
      <c r="R141" s="271"/>
      <c r="S141" s="271"/>
      <c r="T141" s="272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T141" s="273" t="s">
        <v>215</v>
      </c>
      <c r="AU141" s="273" t="s">
        <v>91</v>
      </c>
      <c r="AV141" s="15" t="s">
        <v>214</v>
      </c>
      <c r="AW141" s="15" t="s">
        <v>35</v>
      </c>
      <c r="AX141" s="15" t="s">
        <v>85</v>
      </c>
      <c r="AY141" s="273" t="s">
        <v>208</v>
      </c>
    </row>
    <row r="142" s="2" customFormat="1" ht="24.15" customHeight="1">
      <c r="A142" s="38"/>
      <c r="B142" s="39"/>
      <c r="C142" s="227" t="s">
        <v>233</v>
      </c>
      <c r="D142" s="227" t="s">
        <v>210</v>
      </c>
      <c r="E142" s="228" t="s">
        <v>3103</v>
      </c>
      <c r="F142" s="229" t="s">
        <v>3104</v>
      </c>
      <c r="G142" s="230" t="s">
        <v>308</v>
      </c>
      <c r="H142" s="231">
        <v>1.8999999999999999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91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236</v>
      </c>
    </row>
    <row r="143" s="2" customFormat="1" ht="24.15" customHeight="1">
      <c r="A143" s="38"/>
      <c r="B143" s="39"/>
      <c r="C143" s="227" t="s">
        <v>226</v>
      </c>
      <c r="D143" s="227" t="s">
        <v>210</v>
      </c>
      <c r="E143" s="228" t="s">
        <v>3105</v>
      </c>
      <c r="F143" s="229" t="s">
        <v>3106</v>
      </c>
      <c r="G143" s="230" t="s">
        <v>308</v>
      </c>
      <c r="H143" s="231">
        <v>182.30000000000001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91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240</v>
      </c>
    </row>
    <row r="144" s="14" customFormat="1">
      <c r="A144" s="14"/>
      <c r="B144" s="252"/>
      <c r="C144" s="253"/>
      <c r="D144" s="243" t="s">
        <v>215</v>
      </c>
      <c r="E144" s="254" t="s">
        <v>1</v>
      </c>
      <c r="F144" s="255" t="s">
        <v>3101</v>
      </c>
      <c r="G144" s="253"/>
      <c r="H144" s="256">
        <v>27.899999999999999</v>
      </c>
      <c r="I144" s="257"/>
      <c r="J144" s="253"/>
      <c r="K144" s="253"/>
      <c r="L144" s="258"/>
      <c r="M144" s="259"/>
      <c r="N144" s="260"/>
      <c r="O144" s="260"/>
      <c r="P144" s="260"/>
      <c r="Q144" s="260"/>
      <c r="R144" s="260"/>
      <c r="S144" s="260"/>
      <c r="T144" s="261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62" t="s">
        <v>215</v>
      </c>
      <c r="AU144" s="262" t="s">
        <v>91</v>
      </c>
      <c r="AV144" s="14" t="s">
        <v>91</v>
      </c>
      <c r="AW144" s="14" t="s">
        <v>35</v>
      </c>
      <c r="AX144" s="14" t="s">
        <v>78</v>
      </c>
      <c r="AY144" s="262" t="s">
        <v>208</v>
      </c>
    </row>
    <row r="145" s="14" customFormat="1">
      <c r="A145" s="14"/>
      <c r="B145" s="252"/>
      <c r="C145" s="253"/>
      <c r="D145" s="243" t="s">
        <v>215</v>
      </c>
      <c r="E145" s="254" t="s">
        <v>1</v>
      </c>
      <c r="F145" s="255" t="s">
        <v>3098</v>
      </c>
      <c r="G145" s="253"/>
      <c r="H145" s="256">
        <v>152.5</v>
      </c>
      <c r="I145" s="257"/>
      <c r="J145" s="253"/>
      <c r="K145" s="253"/>
      <c r="L145" s="258"/>
      <c r="M145" s="259"/>
      <c r="N145" s="260"/>
      <c r="O145" s="260"/>
      <c r="P145" s="260"/>
      <c r="Q145" s="260"/>
      <c r="R145" s="260"/>
      <c r="S145" s="260"/>
      <c r="T145" s="261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T145" s="262" t="s">
        <v>215</v>
      </c>
      <c r="AU145" s="262" t="s">
        <v>91</v>
      </c>
      <c r="AV145" s="14" t="s">
        <v>91</v>
      </c>
      <c r="AW145" s="14" t="s">
        <v>35</v>
      </c>
      <c r="AX145" s="14" t="s">
        <v>78</v>
      </c>
      <c r="AY145" s="262" t="s">
        <v>208</v>
      </c>
    </row>
    <row r="146" s="14" customFormat="1">
      <c r="A146" s="14"/>
      <c r="B146" s="252"/>
      <c r="C146" s="253"/>
      <c r="D146" s="243" t="s">
        <v>215</v>
      </c>
      <c r="E146" s="254" t="s">
        <v>1</v>
      </c>
      <c r="F146" s="255" t="s">
        <v>3107</v>
      </c>
      <c r="G146" s="253"/>
      <c r="H146" s="256">
        <v>1.8999999999999999</v>
      </c>
      <c r="I146" s="257"/>
      <c r="J146" s="253"/>
      <c r="K146" s="253"/>
      <c r="L146" s="258"/>
      <c r="M146" s="259"/>
      <c r="N146" s="260"/>
      <c r="O146" s="260"/>
      <c r="P146" s="260"/>
      <c r="Q146" s="260"/>
      <c r="R146" s="260"/>
      <c r="S146" s="260"/>
      <c r="T146" s="261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T146" s="262" t="s">
        <v>215</v>
      </c>
      <c r="AU146" s="262" t="s">
        <v>91</v>
      </c>
      <c r="AV146" s="14" t="s">
        <v>91</v>
      </c>
      <c r="AW146" s="14" t="s">
        <v>35</v>
      </c>
      <c r="AX146" s="14" t="s">
        <v>78</v>
      </c>
      <c r="AY146" s="262" t="s">
        <v>208</v>
      </c>
    </row>
    <row r="147" s="15" customFormat="1">
      <c r="A147" s="15"/>
      <c r="B147" s="263"/>
      <c r="C147" s="264"/>
      <c r="D147" s="243" t="s">
        <v>215</v>
      </c>
      <c r="E147" s="265" t="s">
        <v>1</v>
      </c>
      <c r="F147" s="266" t="s">
        <v>218</v>
      </c>
      <c r="G147" s="264"/>
      <c r="H147" s="267">
        <v>182.30000000000001</v>
      </c>
      <c r="I147" s="268"/>
      <c r="J147" s="264"/>
      <c r="K147" s="264"/>
      <c r="L147" s="269"/>
      <c r="M147" s="270"/>
      <c r="N147" s="271"/>
      <c r="O147" s="271"/>
      <c r="P147" s="271"/>
      <c r="Q147" s="271"/>
      <c r="R147" s="271"/>
      <c r="S147" s="271"/>
      <c r="T147" s="272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T147" s="273" t="s">
        <v>215</v>
      </c>
      <c r="AU147" s="273" t="s">
        <v>91</v>
      </c>
      <c r="AV147" s="15" t="s">
        <v>214</v>
      </c>
      <c r="AW147" s="15" t="s">
        <v>35</v>
      </c>
      <c r="AX147" s="15" t="s">
        <v>85</v>
      </c>
      <c r="AY147" s="273" t="s">
        <v>208</v>
      </c>
    </row>
    <row r="148" s="2" customFormat="1" ht="24.15" customHeight="1">
      <c r="A148" s="38"/>
      <c r="B148" s="39"/>
      <c r="C148" s="227" t="s">
        <v>242</v>
      </c>
      <c r="D148" s="227" t="s">
        <v>210</v>
      </c>
      <c r="E148" s="228" t="s">
        <v>3108</v>
      </c>
      <c r="F148" s="229" t="s">
        <v>3109</v>
      </c>
      <c r="G148" s="230" t="s">
        <v>308</v>
      </c>
      <c r="H148" s="231">
        <v>29.800000000000001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91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245</v>
      </c>
    </row>
    <row r="149" s="14" customFormat="1">
      <c r="A149" s="14"/>
      <c r="B149" s="252"/>
      <c r="C149" s="253"/>
      <c r="D149" s="243" t="s">
        <v>215</v>
      </c>
      <c r="E149" s="254" t="s">
        <v>1</v>
      </c>
      <c r="F149" s="255" t="s">
        <v>3101</v>
      </c>
      <c r="G149" s="253"/>
      <c r="H149" s="256">
        <v>27.899999999999999</v>
      </c>
      <c r="I149" s="257"/>
      <c r="J149" s="253"/>
      <c r="K149" s="253"/>
      <c r="L149" s="258"/>
      <c r="M149" s="259"/>
      <c r="N149" s="260"/>
      <c r="O149" s="260"/>
      <c r="P149" s="260"/>
      <c r="Q149" s="260"/>
      <c r="R149" s="260"/>
      <c r="S149" s="260"/>
      <c r="T149" s="261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62" t="s">
        <v>215</v>
      </c>
      <c r="AU149" s="262" t="s">
        <v>91</v>
      </c>
      <c r="AV149" s="14" t="s">
        <v>91</v>
      </c>
      <c r="AW149" s="14" t="s">
        <v>35</v>
      </c>
      <c r="AX149" s="14" t="s">
        <v>78</v>
      </c>
      <c r="AY149" s="262" t="s">
        <v>208</v>
      </c>
    </row>
    <row r="150" s="14" customFormat="1">
      <c r="A150" s="14"/>
      <c r="B150" s="252"/>
      <c r="C150" s="253"/>
      <c r="D150" s="243" t="s">
        <v>215</v>
      </c>
      <c r="E150" s="254" t="s">
        <v>1</v>
      </c>
      <c r="F150" s="255" t="s">
        <v>3110</v>
      </c>
      <c r="G150" s="253"/>
      <c r="H150" s="256">
        <v>1.8999999999999999</v>
      </c>
      <c r="I150" s="257"/>
      <c r="J150" s="253"/>
      <c r="K150" s="253"/>
      <c r="L150" s="258"/>
      <c r="M150" s="259"/>
      <c r="N150" s="260"/>
      <c r="O150" s="260"/>
      <c r="P150" s="260"/>
      <c r="Q150" s="260"/>
      <c r="R150" s="260"/>
      <c r="S150" s="260"/>
      <c r="T150" s="261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T150" s="262" t="s">
        <v>215</v>
      </c>
      <c r="AU150" s="262" t="s">
        <v>91</v>
      </c>
      <c r="AV150" s="14" t="s">
        <v>91</v>
      </c>
      <c r="AW150" s="14" t="s">
        <v>35</v>
      </c>
      <c r="AX150" s="14" t="s">
        <v>78</v>
      </c>
      <c r="AY150" s="262" t="s">
        <v>208</v>
      </c>
    </row>
    <row r="151" s="15" customFormat="1">
      <c r="A151" s="15"/>
      <c r="B151" s="263"/>
      <c r="C151" s="264"/>
      <c r="D151" s="243" t="s">
        <v>215</v>
      </c>
      <c r="E151" s="265" t="s">
        <v>1</v>
      </c>
      <c r="F151" s="266" t="s">
        <v>218</v>
      </c>
      <c r="G151" s="264"/>
      <c r="H151" s="267">
        <v>29.799999999999997</v>
      </c>
      <c r="I151" s="268"/>
      <c r="J151" s="264"/>
      <c r="K151" s="264"/>
      <c r="L151" s="269"/>
      <c r="M151" s="270"/>
      <c r="N151" s="271"/>
      <c r="O151" s="271"/>
      <c r="P151" s="271"/>
      <c r="Q151" s="271"/>
      <c r="R151" s="271"/>
      <c r="S151" s="271"/>
      <c r="T151" s="272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T151" s="273" t="s">
        <v>215</v>
      </c>
      <c r="AU151" s="273" t="s">
        <v>91</v>
      </c>
      <c r="AV151" s="15" t="s">
        <v>214</v>
      </c>
      <c r="AW151" s="15" t="s">
        <v>35</v>
      </c>
      <c r="AX151" s="15" t="s">
        <v>85</v>
      </c>
      <c r="AY151" s="273" t="s">
        <v>208</v>
      </c>
    </row>
    <row r="152" s="2" customFormat="1" ht="24.15" customHeight="1">
      <c r="A152" s="38"/>
      <c r="B152" s="39"/>
      <c r="C152" s="227" t="s">
        <v>231</v>
      </c>
      <c r="D152" s="227" t="s">
        <v>210</v>
      </c>
      <c r="E152" s="228" t="s">
        <v>3111</v>
      </c>
      <c r="F152" s="229" t="s">
        <v>3112</v>
      </c>
      <c r="G152" s="230" t="s">
        <v>308</v>
      </c>
      <c r="H152" s="231">
        <v>14.625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91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249</v>
      </c>
    </row>
    <row r="153" s="14" customFormat="1">
      <c r="A153" s="14"/>
      <c r="B153" s="252"/>
      <c r="C153" s="253"/>
      <c r="D153" s="243" t="s">
        <v>215</v>
      </c>
      <c r="E153" s="254" t="s">
        <v>1</v>
      </c>
      <c r="F153" s="255" t="s">
        <v>3113</v>
      </c>
      <c r="G153" s="253"/>
      <c r="H153" s="256">
        <v>14.625</v>
      </c>
      <c r="I153" s="257"/>
      <c r="J153" s="253"/>
      <c r="K153" s="253"/>
      <c r="L153" s="258"/>
      <c r="M153" s="259"/>
      <c r="N153" s="260"/>
      <c r="O153" s="260"/>
      <c r="P153" s="260"/>
      <c r="Q153" s="260"/>
      <c r="R153" s="260"/>
      <c r="S153" s="260"/>
      <c r="T153" s="261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T153" s="262" t="s">
        <v>215</v>
      </c>
      <c r="AU153" s="262" t="s">
        <v>91</v>
      </c>
      <c r="AV153" s="14" t="s">
        <v>91</v>
      </c>
      <c r="AW153" s="14" t="s">
        <v>35</v>
      </c>
      <c r="AX153" s="14" t="s">
        <v>78</v>
      </c>
      <c r="AY153" s="262" t="s">
        <v>208</v>
      </c>
    </row>
    <row r="154" s="15" customFormat="1">
      <c r="A154" s="15"/>
      <c r="B154" s="263"/>
      <c r="C154" s="264"/>
      <c r="D154" s="243" t="s">
        <v>215</v>
      </c>
      <c r="E154" s="265" t="s">
        <v>1</v>
      </c>
      <c r="F154" s="266" t="s">
        <v>218</v>
      </c>
      <c r="G154" s="264"/>
      <c r="H154" s="267">
        <v>14.625</v>
      </c>
      <c r="I154" s="268"/>
      <c r="J154" s="264"/>
      <c r="K154" s="264"/>
      <c r="L154" s="269"/>
      <c r="M154" s="270"/>
      <c r="N154" s="271"/>
      <c r="O154" s="271"/>
      <c r="P154" s="271"/>
      <c r="Q154" s="271"/>
      <c r="R154" s="271"/>
      <c r="S154" s="271"/>
      <c r="T154" s="272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T154" s="273" t="s">
        <v>215</v>
      </c>
      <c r="AU154" s="273" t="s">
        <v>91</v>
      </c>
      <c r="AV154" s="15" t="s">
        <v>214</v>
      </c>
      <c r="AW154" s="15" t="s">
        <v>35</v>
      </c>
      <c r="AX154" s="15" t="s">
        <v>85</v>
      </c>
      <c r="AY154" s="273" t="s">
        <v>208</v>
      </c>
    </row>
    <row r="155" s="2" customFormat="1" ht="24.15" customHeight="1">
      <c r="A155" s="38"/>
      <c r="B155" s="39"/>
      <c r="C155" s="227" t="s">
        <v>252</v>
      </c>
      <c r="D155" s="227" t="s">
        <v>210</v>
      </c>
      <c r="E155" s="228" t="s">
        <v>3114</v>
      </c>
      <c r="F155" s="229" t="s">
        <v>3115</v>
      </c>
      <c r="G155" s="230" t="s">
        <v>308</v>
      </c>
      <c r="H155" s="231">
        <v>36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91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256</v>
      </c>
    </row>
    <row r="156" s="2" customFormat="1" ht="24.15" customHeight="1">
      <c r="A156" s="38"/>
      <c r="B156" s="39"/>
      <c r="C156" s="227" t="s">
        <v>236</v>
      </c>
      <c r="D156" s="227" t="s">
        <v>210</v>
      </c>
      <c r="E156" s="228" t="s">
        <v>3116</v>
      </c>
      <c r="F156" s="229" t="s">
        <v>3117</v>
      </c>
      <c r="G156" s="230" t="s">
        <v>308</v>
      </c>
      <c r="H156" s="231">
        <v>18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91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261</v>
      </c>
    </row>
    <row r="157" s="2" customFormat="1" ht="16.5" customHeight="1">
      <c r="A157" s="38"/>
      <c r="B157" s="39"/>
      <c r="C157" s="227" t="s">
        <v>264</v>
      </c>
      <c r="D157" s="227" t="s">
        <v>210</v>
      </c>
      <c r="E157" s="228" t="s">
        <v>3118</v>
      </c>
      <c r="F157" s="229" t="s">
        <v>3119</v>
      </c>
      <c r="G157" s="230" t="s">
        <v>267</v>
      </c>
      <c r="H157" s="231">
        <v>52.200000000000003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91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268</v>
      </c>
    </row>
    <row r="158" s="14" customFormat="1">
      <c r="A158" s="14"/>
      <c r="B158" s="252"/>
      <c r="C158" s="253"/>
      <c r="D158" s="243" t="s">
        <v>215</v>
      </c>
      <c r="E158" s="254" t="s">
        <v>1</v>
      </c>
      <c r="F158" s="255" t="s">
        <v>3120</v>
      </c>
      <c r="G158" s="253"/>
      <c r="H158" s="256">
        <v>52.200000000000003</v>
      </c>
      <c r="I158" s="257"/>
      <c r="J158" s="253"/>
      <c r="K158" s="253"/>
      <c r="L158" s="258"/>
      <c r="M158" s="259"/>
      <c r="N158" s="260"/>
      <c r="O158" s="260"/>
      <c r="P158" s="260"/>
      <c r="Q158" s="260"/>
      <c r="R158" s="260"/>
      <c r="S158" s="260"/>
      <c r="T158" s="261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T158" s="262" t="s">
        <v>215</v>
      </c>
      <c r="AU158" s="262" t="s">
        <v>91</v>
      </c>
      <c r="AV158" s="14" t="s">
        <v>91</v>
      </c>
      <c r="AW158" s="14" t="s">
        <v>35</v>
      </c>
      <c r="AX158" s="14" t="s">
        <v>78</v>
      </c>
      <c r="AY158" s="262" t="s">
        <v>208</v>
      </c>
    </row>
    <row r="159" s="15" customFormat="1">
      <c r="A159" s="15"/>
      <c r="B159" s="263"/>
      <c r="C159" s="264"/>
      <c r="D159" s="243" t="s">
        <v>215</v>
      </c>
      <c r="E159" s="265" t="s">
        <v>1</v>
      </c>
      <c r="F159" s="266" t="s">
        <v>218</v>
      </c>
      <c r="G159" s="264"/>
      <c r="H159" s="267">
        <v>52.200000000000003</v>
      </c>
      <c r="I159" s="268"/>
      <c r="J159" s="264"/>
      <c r="K159" s="264"/>
      <c r="L159" s="269"/>
      <c r="M159" s="270"/>
      <c r="N159" s="271"/>
      <c r="O159" s="271"/>
      <c r="P159" s="271"/>
      <c r="Q159" s="271"/>
      <c r="R159" s="271"/>
      <c r="S159" s="271"/>
      <c r="T159" s="272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T159" s="273" t="s">
        <v>215</v>
      </c>
      <c r="AU159" s="273" t="s">
        <v>91</v>
      </c>
      <c r="AV159" s="15" t="s">
        <v>214</v>
      </c>
      <c r="AW159" s="15" t="s">
        <v>35</v>
      </c>
      <c r="AX159" s="15" t="s">
        <v>85</v>
      </c>
      <c r="AY159" s="273" t="s">
        <v>208</v>
      </c>
    </row>
    <row r="160" s="2" customFormat="1" ht="33" customHeight="1">
      <c r="A160" s="38"/>
      <c r="B160" s="39"/>
      <c r="C160" s="227" t="s">
        <v>240</v>
      </c>
      <c r="D160" s="227" t="s">
        <v>210</v>
      </c>
      <c r="E160" s="228" t="s">
        <v>3121</v>
      </c>
      <c r="F160" s="229" t="s">
        <v>3122</v>
      </c>
      <c r="G160" s="230" t="s">
        <v>213</v>
      </c>
      <c r="H160" s="231">
        <v>39.469999999999999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91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272</v>
      </c>
    </row>
    <row r="161" s="14" customFormat="1">
      <c r="A161" s="14"/>
      <c r="B161" s="252"/>
      <c r="C161" s="253"/>
      <c r="D161" s="243" t="s">
        <v>215</v>
      </c>
      <c r="E161" s="254" t="s">
        <v>1</v>
      </c>
      <c r="F161" s="255" t="s">
        <v>3123</v>
      </c>
      <c r="G161" s="253"/>
      <c r="H161" s="256">
        <v>31.469999999999999</v>
      </c>
      <c r="I161" s="257"/>
      <c r="J161" s="253"/>
      <c r="K161" s="253"/>
      <c r="L161" s="258"/>
      <c r="M161" s="259"/>
      <c r="N161" s="260"/>
      <c r="O161" s="260"/>
      <c r="P161" s="260"/>
      <c r="Q161" s="260"/>
      <c r="R161" s="260"/>
      <c r="S161" s="260"/>
      <c r="T161" s="261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T161" s="262" t="s">
        <v>215</v>
      </c>
      <c r="AU161" s="262" t="s">
        <v>91</v>
      </c>
      <c r="AV161" s="14" t="s">
        <v>91</v>
      </c>
      <c r="AW161" s="14" t="s">
        <v>35</v>
      </c>
      <c r="AX161" s="14" t="s">
        <v>78</v>
      </c>
      <c r="AY161" s="262" t="s">
        <v>208</v>
      </c>
    </row>
    <row r="162" s="14" customFormat="1">
      <c r="A162" s="14"/>
      <c r="B162" s="252"/>
      <c r="C162" s="253"/>
      <c r="D162" s="243" t="s">
        <v>215</v>
      </c>
      <c r="E162" s="254" t="s">
        <v>1</v>
      </c>
      <c r="F162" s="255" t="s">
        <v>231</v>
      </c>
      <c r="G162" s="253"/>
      <c r="H162" s="256">
        <v>8</v>
      </c>
      <c r="I162" s="257"/>
      <c r="J162" s="253"/>
      <c r="K162" s="253"/>
      <c r="L162" s="258"/>
      <c r="M162" s="259"/>
      <c r="N162" s="260"/>
      <c r="O162" s="260"/>
      <c r="P162" s="260"/>
      <c r="Q162" s="260"/>
      <c r="R162" s="260"/>
      <c r="S162" s="260"/>
      <c r="T162" s="261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62" t="s">
        <v>215</v>
      </c>
      <c r="AU162" s="262" t="s">
        <v>91</v>
      </c>
      <c r="AV162" s="14" t="s">
        <v>91</v>
      </c>
      <c r="AW162" s="14" t="s">
        <v>35</v>
      </c>
      <c r="AX162" s="14" t="s">
        <v>78</v>
      </c>
      <c r="AY162" s="262" t="s">
        <v>208</v>
      </c>
    </row>
    <row r="163" s="15" customFormat="1">
      <c r="A163" s="15"/>
      <c r="B163" s="263"/>
      <c r="C163" s="264"/>
      <c r="D163" s="243" t="s">
        <v>215</v>
      </c>
      <c r="E163" s="265" t="s">
        <v>1</v>
      </c>
      <c r="F163" s="266" t="s">
        <v>218</v>
      </c>
      <c r="G163" s="264"/>
      <c r="H163" s="267">
        <v>39.469999999999999</v>
      </c>
      <c r="I163" s="268"/>
      <c r="J163" s="264"/>
      <c r="K163" s="264"/>
      <c r="L163" s="269"/>
      <c r="M163" s="270"/>
      <c r="N163" s="271"/>
      <c r="O163" s="271"/>
      <c r="P163" s="271"/>
      <c r="Q163" s="271"/>
      <c r="R163" s="271"/>
      <c r="S163" s="271"/>
      <c r="T163" s="272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T163" s="273" t="s">
        <v>215</v>
      </c>
      <c r="AU163" s="273" t="s">
        <v>91</v>
      </c>
      <c r="AV163" s="15" t="s">
        <v>214</v>
      </c>
      <c r="AW163" s="15" t="s">
        <v>35</v>
      </c>
      <c r="AX163" s="15" t="s">
        <v>85</v>
      </c>
      <c r="AY163" s="273" t="s">
        <v>208</v>
      </c>
    </row>
    <row r="164" s="2" customFormat="1" ht="44.25" customHeight="1">
      <c r="A164" s="38"/>
      <c r="B164" s="39"/>
      <c r="C164" s="227" t="s">
        <v>274</v>
      </c>
      <c r="D164" s="227" t="s">
        <v>210</v>
      </c>
      <c r="E164" s="228" t="s">
        <v>3124</v>
      </c>
      <c r="F164" s="229" t="s">
        <v>3125</v>
      </c>
      <c r="G164" s="230" t="s">
        <v>213</v>
      </c>
      <c r="H164" s="231">
        <v>1.536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91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277</v>
      </c>
    </row>
    <row r="165" s="14" customFormat="1">
      <c r="A165" s="14"/>
      <c r="B165" s="252"/>
      <c r="C165" s="253"/>
      <c r="D165" s="243" t="s">
        <v>215</v>
      </c>
      <c r="E165" s="254" t="s">
        <v>1</v>
      </c>
      <c r="F165" s="255" t="s">
        <v>3126</v>
      </c>
      <c r="G165" s="253"/>
      <c r="H165" s="256">
        <v>0.91500000000000004</v>
      </c>
      <c r="I165" s="257"/>
      <c r="J165" s="253"/>
      <c r="K165" s="253"/>
      <c r="L165" s="258"/>
      <c r="M165" s="259"/>
      <c r="N165" s="260"/>
      <c r="O165" s="260"/>
      <c r="P165" s="260"/>
      <c r="Q165" s="260"/>
      <c r="R165" s="260"/>
      <c r="S165" s="260"/>
      <c r="T165" s="261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T165" s="262" t="s">
        <v>215</v>
      </c>
      <c r="AU165" s="262" t="s">
        <v>91</v>
      </c>
      <c r="AV165" s="14" t="s">
        <v>91</v>
      </c>
      <c r="AW165" s="14" t="s">
        <v>35</v>
      </c>
      <c r="AX165" s="14" t="s">
        <v>78</v>
      </c>
      <c r="AY165" s="262" t="s">
        <v>208</v>
      </c>
    </row>
    <row r="166" s="14" customFormat="1">
      <c r="A166" s="14"/>
      <c r="B166" s="252"/>
      <c r="C166" s="253"/>
      <c r="D166" s="243" t="s">
        <v>215</v>
      </c>
      <c r="E166" s="254" t="s">
        <v>1</v>
      </c>
      <c r="F166" s="255" t="s">
        <v>3127</v>
      </c>
      <c r="G166" s="253"/>
      <c r="H166" s="256">
        <v>0.621</v>
      </c>
      <c r="I166" s="257"/>
      <c r="J166" s="253"/>
      <c r="K166" s="253"/>
      <c r="L166" s="258"/>
      <c r="M166" s="259"/>
      <c r="N166" s="260"/>
      <c r="O166" s="260"/>
      <c r="P166" s="260"/>
      <c r="Q166" s="260"/>
      <c r="R166" s="260"/>
      <c r="S166" s="260"/>
      <c r="T166" s="261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62" t="s">
        <v>215</v>
      </c>
      <c r="AU166" s="262" t="s">
        <v>91</v>
      </c>
      <c r="AV166" s="14" t="s">
        <v>91</v>
      </c>
      <c r="AW166" s="14" t="s">
        <v>35</v>
      </c>
      <c r="AX166" s="14" t="s">
        <v>78</v>
      </c>
      <c r="AY166" s="262" t="s">
        <v>208</v>
      </c>
    </row>
    <row r="167" s="15" customFormat="1">
      <c r="A167" s="15"/>
      <c r="B167" s="263"/>
      <c r="C167" s="264"/>
      <c r="D167" s="243" t="s">
        <v>215</v>
      </c>
      <c r="E167" s="265" t="s">
        <v>1</v>
      </c>
      <c r="F167" s="266" t="s">
        <v>218</v>
      </c>
      <c r="G167" s="264"/>
      <c r="H167" s="267">
        <v>1.536</v>
      </c>
      <c r="I167" s="268"/>
      <c r="J167" s="264"/>
      <c r="K167" s="264"/>
      <c r="L167" s="269"/>
      <c r="M167" s="270"/>
      <c r="N167" s="271"/>
      <c r="O167" s="271"/>
      <c r="P167" s="271"/>
      <c r="Q167" s="271"/>
      <c r="R167" s="271"/>
      <c r="S167" s="271"/>
      <c r="T167" s="272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T167" s="273" t="s">
        <v>215</v>
      </c>
      <c r="AU167" s="273" t="s">
        <v>91</v>
      </c>
      <c r="AV167" s="15" t="s">
        <v>214</v>
      </c>
      <c r="AW167" s="15" t="s">
        <v>35</v>
      </c>
      <c r="AX167" s="15" t="s">
        <v>85</v>
      </c>
      <c r="AY167" s="273" t="s">
        <v>208</v>
      </c>
    </row>
    <row r="168" s="2" customFormat="1" ht="62.7" customHeight="1">
      <c r="A168" s="38"/>
      <c r="B168" s="39"/>
      <c r="C168" s="227" t="s">
        <v>245</v>
      </c>
      <c r="D168" s="227" t="s">
        <v>210</v>
      </c>
      <c r="E168" s="228" t="s">
        <v>224</v>
      </c>
      <c r="F168" s="229" t="s">
        <v>225</v>
      </c>
      <c r="G168" s="230" t="s">
        <v>213</v>
      </c>
      <c r="H168" s="231">
        <v>22.931000000000001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91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280</v>
      </c>
    </row>
    <row r="169" s="14" customFormat="1">
      <c r="A169" s="14"/>
      <c r="B169" s="252"/>
      <c r="C169" s="253"/>
      <c r="D169" s="243" t="s">
        <v>215</v>
      </c>
      <c r="E169" s="254" t="s">
        <v>1</v>
      </c>
      <c r="F169" s="255" t="s">
        <v>3128</v>
      </c>
      <c r="G169" s="253"/>
      <c r="H169" s="256">
        <v>39.469999999999999</v>
      </c>
      <c r="I169" s="257"/>
      <c r="J169" s="253"/>
      <c r="K169" s="253"/>
      <c r="L169" s="258"/>
      <c r="M169" s="259"/>
      <c r="N169" s="260"/>
      <c r="O169" s="260"/>
      <c r="P169" s="260"/>
      <c r="Q169" s="260"/>
      <c r="R169" s="260"/>
      <c r="S169" s="260"/>
      <c r="T169" s="261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T169" s="262" t="s">
        <v>215</v>
      </c>
      <c r="AU169" s="262" t="s">
        <v>91</v>
      </c>
      <c r="AV169" s="14" t="s">
        <v>91</v>
      </c>
      <c r="AW169" s="14" t="s">
        <v>35</v>
      </c>
      <c r="AX169" s="14" t="s">
        <v>78</v>
      </c>
      <c r="AY169" s="262" t="s">
        <v>208</v>
      </c>
    </row>
    <row r="170" s="14" customFormat="1">
      <c r="A170" s="14"/>
      <c r="B170" s="252"/>
      <c r="C170" s="253"/>
      <c r="D170" s="243" t="s">
        <v>215</v>
      </c>
      <c r="E170" s="254" t="s">
        <v>1</v>
      </c>
      <c r="F170" s="255" t="s">
        <v>3129</v>
      </c>
      <c r="G170" s="253"/>
      <c r="H170" s="256">
        <v>-18.074999999999999</v>
      </c>
      <c r="I170" s="257"/>
      <c r="J170" s="253"/>
      <c r="K170" s="253"/>
      <c r="L170" s="258"/>
      <c r="M170" s="259"/>
      <c r="N170" s="260"/>
      <c r="O170" s="260"/>
      <c r="P170" s="260"/>
      <c r="Q170" s="260"/>
      <c r="R170" s="260"/>
      <c r="S170" s="260"/>
      <c r="T170" s="261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62" t="s">
        <v>215</v>
      </c>
      <c r="AU170" s="262" t="s">
        <v>91</v>
      </c>
      <c r="AV170" s="14" t="s">
        <v>91</v>
      </c>
      <c r="AW170" s="14" t="s">
        <v>35</v>
      </c>
      <c r="AX170" s="14" t="s">
        <v>78</v>
      </c>
      <c r="AY170" s="262" t="s">
        <v>208</v>
      </c>
    </row>
    <row r="171" s="14" customFormat="1">
      <c r="A171" s="14"/>
      <c r="B171" s="252"/>
      <c r="C171" s="253"/>
      <c r="D171" s="243" t="s">
        <v>215</v>
      </c>
      <c r="E171" s="254" t="s">
        <v>1</v>
      </c>
      <c r="F171" s="255" t="s">
        <v>3130</v>
      </c>
      <c r="G171" s="253"/>
      <c r="H171" s="256">
        <v>1.536</v>
      </c>
      <c r="I171" s="257"/>
      <c r="J171" s="253"/>
      <c r="K171" s="253"/>
      <c r="L171" s="258"/>
      <c r="M171" s="259"/>
      <c r="N171" s="260"/>
      <c r="O171" s="260"/>
      <c r="P171" s="260"/>
      <c r="Q171" s="260"/>
      <c r="R171" s="260"/>
      <c r="S171" s="260"/>
      <c r="T171" s="261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T171" s="262" t="s">
        <v>215</v>
      </c>
      <c r="AU171" s="262" t="s">
        <v>91</v>
      </c>
      <c r="AV171" s="14" t="s">
        <v>91</v>
      </c>
      <c r="AW171" s="14" t="s">
        <v>35</v>
      </c>
      <c r="AX171" s="14" t="s">
        <v>78</v>
      </c>
      <c r="AY171" s="262" t="s">
        <v>208</v>
      </c>
    </row>
    <row r="172" s="15" customFormat="1">
      <c r="A172" s="15"/>
      <c r="B172" s="263"/>
      <c r="C172" s="264"/>
      <c r="D172" s="243" t="s">
        <v>215</v>
      </c>
      <c r="E172" s="265" t="s">
        <v>1</v>
      </c>
      <c r="F172" s="266" t="s">
        <v>218</v>
      </c>
      <c r="G172" s="264"/>
      <c r="H172" s="267">
        <v>22.931000000000001</v>
      </c>
      <c r="I172" s="268"/>
      <c r="J172" s="264"/>
      <c r="K172" s="264"/>
      <c r="L172" s="269"/>
      <c r="M172" s="270"/>
      <c r="N172" s="271"/>
      <c r="O172" s="271"/>
      <c r="P172" s="271"/>
      <c r="Q172" s="271"/>
      <c r="R172" s="271"/>
      <c r="S172" s="271"/>
      <c r="T172" s="272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T172" s="273" t="s">
        <v>215</v>
      </c>
      <c r="AU172" s="273" t="s">
        <v>91</v>
      </c>
      <c r="AV172" s="15" t="s">
        <v>214</v>
      </c>
      <c r="AW172" s="15" t="s">
        <v>35</v>
      </c>
      <c r="AX172" s="15" t="s">
        <v>85</v>
      </c>
      <c r="AY172" s="273" t="s">
        <v>208</v>
      </c>
    </row>
    <row r="173" s="2" customFormat="1" ht="66.75" customHeight="1">
      <c r="A173" s="38"/>
      <c r="B173" s="39"/>
      <c r="C173" s="227" t="s">
        <v>8</v>
      </c>
      <c r="D173" s="227" t="s">
        <v>210</v>
      </c>
      <c r="E173" s="228" t="s">
        <v>229</v>
      </c>
      <c r="F173" s="229" t="s">
        <v>3131</v>
      </c>
      <c r="G173" s="230" t="s">
        <v>213</v>
      </c>
      <c r="H173" s="231">
        <v>228.5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91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284</v>
      </c>
    </row>
    <row r="174" s="14" customFormat="1">
      <c r="A174" s="14"/>
      <c r="B174" s="252"/>
      <c r="C174" s="253"/>
      <c r="D174" s="243" t="s">
        <v>215</v>
      </c>
      <c r="E174" s="254" t="s">
        <v>1</v>
      </c>
      <c r="F174" s="255" t="s">
        <v>3132</v>
      </c>
      <c r="G174" s="253"/>
      <c r="H174" s="256">
        <v>228.5</v>
      </c>
      <c r="I174" s="257"/>
      <c r="J174" s="253"/>
      <c r="K174" s="253"/>
      <c r="L174" s="258"/>
      <c r="M174" s="259"/>
      <c r="N174" s="260"/>
      <c r="O174" s="260"/>
      <c r="P174" s="260"/>
      <c r="Q174" s="260"/>
      <c r="R174" s="260"/>
      <c r="S174" s="260"/>
      <c r="T174" s="261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T174" s="262" t="s">
        <v>215</v>
      </c>
      <c r="AU174" s="262" t="s">
        <v>91</v>
      </c>
      <c r="AV174" s="14" t="s">
        <v>91</v>
      </c>
      <c r="AW174" s="14" t="s">
        <v>35</v>
      </c>
      <c r="AX174" s="14" t="s">
        <v>78</v>
      </c>
      <c r="AY174" s="262" t="s">
        <v>208</v>
      </c>
    </row>
    <row r="175" s="15" customFormat="1">
      <c r="A175" s="15"/>
      <c r="B175" s="263"/>
      <c r="C175" s="264"/>
      <c r="D175" s="243" t="s">
        <v>215</v>
      </c>
      <c r="E175" s="265" t="s">
        <v>1</v>
      </c>
      <c r="F175" s="266" t="s">
        <v>218</v>
      </c>
      <c r="G175" s="264"/>
      <c r="H175" s="267">
        <v>228.5</v>
      </c>
      <c r="I175" s="268"/>
      <c r="J175" s="264"/>
      <c r="K175" s="264"/>
      <c r="L175" s="269"/>
      <c r="M175" s="270"/>
      <c r="N175" s="271"/>
      <c r="O175" s="271"/>
      <c r="P175" s="271"/>
      <c r="Q175" s="271"/>
      <c r="R175" s="271"/>
      <c r="S175" s="271"/>
      <c r="T175" s="272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T175" s="273" t="s">
        <v>215</v>
      </c>
      <c r="AU175" s="273" t="s">
        <v>91</v>
      </c>
      <c r="AV175" s="15" t="s">
        <v>214</v>
      </c>
      <c r="AW175" s="15" t="s">
        <v>35</v>
      </c>
      <c r="AX175" s="15" t="s">
        <v>85</v>
      </c>
      <c r="AY175" s="273" t="s">
        <v>208</v>
      </c>
    </row>
    <row r="176" s="2" customFormat="1" ht="16.5" customHeight="1">
      <c r="A176" s="38"/>
      <c r="B176" s="39"/>
      <c r="C176" s="227" t="s">
        <v>249</v>
      </c>
      <c r="D176" s="227" t="s">
        <v>210</v>
      </c>
      <c r="E176" s="228" t="s">
        <v>3133</v>
      </c>
      <c r="F176" s="229" t="s">
        <v>3134</v>
      </c>
      <c r="G176" s="230" t="s">
        <v>213</v>
      </c>
      <c r="H176" s="231">
        <v>22.850000000000001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91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287</v>
      </c>
    </row>
    <row r="177" s="2" customFormat="1" ht="66.75" customHeight="1">
      <c r="A177" s="38"/>
      <c r="B177" s="39"/>
      <c r="C177" s="227" t="s">
        <v>288</v>
      </c>
      <c r="D177" s="227" t="s">
        <v>210</v>
      </c>
      <c r="E177" s="228" t="s">
        <v>229</v>
      </c>
      <c r="F177" s="229" t="s">
        <v>3131</v>
      </c>
      <c r="G177" s="230" t="s">
        <v>213</v>
      </c>
      <c r="H177" s="231">
        <v>41.130000000000003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91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291</v>
      </c>
    </row>
    <row r="178" s="14" customFormat="1">
      <c r="A178" s="14"/>
      <c r="B178" s="252"/>
      <c r="C178" s="253"/>
      <c r="D178" s="243" t="s">
        <v>215</v>
      </c>
      <c r="E178" s="254" t="s">
        <v>1</v>
      </c>
      <c r="F178" s="255" t="s">
        <v>3135</v>
      </c>
      <c r="G178" s="253"/>
      <c r="H178" s="256">
        <v>41.130000000000003</v>
      </c>
      <c r="I178" s="257"/>
      <c r="J178" s="253"/>
      <c r="K178" s="253"/>
      <c r="L178" s="258"/>
      <c r="M178" s="259"/>
      <c r="N178" s="260"/>
      <c r="O178" s="260"/>
      <c r="P178" s="260"/>
      <c r="Q178" s="260"/>
      <c r="R178" s="260"/>
      <c r="S178" s="260"/>
      <c r="T178" s="261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T178" s="262" t="s">
        <v>215</v>
      </c>
      <c r="AU178" s="262" t="s">
        <v>91</v>
      </c>
      <c r="AV178" s="14" t="s">
        <v>91</v>
      </c>
      <c r="AW178" s="14" t="s">
        <v>35</v>
      </c>
      <c r="AX178" s="14" t="s">
        <v>78</v>
      </c>
      <c r="AY178" s="262" t="s">
        <v>208</v>
      </c>
    </row>
    <row r="179" s="15" customFormat="1">
      <c r="A179" s="15"/>
      <c r="B179" s="263"/>
      <c r="C179" s="264"/>
      <c r="D179" s="243" t="s">
        <v>215</v>
      </c>
      <c r="E179" s="265" t="s">
        <v>1</v>
      </c>
      <c r="F179" s="266" t="s">
        <v>218</v>
      </c>
      <c r="G179" s="264"/>
      <c r="H179" s="267">
        <v>41.130000000000003</v>
      </c>
      <c r="I179" s="268"/>
      <c r="J179" s="264"/>
      <c r="K179" s="264"/>
      <c r="L179" s="269"/>
      <c r="M179" s="270"/>
      <c r="N179" s="271"/>
      <c r="O179" s="271"/>
      <c r="P179" s="271"/>
      <c r="Q179" s="271"/>
      <c r="R179" s="271"/>
      <c r="S179" s="271"/>
      <c r="T179" s="272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T179" s="273" t="s">
        <v>215</v>
      </c>
      <c r="AU179" s="273" t="s">
        <v>91</v>
      </c>
      <c r="AV179" s="15" t="s">
        <v>214</v>
      </c>
      <c r="AW179" s="15" t="s">
        <v>35</v>
      </c>
      <c r="AX179" s="15" t="s">
        <v>85</v>
      </c>
      <c r="AY179" s="273" t="s">
        <v>208</v>
      </c>
    </row>
    <row r="180" s="2" customFormat="1" ht="37.8" customHeight="1">
      <c r="A180" s="38"/>
      <c r="B180" s="39"/>
      <c r="C180" s="227" t="s">
        <v>256</v>
      </c>
      <c r="D180" s="227" t="s">
        <v>210</v>
      </c>
      <c r="E180" s="228" t="s">
        <v>3136</v>
      </c>
      <c r="F180" s="229" t="s">
        <v>3137</v>
      </c>
      <c r="G180" s="230" t="s">
        <v>308</v>
      </c>
      <c r="H180" s="231">
        <v>120.5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91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298</v>
      </c>
    </row>
    <row r="181" s="14" customFormat="1">
      <c r="A181" s="14"/>
      <c r="B181" s="252"/>
      <c r="C181" s="253"/>
      <c r="D181" s="243" t="s">
        <v>215</v>
      </c>
      <c r="E181" s="254" t="s">
        <v>1</v>
      </c>
      <c r="F181" s="255" t="s">
        <v>3138</v>
      </c>
      <c r="G181" s="253"/>
      <c r="H181" s="256">
        <v>120.5</v>
      </c>
      <c r="I181" s="257"/>
      <c r="J181" s="253"/>
      <c r="K181" s="253"/>
      <c r="L181" s="258"/>
      <c r="M181" s="259"/>
      <c r="N181" s="260"/>
      <c r="O181" s="260"/>
      <c r="P181" s="260"/>
      <c r="Q181" s="260"/>
      <c r="R181" s="260"/>
      <c r="S181" s="260"/>
      <c r="T181" s="261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T181" s="262" t="s">
        <v>215</v>
      </c>
      <c r="AU181" s="262" t="s">
        <v>91</v>
      </c>
      <c r="AV181" s="14" t="s">
        <v>91</v>
      </c>
      <c r="AW181" s="14" t="s">
        <v>35</v>
      </c>
      <c r="AX181" s="14" t="s">
        <v>78</v>
      </c>
      <c r="AY181" s="262" t="s">
        <v>208</v>
      </c>
    </row>
    <row r="182" s="15" customFormat="1">
      <c r="A182" s="15"/>
      <c r="B182" s="263"/>
      <c r="C182" s="264"/>
      <c r="D182" s="243" t="s">
        <v>215</v>
      </c>
      <c r="E182" s="265" t="s">
        <v>1</v>
      </c>
      <c r="F182" s="266" t="s">
        <v>218</v>
      </c>
      <c r="G182" s="264"/>
      <c r="H182" s="267">
        <v>120.5</v>
      </c>
      <c r="I182" s="268"/>
      <c r="J182" s="264"/>
      <c r="K182" s="264"/>
      <c r="L182" s="269"/>
      <c r="M182" s="270"/>
      <c r="N182" s="271"/>
      <c r="O182" s="271"/>
      <c r="P182" s="271"/>
      <c r="Q182" s="271"/>
      <c r="R182" s="271"/>
      <c r="S182" s="271"/>
      <c r="T182" s="272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T182" s="273" t="s">
        <v>215</v>
      </c>
      <c r="AU182" s="273" t="s">
        <v>91</v>
      </c>
      <c r="AV182" s="15" t="s">
        <v>214</v>
      </c>
      <c r="AW182" s="15" t="s">
        <v>35</v>
      </c>
      <c r="AX182" s="15" t="s">
        <v>85</v>
      </c>
      <c r="AY182" s="273" t="s">
        <v>208</v>
      </c>
    </row>
    <row r="183" s="2" customFormat="1" ht="24.15" customHeight="1">
      <c r="A183" s="38"/>
      <c r="B183" s="39"/>
      <c r="C183" s="227" t="s">
        <v>300</v>
      </c>
      <c r="D183" s="227" t="s">
        <v>210</v>
      </c>
      <c r="E183" s="228" t="s">
        <v>2889</v>
      </c>
      <c r="F183" s="229" t="s">
        <v>2890</v>
      </c>
      <c r="G183" s="230" t="s">
        <v>308</v>
      </c>
      <c r="H183" s="231">
        <v>120.5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91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303</v>
      </c>
    </row>
    <row r="184" s="14" customFormat="1">
      <c r="A184" s="14"/>
      <c r="B184" s="252"/>
      <c r="C184" s="253"/>
      <c r="D184" s="243" t="s">
        <v>215</v>
      </c>
      <c r="E184" s="254" t="s">
        <v>1</v>
      </c>
      <c r="F184" s="255" t="s">
        <v>3138</v>
      </c>
      <c r="G184" s="253"/>
      <c r="H184" s="256">
        <v>120.5</v>
      </c>
      <c r="I184" s="257"/>
      <c r="J184" s="253"/>
      <c r="K184" s="253"/>
      <c r="L184" s="258"/>
      <c r="M184" s="259"/>
      <c r="N184" s="260"/>
      <c r="O184" s="260"/>
      <c r="P184" s="260"/>
      <c r="Q184" s="260"/>
      <c r="R184" s="260"/>
      <c r="S184" s="260"/>
      <c r="T184" s="261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62" t="s">
        <v>215</v>
      </c>
      <c r="AU184" s="262" t="s">
        <v>91</v>
      </c>
      <c r="AV184" s="14" t="s">
        <v>91</v>
      </c>
      <c r="AW184" s="14" t="s">
        <v>35</v>
      </c>
      <c r="AX184" s="14" t="s">
        <v>78</v>
      </c>
      <c r="AY184" s="262" t="s">
        <v>208</v>
      </c>
    </row>
    <row r="185" s="15" customFormat="1">
      <c r="A185" s="15"/>
      <c r="B185" s="263"/>
      <c r="C185" s="264"/>
      <c r="D185" s="243" t="s">
        <v>215</v>
      </c>
      <c r="E185" s="265" t="s">
        <v>1</v>
      </c>
      <c r="F185" s="266" t="s">
        <v>218</v>
      </c>
      <c r="G185" s="264"/>
      <c r="H185" s="267">
        <v>120.5</v>
      </c>
      <c r="I185" s="268"/>
      <c r="J185" s="264"/>
      <c r="K185" s="264"/>
      <c r="L185" s="269"/>
      <c r="M185" s="270"/>
      <c r="N185" s="271"/>
      <c r="O185" s="271"/>
      <c r="P185" s="271"/>
      <c r="Q185" s="271"/>
      <c r="R185" s="271"/>
      <c r="S185" s="271"/>
      <c r="T185" s="272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T185" s="273" t="s">
        <v>215</v>
      </c>
      <c r="AU185" s="273" t="s">
        <v>91</v>
      </c>
      <c r="AV185" s="15" t="s">
        <v>214</v>
      </c>
      <c r="AW185" s="15" t="s">
        <v>35</v>
      </c>
      <c r="AX185" s="15" t="s">
        <v>85</v>
      </c>
      <c r="AY185" s="273" t="s">
        <v>208</v>
      </c>
    </row>
    <row r="186" s="2" customFormat="1" ht="16.5" customHeight="1">
      <c r="A186" s="38"/>
      <c r="B186" s="39"/>
      <c r="C186" s="274" t="s">
        <v>261</v>
      </c>
      <c r="D186" s="274" t="s">
        <v>253</v>
      </c>
      <c r="E186" s="275" t="s">
        <v>3139</v>
      </c>
      <c r="F186" s="276" t="s">
        <v>3140</v>
      </c>
      <c r="G186" s="277" t="s">
        <v>1179</v>
      </c>
      <c r="H186" s="278">
        <v>1.8080000000000001</v>
      </c>
      <c r="I186" s="279"/>
      <c r="J186" s="280">
        <f>ROUND(I186*H186,2)</f>
        <v>0</v>
      </c>
      <c r="K186" s="281"/>
      <c r="L186" s="282"/>
      <c r="M186" s="283" t="s">
        <v>1</v>
      </c>
      <c r="N186" s="284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231</v>
      </c>
      <c r="AT186" s="239" t="s">
        <v>253</v>
      </c>
      <c r="AU186" s="239" t="s">
        <v>91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309</v>
      </c>
    </row>
    <row r="187" s="14" customFormat="1">
      <c r="A187" s="14"/>
      <c r="B187" s="252"/>
      <c r="C187" s="253"/>
      <c r="D187" s="243" t="s">
        <v>215</v>
      </c>
      <c r="E187" s="254" t="s">
        <v>1</v>
      </c>
      <c r="F187" s="255" t="s">
        <v>3141</v>
      </c>
      <c r="G187" s="253"/>
      <c r="H187" s="256">
        <v>1.8080000000000001</v>
      </c>
      <c r="I187" s="257"/>
      <c r="J187" s="253"/>
      <c r="K187" s="253"/>
      <c r="L187" s="258"/>
      <c r="M187" s="259"/>
      <c r="N187" s="260"/>
      <c r="O187" s="260"/>
      <c r="P187" s="260"/>
      <c r="Q187" s="260"/>
      <c r="R187" s="260"/>
      <c r="S187" s="260"/>
      <c r="T187" s="261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T187" s="262" t="s">
        <v>215</v>
      </c>
      <c r="AU187" s="262" t="s">
        <v>91</v>
      </c>
      <c r="AV187" s="14" t="s">
        <v>91</v>
      </c>
      <c r="AW187" s="14" t="s">
        <v>35</v>
      </c>
      <c r="AX187" s="14" t="s">
        <v>78</v>
      </c>
      <c r="AY187" s="262" t="s">
        <v>208</v>
      </c>
    </row>
    <row r="188" s="15" customFormat="1">
      <c r="A188" s="15"/>
      <c r="B188" s="263"/>
      <c r="C188" s="264"/>
      <c r="D188" s="243" t="s">
        <v>215</v>
      </c>
      <c r="E188" s="265" t="s">
        <v>1</v>
      </c>
      <c r="F188" s="266" t="s">
        <v>218</v>
      </c>
      <c r="G188" s="264"/>
      <c r="H188" s="267">
        <v>1.8080000000000001</v>
      </c>
      <c r="I188" s="268"/>
      <c r="J188" s="264"/>
      <c r="K188" s="264"/>
      <c r="L188" s="269"/>
      <c r="M188" s="270"/>
      <c r="N188" s="271"/>
      <c r="O188" s="271"/>
      <c r="P188" s="271"/>
      <c r="Q188" s="271"/>
      <c r="R188" s="271"/>
      <c r="S188" s="271"/>
      <c r="T188" s="272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T188" s="273" t="s">
        <v>215</v>
      </c>
      <c r="AU188" s="273" t="s">
        <v>91</v>
      </c>
      <c r="AV188" s="15" t="s">
        <v>214</v>
      </c>
      <c r="AW188" s="15" t="s">
        <v>35</v>
      </c>
      <c r="AX188" s="15" t="s">
        <v>85</v>
      </c>
      <c r="AY188" s="273" t="s">
        <v>208</v>
      </c>
    </row>
    <row r="189" s="2" customFormat="1" ht="33" customHeight="1">
      <c r="A189" s="38"/>
      <c r="B189" s="39"/>
      <c r="C189" s="227" t="s">
        <v>7</v>
      </c>
      <c r="D189" s="227" t="s">
        <v>210</v>
      </c>
      <c r="E189" s="228" t="s">
        <v>3142</v>
      </c>
      <c r="F189" s="229" t="s">
        <v>3143</v>
      </c>
      <c r="G189" s="230" t="s">
        <v>308</v>
      </c>
      <c r="H189" s="231">
        <v>120.5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91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314</v>
      </c>
    </row>
    <row r="190" s="2" customFormat="1" ht="33" customHeight="1">
      <c r="A190" s="38"/>
      <c r="B190" s="39"/>
      <c r="C190" s="227" t="s">
        <v>268</v>
      </c>
      <c r="D190" s="227" t="s">
        <v>210</v>
      </c>
      <c r="E190" s="228" t="s">
        <v>3144</v>
      </c>
      <c r="F190" s="229" t="s">
        <v>3145</v>
      </c>
      <c r="G190" s="230" t="s">
        <v>308</v>
      </c>
      <c r="H190" s="231">
        <v>334.48000000000002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91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317</v>
      </c>
    </row>
    <row r="191" s="14" customFormat="1">
      <c r="A191" s="14"/>
      <c r="B191" s="252"/>
      <c r="C191" s="253"/>
      <c r="D191" s="243" t="s">
        <v>215</v>
      </c>
      <c r="E191" s="254" t="s">
        <v>1</v>
      </c>
      <c r="F191" s="255" t="s">
        <v>3146</v>
      </c>
      <c r="G191" s="253"/>
      <c r="H191" s="256">
        <v>104.16</v>
      </c>
      <c r="I191" s="257"/>
      <c r="J191" s="253"/>
      <c r="K191" s="253"/>
      <c r="L191" s="258"/>
      <c r="M191" s="259"/>
      <c r="N191" s="260"/>
      <c r="O191" s="260"/>
      <c r="P191" s="260"/>
      <c r="Q191" s="260"/>
      <c r="R191" s="260"/>
      <c r="S191" s="260"/>
      <c r="T191" s="261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62" t="s">
        <v>215</v>
      </c>
      <c r="AU191" s="262" t="s">
        <v>91</v>
      </c>
      <c r="AV191" s="14" t="s">
        <v>91</v>
      </c>
      <c r="AW191" s="14" t="s">
        <v>35</v>
      </c>
      <c r="AX191" s="14" t="s">
        <v>78</v>
      </c>
      <c r="AY191" s="262" t="s">
        <v>208</v>
      </c>
    </row>
    <row r="192" s="14" customFormat="1">
      <c r="A192" s="14"/>
      <c r="B192" s="252"/>
      <c r="C192" s="253"/>
      <c r="D192" s="243" t="s">
        <v>215</v>
      </c>
      <c r="E192" s="254" t="s">
        <v>1</v>
      </c>
      <c r="F192" s="255" t="s">
        <v>3147</v>
      </c>
      <c r="G192" s="253"/>
      <c r="H192" s="256">
        <v>4.5</v>
      </c>
      <c r="I192" s="257"/>
      <c r="J192" s="253"/>
      <c r="K192" s="253"/>
      <c r="L192" s="258"/>
      <c r="M192" s="259"/>
      <c r="N192" s="260"/>
      <c r="O192" s="260"/>
      <c r="P192" s="260"/>
      <c r="Q192" s="260"/>
      <c r="R192" s="260"/>
      <c r="S192" s="260"/>
      <c r="T192" s="261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T192" s="262" t="s">
        <v>215</v>
      </c>
      <c r="AU192" s="262" t="s">
        <v>91</v>
      </c>
      <c r="AV192" s="14" t="s">
        <v>91</v>
      </c>
      <c r="AW192" s="14" t="s">
        <v>35</v>
      </c>
      <c r="AX192" s="14" t="s">
        <v>78</v>
      </c>
      <c r="AY192" s="262" t="s">
        <v>208</v>
      </c>
    </row>
    <row r="193" s="14" customFormat="1">
      <c r="A193" s="14"/>
      <c r="B193" s="252"/>
      <c r="C193" s="253"/>
      <c r="D193" s="243" t="s">
        <v>215</v>
      </c>
      <c r="E193" s="254" t="s">
        <v>1</v>
      </c>
      <c r="F193" s="255" t="s">
        <v>3148</v>
      </c>
      <c r="G193" s="253"/>
      <c r="H193" s="256">
        <v>26.039999999999999</v>
      </c>
      <c r="I193" s="257"/>
      <c r="J193" s="253"/>
      <c r="K193" s="253"/>
      <c r="L193" s="258"/>
      <c r="M193" s="259"/>
      <c r="N193" s="260"/>
      <c r="O193" s="260"/>
      <c r="P193" s="260"/>
      <c r="Q193" s="260"/>
      <c r="R193" s="260"/>
      <c r="S193" s="260"/>
      <c r="T193" s="261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T193" s="262" t="s">
        <v>215</v>
      </c>
      <c r="AU193" s="262" t="s">
        <v>91</v>
      </c>
      <c r="AV193" s="14" t="s">
        <v>91</v>
      </c>
      <c r="AW193" s="14" t="s">
        <v>35</v>
      </c>
      <c r="AX193" s="14" t="s">
        <v>78</v>
      </c>
      <c r="AY193" s="262" t="s">
        <v>208</v>
      </c>
    </row>
    <row r="194" s="14" customFormat="1">
      <c r="A194" s="14"/>
      <c r="B194" s="252"/>
      <c r="C194" s="253"/>
      <c r="D194" s="243" t="s">
        <v>215</v>
      </c>
      <c r="E194" s="254" t="s">
        <v>1</v>
      </c>
      <c r="F194" s="255" t="s">
        <v>3149</v>
      </c>
      <c r="G194" s="253"/>
      <c r="H194" s="256">
        <v>131.59999999999999</v>
      </c>
      <c r="I194" s="257"/>
      <c r="J194" s="253"/>
      <c r="K194" s="253"/>
      <c r="L194" s="258"/>
      <c r="M194" s="259"/>
      <c r="N194" s="260"/>
      <c r="O194" s="260"/>
      <c r="P194" s="260"/>
      <c r="Q194" s="260"/>
      <c r="R194" s="260"/>
      <c r="S194" s="260"/>
      <c r="T194" s="261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T194" s="262" t="s">
        <v>215</v>
      </c>
      <c r="AU194" s="262" t="s">
        <v>91</v>
      </c>
      <c r="AV194" s="14" t="s">
        <v>91</v>
      </c>
      <c r="AW194" s="14" t="s">
        <v>35</v>
      </c>
      <c r="AX194" s="14" t="s">
        <v>78</v>
      </c>
      <c r="AY194" s="262" t="s">
        <v>208</v>
      </c>
    </row>
    <row r="195" s="14" customFormat="1">
      <c r="A195" s="14"/>
      <c r="B195" s="252"/>
      <c r="C195" s="253"/>
      <c r="D195" s="243" t="s">
        <v>215</v>
      </c>
      <c r="E195" s="254" t="s">
        <v>1</v>
      </c>
      <c r="F195" s="255" t="s">
        <v>3150</v>
      </c>
      <c r="G195" s="253"/>
      <c r="H195" s="256">
        <v>3.1000000000000001</v>
      </c>
      <c r="I195" s="257"/>
      <c r="J195" s="253"/>
      <c r="K195" s="253"/>
      <c r="L195" s="258"/>
      <c r="M195" s="259"/>
      <c r="N195" s="260"/>
      <c r="O195" s="260"/>
      <c r="P195" s="260"/>
      <c r="Q195" s="260"/>
      <c r="R195" s="260"/>
      <c r="S195" s="260"/>
      <c r="T195" s="261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T195" s="262" t="s">
        <v>215</v>
      </c>
      <c r="AU195" s="262" t="s">
        <v>91</v>
      </c>
      <c r="AV195" s="14" t="s">
        <v>91</v>
      </c>
      <c r="AW195" s="14" t="s">
        <v>35</v>
      </c>
      <c r="AX195" s="14" t="s">
        <v>78</v>
      </c>
      <c r="AY195" s="262" t="s">
        <v>208</v>
      </c>
    </row>
    <row r="196" s="14" customFormat="1">
      <c r="A196" s="14"/>
      <c r="B196" s="252"/>
      <c r="C196" s="253"/>
      <c r="D196" s="243" t="s">
        <v>215</v>
      </c>
      <c r="E196" s="254" t="s">
        <v>1</v>
      </c>
      <c r="F196" s="255" t="s">
        <v>3151</v>
      </c>
      <c r="G196" s="253"/>
      <c r="H196" s="256">
        <v>24.719999999999999</v>
      </c>
      <c r="I196" s="257"/>
      <c r="J196" s="253"/>
      <c r="K196" s="253"/>
      <c r="L196" s="258"/>
      <c r="M196" s="259"/>
      <c r="N196" s="260"/>
      <c r="O196" s="260"/>
      <c r="P196" s="260"/>
      <c r="Q196" s="260"/>
      <c r="R196" s="260"/>
      <c r="S196" s="260"/>
      <c r="T196" s="261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T196" s="262" t="s">
        <v>215</v>
      </c>
      <c r="AU196" s="262" t="s">
        <v>91</v>
      </c>
      <c r="AV196" s="14" t="s">
        <v>91</v>
      </c>
      <c r="AW196" s="14" t="s">
        <v>35</v>
      </c>
      <c r="AX196" s="14" t="s">
        <v>78</v>
      </c>
      <c r="AY196" s="262" t="s">
        <v>208</v>
      </c>
    </row>
    <row r="197" s="14" customFormat="1">
      <c r="A197" s="14"/>
      <c r="B197" s="252"/>
      <c r="C197" s="253"/>
      <c r="D197" s="243" t="s">
        <v>215</v>
      </c>
      <c r="E197" s="254" t="s">
        <v>1</v>
      </c>
      <c r="F197" s="255" t="s">
        <v>3152</v>
      </c>
      <c r="G197" s="253"/>
      <c r="H197" s="256">
        <v>39.560000000000002</v>
      </c>
      <c r="I197" s="257"/>
      <c r="J197" s="253"/>
      <c r="K197" s="253"/>
      <c r="L197" s="258"/>
      <c r="M197" s="259"/>
      <c r="N197" s="260"/>
      <c r="O197" s="260"/>
      <c r="P197" s="260"/>
      <c r="Q197" s="260"/>
      <c r="R197" s="260"/>
      <c r="S197" s="260"/>
      <c r="T197" s="261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T197" s="262" t="s">
        <v>215</v>
      </c>
      <c r="AU197" s="262" t="s">
        <v>91</v>
      </c>
      <c r="AV197" s="14" t="s">
        <v>91</v>
      </c>
      <c r="AW197" s="14" t="s">
        <v>35</v>
      </c>
      <c r="AX197" s="14" t="s">
        <v>78</v>
      </c>
      <c r="AY197" s="262" t="s">
        <v>208</v>
      </c>
    </row>
    <row r="198" s="14" customFormat="1">
      <c r="A198" s="14"/>
      <c r="B198" s="252"/>
      <c r="C198" s="253"/>
      <c r="D198" s="243" t="s">
        <v>215</v>
      </c>
      <c r="E198" s="254" t="s">
        <v>1</v>
      </c>
      <c r="F198" s="255" t="s">
        <v>3153</v>
      </c>
      <c r="G198" s="253"/>
      <c r="H198" s="256">
        <v>0.80000000000000004</v>
      </c>
      <c r="I198" s="257"/>
      <c r="J198" s="253"/>
      <c r="K198" s="253"/>
      <c r="L198" s="258"/>
      <c r="M198" s="259"/>
      <c r="N198" s="260"/>
      <c r="O198" s="260"/>
      <c r="P198" s="260"/>
      <c r="Q198" s="260"/>
      <c r="R198" s="260"/>
      <c r="S198" s="260"/>
      <c r="T198" s="261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T198" s="262" t="s">
        <v>215</v>
      </c>
      <c r="AU198" s="262" t="s">
        <v>91</v>
      </c>
      <c r="AV198" s="14" t="s">
        <v>91</v>
      </c>
      <c r="AW198" s="14" t="s">
        <v>35</v>
      </c>
      <c r="AX198" s="14" t="s">
        <v>78</v>
      </c>
      <c r="AY198" s="262" t="s">
        <v>208</v>
      </c>
    </row>
    <row r="199" s="15" customFormat="1">
      <c r="A199" s="15"/>
      <c r="B199" s="263"/>
      <c r="C199" s="264"/>
      <c r="D199" s="243" t="s">
        <v>215</v>
      </c>
      <c r="E199" s="265" t="s">
        <v>1</v>
      </c>
      <c r="F199" s="266" t="s">
        <v>218</v>
      </c>
      <c r="G199" s="264"/>
      <c r="H199" s="267">
        <v>334.48000000000002</v>
      </c>
      <c r="I199" s="268"/>
      <c r="J199" s="264"/>
      <c r="K199" s="264"/>
      <c r="L199" s="269"/>
      <c r="M199" s="270"/>
      <c r="N199" s="271"/>
      <c r="O199" s="271"/>
      <c r="P199" s="271"/>
      <c r="Q199" s="271"/>
      <c r="R199" s="271"/>
      <c r="S199" s="271"/>
      <c r="T199" s="272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T199" s="273" t="s">
        <v>215</v>
      </c>
      <c r="AU199" s="273" t="s">
        <v>91</v>
      </c>
      <c r="AV199" s="15" t="s">
        <v>214</v>
      </c>
      <c r="AW199" s="15" t="s">
        <v>35</v>
      </c>
      <c r="AX199" s="15" t="s">
        <v>85</v>
      </c>
      <c r="AY199" s="273" t="s">
        <v>208</v>
      </c>
    </row>
    <row r="200" s="12" customFormat="1" ht="22.8" customHeight="1">
      <c r="A200" s="12"/>
      <c r="B200" s="211"/>
      <c r="C200" s="212"/>
      <c r="D200" s="213" t="s">
        <v>77</v>
      </c>
      <c r="E200" s="225" t="s">
        <v>91</v>
      </c>
      <c r="F200" s="225" t="s">
        <v>258</v>
      </c>
      <c r="G200" s="212"/>
      <c r="H200" s="212"/>
      <c r="I200" s="215"/>
      <c r="J200" s="226">
        <f>BK200</f>
        <v>0</v>
      </c>
      <c r="K200" s="212"/>
      <c r="L200" s="217"/>
      <c r="M200" s="218"/>
      <c r="N200" s="219"/>
      <c r="O200" s="219"/>
      <c r="P200" s="220">
        <f>SUM(P201:P207)</f>
        <v>0</v>
      </c>
      <c r="Q200" s="219"/>
      <c r="R200" s="220">
        <f>SUM(R201:R207)</f>
        <v>0</v>
      </c>
      <c r="S200" s="219"/>
      <c r="T200" s="221">
        <f>SUM(T201:T207)</f>
        <v>0</v>
      </c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R200" s="222" t="s">
        <v>85</v>
      </c>
      <c r="AT200" s="223" t="s">
        <v>77</v>
      </c>
      <c r="AU200" s="223" t="s">
        <v>85</v>
      </c>
      <c r="AY200" s="222" t="s">
        <v>208</v>
      </c>
      <c r="BK200" s="224">
        <f>SUM(BK201:BK207)</f>
        <v>0</v>
      </c>
    </row>
    <row r="201" s="2" customFormat="1" ht="24.15" customHeight="1">
      <c r="A201" s="38"/>
      <c r="B201" s="39"/>
      <c r="C201" s="227" t="s">
        <v>319</v>
      </c>
      <c r="D201" s="227" t="s">
        <v>210</v>
      </c>
      <c r="E201" s="228" t="s">
        <v>3154</v>
      </c>
      <c r="F201" s="229" t="s">
        <v>3155</v>
      </c>
      <c r="G201" s="230" t="s">
        <v>308</v>
      </c>
      <c r="H201" s="231">
        <v>334.48000000000002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91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322</v>
      </c>
    </row>
    <row r="202" s="13" customFormat="1">
      <c r="A202" s="13"/>
      <c r="B202" s="241"/>
      <c r="C202" s="242"/>
      <c r="D202" s="243" t="s">
        <v>215</v>
      </c>
      <c r="E202" s="244" t="s">
        <v>1</v>
      </c>
      <c r="F202" s="245" t="s">
        <v>3156</v>
      </c>
      <c r="G202" s="242"/>
      <c r="H202" s="244" t="s">
        <v>1</v>
      </c>
      <c r="I202" s="246"/>
      <c r="J202" s="242"/>
      <c r="K202" s="242"/>
      <c r="L202" s="247"/>
      <c r="M202" s="248"/>
      <c r="N202" s="249"/>
      <c r="O202" s="249"/>
      <c r="P202" s="249"/>
      <c r="Q202" s="249"/>
      <c r="R202" s="249"/>
      <c r="S202" s="249"/>
      <c r="T202" s="250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T202" s="251" t="s">
        <v>215</v>
      </c>
      <c r="AU202" s="251" t="s">
        <v>91</v>
      </c>
      <c r="AV202" s="13" t="s">
        <v>85</v>
      </c>
      <c r="AW202" s="13" t="s">
        <v>35</v>
      </c>
      <c r="AX202" s="13" t="s">
        <v>78</v>
      </c>
      <c r="AY202" s="251" t="s">
        <v>208</v>
      </c>
    </row>
    <row r="203" s="14" customFormat="1">
      <c r="A203" s="14"/>
      <c r="B203" s="252"/>
      <c r="C203" s="253"/>
      <c r="D203" s="243" t="s">
        <v>215</v>
      </c>
      <c r="E203" s="254" t="s">
        <v>1</v>
      </c>
      <c r="F203" s="255" t="s">
        <v>3157</v>
      </c>
      <c r="G203" s="253"/>
      <c r="H203" s="256">
        <v>334.48000000000002</v>
      </c>
      <c r="I203" s="257"/>
      <c r="J203" s="253"/>
      <c r="K203" s="253"/>
      <c r="L203" s="258"/>
      <c r="M203" s="259"/>
      <c r="N203" s="260"/>
      <c r="O203" s="260"/>
      <c r="P203" s="260"/>
      <c r="Q203" s="260"/>
      <c r="R203" s="260"/>
      <c r="S203" s="260"/>
      <c r="T203" s="261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T203" s="262" t="s">
        <v>215</v>
      </c>
      <c r="AU203" s="262" t="s">
        <v>91</v>
      </c>
      <c r="AV203" s="14" t="s">
        <v>91</v>
      </c>
      <c r="AW203" s="14" t="s">
        <v>35</v>
      </c>
      <c r="AX203" s="14" t="s">
        <v>78</v>
      </c>
      <c r="AY203" s="262" t="s">
        <v>208</v>
      </c>
    </row>
    <row r="204" s="15" customFormat="1">
      <c r="A204" s="15"/>
      <c r="B204" s="263"/>
      <c r="C204" s="264"/>
      <c r="D204" s="243" t="s">
        <v>215</v>
      </c>
      <c r="E204" s="265" t="s">
        <v>1</v>
      </c>
      <c r="F204" s="266" t="s">
        <v>218</v>
      </c>
      <c r="G204" s="264"/>
      <c r="H204" s="267">
        <v>334.48000000000002</v>
      </c>
      <c r="I204" s="268"/>
      <c r="J204" s="264"/>
      <c r="K204" s="264"/>
      <c r="L204" s="269"/>
      <c r="M204" s="270"/>
      <c r="N204" s="271"/>
      <c r="O204" s="271"/>
      <c r="P204" s="271"/>
      <c r="Q204" s="271"/>
      <c r="R204" s="271"/>
      <c r="S204" s="271"/>
      <c r="T204" s="272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T204" s="273" t="s">
        <v>215</v>
      </c>
      <c r="AU204" s="273" t="s">
        <v>91</v>
      </c>
      <c r="AV204" s="15" t="s">
        <v>214</v>
      </c>
      <c r="AW204" s="15" t="s">
        <v>35</v>
      </c>
      <c r="AX204" s="15" t="s">
        <v>85</v>
      </c>
      <c r="AY204" s="273" t="s">
        <v>208</v>
      </c>
    </row>
    <row r="205" s="2" customFormat="1" ht="16.5" customHeight="1">
      <c r="A205" s="38"/>
      <c r="B205" s="39"/>
      <c r="C205" s="274" t="s">
        <v>272</v>
      </c>
      <c r="D205" s="274" t="s">
        <v>253</v>
      </c>
      <c r="E205" s="275" t="s">
        <v>3158</v>
      </c>
      <c r="F205" s="276" t="s">
        <v>3159</v>
      </c>
      <c r="G205" s="277" t="s">
        <v>308</v>
      </c>
      <c r="H205" s="278">
        <v>384.65199999999999</v>
      </c>
      <c r="I205" s="279"/>
      <c r="J205" s="280">
        <f>ROUND(I205*H205,2)</f>
        <v>0</v>
      </c>
      <c r="K205" s="281"/>
      <c r="L205" s="282"/>
      <c r="M205" s="283" t="s">
        <v>1</v>
      </c>
      <c r="N205" s="284" t="s">
        <v>44</v>
      </c>
      <c r="O205" s="91"/>
      <c r="P205" s="237">
        <f>O205*H205</f>
        <v>0</v>
      </c>
      <c r="Q205" s="237">
        <v>0</v>
      </c>
      <c r="R205" s="237">
        <f>Q205*H205</f>
        <v>0</v>
      </c>
      <c r="S205" s="237">
        <v>0</v>
      </c>
      <c r="T205" s="238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9" t="s">
        <v>231</v>
      </c>
      <c r="AT205" s="239" t="s">
        <v>253</v>
      </c>
      <c r="AU205" s="239" t="s">
        <v>91</v>
      </c>
      <c r="AY205" s="17" t="s">
        <v>208</v>
      </c>
      <c r="BE205" s="240">
        <f>IF(N205="základní",J205,0)</f>
        <v>0</v>
      </c>
      <c r="BF205" s="240">
        <f>IF(N205="snížená",J205,0)</f>
        <v>0</v>
      </c>
      <c r="BG205" s="240">
        <f>IF(N205="zákl. přenesená",J205,0)</f>
        <v>0</v>
      </c>
      <c r="BH205" s="240">
        <f>IF(N205="sníž. přenesená",J205,0)</f>
        <v>0</v>
      </c>
      <c r="BI205" s="240">
        <f>IF(N205="nulová",J205,0)</f>
        <v>0</v>
      </c>
      <c r="BJ205" s="17" t="s">
        <v>91</v>
      </c>
      <c r="BK205" s="240">
        <f>ROUND(I205*H205,2)</f>
        <v>0</v>
      </c>
      <c r="BL205" s="17" t="s">
        <v>214</v>
      </c>
      <c r="BM205" s="239" t="s">
        <v>326</v>
      </c>
    </row>
    <row r="206" s="14" customFormat="1">
      <c r="A206" s="14"/>
      <c r="B206" s="252"/>
      <c r="C206" s="253"/>
      <c r="D206" s="243" t="s">
        <v>215</v>
      </c>
      <c r="E206" s="254" t="s">
        <v>1</v>
      </c>
      <c r="F206" s="255" t="s">
        <v>3160</v>
      </c>
      <c r="G206" s="253"/>
      <c r="H206" s="256">
        <v>384.65199999999999</v>
      </c>
      <c r="I206" s="257"/>
      <c r="J206" s="253"/>
      <c r="K206" s="253"/>
      <c r="L206" s="258"/>
      <c r="M206" s="259"/>
      <c r="N206" s="260"/>
      <c r="O206" s="260"/>
      <c r="P206" s="260"/>
      <c r="Q206" s="260"/>
      <c r="R206" s="260"/>
      <c r="S206" s="260"/>
      <c r="T206" s="261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T206" s="262" t="s">
        <v>215</v>
      </c>
      <c r="AU206" s="262" t="s">
        <v>91</v>
      </c>
      <c r="AV206" s="14" t="s">
        <v>91</v>
      </c>
      <c r="AW206" s="14" t="s">
        <v>35</v>
      </c>
      <c r="AX206" s="14" t="s">
        <v>78</v>
      </c>
      <c r="AY206" s="262" t="s">
        <v>208</v>
      </c>
    </row>
    <row r="207" s="15" customFormat="1">
      <c r="A207" s="15"/>
      <c r="B207" s="263"/>
      <c r="C207" s="264"/>
      <c r="D207" s="243" t="s">
        <v>215</v>
      </c>
      <c r="E207" s="265" t="s">
        <v>1</v>
      </c>
      <c r="F207" s="266" t="s">
        <v>218</v>
      </c>
      <c r="G207" s="264"/>
      <c r="H207" s="267">
        <v>384.65199999999999</v>
      </c>
      <c r="I207" s="268"/>
      <c r="J207" s="264"/>
      <c r="K207" s="264"/>
      <c r="L207" s="269"/>
      <c r="M207" s="270"/>
      <c r="N207" s="271"/>
      <c r="O207" s="271"/>
      <c r="P207" s="271"/>
      <c r="Q207" s="271"/>
      <c r="R207" s="271"/>
      <c r="S207" s="271"/>
      <c r="T207" s="272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T207" s="273" t="s">
        <v>215</v>
      </c>
      <c r="AU207" s="273" t="s">
        <v>91</v>
      </c>
      <c r="AV207" s="15" t="s">
        <v>214</v>
      </c>
      <c r="AW207" s="15" t="s">
        <v>35</v>
      </c>
      <c r="AX207" s="15" t="s">
        <v>85</v>
      </c>
      <c r="AY207" s="273" t="s">
        <v>208</v>
      </c>
    </row>
    <row r="208" s="12" customFormat="1" ht="22.8" customHeight="1">
      <c r="A208" s="12"/>
      <c r="B208" s="211"/>
      <c r="C208" s="212"/>
      <c r="D208" s="213" t="s">
        <v>77</v>
      </c>
      <c r="E208" s="225" t="s">
        <v>223</v>
      </c>
      <c r="F208" s="225" t="s">
        <v>357</v>
      </c>
      <c r="G208" s="212"/>
      <c r="H208" s="212"/>
      <c r="I208" s="215"/>
      <c r="J208" s="226">
        <f>BK208</f>
        <v>0</v>
      </c>
      <c r="K208" s="212"/>
      <c r="L208" s="217"/>
      <c r="M208" s="218"/>
      <c r="N208" s="219"/>
      <c r="O208" s="219"/>
      <c r="P208" s="220">
        <f>SUM(P209:P229)</f>
        <v>0</v>
      </c>
      <c r="Q208" s="219"/>
      <c r="R208" s="220">
        <f>SUM(R209:R229)</f>
        <v>0</v>
      </c>
      <c r="S208" s="219"/>
      <c r="T208" s="221">
        <f>SUM(T209:T229)</f>
        <v>0</v>
      </c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R208" s="222" t="s">
        <v>85</v>
      </c>
      <c r="AT208" s="223" t="s">
        <v>77</v>
      </c>
      <c r="AU208" s="223" t="s">
        <v>85</v>
      </c>
      <c r="AY208" s="222" t="s">
        <v>208</v>
      </c>
      <c r="BK208" s="224">
        <f>SUM(BK209:BK229)</f>
        <v>0</v>
      </c>
    </row>
    <row r="209" s="2" customFormat="1" ht="24.15" customHeight="1">
      <c r="A209" s="38"/>
      <c r="B209" s="39"/>
      <c r="C209" s="227" t="s">
        <v>328</v>
      </c>
      <c r="D209" s="227" t="s">
        <v>210</v>
      </c>
      <c r="E209" s="228" t="s">
        <v>3161</v>
      </c>
      <c r="F209" s="229" t="s">
        <v>3162</v>
      </c>
      <c r="G209" s="230" t="s">
        <v>351</v>
      </c>
      <c r="H209" s="231">
        <v>22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91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331</v>
      </c>
    </row>
    <row r="210" s="2" customFormat="1" ht="16.5" customHeight="1">
      <c r="A210" s="38"/>
      <c r="B210" s="39"/>
      <c r="C210" s="274" t="s">
        <v>277</v>
      </c>
      <c r="D210" s="274" t="s">
        <v>253</v>
      </c>
      <c r="E210" s="275" t="s">
        <v>3163</v>
      </c>
      <c r="F210" s="276" t="s">
        <v>3164</v>
      </c>
      <c r="G210" s="277" t="s">
        <v>351</v>
      </c>
      <c r="H210" s="278">
        <v>22</v>
      </c>
      <c r="I210" s="279"/>
      <c r="J210" s="280">
        <f>ROUND(I210*H210,2)</f>
        <v>0</v>
      </c>
      <c r="K210" s="281"/>
      <c r="L210" s="282"/>
      <c r="M210" s="283" t="s">
        <v>1</v>
      </c>
      <c r="N210" s="284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231</v>
      </c>
      <c r="AT210" s="239" t="s">
        <v>253</v>
      </c>
      <c r="AU210" s="239" t="s">
        <v>91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334</v>
      </c>
    </row>
    <row r="211" s="2" customFormat="1" ht="21.75" customHeight="1">
      <c r="A211" s="38"/>
      <c r="B211" s="39"/>
      <c r="C211" s="227" t="s">
        <v>336</v>
      </c>
      <c r="D211" s="227" t="s">
        <v>210</v>
      </c>
      <c r="E211" s="228" t="s">
        <v>3165</v>
      </c>
      <c r="F211" s="229" t="s">
        <v>3166</v>
      </c>
      <c r="G211" s="230" t="s">
        <v>351</v>
      </c>
      <c r="H211" s="231">
        <v>1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91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339</v>
      </c>
    </row>
    <row r="212" s="14" customFormat="1">
      <c r="A212" s="14"/>
      <c r="B212" s="252"/>
      <c r="C212" s="253"/>
      <c r="D212" s="243" t="s">
        <v>215</v>
      </c>
      <c r="E212" s="254" t="s">
        <v>1</v>
      </c>
      <c r="F212" s="255" t="s">
        <v>3167</v>
      </c>
      <c r="G212" s="253"/>
      <c r="H212" s="256">
        <v>1</v>
      </c>
      <c r="I212" s="257"/>
      <c r="J212" s="253"/>
      <c r="K212" s="253"/>
      <c r="L212" s="258"/>
      <c r="M212" s="259"/>
      <c r="N212" s="260"/>
      <c r="O212" s="260"/>
      <c r="P212" s="260"/>
      <c r="Q212" s="260"/>
      <c r="R212" s="260"/>
      <c r="S212" s="260"/>
      <c r="T212" s="261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T212" s="262" t="s">
        <v>215</v>
      </c>
      <c r="AU212" s="262" t="s">
        <v>91</v>
      </c>
      <c r="AV212" s="14" t="s">
        <v>91</v>
      </c>
      <c r="AW212" s="14" t="s">
        <v>35</v>
      </c>
      <c r="AX212" s="14" t="s">
        <v>78</v>
      </c>
      <c r="AY212" s="262" t="s">
        <v>208</v>
      </c>
    </row>
    <row r="213" s="15" customFormat="1">
      <c r="A213" s="15"/>
      <c r="B213" s="263"/>
      <c r="C213" s="264"/>
      <c r="D213" s="243" t="s">
        <v>215</v>
      </c>
      <c r="E213" s="265" t="s">
        <v>1</v>
      </c>
      <c r="F213" s="266" t="s">
        <v>218</v>
      </c>
      <c r="G213" s="264"/>
      <c r="H213" s="267">
        <v>1</v>
      </c>
      <c r="I213" s="268"/>
      <c r="J213" s="264"/>
      <c r="K213" s="264"/>
      <c r="L213" s="269"/>
      <c r="M213" s="270"/>
      <c r="N213" s="271"/>
      <c r="O213" s="271"/>
      <c r="P213" s="271"/>
      <c r="Q213" s="271"/>
      <c r="R213" s="271"/>
      <c r="S213" s="271"/>
      <c r="T213" s="272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T213" s="273" t="s">
        <v>215</v>
      </c>
      <c r="AU213" s="273" t="s">
        <v>91</v>
      </c>
      <c r="AV213" s="15" t="s">
        <v>214</v>
      </c>
      <c r="AW213" s="15" t="s">
        <v>35</v>
      </c>
      <c r="AX213" s="15" t="s">
        <v>85</v>
      </c>
      <c r="AY213" s="273" t="s">
        <v>208</v>
      </c>
    </row>
    <row r="214" s="2" customFormat="1" ht="24.15" customHeight="1">
      <c r="A214" s="38"/>
      <c r="B214" s="39"/>
      <c r="C214" s="227" t="s">
        <v>280</v>
      </c>
      <c r="D214" s="227" t="s">
        <v>210</v>
      </c>
      <c r="E214" s="228" t="s">
        <v>3168</v>
      </c>
      <c r="F214" s="229" t="s">
        <v>3169</v>
      </c>
      <c r="G214" s="230" t="s">
        <v>267</v>
      </c>
      <c r="H214" s="231">
        <v>23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91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343</v>
      </c>
    </row>
    <row r="215" s="14" customFormat="1">
      <c r="A215" s="14"/>
      <c r="B215" s="252"/>
      <c r="C215" s="253"/>
      <c r="D215" s="243" t="s">
        <v>215</v>
      </c>
      <c r="E215" s="254" t="s">
        <v>1</v>
      </c>
      <c r="F215" s="255" t="s">
        <v>3170</v>
      </c>
      <c r="G215" s="253"/>
      <c r="H215" s="256">
        <v>21</v>
      </c>
      <c r="I215" s="257"/>
      <c r="J215" s="253"/>
      <c r="K215" s="253"/>
      <c r="L215" s="258"/>
      <c r="M215" s="259"/>
      <c r="N215" s="260"/>
      <c r="O215" s="260"/>
      <c r="P215" s="260"/>
      <c r="Q215" s="260"/>
      <c r="R215" s="260"/>
      <c r="S215" s="260"/>
      <c r="T215" s="261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T215" s="262" t="s">
        <v>215</v>
      </c>
      <c r="AU215" s="262" t="s">
        <v>91</v>
      </c>
      <c r="AV215" s="14" t="s">
        <v>91</v>
      </c>
      <c r="AW215" s="14" t="s">
        <v>35</v>
      </c>
      <c r="AX215" s="14" t="s">
        <v>78</v>
      </c>
      <c r="AY215" s="262" t="s">
        <v>208</v>
      </c>
    </row>
    <row r="216" s="14" customFormat="1">
      <c r="A216" s="14"/>
      <c r="B216" s="252"/>
      <c r="C216" s="253"/>
      <c r="D216" s="243" t="s">
        <v>215</v>
      </c>
      <c r="E216" s="254" t="s">
        <v>1</v>
      </c>
      <c r="F216" s="255" t="s">
        <v>3171</v>
      </c>
      <c r="G216" s="253"/>
      <c r="H216" s="256">
        <v>2</v>
      </c>
      <c r="I216" s="257"/>
      <c r="J216" s="253"/>
      <c r="K216" s="253"/>
      <c r="L216" s="258"/>
      <c r="M216" s="259"/>
      <c r="N216" s="260"/>
      <c r="O216" s="260"/>
      <c r="P216" s="260"/>
      <c r="Q216" s="260"/>
      <c r="R216" s="260"/>
      <c r="S216" s="260"/>
      <c r="T216" s="261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T216" s="262" t="s">
        <v>215</v>
      </c>
      <c r="AU216" s="262" t="s">
        <v>91</v>
      </c>
      <c r="AV216" s="14" t="s">
        <v>91</v>
      </c>
      <c r="AW216" s="14" t="s">
        <v>35</v>
      </c>
      <c r="AX216" s="14" t="s">
        <v>78</v>
      </c>
      <c r="AY216" s="262" t="s">
        <v>208</v>
      </c>
    </row>
    <row r="217" s="15" customFormat="1">
      <c r="A217" s="15"/>
      <c r="B217" s="263"/>
      <c r="C217" s="264"/>
      <c r="D217" s="243" t="s">
        <v>215</v>
      </c>
      <c r="E217" s="265" t="s">
        <v>1</v>
      </c>
      <c r="F217" s="266" t="s">
        <v>218</v>
      </c>
      <c r="G217" s="264"/>
      <c r="H217" s="267">
        <v>23</v>
      </c>
      <c r="I217" s="268"/>
      <c r="J217" s="264"/>
      <c r="K217" s="264"/>
      <c r="L217" s="269"/>
      <c r="M217" s="270"/>
      <c r="N217" s="271"/>
      <c r="O217" s="271"/>
      <c r="P217" s="271"/>
      <c r="Q217" s="271"/>
      <c r="R217" s="271"/>
      <c r="S217" s="271"/>
      <c r="T217" s="272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T217" s="273" t="s">
        <v>215</v>
      </c>
      <c r="AU217" s="273" t="s">
        <v>91</v>
      </c>
      <c r="AV217" s="15" t="s">
        <v>214</v>
      </c>
      <c r="AW217" s="15" t="s">
        <v>35</v>
      </c>
      <c r="AX217" s="15" t="s">
        <v>85</v>
      </c>
      <c r="AY217" s="273" t="s">
        <v>208</v>
      </c>
    </row>
    <row r="218" s="2" customFormat="1" ht="16.5" customHeight="1">
      <c r="A218" s="38"/>
      <c r="B218" s="39"/>
      <c r="C218" s="274" t="s">
        <v>345</v>
      </c>
      <c r="D218" s="274" t="s">
        <v>253</v>
      </c>
      <c r="E218" s="275" t="s">
        <v>3172</v>
      </c>
      <c r="F218" s="276" t="s">
        <v>3173</v>
      </c>
      <c r="G218" s="277" t="s">
        <v>351</v>
      </c>
      <c r="H218" s="278">
        <v>1</v>
      </c>
      <c r="I218" s="279"/>
      <c r="J218" s="280">
        <f>ROUND(I218*H218,2)</f>
        <v>0</v>
      </c>
      <c r="K218" s="281"/>
      <c r="L218" s="282"/>
      <c r="M218" s="283" t="s">
        <v>1</v>
      </c>
      <c r="N218" s="284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231</v>
      </c>
      <c r="AT218" s="239" t="s">
        <v>253</v>
      </c>
      <c r="AU218" s="239" t="s">
        <v>91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347</v>
      </c>
    </row>
    <row r="219" s="14" customFormat="1">
      <c r="A219" s="14"/>
      <c r="B219" s="252"/>
      <c r="C219" s="253"/>
      <c r="D219" s="243" t="s">
        <v>215</v>
      </c>
      <c r="E219" s="254" t="s">
        <v>1</v>
      </c>
      <c r="F219" s="255" t="s">
        <v>3174</v>
      </c>
      <c r="G219" s="253"/>
      <c r="H219" s="256">
        <v>1</v>
      </c>
      <c r="I219" s="257"/>
      <c r="J219" s="253"/>
      <c r="K219" s="253"/>
      <c r="L219" s="258"/>
      <c r="M219" s="259"/>
      <c r="N219" s="260"/>
      <c r="O219" s="260"/>
      <c r="P219" s="260"/>
      <c r="Q219" s="260"/>
      <c r="R219" s="260"/>
      <c r="S219" s="260"/>
      <c r="T219" s="261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T219" s="262" t="s">
        <v>215</v>
      </c>
      <c r="AU219" s="262" t="s">
        <v>91</v>
      </c>
      <c r="AV219" s="14" t="s">
        <v>91</v>
      </c>
      <c r="AW219" s="14" t="s">
        <v>35</v>
      </c>
      <c r="AX219" s="14" t="s">
        <v>78</v>
      </c>
      <c r="AY219" s="262" t="s">
        <v>208</v>
      </c>
    </row>
    <row r="220" s="15" customFormat="1">
      <c r="A220" s="15"/>
      <c r="B220" s="263"/>
      <c r="C220" s="264"/>
      <c r="D220" s="243" t="s">
        <v>215</v>
      </c>
      <c r="E220" s="265" t="s">
        <v>1</v>
      </c>
      <c r="F220" s="266" t="s">
        <v>218</v>
      </c>
      <c r="G220" s="264"/>
      <c r="H220" s="267">
        <v>1</v>
      </c>
      <c r="I220" s="268"/>
      <c r="J220" s="264"/>
      <c r="K220" s="264"/>
      <c r="L220" s="269"/>
      <c r="M220" s="270"/>
      <c r="N220" s="271"/>
      <c r="O220" s="271"/>
      <c r="P220" s="271"/>
      <c r="Q220" s="271"/>
      <c r="R220" s="271"/>
      <c r="S220" s="271"/>
      <c r="T220" s="272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T220" s="273" t="s">
        <v>215</v>
      </c>
      <c r="AU220" s="273" t="s">
        <v>91</v>
      </c>
      <c r="AV220" s="15" t="s">
        <v>214</v>
      </c>
      <c r="AW220" s="15" t="s">
        <v>35</v>
      </c>
      <c r="AX220" s="15" t="s">
        <v>85</v>
      </c>
      <c r="AY220" s="273" t="s">
        <v>208</v>
      </c>
    </row>
    <row r="221" s="2" customFormat="1" ht="16.5" customHeight="1">
      <c r="A221" s="38"/>
      <c r="B221" s="39"/>
      <c r="C221" s="274" t="s">
        <v>284</v>
      </c>
      <c r="D221" s="274" t="s">
        <v>253</v>
      </c>
      <c r="E221" s="275" t="s">
        <v>3175</v>
      </c>
      <c r="F221" s="276" t="s">
        <v>3176</v>
      </c>
      <c r="G221" s="277" t="s">
        <v>351</v>
      </c>
      <c r="H221" s="278">
        <v>1</v>
      </c>
      <c r="I221" s="279"/>
      <c r="J221" s="280">
        <f>ROUND(I221*H221,2)</f>
        <v>0</v>
      </c>
      <c r="K221" s="281"/>
      <c r="L221" s="282"/>
      <c r="M221" s="283" t="s">
        <v>1</v>
      </c>
      <c r="N221" s="284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231</v>
      </c>
      <c r="AT221" s="239" t="s">
        <v>253</v>
      </c>
      <c r="AU221" s="239" t="s">
        <v>91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352</v>
      </c>
    </row>
    <row r="222" s="14" customFormat="1">
      <c r="A222" s="14"/>
      <c r="B222" s="252"/>
      <c r="C222" s="253"/>
      <c r="D222" s="243" t="s">
        <v>215</v>
      </c>
      <c r="E222" s="254" t="s">
        <v>1</v>
      </c>
      <c r="F222" s="255" t="s">
        <v>3174</v>
      </c>
      <c r="G222" s="253"/>
      <c r="H222" s="256">
        <v>1</v>
      </c>
      <c r="I222" s="257"/>
      <c r="J222" s="253"/>
      <c r="K222" s="253"/>
      <c r="L222" s="258"/>
      <c r="M222" s="259"/>
      <c r="N222" s="260"/>
      <c r="O222" s="260"/>
      <c r="P222" s="260"/>
      <c r="Q222" s="260"/>
      <c r="R222" s="260"/>
      <c r="S222" s="260"/>
      <c r="T222" s="261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62" t="s">
        <v>215</v>
      </c>
      <c r="AU222" s="262" t="s">
        <v>91</v>
      </c>
      <c r="AV222" s="14" t="s">
        <v>91</v>
      </c>
      <c r="AW222" s="14" t="s">
        <v>35</v>
      </c>
      <c r="AX222" s="14" t="s">
        <v>78</v>
      </c>
      <c r="AY222" s="262" t="s">
        <v>208</v>
      </c>
    </row>
    <row r="223" s="15" customFormat="1">
      <c r="A223" s="15"/>
      <c r="B223" s="263"/>
      <c r="C223" s="264"/>
      <c r="D223" s="243" t="s">
        <v>215</v>
      </c>
      <c r="E223" s="265" t="s">
        <v>1</v>
      </c>
      <c r="F223" s="266" t="s">
        <v>218</v>
      </c>
      <c r="G223" s="264"/>
      <c r="H223" s="267">
        <v>1</v>
      </c>
      <c r="I223" s="268"/>
      <c r="J223" s="264"/>
      <c r="K223" s="264"/>
      <c r="L223" s="269"/>
      <c r="M223" s="270"/>
      <c r="N223" s="271"/>
      <c r="O223" s="271"/>
      <c r="P223" s="271"/>
      <c r="Q223" s="271"/>
      <c r="R223" s="271"/>
      <c r="S223" s="271"/>
      <c r="T223" s="272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T223" s="273" t="s">
        <v>215</v>
      </c>
      <c r="AU223" s="273" t="s">
        <v>91</v>
      </c>
      <c r="AV223" s="15" t="s">
        <v>214</v>
      </c>
      <c r="AW223" s="15" t="s">
        <v>35</v>
      </c>
      <c r="AX223" s="15" t="s">
        <v>85</v>
      </c>
      <c r="AY223" s="273" t="s">
        <v>208</v>
      </c>
    </row>
    <row r="224" s="2" customFormat="1" ht="24.15" customHeight="1">
      <c r="A224" s="38"/>
      <c r="B224" s="39"/>
      <c r="C224" s="227" t="s">
        <v>353</v>
      </c>
      <c r="D224" s="227" t="s">
        <v>210</v>
      </c>
      <c r="E224" s="228" t="s">
        <v>3177</v>
      </c>
      <c r="F224" s="229" t="s">
        <v>3178</v>
      </c>
      <c r="G224" s="230" t="s">
        <v>267</v>
      </c>
      <c r="H224" s="231">
        <v>30.5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91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356</v>
      </c>
    </row>
    <row r="225" s="14" customFormat="1">
      <c r="A225" s="14"/>
      <c r="B225" s="252"/>
      <c r="C225" s="253"/>
      <c r="D225" s="243" t="s">
        <v>215</v>
      </c>
      <c r="E225" s="254" t="s">
        <v>1</v>
      </c>
      <c r="F225" s="255" t="s">
        <v>3179</v>
      </c>
      <c r="G225" s="253"/>
      <c r="H225" s="256">
        <v>30.5</v>
      </c>
      <c r="I225" s="257"/>
      <c r="J225" s="253"/>
      <c r="K225" s="253"/>
      <c r="L225" s="258"/>
      <c r="M225" s="259"/>
      <c r="N225" s="260"/>
      <c r="O225" s="260"/>
      <c r="P225" s="260"/>
      <c r="Q225" s="260"/>
      <c r="R225" s="260"/>
      <c r="S225" s="260"/>
      <c r="T225" s="261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T225" s="262" t="s">
        <v>215</v>
      </c>
      <c r="AU225" s="262" t="s">
        <v>91</v>
      </c>
      <c r="AV225" s="14" t="s">
        <v>91</v>
      </c>
      <c r="AW225" s="14" t="s">
        <v>35</v>
      </c>
      <c r="AX225" s="14" t="s">
        <v>78</v>
      </c>
      <c r="AY225" s="262" t="s">
        <v>208</v>
      </c>
    </row>
    <row r="226" s="15" customFormat="1">
      <c r="A226" s="15"/>
      <c r="B226" s="263"/>
      <c r="C226" s="264"/>
      <c r="D226" s="243" t="s">
        <v>215</v>
      </c>
      <c r="E226" s="265" t="s">
        <v>1</v>
      </c>
      <c r="F226" s="266" t="s">
        <v>218</v>
      </c>
      <c r="G226" s="264"/>
      <c r="H226" s="267">
        <v>30.5</v>
      </c>
      <c r="I226" s="268"/>
      <c r="J226" s="264"/>
      <c r="K226" s="264"/>
      <c r="L226" s="269"/>
      <c r="M226" s="270"/>
      <c r="N226" s="271"/>
      <c r="O226" s="271"/>
      <c r="P226" s="271"/>
      <c r="Q226" s="271"/>
      <c r="R226" s="271"/>
      <c r="S226" s="271"/>
      <c r="T226" s="272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T226" s="273" t="s">
        <v>215</v>
      </c>
      <c r="AU226" s="273" t="s">
        <v>91</v>
      </c>
      <c r="AV226" s="15" t="s">
        <v>214</v>
      </c>
      <c r="AW226" s="15" t="s">
        <v>35</v>
      </c>
      <c r="AX226" s="15" t="s">
        <v>85</v>
      </c>
      <c r="AY226" s="273" t="s">
        <v>208</v>
      </c>
    </row>
    <row r="227" s="2" customFormat="1" ht="24.15" customHeight="1">
      <c r="A227" s="38"/>
      <c r="B227" s="39"/>
      <c r="C227" s="227" t="s">
        <v>287</v>
      </c>
      <c r="D227" s="227" t="s">
        <v>210</v>
      </c>
      <c r="E227" s="228" t="s">
        <v>3180</v>
      </c>
      <c r="F227" s="229" t="s">
        <v>3181</v>
      </c>
      <c r="G227" s="230" t="s">
        <v>267</v>
      </c>
      <c r="H227" s="231">
        <v>18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91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360</v>
      </c>
    </row>
    <row r="228" s="14" customFormat="1">
      <c r="A228" s="14"/>
      <c r="B228" s="252"/>
      <c r="C228" s="253"/>
      <c r="D228" s="243" t="s">
        <v>215</v>
      </c>
      <c r="E228" s="254" t="s">
        <v>1</v>
      </c>
      <c r="F228" s="255" t="s">
        <v>3182</v>
      </c>
      <c r="G228" s="253"/>
      <c r="H228" s="256">
        <v>18</v>
      </c>
      <c r="I228" s="257"/>
      <c r="J228" s="253"/>
      <c r="K228" s="253"/>
      <c r="L228" s="258"/>
      <c r="M228" s="259"/>
      <c r="N228" s="260"/>
      <c r="O228" s="260"/>
      <c r="P228" s="260"/>
      <c r="Q228" s="260"/>
      <c r="R228" s="260"/>
      <c r="S228" s="260"/>
      <c r="T228" s="261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T228" s="262" t="s">
        <v>215</v>
      </c>
      <c r="AU228" s="262" t="s">
        <v>91</v>
      </c>
      <c r="AV228" s="14" t="s">
        <v>91</v>
      </c>
      <c r="AW228" s="14" t="s">
        <v>35</v>
      </c>
      <c r="AX228" s="14" t="s">
        <v>78</v>
      </c>
      <c r="AY228" s="262" t="s">
        <v>208</v>
      </c>
    </row>
    <row r="229" s="15" customFormat="1">
      <c r="A229" s="15"/>
      <c r="B229" s="263"/>
      <c r="C229" s="264"/>
      <c r="D229" s="243" t="s">
        <v>215</v>
      </c>
      <c r="E229" s="265" t="s">
        <v>1</v>
      </c>
      <c r="F229" s="266" t="s">
        <v>218</v>
      </c>
      <c r="G229" s="264"/>
      <c r="H229" s="267">
        <v>18</v>
      </c>
      <c r="I229" s="268"/>
      <c r="J229" s="264"/>
      <c r="K229" s="264"/>
      <c r="L229" s="269"/>
      <c r="M229" s="270"/>
      <c r="N229" s="271"/>
      <c r="O229" s="271"/>
      <c r="P229" s="271"/>
      <c r="Q229" s="271"/>
      <c r="R229" s="271"/>
      <c r="S229" s="271"/>
      <c r="T229" s="272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T229" s="273" t="s">
        <v>215</v>
      </c>
      <c r="AU229" s="273" t="s">
        <v>91</v>
      </c>
      <c r="AV229" s="15" t="s">
        <v>214</v>
      </c>
      <c r="AW229" s="15" t="s">
        <v>35</v>
      </c>
      <c r="AX229" s="15" t="s">
        <v>85</v>
      </c>
      <c r="AY229" s="273" t="s">
        <v>208</v>
      </c>
    </row>
    <row r="230" s="12" customFormat="1" ht="22.8" customHeight="1">
      <c r="A230" s="12"/>
      <c r="B230" s="211"/>
      <c r="C230" s="212"/>
      <c r="D230" s="213" t="s">
        <v>77</v>
      </c>
      <c r="E230" s="225" t="s">
        <v>214</v>
      </c>
      <c r="F230" s="225" t="s">
        <v>437</v>
      </c>
      <c r="G230" s="212"/>
      <c r="H230" s="212"/>
      <c r="I230" s="215"/>
      <c r="J230" s="226">
        <f>BK230</f>
        <v>0</v>
      </c>
      <c r="K230" s="212"/>
      <c r="L230" s="217"/>
      <c r="M230" s="218"/>
      <c r="N230" s="219"/>
      <c r="O230" s="219"/>
      <c r="P230" s="220">
        <f>SUM(P231:P238)</f>
        <v>0</v>
      </c>
      <c r="Q230" s="219"/>
      <c r="R230" s="220">
        <f>SUM(R231:R238)</f>
        <v>0</v>
      </c>
      <c r="S230" s="219"/>
      <c r="T230" s="221">
        <f>SUM(T231:T238)</f>
        <v>0</v>
      </c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R230" s="222" t="s">
        <v>85</v>
      </c>
      <c r="AT230" s="223" t="s">
        <v>77</v>
      </c>
      <c r="AU230" s="223" t="s">
        <v>85</v>
      </c>
      <c r="AY230" s="222" t="s">
        <v>208</v>
      </c>
      <c r="BK230" s="224">
        <f>SUM(BK231:BK238)</f>
        <v>0</v>
      </c>
    </row>
    <row r="231" s="2" customFormat="1" ht="24.15" customHeight="1">
      <c r="A231" s="38"/>
      <c r="B231" s="39"/>
      <c r="C231" s="227" t="s">
        <v>363</v>
      </c>
      <c r="D231" s="227" t="s">
        <v>210</v>
      </c>
      <c r="E231" s="228" t="s">
        <v>3183</v>
      </c>
      <c r="F231" s="229" t="s">
        <v>3184</v>
      </c>
      <c r="G231" s="230" t="s">
        <v>308</v>
      </c>
      <c r="H231" s="231">
        <v>278.39999999999998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91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366</v>
      </c>
    </row>
    <row r="232" s="14" customFormat="1">
      <c r="A232" s="14"/>
      <c r="B232" s="252"/>
      <c r="C232" s="253"/>
      <c r="D232" s="243" t="s">
        <v>215</v>
      </c>
      <c r="E232" s="254" t="s">
        <v>1</v>
      </c>
      <c r="F232" s="255" t="s">
        <v>3102</v>
      </c>
      <c r="G232" s="253"/>
      <c r="H232" s="256">
        <v>9</v>
      </c>
      <c r="I232" s="257"/>
      <c r="J232" s="253"/>
      <c r="K232" s="253"/>
      <c r="L232" s="258"/>
      <c r="M232" s="259"/>
      <c r="N232" s="260"/>
      <c r="O232" s="260"/>
      <c r="P232" s="260"/>
      <c r="Q232" s="260"/>
      <c r="R232" s="260"/>
      <c r="S232" s="260"/>
      <c r="T232" s="261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T232" s="262" t="s">
        <v>215</v>
      </c>
      <c r="AU232" s="262" t="s">
        <v>91</v>
      </c>
      <c r="AV232" s="14" t="s">
        <v>91</v>
      </c>
      <c r="AW232" s="14" t="s">
        <v>35</v>
      </c>
      <c r="AX232" s="14" t="s">
        <v>78</v>
      </c>
      <c r="AY232" s="262" t="s">
        <v>208</v>
      </c>
    </row>
    <row r="233" s="14" customFormat="1">
      <c r="A233" s="14"/>
      <c r="B233" s="252"/>
      <c r="C233" s="253"/>
      <c r="D233" s="243" t="s">
        <v>215</v>
      </c>
      <c r="E233" s="254" t="s">
        <v>1</v>
      </c>
      <c r="F233" s="255" t="s">
        <v>3146</v>
      </c>
      <c r="G233" s="253"/>
      <c r="H233" s="256">
        <v>104.16</v>
      </c>
      <c r="I233" s="257"/>
      <c r="J233" s="253"/>
      <c r="K233" s="253"/>
      <c r="L233" s="258"/>
      <c r="M233" s="259"/>
      <c r="N233" s="260"/>
      <c r="O233" s="260"/>
      <c r="P233" s="260"/>
      <c r="Q233" s="260"/>
      <c r="R233" s="260"/>
      <c r="S233" s="260"/>
      <c r="T233" s="261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T233" s="262" t="s">
        <v>215</v>
      </c>
      <c r="AU233" s="262" t="s">
        <v>91</v>
      </c>
      <c r="AV233" s="14" t="s">
        <v>91</v>
      </c>
      <c r="AW233" s="14" t="s">
        <v>35</v>
      </c>
      <c r="AX233" s="14" t="s">
        <v>78</v>
      </c>
      <c r="AY233" s="262" t="s">
        <v>208</v>
      </c>
    </row>
    <row r="234" s="14" customFormat="1">
      <c r="A234" s="14"/>
      <c r="B234" s="252"/>
      <c r="C234" s="253"/>
      <c r="D234" s="243" t="s">
        <v>215</v>
      </c>
      <c r="E234" s="254" t="s">
        <v>1</v>
      </c>
      <c r="F234" s="255" t="s">
        <v>3147</v>
      </c>
      <c r="G234" s="253"/>
      <c r="H234" s="256">
        <v>4.5</v>
      </c>
      <c r="I234" s="257"/>
      <c r="J234" s="253"/>
      <c r="K234" s="253"/>
      <c r="L234" s="258"/>
      <c r="M234" s="259"/>
      <c r="N234" s="260"/>
      <c r="O234" s="260"/>
      <c r="P234" s="260"/>
      <c r="Q234" s="260"/>
      <c r="R234" s="260"/>
      <c r="S234" s="260"/>
      <c r="T234" s="261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T234" s="262" t="s">
        <v>215</v>
      </c>
      <c r="AU234" s="262" t="s">
        <v>91</v>
      </c>
      <c r="AV234" s="14" t="s">
        <v>91</v>
      </c>
      <c r="AW234" s="14" t="s">
        <v>35</v>
      </c>
      <c r="AX234" s="14" t="s">
        <v>78</v>
      </c>
      <c r="AY234" s="262" t="s">
        <v>208</v>
      </c>
    </row>
    <row r="235" s="14" customFormat="1">
      <c r="A235" s="14"/>
      <c r="B235" s="252"/>
      <c r="C235" s="253"/>
      <c r="D235" s="243" t="s">
        <v>215</v>
      </c>
      <c r="E235" s="254" t="s">
        <v>1</v>
      </c>
      <c r="F235" s="255" t="s">
        <v>3148</v>
      </c>
      <c r="G235" s="253"/>
      <c r="H235" s="256">
        <v>26.039999999999999</v>
      </c>
      <c r="I235" s="257"/>
      <c r="J235" s="253"/>
      <c r="K235" s="253"/>
      <c r="L235" s="258"/>
      <c r="M235" s="259"/>
      <c r="N235" s="260"/>
      <c r="O235" s="260"/>
      <c r="P235" s="260"/>
      <c r="Q235" s="260"/>
      <c r="R235" s="260"/>
      <c r="S235" s="260"/>
      <c r="T235" s="261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T235" s="262" t="s">
        <v>215</v>
      </c>
      <c r="AU235" s="262" t="s">
        <v>91</v>
      </c>
      <c r="AV235" s="14" t="s">
        <v>91</v>
      </c>
      <c r="AW235" s="14" t="s">
        <v>35</v>
      </c>
      <c r="AX235" s="14" t="s">
        <v>78</v>
      </c>
      <c r="AY235" s="262" t="s">
        <v>208</v>
      </c>
    </row>
    <row r="236" s="14" customFormat="1">
      <c r="A236" s="14"/>
      <c r="B236" s="252"/>
      <c r="C236" s="253"/>
      <c r="D236" s="243" t="s">
        <v>215</v>
      </c>
      <c r="E236" s="254" t="s">
        <v>1</v>
      </c>
      <c r="F236" s="255" t="s">
        <v>3149</v>
      </c>
      <c r="G236" s="253"/>
      <c r="H236" s="256">
        <v>131.59999999999999</v>
      </c>
      <c r="I236" s="257"/>
      <c r="J236" s="253"/>
      <c r="K236" s="253"/>
      <c r="L236" s="258"/>
      <c r="M236" s="259"/>
      <c r="N236" s="260"/>
      <c r="O236" s="260"/>
      <c r="P236" s="260"/>
      <c r="Q236" s="260"/>
      <c r="R236" s="260"/>
      <c r="S236" s="260"/>
      <c r="T236" s="261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T236" s="262" t="s">
        <v>215</v>
      </c>
      <c r="AU236" s="262" t="s">
        <v>91</v>
      </c>
      <c r="AV236" s="14" t="s">
        <v>91</v>
      </c>
      <c r="AW236" s="14" t="s">
        <v>35</v>
      </c>
      <c r="AX236" s="14" t="s">
        <v>78</v>
      </c>
      <c r="AY236" s="262" t="s">
        <v>208</v>
      </c>
    </row>
    <row r="237" s="14" customFormat="1">
      <c r="A237" s="14"/>
      <c r="B237" s="252"/>
      <c r="C237" s="253"/>
      <c r="D237" s="243" t="s">
        <v>215</v>
      </c>
      <c r="E237" s="254" t="s">
        <v>1</v>
      </c>
      <c r="F237" s="255" t="s">
        <v>3150</v>
      </c>
      <c r="G237" s="253"/>
      <c r="H237" s="256">
        <v>3.1000000000000001</v>
      </c>
      <c r="I237" s="257"/>
      <c r="J237" s="253"/>
      <c r="K237" s="253"/>
      <c r="L237" s="258"/>
      <c r="M237" s="259"/>
      <c r="N237" s="260"/>
      <c r="O237" s="260"/>
      <c r="P237" s="260"/>
      <c r="Q237" s="260"/>
      <c r="R237" s="260"/>
      <c r="S237" s="260"/>
      <c r="T237" s="261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T237" s="262" t="s">
        <v>215</v>
      </c>
      <c r="AU237" s="262" t="s">
        <v>91</v>
      </c>
      <c r="AV237" s="14" t="s">
        <v>91</v>
      </c>
      <c r="AW237" s="14" t="s">
        <v>35</v>
      </c>
      <c r="AX237" s="14" t="s">
        <v>78</v>
      </c>
      <c r="AY237" s="262" t="s">
        <v>208</v>
      </c>
    </row>
    <row r="238" s="15" customFormat="1">
      <c r="A238" s="15"/>
      <c r="B238" s="263"/>
      <c r="C238" s="264"/>
      <c r="D238" s="243" t="s">
        <v>215</v>
      </c>
      <c r="E238" s="265" t="s">
        <v>1</v>
      </c>
      <c r="F238" s="266" t="s">
        <v>218</v>
      </c>
      <c r="G238" s="264"/>
      <c r="H238" s="267">
        <v>278.39999999999998</v>
      </c>
      <c r="I238" s="268"/>
      <c r="J238" s="264"/>
      <c r="K238" s="264"/>
      <c r="L238" s="269"/>
      <c r="M238" s="270"/>
      <c r="N238" s="271"/>
      <c r="O238" s="271"/>
      <c r="P238" s="271"/>
      <c r="Q238" s="271"/>
      <c r="R238" s="271"/>
      <c r="S238" s="271"/>
      <c r="T238" s="272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T238" s="273" t="s">
        <v>215</v>
      </c>
      <c r="AU238" s="273" t="s">
        <v>91</v>
      </c>
      <c r="AV238" s="15" t="s">
        <v>214</v>
      </c>
      <c r="AW238" s="15" t="s">
        <v>35</v>
      </c>
      <c r="AX238" s="15" t="s">
        <v>85</v>
      </c>
      <c r="AY238" s="273" t="s">
        <v>208</v>
      </c>
    </row>
    <row r="239" s="12" customFormat="1" ht="22.8" customHeight="1">
      <c r="A239" s="12"/>
      <c r="B239" s="211"/>
      <c r="C239" s="212"/>
      <c r="D239" s="213" t="s">
        <v>77</v>
      </c>
      <c r="E239" s="225" t="s">
        <v>233</v>
      </c>
      <c r="F239" s="225" t="s">
        <v>3185</v>
      </c>
      <c r="G239" s="212"/>
      <c r="H239" s="212"/>
      <c r="I239" s="215"/>
      <c r="J239" s="226">
        <f>BK239</f>
        <v>0</v>
      </c>
      <c r="K239" s="212"/>
      <c r="L239" s="217"/>
      <c r="M239" s="218"/>
      <c r="N239" s="219"/>
      <c r="O239" s="219"/>
      <c r="P239" s="220">
        <f>SUM(P240:P273)</f>
        <v>0</v>
      </c>
      <c r="Q239" s="219"/>
      <c r="R239" s="220">
        <f>SUM(R240:R273)</f>
        <v>0</v>
      </c>
      <c r="S239" s="219"/>
      <c r="T239" s="221">
        <f>SUM(T240:T273)</f>
        <v>0</v>
      </c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R239" s="222" t="s">
        <v>85</v>
      </c>
      <c r="AT239" s="223" t="s">
        <v>77</v>
      </c>
      <c r="AU239" s="223" t="s">
        <v>85</v>
      </c>
      <c r="AY239" s="222" t="s">
        <v>208</v>
      </c>
      <c r="BK239" s="224">
        <f>SUM(BK240:BK273)</f>
        <v>0</v>
      </c>
    </row>
    <row r="240" s="2" customFormat="1" ht="16.5" customHeight="1">
      <c r="A240" s="38"/>
      <c r="B240" s="39"/>
      <c r="C240" s="227" t="s">
        <v>291</v>
      </c>
      <c r="D240" s="227" t="s">
        <v>210</v>
      </c>
      <c r="E240" s="228" t="s">
        <v>3186</v>
      </c>
      <c r="F240" s="229" t="s">
        <v>3187</v>
      </c>
      <c r="G240" s="230" t="s">
        <v>308</v>
      </c>
      <c r="H240" s="231">
        <v>131.59999999999999</v>
      </c>
      <c r="I240" s="232"/>
      <c r="J240" s="233">
        <f>ROUND(I240*H240,2)</f>
        <v>0</v>
      </c>
      <c r="K240" s="234"/>
      <c r="L240" s="44"/>
      <c r="M240" s="235" t="s">
        <v>1</v>
      </c>
      <c r="N240" s="236" t="s">
        <v>44</v>
      </c>
      <c r="O240" s="91"/>
      <c r="P240" s="237">
        <f>O240*H240</f>
        <v>0</v>
      </c>
      <c r="Q240" s="237">
        <v>0</v>
      </c>
      <c r="R240" s="237">
        <f>Q240*H240</f>
        <v>0</v>
      </c>
      <c r="S240" s="237">
        <v>0</v>
      </c>
      <c r="T240" s="238">
        <f>S240*H240</f>
        <v>0</v>
      </c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R240" s="239" t="s">
        <v>214</v>
      </c>
      <c r="AT240" s="239" t="s">
        <v>210</v>
      </c>
      <c r="AU240" s="239" t="s">
        <v>91</v>
      </c>
      <c r="AY240" s="17" t="s">
        <v>208</v>
      </c>
      <c r="BE240" s="240">
        <f>IF(N240="základní",J240,0)</f>
        <v>0</v>
      </c>
      <c r="BF240" s="240">
        <f>IF(N240="snížená",J240,0)</f>
        <v>0</v>
      </c>
      <c r="BG240" s="240">
        <f>IF(N240="zákl. přenesená",J240,0)</f>
        <v>0</v>
      </c>
      <c r="BH240" s="240">
        <f>IF(N240="sníž. přenesená",J240,0)</f>
        <v>0</v>
      </c>
      <c r="BI240" s="240">
        <f>IF(N240="nulová",J240,0)</f>
        <v>0</v>
      </c>
      <c r="BJ240" s="17" t="s">
        <v>91</v>
      </c>
      <c r="BK240" s="240">
        <f>ROUND(I240*H240,2)</f>
        <v>0</v>
      </c>
      <c r="BL240" s="17" t="s">
        <v>214</v>
      </c>
      <c r="BM240" s="239" t="s">
        <v>370</v>
      </c>
    </row>
    <row r="241" s="14" customFormat="1">
      <c r="A241" s="14"/>
      <c r="B241" s="252"/>
      <c r="C241" s="253"/>
      <c r="D241" s="243" t="s">
        <v>215</v>
      </c>
      <c r="E241" s="254" t="s">
        <v>1</v>
      </c>
      <c r="F241" s="255" t="s">
        <v>3149</v>
      </c>
      <c r="G241" s="253"/>
      <c r="H241" s="256">
        <v>131.59999999999999</v>
      </c>
      <c r="I241" s="257"/>
      <c r="J241" s="253"/>
      <c r="K241" s="253"/>
      <c r="L241" s="258"/>
      <c r="M241" s="259"/>
      <c r="N241" s="260"/>
      <c r="O241" s="260"/>
      <c r="P241" s="260"/>
      <c r="Q241" s="260"/>
      <c r="R241" s="260"/>
      <c r="S241" s="260"/>
      <c r="T241" s="261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T241" s="262" t="s">
        <v>215</v>
      </c>
      <c r="AU241" s="262" t="s">
        <v>91</v>
      </c>
      <c r="AV241" s="14" t="s">
        <v>91</v>
      </c>
      <c r="AW241" s="14" t="s">
        <v>35</v>
      </c>
      <c r="AX241" s="14" t="s">
        <v>78</v>
      </c>
      <c r="AY241" s="262" t="s">
        <v>208</v>
      </c>
    </row>
    <row r="242" s="15" customFormat="1">
      <c r="A242" s="15"/>
      <c r="B242" s="263"/>
      <c r="C242" s="264"/>
      <c r="D242" s="243" t="s">
        <v>215</v>
      </c>
      <c r="E242" s="265" t="s">
        <v>1</v>
      </c>
      <c r="F242" s="266" t="s">
        <v>218</v>
      </c>
      <c r="G242" s="264"/>
      <c r="H242" s="267">
        <v>131.59999999999999</v>
      </c>
      <c r="I242" s="268"/>
      <c r="J242" s="264"/>
      <c r="K242" s="264"/>
      <c r="L242" s="269"/>
      <c r="M242" s="270"/>
      <c r="N242" s="271"/>
      <c r="O242" s="271"/>
      <c r="P242" s="271"/>
      <c r="Q242" s="271"/>
      <c r="R242" s="271"/>
      <c r="S242" s="271"/>
      <c r="T242" s="272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T242" s="273" t="s">
        <v>215</v>
      </c>
      <c r="AU242" s="273" t="s">
        <v>91</v>
      </c>
      <c r="AV242" s="15" t="s">
        <v>214</v>
      </c>
      <c r="AW242" s="15" t="s">
        <v>35</v>
      </c>
      <c r="AX242" s="15" t="s">
        <v>85</v>
      </c>
      <c r="AY242" s="273" t="s">
        <v>208</v>
      </c>
    </row>
    <row r="243" s="2" customFormat="1" ht="16.5" customHeight="1">
      <c r="A243" s="38"/>
      <c r="B243" s="39"/>
      <c r="C243" s="227" t="s">
        <v>372</v>
      </c>
      <c r="D243" s="227" t="s">
        <v>210</v>
      </c>
      <c r="E243" s="228" t="s">
        <v>3188</v>
      </c>
      <c r="F243" s="229" t="s">
        <v>3189</v>
      </c>
      <c r="G243" s="230" t="s">
        <v>308</v>
      </c>
      <c r="H243" s="231">
        <v>267.16000000000003</v>
      </c>
      <c r="I243" s="232"/>
      <c r="J243" s="233">
        <f>ROUND(I243*H243,2)</f>
        <v>0</v>
      </c>
      <c r="K243" s="234"/>
      <c r="L243" s="44"/>
      <c r="M243" s="235" t="s">
        <v>1</v>
      </c>
      <c r="N243" s="236" t="s">
        <v>44</v>
      </c>
      <c r="O243" s="91"/>
      <c r="P243" s="237">
        <f>O243*H243</f>
        <v>0</v>
      </c>
      <c r="Q243" s="237">
        <v>0</v>
      </c>
      <c r="R243" s="237">
        <f>Q243*H243</f>
        <v>0</v>
      </c>
      <c r="S243" s="237">
        <v>0</v>
      </c>
      <c r="T243" s="238">
        <f>S243*H243</f>
        <v>0</v>
      </c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R243" s="239" t="s">
        <v>214</v>
      </c>
      <c r="AT243" s="239" t="s">
        <v>210</v>
      </c>
      <c r="AU243" s="239" t="s">
        <v>91</v>
      </c>
      <c r="AY243" s="17" t="s">
        <v>208</v>
      </c>
      <c r="BE243" s="240">
        <f>IF(N243="základní",J243,0)</f>
        <v>0</v>
      </c>
      <c r="BF243" s="240">
        <f>IF(N243="snížená",J243,0)</f>
        <v>0</v>
      </c>
      <c r="BG243" s="240">
        <f>IF(N243="zákl. přenesená",J243,0)</f>
        <v>0</v>
      </c>
      <c r="BH243" s="240">
        <f>IF(N243="sníž. přenesená",J243,0)</f>
        <v>0</v>
      </c>
      <c r="BI243" s="240">
        <f>IF(N243="nulová",J243,0)</f>
        <v>0</v>
      </c>
      <c r="BJ243" s="17" t="s">
        <v>91</v>
      </c>
      <c r="BK243" s="240">
        <f>ROUND(I243*H243,2)</f>
        <v>0</v>
      </c>
      <c r="BL243" s="17" t="s">
        <v>214</v>
      </c>
      <c r="BM243" s="239" t="s">
        <v>375</v>
      </c>
    </row>
    <row r="244" s="14" customFormat="1">
      <c r="A244" s="14"/>
      <c r="B244" s="252"/>
      <c r="C244" s="253"/>
      <c r="D244" s="243" t="s">
        <v>215</v>
      </c>
      <c r="E244" s="254" t="s">
        <v>1</v>
      </c>
      <c r="F244" s="255" t="s">
        <v>3146</v>
      </c>
      <c r="G244" s="253"/>
      <c r="H244" s="256">
        <v>104.16</v>
      </c>
      <c r="I244" s="257"/>
      <c r="J244" s="253"/>
      <c r="K244" s="253"/>
      <c r="L244" s="258"/>
      <c r="M244" s="259"/>
      <c r="N244" s="260"/>
      <c r="O244" s="260"/>
      <c r="P244" s="260"/>
      <c r="Q244" s="260"/>
      <c r="R244" s="260"/>
      <c r="S244" s="260"/>
      <c r="T244" s="261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T244" s="262" t="s">
        <v>215</v>
      </c>
      <c r="AU244" s="262" t="s">
        <v>91</v>
      </c>
      <c r="AV244" s="14" t="s">
        <v>91</v>
      </c>
      <c r="AW244" s="14" t="s">
        <v>35</v>
      </c>
      <c r="AX244" s="14" t="s">
        <v>78</v>
      </c>
      <c r="AY244" s="262" t="s">
        <v>208</v>
      </c>
    </row>
    <row r="245" s="14" customFormat="1">
      <c r="A245" s="14"/>
      <c r="B245" s="252"/>
      <c r="C245" s="253"/>
      <c r="D245" s="243" t="s">
        <v>215</v>
      </c>
      <c r="E245" s="254" t="s">
        <v>1</v>
      </c>
      <c r="F245" s="255" t="s">
        <v>3147</v>
      </c>
      <c r="G245" s="253"/>
      <c r="H245" s="256">
        <v>4.5</v>
      </c>
      <c r="I245" s="257"/>
      <c r="J245" s="253"/>
      <c r="K245" s="253"/>
      <c r="L245" s="258"/>
      <c r="M245" s="259"/>
      <c r="N245" s="260"/>
      <c r="O245" s="260"/>
      <c r="P245" s="260"/>
      <c r="Q245" s="260"/>
      <c r="R245" s="260"/>
      <c r="S245" s="260"/>
      <c r="T245" s="261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62" t="s">
        <v>215</v>
      </c>
      <c r="AU245" s="262" t="s">
        <v>91</v>
      </c>
      <c r="AV245" s="14" t="s">
        <v>91</v>
      </c>
      <c r="AW245" s="14" t="s">
        <v>35</v>
      </c>
      <c r="AX245" s="14" t="s">
        <v>78</v>
      </c>
      <c r="AY245" s="262" t="s">
        <v>208</v>
      </c>
    </row>
    <row r="246" s="14" customFormat="1">
      <c r="A246" s="14"/>
      <c r="B246" s="252"/>
      <c r="C246" s="253"/>
      <c r="D246" s="243" t="s">
        <v>215</v>
      </c>
      <c r="E246" s="254" t="s">
        <v>1</v>
      </c>
      <c r="F246" s="255" t="s">
        <v>3190</v>
      </c>
      <c r="G246" s="253"/>
      <c r="H246" s="256">
        <v>23.800000000000001</v>
      </c>
      <c r="I246" s="257"/>
      <c r="J246" s="253"/>
      <c r="K246" s="253"/>
      <c r="L246" s="258"/>
      <c r="M246" s="259"/>
      <c r="N246" s="260"/>
      <c r="O246" s="260"/>
      <c r="P246" s="260"/>
      <c r="Q246" s="260"/>
      <c r="R246" s="260"/>
      <c r="S246" s="260"/>
      <c r="T246" s="261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T246" s="262" t="s">
        <v>215</v>
      </c>
      <c r="AU246" s="262" t="s">
        <v>91</v>
      </c>
      <c r="AV246" s="14" t="s">
        <v>91</v>
      </c>
      <c r="AW246" s="14" t="s">
        <v>35</v>
      </c>
      <c r="AX246" s="14" t="s">
        <v>78</v>
      </c>
      <c r="AY246" s="262" t="s">
        <v>208</v>
      </c>
    </row>
    <row r="247" s="14" customFormat="1">
      <c r="A247" s="14"/>
      <c r="B247" s="252"/>
      <c r="C247" s="253"/>
      <c r="D247" s="243" t="s">
        <v>215</v>
      </c>
      <c r="E247" s="254" t="s">
        <v>1</v>
      </c>
      <c r="F247" s="255" t="s">
        <v>3149</v>
      </c>
      <c r="G247" s="253"/>
      <c r="H247" s="256">
        <v>131.59999999999999</v>
      </c>
      <c r="I247" s="257"/>
      <c r="J247" s="253"/>
      <c r="K247" s="253"/>
      <c r="L247" s="258"/>
      <c r="M247" s="259"/>
      <c r="N247" s="260"/>
      <c r="O247" s="260"/>
      <c r="P247" s="260"/>
      <c r="Q247" s="260"/>
      <c r="R247" s="260"/>
      <c r="S247" s="260"/>
      <c r="T247" s="261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T247" s="262" t="s">
        <v>215</v>
      </c>
      <c r="AU247" s="262" t="s">
        <v>91</v>
      </c>
      <c r="AV247" s="14" t="s">
        <v>91</v>
      </c>
      <c r="AW247" s="14" t="s">
        <v>35</v>
      </c>
      <c r="AX247" s="14" t="s">
        <v>78</v>
      </c>
      <c r="AY247" s="262" t="s">
        <v>208</v>
      </c>
    </row>
    <row r="248" s="14" customFormat="1">
      <c r="A248" s="14"/>
      <c r="B248" s="252"/>
      <c r="C248" s="253"/>
      <c r="D248" s="243" t="s">
        <v>215</v>
      </c>
      <c r="E248" s="254" t="s">
        <v>1</v>
      </c>
      <c r="F248" s="255" t="s">
        <v>3150</v>
      </c>
      <c r="G248" s="253"/>
      <c r="H248" s="256">
        <v>3.1000000000000001</v>
      </c>
      <c r="I248" s="257"/>
      <c r="J248" s="253"/>
      <c r="K248" s="253"/>
      <c r="L248" s="258"/>
      <c r="M248" s="259"/>
      <c r="N248" s="260"/>
      <c r="O248" s="260"/>
      <c r="P248" s="260"/>
      <c r="Q248" s="260"/>
      <c r="R248" s="260"/>
      <c r="S248" s="260"/>
      <c r="T248" s="261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T248" s="262" t="s">
        <v>215</v>
      </c>
      <c r="AU248" s="262" t="s">
        <v>91</v>
      </c>
      <c r="AV248" s="14" t="s">
        <v>91</v>
      </c>
      <c r="AW248" s="14" t="s">
        <v>35</v>
      </c>
      <c r="AX248" s="14" t="s">
        <v>78</v>
      </c>
      <c r="AY248" s="262" t="s">
        <v>208</v>
      </c>
    </row>
    <row r="249" s="15" customFormat="1">
      <c r="A249" s="15"/>
      <c r="B249" s="263"/>
      <c r="C249" s="264"/>
      <c r="D249" s="243" t="s">
        <v>215</v>
      </c>
      <c r="E249" s="265" t="s">
        <v>1</v>
      </c>
      <c r="F249" s="266" t="s">
        <v>218</v>
      </c>
      <c r="G249" s="264"/>
      <c r="H249" s="267">
        <v>267.16000000000003</v>
      </c>
      <c r="I249" s="268"/>
      <c r="J249" s="264"/>
      <c r="K249" s="264"/>
      <c r="L249" s="269"/>
      <c r="M249" s="270"/>
      <c r="N249" s="271"/>
      <c r="O249" s="271"/>
      <c r="P249" s="271"/>
      <c r="Q249" s="271"/>
      <c r="R249" s="271"/>
      <c r="S249" s="271"/>
      <c r="T249" s="272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T249" s="273" t="s">
        <v>215</v>
      </c>
      <c r="AU249" s="273" t="s">
        <v>91</v>
      </c>
      <c r="AV249" s="15" t="s">
        <v>214</v>
      </c>
      <c r="AW249" s="15" t="s">
        <v>35</v>
      </c>
      <c r="AX249" s="15" t="s">
        <v>85</v>
      </c>
      <c r="AY249" s="273" t="s">
        <v>208</v>
      </c>
    </row>
    <row r="250" s="2" customFormat="1" ht="16.5" customHeight="1">
      <c r="A250" s="38"/>
      <c r="B250" s="39"/>
      <c r="C250" s="227" t="s">
        <v>298</v>
      </c>
      <c r="D250" s="227" t="s">
        <v>210</v>
      </c>
      <c r="E250" s="228" t="s">
        <v>3191</v>
      </c>
      <c r="F250" s="229" t="s">
        <v>3192</v>
      </c>
      <c r="G250" s="230" t="s">
        <v>308</v>
      </c>
      <c r="H250" s="231">
        <v>22.699999999999999</v>
      </c>
      <c r="I250" s="232"/>
      <c r="J250" s="233">
        <f>ROUND(I250*H250,2)</f>
        <v>0</v>
      </c>
      <c r="K250" s="234"/>
      <c r="L250" s="44"/>
      <c r="M250" s="235" t="s">
        <v>1</v>
      </c>
      <c r="N250" s="236" t="s">
        <v>44</v>
      </c>
      <c r="O250" s="91"/>
      <c r="P250" s="237">
        <f>O250*H250</f>
        <v>0</v>
      </c>
      <c r="Q250" s="237">
        <v>0</v>
      </c>
      <c r="R250" s="237">
        <f>Q250*H250</f>
        <v>0</v>
      </c>
      <c r="S250" s="237">
        <v>0</v>
      </c>
      <c r="T250" s="238">
        <f>S250*H250</f>
        <v>0</v>
      </c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R250" s="239" t="s">
        <v>214</v>
      </c>
      <c r="AT250" s="239" t="s">
        <v>210</v>
      </c>
      <c r="AU250" s="239" t="s">
        <v>91</v>
      </c>
      <c r="AY250" s="17" t="s">
        <v>208</v>
      </c>
      <c r="BE250" s="240">
        <f>IF(N250="základní",J250,0)</f>
        <v>0</v>
      </c>
      <c r="BF250" s="240">
        <f>IF(N250="snížená",J250,0)</f>
        <v>0</v>
      </c>
      <c r="BG250" s="240">
        <f>IF(N250="zákl. přenesená",J250,0)</f>
        <v>0</v>
      </c>
      <c r="BH250" s="240">
        <f>IF(N250="sníž. přenesená",J250,0)</f>
        <v>0</v>
      </c>
      <c r="BI250" s="240">
        <f>IF(N250="nulová",J250,0)</f>
        <v>0</v>
      </c>
      <c r="BJ250" s="17" t="s">
        <v>91</v>
      </c>
      <c r="BK250" s="240">
        <f>ROUND(I250*H250,2)</f>
        <v>0</v>
      </c>
      <c r="BL250" s="17" t="s">
        <v>214</v>
      </c>
      <c r="BM250" s="239" t="s">
        <v>380</v>
      </c>
    </row>
    <row r="251" s="2" customFormat="1" ht="33" customHeight="1">
      <c r="A251" s="38"/>
      <c r="B251" s="39"/>
      <c r="C251" s="227" t="s">
        <v>383</v>
      </c>
      <c r="D251" s="227" t="s">
        <v>210</v>
      </c>
      <c r="E251" s="228" t="s">
        <v>3193</v>
      </c>
      <c r="F251" s="229" t="s">
        <v>3194</v>
      </c>
      <c r="G251" s="230" t="s">
        <v>308</v>
      </c>
      <c r="H251" s="231">
        <v>18</v>
      </c>
      <c r="I251" s="232"/>
      <c r="J251" s="233">
        <f>ROUND(I251*H251,2)</f>
        <v>0</v>
      </c>
      <c r="K251" s="234"/>
      <c r="L251" s="44"/>
      <c r="M251" s="235" t="s">
        <v>1</v>
      </c>
      <c r="N251" s="236" t="s">
        <v>44</v>
      </c>
      <c r="O251" s="91"/>
      <c r="P251" s="237">
        <f>O251*H251</f>
        <v>0</v>
      </c>
      <c r="Q251" s="237">
        <v>0</v>
      </c>
      <c r="R251" s="237">
        <f>Q251*H251</f>
        <v>0</v>
      </c>
      <c r="S251" s="237">
        <v>0</v>
      </c>
      <c r="T251" s="238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9" t="s">
        <v>214</v>
      </c>
      <c r="AT251" s="239" t="s">
        <v>210</v>
      </c>
      <c r="AU251" s="239" t="s">
        <v>91</v>
      </c>
      <c r="AY251" s="17" t="s">
        <v>208</v>
      </c>
      <c r="BE251" s="240">
        <f>IF(N251="základní",J251,0)</f>
        <v>0</v>
      </c>
      <c r="BF251" s="240">
        <f>IF(N251="snížená",J251,0)</f>
        <v>0</v>
      </c>
      <c r="BG251" s="240">
        <f>IF(N251="zákl. přenesená",J251,0)</f>
        <v>0</v>
      </c>
      <c r="BH251" s="240">
        <f>IF(N251="sníž. přenesená",J251,0)</f>
        <v>0</v>
      </c>
      <c r="BI251" s="240">
        <f>IF(N251="nulová",J251,0)</f>
        <v>0</v>
      </c>
      <c r="BJ251" s="17" t="s">
        <v>91</v>
      </c>
      <c r="BK251" s="240">
        <f>ROUND(I251*H251,2)</f>
        <v>0</v>
      </c>
      <c r="BL251" s="17" t="s">
        <v>214</v>
      </c>
      <c r="BM251" s="239" t="s">
        <v>386</v>
      </c>
    </row>
    <row r="252" s="2" customFormat="1" ht="21.75" customHeight="1">
      <c r="A252" s="38"/>
      <c r="B252" s="39"/>
      <c r="C252" s="227" t="s">
        <v>303</v>
      </c>
      <c r="D252" s="227" t="s">
        <v>210</v>
      </c>
      <c r="E252" s="228" t="s">
        <v>3195</v>
      </c>
      <c r="F252" s="229" t="s">
        <v>3196</v>
      </c>
      <c r="G252" s="230" t="s">
        <v>308</v>
      </c>
      <c r="H252" s="231">
        <v>54</v>
      </c>
      <c r="I252" s="232"/>
      <c r="J252" s="233">
        <f>ROUND(I252*H252,2)</f>
        <v>0</v>
      </c>
      <c r="K252" s="234"/>
      <c r="L252" s="44"/>
      <c r="M252" s="235" t="s">
        <v>1</v>
      </c>
      <c r="N252" s="236" t="s">
        <v>44</v>
      </c>
      <c r="O252" s="91"/>
      <c r="P252" s="237">
        <f>O252*H252</f>
        <v>0</v>
      </c>
      <c r="Q252" s="237">
        <v>0</v>
      </c>
      <c r="R252" s="237">
        <f>Q252*H252</f>
        <v>0</v>
      </c>
      <c r="S252" s="237">
        <v>0</v>
      </c>
      <c r="T252" s="238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9" t="s">
        <v>214</v>
      </c>
      <c r="AT252" s="239" t="s">
        <v>210</v>
      </c>
      <c r="AU252" s="239" t="s">
        <v>91</v>
      </c>
      <c r="AY252" s="17" t="s">
        <v>208</v>
      </c>
      <c r="BE252" s="240">
        <f>IF(N252="základní",J252,0)</f>
        <v>0</v>
      </c>
      <c r="BF252" s="240">
        <f>IF(N252="snížená",J252,0)</f>
        <v>0</v>
      </c>
      <c r="BG252" s="240">
        <f>IF(N252="zákl. přenesená",J252,0)</f>
        <v>0</v>
      </c>
      <c r="BH252" s="240">
        <f>IF(N252="sníž. přenesená",J252,0)</f>
        <v>0</v>
      </c>
      <c r="BI252" s="240">
        <f>IF(N252="nulová",J252,0)</f>
        <v>0</v>
      </c>
      <c r="BJ252" s="17" t="s">
        <v>91</v>
      </c>
      <c r="BK252" s="240">
        <f>ROUND(I252*H252,2)</f>
        <v>0</v>
      </c>
      <c r="BL252" s="17" t="s">
        <v>214</v>
      </c>
      <c r="BM252" s="239" t="s">
        <v>389</v>
      </c>
    </row>
    <row r="253" s="14" customFormat="1">
      <c r="A253" s="14"/>
      <c r="B253" s="252"/>
      <c r="C253" s="253"/>
      <c r="D253" s="243" t="s">
        <v>215</v>
      </c>
      <c r="E253" s="254" t="s">
        <v>1</v>
      </c>
      <c r="F253" s="255" t="s">
        <v>3197</v>
      </c>
      <c r="G253" s="253"/>
      <c r="H253" s="256">
        <v>54</v>
      </c>
      <c r="I253" s="257"/>
      <c r="J253" s="253"/>
      <c r="K253" s="253"/>
      <c r="L253" s="258"/>
      <c r="M253" s="259"/>
      <c r="N253" s="260"/>
      <c r="O253" s="260"/>
      <c r="P253" s="260"/>
      <c r="Q253" s="260"/>
      <c r="R253" s="260"/>
      <c r="S253" s="260"/>
      <c r="T253" s="261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T253" s="262" t="s">
        <v>215</v>
      </c>
      <c r="AU253" s="262" t="s">
        <v>91</v>
      </c>
      <c r="AV253" s="14" t="s">
        <v>91</v>
      </c>
      <c r="AW253" s="14" t="s">
        <v>35</v>
      </c>
      <c r="AX253" s="14" t="s">
        <v>78</v>
      </c>
      <c r="AY253" s="262" t="s">
        <v>208</v>
      </c>
    </row>
    <row r="254" s="15" customFormat="1">
      <c r="A254" s="15"/>
      <c r="B254" s="263"/>
      <c r="C254" s="264"/>
      <c r="D254" s="243" t="s">
        <v>215</v>
      </c>
      <c r="E254" s="265" t="s">
        <v>1</v>
      </c>
      <c r="F254" s="266" t="s">
        <v>218</v>
      </c>
      <c r="G254" s="264"/>
      <c r="H254" s="267">
        <v>54</v>
      </c>
      <c r="I254" s="268"/>
      <c r="J254" s="264"/>
      <c r="K254" s="264"/>
      <c r="L254" s="269"/>
      <c r="M254" s="270"/>
      <c r="N254" s="271"/>
      <c r="O254" s="271"/>
      <c r="P254" s="271"/>
      <c r="Q254" s="271"/>
      <c r="R254" s="271"/>
      <c r="S254" s="271"/>
      <c r="T254" s="272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T254" s="273" t="s">
        <v>215</v>
      </c>
      <c r="AU254" s="273" t="s">
        <v>91</v>
      </c>
      <c r="AV254" s="15" t="s">
        <v>214</v>
      </c>
      <c r="AW254" s="15" t="s">
        <v>35</v>
      </c>
      <c r="AX254" s="15" t="s">
        <v>85</v>
      </c>
      <c r="AY254" s="273" t="s">
        <v>208</v>
      </c>
    </row>
    <row r="255" s="2" customFormat="1" ht="33" customHeight="1">
      <c r="A255" s="38"/>
      <c r="B255" s="39"/>
      <c r="C255" s="227" t="s">
        <v>390</v>
      </c>
      <c r="D255" s="227" t="s">
        <v>210</v>
      </c>
      <c r="E255" s="228" t="s">
        <v>3198</v>
      </c>
      <c r="F255" s="229" t="s">
        <v>3199</v>
      </c>
      <c r="G255" s="230" t="s">
        <v>308</v>
      </c>
      <c r="H255" s="231">
        <v>36</v>
      </c>
      <c r="I255" s="232"/>
      <c r="J255" s="233">
        <f>ROUND(I255*H255,2)</f>
        <v>0</v>
      </c>
      <c r="K255" s="234"/>
      <c r="L255" s="44"/>
      <c r="M255" s="235" t="s">
        <v>1</v>
      </c>
      <c r="N255" s="236" t="s">
        <v>44</v>
      </c>
      <c r="O255" s="91"/>
      <c r="P255" s="237">
        <f>O255*H255</f>
        <v>0</v>
      </c>
      <c r="Q255" s="237">
        <v>0</v>
      </c>
      <c r="R255" s="237">
        <f>Q255*H255</f>
        <v>0</v>
      </c>
      <c r="S255" s="237">
        <v>0</v>
      </c>
      <c r="T255" s="238">
        <f>S255*H255</f>
        <v>0</v>
      </c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R255" s="239" t="s">
        <v>214</v>
      </c>
      <c r="AT255" s="239" t="s">
        <v>210</v>
      </c>
      <c r="AU255" s="239" t="s">
        <v>91</v>
      </c>
      <c r="AY255" s="17" t="s">
        <v>208</v>
      </c>
      <c r="BE255" s="240">
        <f>IF(N255="základní",J255,0)</f>
        <v>0</v>
      </c>
      <c r="BF255" s="240">
        <f>IF(N255="snížená",J255,0)</f>
        <v>0</v>
      </c>
      <c r="BG255" s="240">
        <f>IF(N255="zákl. přenesená",J255,0)</f>
        <v>0</v>
      </c>
      <c r="BH255" s="240">
        <f>IF(N255="sníž. přenesená",J255,0)</f>
        <v>0</v>
      </c>
      <c r="BI255" s="240">
        <f>IF(N255="nulová",J255,0)</f>
        <v>0</v>
      </c>
      <c r="BJ255" s="17" t="s">
        <v>91</v>
      </c>
      <c r="BK255" s="240">
        <f>ROUND(I255*H255,2)</f>
        <v>0</v>
      </c>
      <c r="BL255" s="17" t="s">
        <v>214</v>
      </c>
      <c r="BM255" s="239" t="s">
        <v>393</v>
      </c>
    </row>
    <row r="256" s="2" customFormat="1" ht="24.15" customHeight="1">
      <c r="A256" s="38"/>
      <c r="B256" s="39"/>
      <c r="C256" s="227" t="s">
        <v>309</v>
      </c>
      <c r="D256" s="227" t="s">
        <v>210</v>
      </c>
      <c r="E256" s="228" t="s">
        <v>3200</v>
      </c>
      <c r="F256" s="229" t="s">
        <v>3201</v>
      </c>
      <c r="G256" s="230" t="s">
        <v>308</v>
      </c>
      <c r="H256" s="231">
        <v>146.80000000000001</v>
      </c>
      <c r="I256" s="232"/>
      <c r="J256" s="233">
        <f>ROUND(I256*H256,2)</f>
        <v>0</v>
      </c>
      <c r="K256" s="234"/>
      <c r="L256" s="44"/>
      <c r="M256" s="235" t="s">
        <v>1</v>
      </c>
      <c r="N256" s="236" t="s">
        <v>44</v>
      </c>
      <c r="O256" s="91"/>
      <c r="P256" s="237">
        <f>O256*H256</f>
        <v>0</v>
      </c>
      <c r="Q256" s="237">
        <v>0</v>
      </c>
      <c r="R256" s="237">
        <f>Q256*H256</f>
        <v>0</v>
      </c>
      <c r="S256" s="237">
        <v>0</v>
      </c>
      <c r="T256" s="238">
        <f>S256*H256</f>
        <v>0</v>
      </c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R256" s="239" t="s">
        <v>214</v>
      </c>
      <c r="AT256" s="239" t="s">
        <v>210</v>
      </c>
      <c r="AU256" s="239" t="s">
        <v>91</v>
      </c>
      <c r="AY256" s="17" t="s">
        <v>208</v>
      </c>
      <c r="BE256" s="240">
        <f>IF(N256="základní",J256,0)</f>
        <v>0</v>
      </c>
      <c r="BF256" s="240">
        <f>IF(N256="snížená",J256,0)</f>
        <v>0</v>
      </c>
      <c r="BG256" s="240">
        <f>IF(N256="zákl. přenesená",J256,0)</f>
        <v>0</v>
      </c>
      <c r="BH256" s="240">
        <f>IF(N256="sníž. přenesená",J256,0)</f>
        <v>0</v>
      </c>
      <c r="BI256" s="240">
        <f>IF(N256="nulová",J256,0)</f>
        <v>0</v>
      </c>
      <c r="BJ256" s="17" t="s">
        <v>91</v>
      </c>
      <c r="BK256" s="240">
        <f>ROUND(I256*H256,2)</f>
        <v>0</v>
      </c>
      <c r="BL256" s="17" t="s">
        <v>214</v>
      </c>
      <c r="BM256" s="239" t="s">
        <v>396</v>
      </c>
    </row>
    <row r="257" s="14" customFormat="1">
      <c r="A257" s="14"/>
      <c r="B257" s="252"/>
      <c r="C257" s="253"/>
      <c r="D257" s="243" t="s">
        <v>215</v>
      </c>
      <c r="E257" s="254" t="s">
        <v>1</v>
      </c>
      <c r="F257" s="255" t="s">
        <v>3102</v>
      </c>
      <c r="G257" s="253"/>
      <c r="H257" s="256">
        <v>9</v>
      </c>
      <c r="I257" s="257"/>
      <c r="J257" s="253"/>
      <c r="K257" s="253"/>
      <c r="L257" s="258"/>
      <c r="M257" s="259"/>
      <c r="N257" s="260"/>
      <c r="O257" s="260"/>
      <c r="P257" s="260"/>
      <c r="Q257" s="260"/>
      <c r="R257" s="260"/>
      <c r="S257" s="260"/>
      <c r="T257" s="261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T257" s="262" t="s">
        <v>215</v>
      </c>
      <c r="AU257" s="262" t="s">
        <v>91</v>
      </c>
      <c r="AV257" s="14" t="s">
        <v>91</v>
      </c>
      <c r="AW257" s="14" t="s">
        <v>35</v>
      </c>
      <c r="AX257" s="14" t="s">
        <v>78</v>
      </c>
      <c r="AY257" s="262" t="s">
        <v>208</v>
      </c>
    </row>
    <row r="258" s="14" customFormat="1">
      <c r="A258" s="14"/>
      <c r="B258" s="252"/>
      <c r="C258" s="253"/>
      <c r="D258" s="243" t="s">
        <v>215</v>
      </c>
      <c r="E258" s="254" t="s">
        <v>1</v>
      </c>
      <c r="F258" s="255" t="s">
        <v>3146</v>
      </c>
      <c r="G258" s="253"/>
      <c r="H258" s="256">
        <v>104.16</v>
      </c>
      <c r="I258" s="257"/>
      <c r="J258" s="253"/>
      <c r="K258" s="253"/>
      <c r="L258" s="258"/>
      <c r="M258" s="259"/>
      <c r="N258" s="260"/>
      <c r="O258" s="260"/>
      <c r="P258" s="260"/>
      <c r="Q258" s="260"/>
      <c r="R258" s="260"/>
      <c r="S258" s="260"/>
      <c r="T258" s="261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T258" s="262" t="s">
        <v>215</v>
      </c>
      <c r="AU258" s="262" t="s">
        <v>91</v>
      </c>
      <c r="AV258" s="14" t="s">
        <v>91</v>
      </c>
      <c r="AW258" s="14" t="s">
        <v>35</v>
      </c>
      <c r="AX258" s="14" t="s">
        <v>78</v>
      </c>
      <c r="AY258" s="262" t="s">
        <v>208</v>
      </c>
    </row>
    <row r="259" s="14" customFormat="1">
      <c r="A259" s="14"/>
      <c r="B259" s="252"/>
      <c r="C259" s="253"/>
      <c r="D259" s="243" t="s">
        <v>215</v>
      </c>
      <c r="E259" s="254" t="s">
        <v>1</v>
      </c>
      <c r="F259" s="255" t="s">
        <v>3147</v>
      </c>
      <c r="G259" s="253"/>
      <c r="H259" s="256">
        <v>4.5</v>
      </c>
      <c r="I259" s="257"/>
      <c r="J259" s="253"/>
      <c r="K259" s="253"/>
      <c r="L259" s="258"/>
      <c r="M259" s="259"/>
      <c r="N259" s="260"/>
      <c r="O259" s="260"/>
      <c r="P259" s="260"/>
      <c r="Q259" s="260"/>
      <c r="R259" s="260"/>
      <c r="S259" s="260"/>
      <c r="T259" s="261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T259" s="262" t="s">
        <v>215</v>
      </c>
      <c r="AU259" s="262" t="s">
        <v>91</v>
      </c>
      <c r="AV259" s="14" t="s">
        <v>91</v>
      </c>
      <c r="AW259" s="14" t="s">
        <v>35</v>
      </c>
      <c r="AX259" s="14" t="s">
        <v>78</v>
      </c>
      <c r="AY259" s="262" t="s">
        <v>208</v>
      </c>
    </row>
    <row r="260" s="14" customFormat="1">
      <c r="A260" s="14"/>
      <c r="B260" s="252"/>
      <c r="C260" s="253"/>
      <c r="D260" s="243" t="s">
        <v>215</v>
      </c>
      <c r="E260" s="254" t="s">
        <v>1</v>
      </c>
      <c r="F260" s="255" t="s">
        <v>3148</v>
      </c>
      <c r="G260" s="253"/>
      <c r="H260" s="256">
        <v>26.039999999999999</v>
      </c>
      <c r="I260" s="257"/>
      <c r="J260" s="253"/>
      <c r="K260" s="253"/>
      <c r="L260" s="258"/>
      <c r="M260" s="259"/>
      <c r="N260" s="260"/>
      <c r="O260" s="260"/>
      <c r="P260" s="260"/>
      <c r="Q260" s="260"/>
      <c r="R260" s="260"/>
      <c r="S260" s="260"/>
      <c r="T260" s="261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T260" s="262" t="s">
        <v>215</v>
      </c>
      <c r="AU260" s="262" t="s">
        <v>91</v>
      </c>
      <c r="AV260" s="14" t="s">
        <v>91</v>
      </c>
      <c r="AW260" s="14" t="s">
        <v>35</v>
      </c>
      <c r="AX260" s="14" t="s">
        <v>78</v>
      </c>
      <c r="AY260" s="262" t="s">
        <v>208</v>
      </c>
    </row>
    <row r="261" s="14" customFormat="1">
      <c r="A261" s="14"/>
      <c r="B261" s="252"/>
      <c r="C261" s="253"/>
      <c r="D261" s="243" t="s">
        <v>215</v>
      </c>
      <c r="E261" s="254" t="s">
        <v>1</v>
      </c>
      <c r="F261" s="255" t="s">
        <v>3150</v>
      </c>
      <c r="G261" s="253"/>
      <c r="H261" s="256">
        <v>3.1000000000000001</v>
      </c>
      <c r="I261" s="257"/>
      <c r="J261" s="253"/>
      <c r="K261" s="253"/>
      <c r="L261" s="258"/>
      <c r="M261" s="259"/>
      <c r="N261" s="260"/>
      <c r="O261" s="260"/>
      <c r="P261" s="260"/>
      <c r="Q261" s="260"/>
      <c r="R261" s="260"/>
      <c r="S261" s="260"/>
      <c r="T261" s="261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T261" s="262" t="s">
        <v>215</v>
      </c>
      <c r="AU261" s="262" t="s">
        <v>91</v>
      </c>
      <c r="AV261" s="14" t="s">
        <v>91</v>
      </c>
      <c r="AW261" s="14" t="s">
        <v>35</v>
      </c>
      <c r="AX261" s="14" t="s">
        <v>78</v>
      </c>
      <c r="AY261" s="262" t="s">
        <v>208</v>
      </c>
    </row>
    <row r="262" s="15" customFormat="1">
      <c r="A262" s="15"/>
      <c r="B262" s="263"/>
      <c r="C262" s="264"/>
      <c r="D262" s="243" t="s">
        <v>215</v>
      </c>
      <c r="E262" s="265" t="s">
        <v>1</v>
      </c>
      <c r="F262" s="266" t="s">
        <v>218</v>
      </c>
      <c r="G262" s="264"/>
      <c r="H262" s="267">
        <v>146.79999999999998</v>
      </c>
      <c r="I262" s="268"/>
      <c r="J262" s="264"/>
      <c r="K262" s="264"/>
      <c r="L262" s="269"/>
      <c r="M262" s="270"/>
      <c r="N262" s="271"/>
      <c r="O262" s="271"/>
      <c r="P262" s="271"/>
      <c r="Q262" s="271"/>
      <c r="R262" s="271"/>
      <c r="S262" s="271"/>
      <c r="T262" s="272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T262" s="273" t="s">
        <v>215</v>
      </c>
      <c r="AU262" s="273" t="s">
        <v>91</v>
      </c>
      <c r="AV262" s="15" t="s">
        <v>214</v>
      </c>
      <c r="AW262" s="15" t="s">
        <v>35</v>
      </c>
      <c r="AX262" s="15" t="s">
        <v>85</v>
      </c>
      <c r="AY262" s="273" t="s">
        <v>208</v>
      </c>
    </row>
    <row r="263" s="2" customFormat="1" ht="16.5" customHeight="1">
      <c r="A263" s="38"/>
      <c r="B263" s="39"/>
      <c r="C263" s="274" t="s">
        <v>397</v>
      </c>
      <c r="D263" s="274" t="s">
        <v>253</v>
      </c>
      <c r="E263" s="275" t="s">
        <v>3202</v>
      </c>
      <c r="F263" s="276" t="s">
        <v>3203</v>
      </c>
      <c r="G263" s="277" t="s">
        <v>308</v>
      </c>
      <c r="H263" s="278">
        <v>107.285</v>
      </c>
      <c r="I263" s="279"/>
      <c r="J263" s="280">
        <f>ROUND(I263*H263,2)</f>
        <v>0</v>
      </c>
      <c r="K263" s="281"/>
      <c r="L263" s="282"/>
      <c r="M263" s="283" t="s">
        <v>1</v>
      </c>
      <c r="N263" s="284" t="s">
        <v>44</v>
      </c>
      <c r="O263" s="91"/>
      <c r="P263" s="237">
        <f>O263*H263</f>
        <v>0</v>
      </c>
      <c r="Q263" s="237">
        <v>0</v>
      </c>
      <c r="R263" s="237">
        <f>Q263*H263</f>
        <v>0</v>
      </c>
      <c r="S263" s="237">
        <v>0</v>
      </c>
      <c r="T263" s="238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9" t="s">
        <v>231</v>
      </c>
      <c r="AT263" s="239" t="s">
        <v>253</v>
      </c>
      <c r="AU263" s="239" t="s">
        <v>91</v>
      </c>
      <c r="AY263" s="17" t="s">
        <v>208</v>
      </c>
      <c r="BE263" s="240">
        <f>IF(N263="základní",J263,0)</f>
        <v>0</v>
      </c>
      <c r="BF263" s="240">
        <f>IF(N263="snížená",J263,0)</f>
        <v>0</v>
      </c>
      <c r="BG263" s="240">
        <f>IF(N263="zákl. přenesená",J263,0)</f>
        <v>0</v>
      </c>
      <c r="BH263" s="240">
        <f>IF(N263="sníž. přenesená",J263,0)</f>
        <v>0</v>
      </c>
      <c r="BI263" s="240">
        <f>IF(N263="nulová",J263,0)</f>
        <v>0</v>
      </c>
      <c r="BJ263" s="17" t="s">
        <v>91</v>
      </c>
      <c r="BK263" s="240">
        <f>ROUND(I263*H263,2)</f>
        <v>0</v>
      </c>
      <c r="BL263" s="17" t="s">
        <v>214</v>
      </c>
      <c r="BM263" s="239" t="s">
        <v>400</v>
      </c>
    </row>
    <row r="264" s="2" customFormat="1" ht="16.5" customHeight="1">
      <c r="A264" s="38"/>
      <c r="B264" s="39"/>
      <c r="C264" s="274" t="s">
        <v>314</v>
      </c>
      <c r="D264" s="274" t="s">
        <v>253</v>
      </c>
      <c r="E264" s="275" t="s">
        <v>3204</v>
      </c>
      <c r="F264" s="276" t="s">
        <v>3205</v>
      </c>
      <c r="G264" s="277" t="s">
        <v>308</v>
      </c>
      <c r="H264" s="278">
        <v>24.513999999999999</v>
      </c>
      <c r="I264" s="279"/>
      <c r="J264" s="280">
        <f>ROUND(I264*H264,2)</f>
        <v>0</v>
      </c>
      <c r="K264" s="281"/>
      <c r="L264" s="282"/>
      <c r="M264" s="283" t="s">
        <v>1</v>
      </c>
      <c r="N264" s="284" t="s">
        <v>44</v>
      </c>
      <c r="O264" s="91"/>
      <c r="P264" s="237">
        <f>O264*H264</f>
        <v>0</v>
      </c>
      <c r="Q264" s="237">
        <v>0</v>
      </c>
      <c r="R264" s="237">
        <f>Q264*H264</f>
        <v>0</v>
      </c>
      <c r="S264" s="237">
        <v>0</v>
      </c>
      <c r="T264" s="238">
        <f>S264*H264</f>
        <v>0</v>
      </c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R264" s="239" t="s">
        <v>231</v>
      </c>
      <c r="AT264" s="239" t="s">
        <v>253</v>
      </c>
      <c r="AU264" s="239" t="s">
        <v>91</v>
      </c>
      <c r="AY264" s="17" t="s">
        <v>208</v>
      </c>
      <c r="BE264" s="240">
        <f>IF(N264="základní",J264,0)</f>
        <v>0</v>
      </c>
      <c r="BF264" s="240">
        <f>IF(N264="snížená",J264,0)</f>
        <v>0</v>
      </c>
      <c r="BG264" s="240">
        <f>IF(N264="zákl. přenesená",J264,0)</f>
        <v>0</v>
      </c>
      <c r="BH264" s="240">
        <f>IF(N264="sníž. přenesená",J264,0)</f>
        <v>0</v>
      </c>
      <c r="BI264" s="240">
        <f>IF(N264="nulová",J264,0)</f>
        <v>0</v>
      </c>
      <c r="BJ264" s="17" t="s">
        <v>91</v>
      </c>
      <c r="BK264" s="240">
        <f>ROUND(I264*H264,2)</f>
        <v>0</v>
      </c>
      <c r="BL264" s="17" t="s">
        <v>214</v>
      </c>
      <c r="BM264" s="239" t="s">
        <v>405</v>
      </c>
    </row>
    <row r="265" s="2" customFormat="1" ht="21.75" customHeight="1">
      <c r="A265" s="38"/>
      <c r="B265" s="39"/>
      <c r="C265" s="274" t="s">
        <v>407</v>
      </c>
      <c r="D265" s="274" t="s">
        <v>253</v>
      </c>
      <c r="E265" s="275" t="s">
        <v>3206</v>
      </c>
      <c r="F265" s="276" t="s">
        <v>3207</v>
      </c>
      <c r="G265" s="277" t="s">
        <v>308</v>
      </c>
      <c r="H265" s="278">
        <v>3.1930000000000001</v>
      </c>
      <c r="I265" s="279"/>
      <c r="J265" s="280">
        <f>ROUND(I265*H265,2)</f>
        <v>0</v>
      </c>
      <c r="K265" s="281"/>
      <c r="L265" s="282"/>
      <c r="M265" s="283" t="s">
        <v>1</v>
      </c>
      <c r="N265" s="284" t="s">
        <v>44</v>
      </c>
      <c r="O265" s="91"/>
      <c r="P265" s="237">
        <f>O265*H265</f>
        <v>0</v>
      </c>
      <c r="Q265" s="237">
        <v>0</v>
      </c>
      <c r="R265" s="237">
        <f>Q265*H265</f>
        <v>0</v>
      </c>
      <c r="S265" s="237">
        <v>0</v>
      </c>
      <c r="T265" s="238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9" t="s">
        <v>231</v>
      </c>
      <c r="AT265" s="239" t="s">
        <v>253</v>
      </c>
      <c r="AU265" s="239" t="s">
        <v>91</v>
      </c>
      <c r="AY265" s="17" t="s">
        <v>208</v>
      </c>
      <c r="BE265" s="240">
        <f>IF(N265="základní",J265,0)</f>
        <v>0</v>
      </c>
      <c r="BF265" s="240">
        <f>IF(N265="snížená",J265,0)</f>
        <v>0</v>
      </c>
      <c r="BG265" s="240">
        <f>IF(N265="zákl. přenesená",J265,0)</f>
        <v>0</v>
      </c>
      <c r="BH265" s="240">
        <f>IF(N265="sníž. přenesená",J265,0)</f>
        <v>0</v>
      </c>
      <c r="BI265" s="240">
        <f>IF(N265="nulová",J265,0)</f>
        <v>0</v>
      </c>
      <c r="BJ265" s="17" t="s">
        <v>91</v>
      </c>
      <c r="BK265" s="240">
        <f>ROUND(I265*H265,2)</f>
        <v>0</v>
      </c>
      <c r="BL265" s="17" t="s">
        <v>214</v>
      </c>
      <c r="BM265" s="239" t="s">
        <v>410</v>
      </c>
    </row>
    <row r="266" s="14" customFormat="1">
      <c r="A266" s="14"/>
      <c r="B266" s="252"/>
      <c r="C266" s="253"/>
      <c r="D266" s="243" t="s">
        <v>215</v>
      </c>
      <c r="E266" s="254" t="s">
        <v>1</v>
      </c>
      <c r="F266" s="255" t="s">
        <v>3208</v>
      </c>
      <c r="G266" s="253"/>
      <c r="H266" s="256">
        <v>3.1930000000000001</v>
      </c>
      <c r="I266" s="257"/>
      <c r="J266" s="253"/>
      <c r="K266" s="253"/>
      <c r="L266" s="258"/>
      <c r="M266" s="259"/>
      <c r="N266" s="260"/>
      <c r="O266" s="260"/>
      <c r="P266" s="260"/>
      <c r="Q266" s="260"/>
      <c r="R266" s="260"/>
      <c r="S266" s="260"/>
      <c r="T266" s="261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T266" s="262" t="s">
        <v>215</v>
      </c>
      <c r="AU266" s="262" t="s">
        <v>91</v>
      </c>
      <c r="AV266" s="14" t="s">
        <v>91</v>
      </c>
      <c r="AW266" s="14" t="s">
        <v>35</v>
      </c>
      <c r="AX266" s="14" t="s">
        <v>78</v>
      </c>
      <c r="AY266" s="262" t="s">
        <v>208</v>
      </c>
    </row>
    <row r="267" s="15" customFormat="1">
      <c r="A267" s="15"/>
      <c r="B267" s="263"/>
      <c r="C267" s="264"/>
      <c r="D267" s="243" t="s">
        <v>215</v>
      </c>
      <c r="E267" s="265" t="s">
        <v>1</v>
      </c>
      <c r="F267" s="266" t="s">
        <v>218</v>
      </c>
      <c r="G267" s="264"/>
      <c r="H267" s="267">
        <v>3.1930000000000001</v>
      </c>
      <c r="I267" s="268"/>
      <c r="J267" s="264"/>
      <c r="K267" s="264"/>
      <c r="L267" s="269"/>
      <c r="M267" s="270"/>
      <c r="N267" s="271"/>
      <c r="O267" s="271"/>
      <c r="P267" s="271"/>
      <c r="Q267" s="271"/>
      <c r="R267" s="271"/>
      <c r="S267" s="271"/>
      <c r="T267" s="272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T267" s="273" t="s">
        <v>215</v>
      </c>
      <c r="AU267" s="273" t="s">
        <v>91</v>
      </c>
      <c r="AV267" s="15" t="s">
        <v>214</v>
      </c>
      <c r="AW267" s="15" t="s">
        <v>35</v>
      </c>
      <c r="AX267" s="15" t="s">
        <v>85</v>
      </c>
      <c r="AY267" s="273" t="s">
        <v>208</v>
      </c>
    </row>
    <row r="268" s="2" customFormat="1" ht="24.15" customHeight="1">
      <c r="A268" s="38"/>
      <c r="B268" s="39"/>
      <c r="C268" s="227" t="s">
        <v>317</v>
      </c>
      <c r="D268" s="227" t="s">
        <v>210</v>
      </c>
      <c r="E268" s="228" t="s">
        <v>3209</v>
      </c>
      <c r="F268" s="229" t="s">
        <v>3210</v>
      </c>
      <c r="G268" s="230" t="s">
        <v>308</v>
      </c>
      <c r="H268" s="231">
        <v>131.59999999999999</v>
      </c>
      <c r="I268" s="232"/>
      <c r="J268" s="233">
        <f>ROUND(I268*H268,2)</f>
        <v>0</v>
      </c>
      <c r="K268" s="234"/>
      <c r="L268" s="44"/>
      <c r="M268" s="235" t="s">
        <v>1</v>
      </c>
      <c r="N268" s="236" t="s">
        <v>44</v>
      </c>
      <c r="O268" s="91"/>
      <c r="P268" s="237">
        <f>O268*H268</f>
        <v>0</v>
      </c>
      <c r="Q268" s="237">
        <v>0</v>
      </c>
      <c r="R268" s="237">
        <f>Q268*H268</f>
        <v>0</v>
      </c>
      <c r="S268" s="237">
        <v>0</v>
      </c>
      <c r="T268" s="238">
        <f>S268*H268</f>
        <v>0</v>
      </c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R268" s="239" t="s">
        <v>214</v>
      </c>
      <c r="AT268" s="239" t="s">
        <v>210</v>
      </c>
      <c r="AU268" s="239" t="s">
        <v>91</v>
      </c>
      <c r="AY268" s="17" t="s">
        <v>208</v>
      </c>
      <c r="BE268" s="240">
        <f>IF(N268="základní",J268,0)</f>
        <v>0</v>
      </c>
      <c r="BF268" s="240">
        <f>IF(N268="snížená",J268,0)</f>
        <v>0</v>
      </c>
      <c r="BG268" s="240">
        <f>IF(N268="zákl. přenesená",J268,0)</f>
        <v>0</v>
      </c>
      <c r="BH268" s="240">
        <f>IF(N268="sníž. přenesená",J268,0)</f>
        <v>0</v>
      </c>
      <c r="BI268" s="240">
        <f>IF(N268="nulová",J268,0)</f>
        <v>0</v>
      </c>
      <c r="BJ268" s="17" t="s">
        <v>91</v>
      </c>
      <c r="BK268" s="240">
        <f>ROUND(I268*H268,2)</f>
        <v>0</v>
      </c>
      <c r="BL268" s="17" t="s">
        <v>214</v>
      </c>
      <c r="BM268" s="239" t="s">
        <v>413</v>
      </c>
    </row>
    <row r="269" s="14" customFormat="1">
      <c r="A269" s="14"/>
      <c r="B269" s="252"/>
      <c r="C269" s="253"/>
      <c r="D269" s="243" t="s">
        <v>215</v>
      </c>
      <c r="E269" s="254" t="s">
        <v>1</v>
      </c>
      <c r="F269" s="255" t="s">
        <v>3211</v>
      </c>
      <c r="G269" s="253"/>
      <c r="H269" s="256">
        <v>119.22499999999999</v>
      </c>
      <c r="I269" s="257"/>
      <c r="J269" s="253"/>
      <c r="K269" s="253"/>
      <c r="L269" s="258"/>
      <c r="M269" s="259"/>
      <c r="N269" s="260"/>
      <c r="O269" s="260"/>
      <c r="P269" s="260"/>
      <c r="Q269" s="260"/>
      <c r="R269" s="260"/>
      <c r="S269" s="260"/>
      <c r="T269" s="261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T269" s="262" t="s">
        <v>215</v>
      </c>
      <c r="AU269" s="262" t="s">
        <v>91</v>
      </c>
      <c r="AV269" s="14" t="s">
        <v>91</v>
      </c>
      <c r="AW269" s="14" t="s">
        <v>35</v>
      </c>
      <c r="AX269" s="14" t="s">
        <v>78</v>
      </c>
      <c r="AY269" s="262" t="s">
        <v>208</v>
      </c>
    </row>
    <row r="270" s="14" customFormat="1">
      <c r="A270" s="14"/>
      <c r="B270" s="252"/>
      <c r="C270" s="253"/>
      <c r="D270" s="243" t="s">
        <v>215</v>
      </c>
      <c r="E270" s="254" t="s">
        <v>1</v>
      </c>
      <c r="F270" s="255" t="s">
        <v>3212</v>
      </c>
      <c r="G270" s="253"/>
      <c r="H270" s="256">
        <v>12.375</v>
      </c>
      <c r="I270" s="257"/>
      <c r="J270" s="253"/>
      <c r="K270" s="253"/>
      <c r="L270" s="258"/>
      <c r="M270" s="259"/>
      <c r="N270" s="260"/>
      <c r="O270" s="260"/>
      <c r="P270" s="260"/>
      <c r="Q270" s="260"/>
      <c r="R270" s="260"/>
      <c r="S270" s="260"/>
      <c r="T270" s="261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T270" s="262" t="s">
        <v>215</v>
      </c>
      <c r="AU270" s="262" t="s">
        <v>91</v>
      </c>
      <c r="AV270" s="14" t="s">
        <v>91</v>
      </c>
      <c r="AW270" s="14" t="s">
        <v>35</v>
      </c>
      <c r="AX270" s="14" t="s">
        <v>78</v>
      </c>
      <c r="AY270" s="262" t="s">
        <v>208</v>
      </c>
    </row>
    <row r="271" s="15" customFormat="1">
      <c r="A271" s="15"/>
      <c r="B271" s="263"/>
      <c r="C271" s="264"/>
      <c r="D271" s="243" t="s">
        <v>215</v>
      </c>
      <c r="E271" s="265" t="s">
        <v>1</v>
      </c>
      <c r="F271" s="266" t="s">
        <v>218</v>
      </c>
      <c r="G271" s="264"/>
      <c r="H271" s="267">
        <v>131.59999999999999</v>
      </c>
      <c r="I271" s="268"/>
      <c r="J271" s="264"/>
      <c r="K271" s="264"/>
      <c r="L271" s="269"/>
      <c r="M271" s="270"/>
      <c r="N271" s="271"/>
      <c r="O271" s="271"/>
      <c r="P271" s="271"/>
      <c r="Q271" s="271"/>
      <c r="R271" s="271"/>
      <c r="S271" s="271"/>
      <c r="T271" s="272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T271" s="273" t="s">
        <v>215</v>
      </c>
      <c r="AU271" s="273" t="s">
        <v>91</v>
      </c>
      <c r="AV271" s="15" t="s">
        <v>214</v>
      </c>
      <c r="AW271" s="15" t="s">
        <v>35</v>
      </c>
      <c r="AX271" s="15" t="s">
        <v>85</v>
      </c>
      <c r="AY271" s="273" t="s">
        <v>208</v>
      </c>
    </row>
    <row r="272" s="2" customFormat="1" ht="21.75" customHeight="1">
      <c r="A272" s="38"/>
      <c r="B272" s="39"/>
      <c r="C272" s="274" t="s">
        <v>414</v>
      </c>
      <c r="D272" s="274" t="s">
        <v>253</v>
      </c>
      <c r="E272" s="275" t="s">
        <v>3213</v>
      </c>
      <c r="F272" s="276" t="s">
        <v>3214</v>
      </c>
      <c r="G272" s="277" t="s">
        <v>308</v>
      </c>
      <c r="H272" s="278">
        <v>121.584</v>
      </c>
      <c r="I272" s="279"/>
      <c r="J272" s="280">
        <f>ROUND(I272*H272,2)</f>
        <v>0</v>
      </c>
      <c r="K272" s="281"/>
      <c r="L272" s="282"/>
      <c r="M272" s="283" t="s">
        <v>1</v>
      </c>
      <c r="N272" s="284" t="s">
        <v>44</v>
      </c>
      <c r="O272" s="91"/>
      <c r="P272" s="237">
        <f>O272*H272</f>
        <v>0</v>
      </c>
      <c r="Q272" s="237">
        <v>0</v>
      </c>
      <c r="R272" s="237">
        <f>Q272*H272</f>
        <v>0</v>
      </c>
      <c r="S272" s="237">
        <v>0</v>
      </c>
      <c r="T272" s="238">
        <f>S272*H272</f>
        <v>0</v>
      </c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R272" s="239" t="s">
        <v>231</v>
      </c>
      <c r="AT272" s="239" t="s">
        <v>253</v>
      </c>
      <c r="AU272" s="239" t="s">
        <v>91</v>
      </c>
      <c r="AY272" s="17" t="s">
        <v>208</v>
      </c>
      <c r="BE272" s="240">
        <f>IF(N272="základní",J272,0)</f>
        <v>0</v>
      </c>
      <c r="BF272" s="240">
        <f>IF(N272="snížená",J272,0)</f>
        <v>0</v>
      </c>
      <c r="BG272" s="240">
        <f>IF(N272="zákl. přenesená",J272,0)</f>
        <v>0</v>
      </c>
      <c r="BH272" s="240">
        <f>IF(N272="sníž. přenesená",J272,0)</f>
        <v>0</v>
      </c>
      <c r="BI272" s="240">
        <f>IF(N272="nulová",J272,0)</f>
        <v>0</v>
      </c>
      <c r="BJ272" s="17" t="s">
        <v>91</v>
      </c>
      <c r="BK272" s="240">
        <f>ROUND(I272*H272,2)</f>
        <v>0</v>
      </c>
      <c r="BL272" s="17" t="s">
        <v>214</v>
      </c>
      <c r="BM272" s="239" t="s">
        <v>417</v>
      </c>
    </row>
    <row r="273" s="2" customFormat="1" ht="21.75" customHeight="1">
      <c r="A273" s="38"/>
      <c r="B273" s="39"/>
      <c r="C273" s="274" t="s">
        <v>322</v>
      </c>
      <c r="D273" s="274" t="s">
        <v>253</v>
      </c>
      <c r="E273" s="275" t="s">
        <v>3215</v>
      </c>
      <c r="F273" s="276" t="s">
        <v>3216</v>
      </c>
      <c r="G273" s="277" t="s">
        <v>308</v>
      </c>
      <c r="H273" s="278">
        <v>12.772</v>
      </c>
      <c r="I273" s="279"/>
      <c r="J273" s="280">
        <f>ROUND(I273*H273,2)</f>
        <v>0</v>
      </c>
      <c r="K273" s="281"/>
      <c r="L273" s="282"/>
      <c r="M273" s="283" t="s">
        <v>1</v>
      </c>
      <c r="N273" s="284" t="s">
        <v>44</v>
      </c>
      <c r="O273" s="91"/>
      <c r="P273" s="237">
        <f>O273*H273</f>
        <v>0</v>
      </c>
      <c r="Q273" s="237">
        <v>0</v>
      </c>
      <c r="R273" s="237">
        <f>Q273*H273</f>
        <v>0</v>
      </c>
      <c r="S273" s="237">
        <v>0</v>
      </c>
      <c r="T273" s="238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9" t="s">
        <v>231</v>
      </c>
      <c r="AT273" s="239" t="s">
        <v>253</v>
      </c>
      <c r="AU273" s="239" t="s">
        <v>91</v>
      </c>
      <c r="AY273" s="17" t="s">
        <v>208</v>
      </c>
      <c r="BE273" s="240">
        <f>IF(N273="základní",J273,0)</f>
        <v>0</v>
      </c>
      <c r="BF273" s="240">
        <f>IF(N273="snížená",J273,0)</f>
        <v>0</v>
      </c>
      <c r="BG273" s="240">
        <f>IF(N273="zákl. přenesená",J273,0)</f>
        <v>0</v>
      </c>
      <c r="BH273" s="240">
        <f>IF(N273="sníž. přenesená",J273,0)</f>
        <v>0</v>
      </c>
      <c r="BI273" s="240">
        <f>IF(N273="nulová",J273,0)</f>
        <v>0</v>
      </c>
      <c r="BJ273" s="17" t="s">
        <v>91</v>
      </c>
      <c r="BK273" s="240">
        <f>ROUND(I273*H273,2)</f>
        <v>0</v>
      </c>
      <c r="BL273" s="17" t="s">
        <v>214</v>
      </c>
      <c r="BM273" s="239" t="s">
        <v>426</v>
      </c>
    </row>
    <row r="274" s="12" customFormat="1" ht="22.8" customHeight="1">
      <c r="A274" s="12"/>
      <c r="B274" s="211"/>
      <c r="C274" s="212"/>
      <c r="D274" s="213" t="s">
        <v>77</v>
      </c>
      <c r="E274" s="225" t="s">
        <v>231</v>
      </c>
      <c r="F274" s="225" t="s">
        <v>2655</v>
      </c>
      <c r="G274" s="212"/>
      <c r="H274" s="212"/>
      <c r="I274" s="215"/>
      <c r="J274" s="226">
        <f>BK274</f>
        <v>0</v>
      </c>
      <c r="K274" s="212"/>
      <c r="L274" s="217"/>
      <c r="M274" s="218"/>
      <c r="N274" s="219"/>
      <c r="O274" s="219"/>
      <c r="P274" s="220">
        <f>SUM(P275:P276)</f>
        <v>0</v>
      </c>
      <c r="Q274" s="219"/>
      <c r="R274" s="220">
        <f>SUM(R275:R276)</f>
        <v>0</v>
      </c>
      <c r="S274" s="219"/>
      <c r="T274" s="221">
        <f>SUM(T275:T276)</f>
        <v>0</v>
      </c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R274" s="222" t="s">
        <v>85</v>
      </c>
      <c r="AT274" s="223" t="s">
        <v>77</v>
      </c>
      <c r="AU274" s="223" t="s">
        <v>85</v>
      </c>
      <c r="AY274" s="222" t="s">
        <v>208</v>
      </c>
      <c r="BK274" s="224">
        <f>SUM(BK275:BK276)</f>
        <v>0</v>
      </c>
    </row>
    <row r="275" s="2" customFormat="1" ht="24.15" customHeight="1">
      <c r="A275" s="38"/>
      <c r="B275" s="39"/>
      <c r="C275" s="227" t="s">
        <v>430</v>
      </c>
      <c r="D275" s="227" t="s">
        <v>210</v>
      </c>
      <c r="E275" s="228" t="s">
        <v>3217</v>
      </c>
      <c r="F275" s="229" t="s">
        <v>3218</v>
      </c>
      <c r="G275" s="230" t="s">
        <v>351</v>
      </c>
      <c r="H275" s="231">
        <v>1</v>
      </c>
      <c r="I275" s="232"/>
      <c r="J275" s="233">
        <f>ROUND(I275*H275,2)</f>
        <v>0</v>
      </c>
      <c r="K275" s="234"/>
      <c r="L275" s="44"/>
      <c r="M275" s="235" t="s">
        <v>1</v>
      </c>
      <c r="N275" s="236" t="s">
        <v>44</v>
      </c>
      <c r="O275" s="91"/>
      <c r="P275" s="237">
        <f>O275*H275</f>
        <v>0</v>
      </c>
      <c r="Q275" s="237">
        <v>0</v>
      </c>
      <c r="R275" s="237">
        <f>Q275*H275</f>
        <v>0</v>
      </c>
      <c r="S275" s="237">
        <v>0</v>
      </c>
      <c r="T275" s="238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9" t="s">
        <v>214</v>
      </c>
      <c r="AT275" s="239" t="s">
        <v>210</v>
      </c>
      <c r="AU275" s="239" t="s">
        <v>91</v>
      </c>
      <c r="AY275" s="17" t="s">
        <v>208</v>
      </c>
      <c r="BE275" s="240">
        <f>IF(N275="základní",J275,0)</f>
        <v>0</v>
      </c>
      <c r="BF275" s="240">
        <f>IF(N275="snížená",J275,0)</f>
        <v>0</v>
      </c>
      <c r="BG275" s="240">
        <f>IF(N275="zákl. přenesená",J275,0)</f>
        <v>0</v>
      </c>
      <c r="BH275" s="240">
        <f>IF(N275="sníž. přenesená",J275,0)</f>
        <v>0</v>
      </c>
      <c r="BI275" s="240">
        <f>IF(N275="nulová",J275,0)</f>
        <v>0</v>
      </c>
      <c r="BJ275" s="17" t="s">
        <v>91</v>
      </c>
      <c r="BK275" s="240">
        <f>ROUND(I275*H275,2)</f>
        <v>0</v>
      </c>
      <c r="BL275" s="17" t="s">
        <v>214</v>
      </c>
      <c r="BM275" s="239" t="s">
        <v>433</v>
      </c>
    </row>
    <row r="276" s="2" customFormat="1" ht="33" customHeight="1">
      <c r="A276" s="38"/>
      <c r="B276" s="39"/>
      <c r="C276" s="227" t="s">
        <v>326</v>
      </c>
      <c r="D276" s="227" t="s">
        <v>210</v>
      </c>
      <c r="E276" s="228" t="s">
        <v>3219</v>
      </c>
      <c r="F276" s="229" t="s">
        <v>3220</v>
      </c>
      <c r="G276" s="230" t="s">
        <v>351</v>
      </c>
      <c r="H276" s="231">
        <v>2</v>
      </c>
      <c r="I276" s="232"/>
      <c r="J276" s="233">
        <f>ROUND(I276*H276,2)</f>
        <v>0</v>
      </c>
      <c r="K276" s="234"/>
      <c r="L276" s="44"/>
      <c r="M276" s="235" t="s">
        <v>1</v>
      </c>
      <c r="N276" s="236" t="s">
        <v>44</v>
      </c>
      <c r="O276" s="91"/>
      <c r="P276" s="237">
        <f>O276*H276</f>
        <v>0</v>
      </c>
      <c r="Q276" s="237">
        <v>0</v>
      </c>
      <c r="R276" s="237">
        <f>Q276*H276</f>
        <v>0</v>
      </c>
      <c r="S276" s="237">
        <v>0</v>
      </c>
      <c r="T276" s="238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9" t="s">
        <v>214</v>
      </c>
      <c r="AT276" s="239" t="s">
        <v>210</v>
      </c>
      <c r="AU276" s="239" t="s">
        <v>91</v>
      </c>
      <c r="AY276" s="17" t="s">
        <v>208</v>
      </c>
      <c r="BE276" s="240">
        <f>IF(N276="základní",J276,0)</f>
        <v>0</v>
      </c>
      <c r="BF276" s="240">
        <f>IF(N276="snížená",J276,0)</f>
        <v>0</v>
      </c>
      <c r="BG276" s="240">
        <f>IF(N276="zákl. přenesená",J276,0)</f>
        <v>0</v>
      </c>
      <c r="BH276" s="240">
        <f>IF(N276="sníž. přenesená",J276,0)</f>
        <v>0</v>
      </c>
      <c r="BI276" s="240">
        <f>IF(N276="nulová",J276,0)</f>
        <v>0</v>
      </c>
      <c r="BJ276" s="17" t="s">
        <v>91</v>
      </c>
      <c r="BK276" s="240">
        <f>ROUND(I276*H276,2)</f>
        <v>0</v>
      </c>
      <c r="BL276" s="17" t="s">
        <v>214</v>
      </c>
      <c r="BM276" s="239" t="s">
        <v>440</v>
      </c>
    </row>
    <row r="277" s="12" customFormat="1" ht="22.8" customHeight="1">
      <c r="A277" s="12"/>
      <c r="B277" s="211"/>
      <c r="C277" s="212"/>
      <c r="D277" s="213" t="s">
        <v>77</v>
      </c>
      <c r="E277" s="225" t="s">
        <v>252</v>
      </c>
      <c r="F277" s="225" t="s">
        <v>570</v>
      </c>
      <c r="G277" s="212"/>
      <c r="H277" s="212"/>
      <c r="I277" s="215"/>
      <c r="J277" s="226">
        <f>BK277</f>
        <v>0</v>
      </c>
      <c r="K277" s="212"/>
      <c r="L277" s="217"/>
      <c r="M277" s="218"/>
      <c r="N277" s="219"/>
      <c r="O277" s="219"/>
      <c r="P277" s="220">
        <f>SUM(P278:P330)</f>
        <v>0</v>
      </c>
      <c r="Q277" s="219"/>
      <c r="R277" s="220">
        <f>SUM(R278:R330)</f>
        <v>0</v>
      </c>
      <c r="S277" s="219"/>
      <c r="T277" s="221">
        <f>SUM(T278:T330)</f>
        <v>0</v>
      </c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R277" s="222" t="s">
        <v>85</v>
      </c>
      <c r="AT277" s="223" t="s">
        <v>77</v>
      </c>
      <c r="AU277" s="223" t="s">
        <v>85</v>
      </c>
      <c r="AY277" s="222" t="s">
        <v>208</v>
      </c>
      <c r="BK277" s="224">
        <f>SUM(BK278:BK330)</f>
        <v>0</v>
      </c>
    </row>
    <row r="278" s="2" customFormat="1" ht="24.15" customHeight="1">
      <c r="A278" s="38"/>
      <c r="B278" s="39"/>
      <c r="C278" s="227" t="s">
        <v>448</v>
      </c>
      <c r="D278" s="227" t="s">
        <v>210</v>
      </c>
      <c r="E278" s="228" t="s">
        <v>3221</v>
      </c>
      <c r="F278" s="229" t="s">
        <v>3222</v>
      </c>
      <c r="G278" s="230" t="s">
        <v>351</v>
      </c>
      <c r="H278" s="231">
        <v>1</v>
      </c>
      <c r="I278" s="232"/>
      <c r="J278" s="233">
        <f>ROUND(I278*H278,2)</f>
        <v>0</v>
      </c>
      <c r="K278" s="234"/>
      <c r="L278" s="44"/>
      <c r="M278" s="235" t="s">
        <v>1</v>
      </c>
      <c r="N278" s="236" t="s">
        <v>44</v>
      </c>
      <c r="O278" s="91"/>
      <c r="P278" s="237">
        <f>O278*H278</f>
        <v>0</v>
      </c>
      <c r="Q278" s="237">
        <v>0</v>
      </c>
      <c r="R278" s="237">
        <f>Q278*H278</f>
        <v>0</v>
      </c>
      <c r="S278" s="237">
        <v>0</v>
      </c>
      <c r="T278" s="238">
        <f>S278*H278</f>
        <v>0</v>
      </c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R278" s="239" t="s">
        <v>214</v>
      </c>
      <c r="AT278" s="239" t="s">
        <v>210</v>
      </c>
      <c r="AU278" s="239" t="s">
        <v>91</v>
      </c>
      <c r="AY278" s="17" t="s">
        <v>208</v>
      </c>
      <c r="BE278" s="240">
        <f>IF(N278="základní",J278,0)</f>
        <v>0</v>
      </c>
      <c r="BF278" s="240">
        <f>IF(N278="snížená",J278,0)</f>
        <v>0</v>
      </c>
      <c r="BG278" s="240">
        <f>IF(N278="zákl. přenesená",J278,0)</f>
        <v>0</v>
      </c>
      <c r="BH278" s="240">
        <f>IF(N278="sníž. přenesená",J278,0)</f>
        <v>0</v>
      </c>
      <c r="BI278" s="240">
        <f>IF(N278="nulová",J278,0)</f>
        <v>0</v>
      </c>
      <c r="BJ278" s="17" t="s">
        <v>91</v>
      </c>
      <c r="BK278" s="240">
        <f>ROUND(I278*H278,2)</f>
        <v>0</v>
      </c>
      <c r="BL278" s="17" t="s">
        <v>214</v>
      </c>
      <c r="BM278" s="239" t="s">
        <v>451</v>
      </c>
    </row>
    <row r="279" s="14" customFormat="1">
      <c r="A279" s="14"/>
      <c r="B279" s="252"/>
      <c r="C279" s="253"/>
      <c r="D279" s="243" t="s">
        <v>215</v>
      </c>
      <c r="E279" s="254" t="s">
        <v>1</v>
      </c>
      <c r="F279" s="255" t="s">
        <v>3223</v>
      </c>
      <c r="G279" s="253"/>
      <c r="H279" s="256">
        <v>1</v>
      </c>
      <c r="I279" s="257"/>
      <c r="J279" s="253"/>
      <c r="K279" s="253"/>
      <c r="L279" s="258"/>
      <c r="M279" s="259"/>
      <c r="N279" s="260"/>
      <c r="O279" s="260"/>
      <c r="P279" s="260"/>
      <c r="Q279" s="260"/>
      <c r="R279" s="260"/>
      <c r="S279" s="260"/>
      <c r="T279" s="261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T279" s="262" t="s">
        <v>215</v>
      </c>
      <c r="AU279" s="262" t="s">
        <v>91</v>
      </c>
      <c r="AV279" s="14" t="s">
        <v>91</v>
      </c>
      <c r="AW279" s="14" t="s">
        <v>35</v>
      </c>
      <c r="AX279" s="14" t="s">
        <v>78</v>
      </c>
      <c r="AY279" s="262" t="s">
        <v>208</v>
      </c>
    </row>
    <row r="280" s="15" customFormat="1">
      <c r="A280" s="15"/>
      <c r="B280" s="263"/>
      <c r="C280" s="264"/>
      <c r="D280" s="243" t="s">
        <v>215</v>
      </c>
      <c r="E280" s="265" t="s">
        <v>1</v>
      </c>
      <c r="F280" s="266" t="s">
        <v>218</v>
      </c>
      <c r="G280" s="264"/>
      <c r="H280" s="267">
        <v>1</v>
      </c>
      <c r="I280" s="268"/>
      <c r="J280" s="264"/>
      <c r="K280" s="264"/>
      <c r="L280" s="269"/>
      <c r="M280" s="270"/>
      <c r="N280" s="271"/>
      <c r="O280" s="271"/>
      <c r="P280" s="271"/>
      <c r="Q280" s="271"/>
      <c r="R280" s="271"/>
      <c r="S280" s="271"/>
      <c r="T280" s="272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T280" s="273" t="s">
        <v>215</v>
      </c>
      <c r="AU280" s="273" t="s">
        <v>91</v>
      </c>
      <c r="AV280" s="15" t="s">
        <v>214</v>
      </c>
      <c r="AW280" s="15" t="s">
        <v>35</v>
      </c>
      <c r="AX280" s="15" t="s">
        <v>85</v>
      </c>
      <c r="AY280" s="273" t="s">
        <v>208</v>
      </c>
    </row>
    <row r="281" s="2" customFormat="1" ht="24.15" customHeight="1">
      <c r="A281" s="38"/>
      <c r="B281" s="39"/>
      <c r="C281" s="274" t="s">
        <v>331</v>
      </c>
      <c r="D281" s="274" t="s">
        <v>253</v>
      </c>
      <c r="E281" s="275" t="s">
        <v>3224</v>
      </c>
      <c r="F281" s="276" t="s">
        <v>3225</v>
      </c>
      <c r="G281" s="277" t="s">
        <v>351</v>
      </c>
      <c r="H281" s="278">
        <v>1</v>
      </c>
      <c r="I281" s="279"/>
      <c r="J281" s="280">
        <f>ROUND(I281*H281,2)</f>
        <v>0</v>
      </c>
      <c r="K281" s="281"/>
      <c r="L281" s="282"/>
      <c r="M281" s="283" t="s">
        <v>1</v>
      </c>
      <c r="N281" s="284" t="s">
        <v>44</v>
      </c>
      <c r="O281" s="91"/>
      <c r="P281" s="237">
        <f>O281*H281</f>
        <v>0</v>
      </c>
      <c r="Q281" s="237">
        <v>0</v>
      </c>
      <c r="R281" s="237">
        <f>Q281*H281</f>
        <v>0</v>
      </c>
      <c r="S281" s="237">
        <v>0</v>
      </c>
      <c r="T281" s="238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9" t="s">
        <v>231</v>
      </c>
      <c r="AT281" s="239" t="s">
        <v>253</v>
      </c>
      <c r="AU281" s="239" t="s">
        <v>91</v>
      </c>
      <c r="AY281" s="17" t="s">
        <v>208</v>
      </c>
      <c r="BE281" s="240">
        <f>IF(N281="základní",J281,0)</f>
        <v>0</v>
      </c>
      <c r="BF281" s="240">
        <f>IF(N281="snížená",J281,0)</f>
        <v>0</v>
      </c>
      <c r="BG281" s="240">
        <f>IF(N281="zákl. přenesená",J281,0)</f>
        <v>0</v>
      </c>
      <c r="BH281" s="240">
        <f>IF(N281="sníž. přenesená",J281,0)</f>
        <v>0</v>
      </c>
      <c r="BI281" s="240">
        <f>IF(N281="nulová",J281,0)</f>
        <v>0</v>
      </c>
      <c r="BJ281" s="17" t="s">
        <v>91</v>
      </c>
      <c r="BK281" s="240">
        <f>ROUND(I281*H281,2)</f>
        <v>0</v>
      </c>
      <c r="BL281" s="17" t="s">
        <v>214</v>
      </c>
      <c r="BM281" s="239" t="s">
        <v>455</v>
      </c>
    </row>
    <row r="282" s="2" customFormat="1" ht="33" customHeight="1">
      <c r="A282" s="38"/>
      <c r="B282" s="39"/>
      <c r="C282" s="227" t="s">
        <v>457</v>
      </c>
      <c r="D282" s="227" t="s">
        <v>210</v>
      </c>
      <c r="E282" s="228" t="s">
        <v>3226</v>
      </c>
      <c r="F282" s="229" t="s">
        <v>3227</v>
      </c>
      <c r="G282" s="230" t="s">
        <v>267</v>
      </c>
      <c r="H282" s="231">
        <v>58.5</v>
      </c>
      <c r="I282" s="232"/>
      <c r="J282" s="233">
        <f>ROUND(I282*H282,2)</f>
        <v>0</v>
      </c>
      <c r="K282" s="234"/>
      <c r="L282" s="44"/>
      <c r="M282" s="235" t="s">
        <v>1</v>
      </c>
      <c r="N282" s="236" t="s">
        <v>44</v>
      </c>
      <c r="O282" s="91"/>
      <c r="P282" s="237">
        <f>O282*H282</f>
        <v>0</v>
      </c>
      <c r="Q282" s="237">
        <v>0</v>
      </c>
      <c r="R282" s="237">
        <f>Q282*H282</f>
        <v>0</v>
      </c>
      <c r="S282" s="237">
        <v>0</v>
      </c>
      <c r="T282" s="238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9" t="s">
        <v>214</v>
      </c>
      <c r="AT282" s="239" t="s">
        <v>210</v>
      </c>
      <c r="AU282" s="239" t="s">
        <v>91</v>
      </c>
      <c r="AY282" s="17" t="s">
        <v>208</v>
      </c>
      <c r="BE282" s="240">
        <f>IF(N282="základní",J282,0)</f>
        <v>0</v>
      </c>
      <c r="BF282" s="240">
        <f>IF(N282="snížená",J282,0)</f>
        <v>0</v>
      </c>
      <c r="BG282" s="240">
        <f>IF(N282="zákl. přenesená",J282,0)</f>
        <v>0</v>
      </c>
      <c r="BH282" s="240">
        <f>IF(N282="sníž. přenesená",J282,0)</f>
        <v>0</v>
      </c>
      <c r="BI282" s="240">
        <f>IF(N282="nulová",J282,0)</f>
        <v>0</v>
      </c>
      <c r="BJ282" s="17" t="s">
        <v>91</v>
      </c>
      <c r="BK282" s="240">
        <f>ROUND(I282*H282,2)</f>
        <v>0</v>
      </c>
      <c r="BL282" s="17" t="s">
        <v>214</v>
      </c>
      <c r="BM282" s="239" t="s">
        <v>460</v>
      </c>
    </row>
    <row r="283" s="2" customFormat="1" ht="16.5" customHeight="1">
      <c r="A283" s="38"/>
      <c r="B283" s="39"/>
      <c r="C283" s="274" t="s">
        <v>334</v>
      </c>
      <c r="D283" s="274" t="s">
        <v>253</v>
      </c>
      <c r="E283" s="275" t="s">
        <v>3228</v>
      </c>
      <c r="F283" s="276" t="s">
        <v>3229</v>
      </c>
      <c r="G283" s="277" t="s">
        <v>351</v>
      </c>
      <c r="H283" s="278">
        <v>118.755</v>
      </c>
      <c r="I283" s="279"/>
      <c r="J283" s="280">
        <f>ROUND(I283*H283,2)</f>
        <v>0</v>
      </c>
      <c r="K283" s="281"/>
      <c r="L283" s="282"/>
      <c r="M283" s="283" t="s">
        <v>1</v>
      </c>
      <c r="N283" s="284" t="s">
        <v>44</v>
      </c>
      <c r="O283" s="91"/>
      <c r="P283" s="237">
        <f>O283*H283</f>
        <v>0</v>
      </c>
      <c r="Q283" s="237">
        <v>0</v>
      </c>
      <c r="R283" s="237">
        <f>Q283*H283</f>
        <v>0</v>
      </c>
      <c r="S283" s="237">
        <v>0</v>
      </c>
      <c r="T283" s="238">
        <f>S283*H283</f>
        <v>0</v>
      </c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R283" s="239" t="s">
        <v>231</v>
      </c>
      <c r="AT283" s="239" t="s">
        <v>253</v>
      </c>
      <c r="AU283" s="239" t="s">
        <v>91</v>
      </c>
      <c r="AY283" s="17" t="s">
        <v>208</v>
      </c>
      <c r="BE283" s="240">
        <f>IF(N283="základní",J283,0)</f>
        <v>0</v>
      </c>
      <c r="BF283" s="240">
        <f>IF(N283="snížená",J283,0)</f>
        <v>0</v>
      </c>
      <c r="BG283" s="240">
        <f>IF(N283="zákl. přenesená",J283,0)</f>
        <v>0</v>
      </c>
      <c r="BH283" s="240">
        <f>IF(N283="sníž. přenesená",J283,0)</f>
        <v>0</v>
      </c>
      <c r="BI283" s="240">
        <f>IF(N283="nulová",J283,0)</f>
        <v>0</v>
      </c>
      <c r="BJ283" s="17" t="s">
        <v>91</v>
      </c>
      <c r="BK283" s="240">
        <f>ROUND(I283*H283,2)</f>
        <v>0</v>
      </c>
      <c r="BL283" s="17" t="s">
        <v>214</v>
      </c>
      <c r="BM283" s="239" t="s">
        <v>463</v>
      </c>
    </row>
    <row r="284" s="14" customFormat="1">
      <c r="A284" s="14"/>
      <c r="B284" s="252"/>
      <c r="C284" s="253"/>
      <c r="D284" s="243" t="s">
        <v>215</v>
      </c>
      <c r="E284" s="254" t="s">
        <v>1</v>
      </c>
      <c r="F284" s="255" t="s">
        <v>3230</v>
      </c>
      <c r="G284" s="253"/>
      <c r="H284" s="256">
        <v>118.755</v>
      </c>
      <c r="I284" s="257"/>
      <c r="J284" s="253"/>
      <c r="K284" s="253"/>
      <c r="L284" s="258"/>
      <c r="M284" s="259"/>
      <c r="N284" s="260"/>
      <c r="O284" s="260"/>
      <c r="P284" s="260"/>
      <c r="Q284" s="260"/>
      <c r="R284" s="260"/>
      <c r="S284" s="260"/>
      <c r="T284" s="261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T284" s="262" t="s">
        <v>215</v>
      </c>
      <c r="AU284" s="262" t="s">
        <v>91</v>
      </c>
      <c r="AV284" s="14" t="s">
        <v>91</v>
      </c>
      <c r="AW284" s="14" t="s">
        <v>35</v>
      </c>
      <c r="AX284" s="14" t="s">
        <v>78</v>
      </c>
      <c r="AY284" s="262" t="s">
        <v>208</v>
      </c>
    </row>
    <row r="285" s="15" customFormat="1">
      <c r="A285" s="15"/>
      <c r="B285" s="263"/>
      <c r="C285" s="264"/>
      <c r="D285" s="243" t="s">
        <v>215</v>
      </c>
      <c r="E285" s="265" t="s">
        <v>1</v>
      </c>
      <c r="F285" s="266" t="s">
        <v>218</v>
      </c>
      <c r="G285" s="264"/>
      <c r="H285" s="267">
        <v>118.755</v>
      </c>
      <c r="I285" s="268"/>
      <c r="J285" s="264"/>
      <c r="K285" s="264"/>
      <c r="L285" s="269"/>
      <c r="M285" s="270"/>
      <c r="N285" s="271"/>
      <c r="O285" s="271"/>
      <c r="P285" s="271"/>
      <c r="Q285" s="271"/>
      <c r="R285" s="271"/>
      <c r="S285" s="271"/>
      <c r="T285" s="272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T285" s="273" t="s">
        <v>215</v>
      </c>
      <c r="AU285" s="273" t="s">
        <v>91</v>
      </c>
      <c r="AV285" s="15" t="s">
        <v>214</v>
      </c>
      <c r="AW285" s="15" t="s">
        <v>35</v>
      </c>
      <c r="AX285" s="15" t="s">
        <v>85</v>
      </c>
      <c r="AY285" s="273" t="s">
        <v>208</v>
      </c>
    </row>
    <row r="286" s="2" customFormat="1" ht="33" customHeight="1">
      <c r="A286" s="38"/>
      <c r="B286" s="39"/>
      <c r="C286" s="227" t="s">
        <v>464</v>
      </c>
      <c r="D286" s="227" t="s">
        <v>210</v>
      </c>
      <c r="E286" s="228" t="s">
        <v>3231</v>
      </c>
      <c r="F286" s="229" t="s">
        <v>3232</v>
      </c>
      <c r="G286" s="230" t="s">
        <v>267</v>
      </c>
      <c r="H286" s="231">
        <v>100.90000000000001</v>
      </c>
      <c r="I286" s="232"/>
      <c r="J286" s="233">
        <f>ROUND(I286*H286,2)</f>
        <v>0</v>
      </c>
      <c r="K286" s="234"/>
      <c r="L286" s="44"/>
      <c r="M286" s="235" t="s">
        <v>1</v>
      </c>
      <c r="N286" s="236" t="s">
        <v>44</v>
      </c>
      <c r="O286" s="91"/>
      <c r="P286" s="237">
        <f>O286*H286</f>
        <v>0</v>
      </c>
      <c r="Q286" s="237">
        <v>0</v>
      </c>
      <c r="R286" s="237">
        <f>Q286*H286</f>
        <v>0</v>
      </c>
      <c r="S286" s="237">
        <v>0</v>
      </c>
      <c r="T286" s="238">
        <f>S286*H286</f>
        <v>0</v>
      </c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R286" s="239" t="s">
        <v>214</v>
      </c>
      <c r="AT286" s="239" t="s">
        <v>210</v>
      </c>
      <c r="AU286" s="239" t="s">
        <v>91</v>
      </c>
      <c r="AY286" s="17" t="s">
        <v>208</v>
      </c>
      <c r="BE286" s="240">
        <f>IF(N286="základní",J286,0)</f>
        <v>0</v>
      </c>
      <c r="BF286" s="240">
        <f>IF(N286="snížená",J286,0)</f>
        <v>0</v>
      </c>
      <c r="BG286" s="240">
        <f>IF(N286="zákl. přenesená",J286,0)</f>
        <v>0</v>
      </c>
      <c r="BH286" s="240">
        <f>IF(N286="sníž. přenesená",J286,0)</f>
        <v>0</v>
      </c>
      <c r="BI286" s="240">
        <f>IF(N286="nulová",J286,0)</f>
        <v>0</v>
      </c>
      <c r="BJ286" s="17" t="s">
        <v>91</v>
      </c>
      <c r="BK286" s="240">
        <f>ROUND(I286*H286,2)</f>
        <v>0</v>
      </c>
      <c r="BL286" s="17" t="s">
        <v>214</v>
      </c>
      <c r="BM286" s="239" t="s">
        <v>467</v>
      </c>
    </row>
    <row r="287" s="14" customFormat="1">
      <c r="A287" s="14"/>
      <c r="B287" s="252"/>
      <c r="C287" s="253"/>
      <c r="D287" s="243" t="s">
        <v>215</v>
      </c>
      <c r="E287" s="254" t="s">
        <v>1</v>
      </c>
      <c r="F287" s="255" t="s">
        <v>3233</v>
      </c>
      <c r="G287" s="253"/>
      <c r="H287" s="256">
        <v>98.900000000000006</v>
      </c>
      <c r="I287" s="257"/>
      <c r="J287" s="253"/>
      <c r="K287" s="253"/>
      <c r="L287" s="258"/>
      <c r="M287" s="259"/>
      <c r="N287" s="260"/>
      <c r="O287" s="260"/>
      <c r="P287" s="260"/>
      <c r="Q287" s="260"/>
      <c r="R287" s="260"/>
      <c r="S287" s="260"/>
      <c r="T287" s="261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T287" s="262" t="s">
        <v>215</v>
      </c>
      <c r="AU287" s="262" t="s">
        <v>91</v>
      </c>
      <c r="AV287" s="14" t="s">
        <v>91</v>
      </c>
      <c r="AW287" s="14" t="s">
        <v>35</v>
      </c>
      <c r="AX287" s="14" t="s">
        <v>78</v>
      </c>
      <c r="AY287" s="262" t="s">
        <v>208</v>
      </c>
    </row>
    <row r="288" s="14" customFormat="1">
      <c r="A288" s="14"/>
      <c r="B288" s="252"/>
      <c r="C288" s="253"/>
      <c r="D288" s="243" t="s">
        <v>215</v>
      </c>
      <c r="E288" s="254" t="s">
        <v>1</v>
      </c>
      <c r="F288" s="255" t="s">
        <v>3234</v>
      </c>
      <c r="G288" s="253"/>
      <c r="H288" s="256">
        <v>2</v>
      </c>
      <c r="I288" s="257"/>
      <c r="J288" s="253"/>
      <c r="K288" s="253"/>
      <c r="L288" s="258"/>
      <c r="M288" s="259"/>
      <c r="N288" s="260"/>
      <c r="O288" s="260"/>
      <c r="P288" s="260"/>
      <c r="Q288" s="260"/>
      <c r="R288" s="260"/>
      <c r="S288" s="260"/>
      <c r="T288" s="261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T288" s="262" t="s">
        <v>215</v>
      </c>
      <c r="AU288" s="262" t="s">
        <v>91</v>
      </c>
      <c r="AV288" s="14" t="s">
        <v>91</v>
      </c>
      <c r="AW288" s="14" t="s">
        <v>35</v>
      </c>
      <c r="AX288" s="14" t="s">
        <v>78</v>
      </c>
      <c r="AY288" s="262" t="s">
        <v>208</v>
      </c>
    </row>
    <row r="289" s="15" customFormat="1">
      <c r="A289" s="15"/>
      <c r="B289" s="263"/>
      <c r="C289" s="264"/>
      <c r="D289" s="243" t="s">
        <v>215</v>
      </c>
      <c r="E289" s="265" t="s">
        <v>1</v>
      </c>
      <c r="F289" s="266" t="s">
        <v>218</v>
      </c>
      <c r="G289" s="264"/>
      <c r="H289" s="267">
        <v>100.90000000000001</v>
      </c>
      <c r="I289" s="268"/>
      <c r="J289" s="264"/>
      <c r="K289" s="264"/>
      <c r="L289" s="269"/>
      <c r="M289" s="270"/>
      <c r="N289" s="271"/>
      <c r="O289" s="271"/>
      <c r="P289" s="271"/>
      <c r="Q289" s="271"/>
      <c r="R289" s="271"/>
      <c r="S289" s="271"/>
      <c r="T289" s="272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T289" s="273" t="s">
        <v>215</v>
      </c>
      <c r="AU289" s="273" t="s">
        <v>91</v>
      </c>
      <c r="AV289" s="15" t="s">
        <v>214</v>
      </c>
      <c r="AW289" s="15" t="s">
        <v>35</v>
      </c>
      <c r="AX289" s="15" t="s">
        <v>85</v>
      </c>
      <c r="AY289" s="273" t="s">
        <v>208</v>
      </c>
    </row>
    <row r="290" s="2" customFormat="1" ht="16.5" customHeight="1">
      <c r="A290" s="38"/>
      <c r="B290" s="39"/>
      <c r="C290" s="274" t="s">
        <v>339</v>
      </c>
      <c r="D290" s="274" t="s">
        <v>253</v>
      </c>
      <c r="E290" s="275" t="s">
        <v>3235</v>
      </c>
      <c r="F290" s="276" t="s">
        <v>3236</v>
      </c>
      <c r="G290" s="277" t="s">
        <v>351</v>
      </c>
      <c r="H290" s="278">
        <v>101.867</v>
      </c>
      <c r="I290" s="279"/>
      <c r="J290" s="280">
        <f>ROUND(I290*H290,2)</f>
        <v>0</v>
      </c>
      <c r="K290" s="281"/>
      <c r="L290" s="282"/>
      <c r="M290" s="283" t="s">
        <v>1</v>
      </c>
      <c r="N290" s="284" t="s">
        <v>44</v>
      </c>
      <c r="O290" s="91"/>
      <c r="P290" s="237">
        <f>O290*H290</f>
        <v>0</v>
      </c>
      <c r="Q290" s="237">
        <v>0</v>
      </c>
      <c r="R290" s="237">
        <f>Q290*H290</f>
        <v>0</v>
      </c>
      <c r="S290" s="237">
        <v>0</v>
      </c>
      <c r="T290" s="238">
        <f>S290*H290</f>
        <v>0</v>
      </c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R290" s="239" t="s">
        <v>231</v>
      </c>
      <c r="AT290" s="239" t="s">
        <v>253</v>
      </c>
      <c r="AU290" s="239" t="s">
        <v>91</v>
      </c>
      <c r="AY290" s="17" t="s">
        <v>208</v>
      </c>
      <c r="BE290" s="240">
        <f>IF(N290="základní",J290,0)</f>
        <v>0</v>
      </c>
      <c r="BF290" s="240">
        <f>IF(N290="snížená",J290,0)</f>
        <v>0</v>
      </c>
      <c r="BG290" s="240">
        <f>IF(N290="zákl. přenesená",J290,0)</f>
        <v>0</v>
      </c>
      <c r="BH290" s="240">
        <f>IF(N290="sníž. přenesená",J290,0)</f>
        <v>0</v>
      </c>
      <c r="BI290" s="240">
        <f>IF(N290="nulová",J290,0)</f>
        <v>0</v>
      </c>
      <c r="BJ290" s="17" t="s">
        <v>91</v>
      </c>
      <c r="BK290" s="240">
        <f>ROUND(I290*H290,2)</f>
        <v>0</v>
      </c>
      <c r="BL290" s="17" t="s">
        <v>214</v>
      </c>
      <c r="BM290" s="239" t="s">
        <v>470</v>
      </c>
    </row>
    <row r="291" s="14" customFormat="1">
      <c r="A291" s="14"/>
      <c r="B291" s="252"/>
      <c r="C291" s="253"/>
      <c r="D291" s="243" t="s">
        <v>215</v>
      </c>
      <c r="E291" s="254" t="s">
        <v>1</v>
      </c>
      <c r="F291" s="255" t="s">
        <v>3237</v>
      </c>
      <c r="G291" s="253"/>
      <c r="H291" s="256">
        <v>101.867</v>
      </c>
      <c r="I291" s="257"/>
      <c r="J291" s="253"/>
      <c r="K291" s="253"/>
      <c r="L291" s="258"/>
      <c r="M291" s="259"/>
      <c r="N291" s="260"/>
      <c r="O291" s="260"/>
      <c r="P291" s="260"/>
      <c r="Q291" s="260"/>
      <c r="R291" s="260"/>
      <c r="S291" s="260"/>
      <c r="T291" s="261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T291" s="262" t="s">
        <v>215</v>
      </c>
      <c r="AU291" s="262" t="s">
        <v>91</v>
      </c>
      <c r="AV291" s="14" t="s">
        <v>91</v>
      </c>
      <c r="AW291" s="14" t="s">
        <v>35</v>
      </c>
      <c r="AX291" s="14" t="s">
        <v>78</v>
      </c>
      <c r="AY291" s="262" t="s">
        <v>208</v>
      </c>
    </row>
    <row r="292" s="15" customFormat="1">
      <c r="A292" s="15"/>
      <c r="B292" s="263"/>
      <c r="C292" s="264"/>
      <c r="D292" s="243" t="s">
        <v>215</v>
      </c>
      <c r="E292" s="265" t="s">
        <v>1</v>
      </c>
      <c r="F292" s="266" t="s">
        <v>218</v>
      </c>
      <c r="G292" s="264"/>
      <c r="H292" s="267">
        <v>101.867</v>
      </c>
      <c r="I292" s="268"/>
      <c r="J292" s="264"/>
      <c r="K292" s="264"/>
      <c r="L292" s="269"/>
      <c r="M292" s="270"/>
      <c r="N292" s="271"/>
      <c r="O292" s="271"/>
      <c r="P292" s="271"/>
      <c r="Q292" s="271"/>
      <c r="R292" s="271"/>
      <c r="S292" s="271"/>
      <c r="T292" s="272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T292" s="273" t="s">
        <v>215</v>
      </c>
      <c r="AU292" s="273" t="s">
        <v>91</v>
      </c>
      <c r="AV292" s="15" t="s">
        <v>214</v>
      </c>
      <c r="AW292" s="15" t="s">
        <v>35</v>
      </c>
      <c r="AX292" s="15" t="s">
        <v>85</v>
      </c>
      <c r="AY292" s="273" t="s">
        <v>208</v>
      </c>
    </row>
    <row r="293" s="2" customFormat="1" ht="24.15" customHeight="1">
      <c r="A293" s="38"/>
      <c r="B293" s="39"/>
      <c r="C293" s="274" t="s">
        <v>471</v>
      </c>
      <c r="D293" s="274" t="s">
        <v>253</v>
      </c>
      <c r="E293" s="275" t="s">
        <v>3238</v>
      </c>
      <c r="F293" s="276" t="s">
        <v>3239</v>
      </c>
      <c r="G293" s="277" t="s">
        <v>351</v>
      </c>
      <c r="H293" s="278">
        <v>2</v>
      </c>
      <c r="I293" s="279"/>
      <c r="J293" s="280">
        <f>ROUND(I293*H293,2)</f>
        <v>0</v>
      </c>
      <c r="K293" s="281"/>
      <c r="L293" s="282"/>
      <c r="M293" s="283" t="s">
        <v>1</v>
      </c>
      <c r="N293" s="284" t="s">
        <v>44</v>
      </c>
      <c r="O293" s="91"/>
      <c r="P293" s="237">
        <f>O293*H293</f>
        <v>0</v>
      </c>
      <c r="Q293" s="237">
        <v>0</v>
      </c>
      <c r="R293" s="237">
        <f>Q293*H293</f>
        <v>0</v>
      </c>
      <c r="S293" s="237">
        <v>0</v>
      </c>
      <c r="T293" s="238">
        <f>S293*H293</f>
        <v>0</v>
      </c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R293" s="239" t="s">
        <v>231</v>
      </c>
      <c r="AT293" s="239" t="s">
        <v>253</v>
      </c>
      <c r="AU293" s="239" t="s">
        <v>91</v>
      </c>
      <c r="AY293" s="17" t="s">
        <v>208</v>
      </c>
      <c r="BE293" s="240">
        <f>IF(N293="základní",J293,0)</f>
        <v>0</v>
      </c>
      <c r="BF293" s="240">
        <f>IF(N293="snížená",J293,0)</f>
        <v>0</v>
      </c>
      <c r="BG293" s="240">
        <f>IF(N293="zákl. přenesená",J293,0)</f>
        <v>0</v>
      </c>
      <c r="BH293" s="240">
        <f>IF(N293="sníž. přenesená",J293,0)</f>
        <v>0</v>
      </c>
      <c r="BI293" s="240">
        <f>IF(N293="nulová",J293,0)</f>
        <v>0</v>
      </c>
      <c r="BJ293" s="17" t="s">
        <v>91</v>
      </c>
      <c r="BK293" s="240">
        <f>ROUND(I293*H293,2)</f>
        <v>0</v>
      </c>
      <c r="BL293" s="17" t="s">
        <v>214</v>
      </c>
      <c r="BM293" s="239" t="s">
        <v>474</v>
      </c>
    </row>
    <row r="294" s="2" customFormat="1" ht="33" customHeight="1">
      <c r="A294" s="38"/>
      <c r="B294" s="39"/>
      <c r="C294" s="227" t="s">
        <v>343</v>
      </c>
      <c r="D294" s="227" t="s">
        <v>210</v>
      </c>
      <c r="E294" s="228" t="s">
        <v>3240</v>
      </c>
      <c r="F294" s="229" t="s">
        <v>3241</v>
      </c>
      <c r="G294" s="230" t="s">
        <v>267</v>
      </c>
      <c r="H294" s="231">
        <v>82.400000000000006</v>
      </c>
      <c r="I294" s="232"/>
      <c r="J294" s="233">
        <f>ROUND(I294*H294,2)</f>
        <v>0</v>
      </c>
      <c r="K294" s="234"/>
      <c r="L294" s="44"/>
      <c r="M294" s="235" t="s">
        <v>1</v>
      </c>
      <c r="N294" s="236" t="s">
        <v>44</v>
      </c>
      <c r="O294" s="91"/>
      <c r="P294" s="237">
        <f>O294*H294</f>
        <v>0</v>
      </c>
      <c r="Q294" s="237">
        <v>0</v>
      </c>
      <c r="R294" s="237">
        <f>Q294*H294</f>
        <v>0</v>
      </c>
      <c r="S294" s="237">
        <v>0</v>
      </c>
      <c r="T294" s="238">
        <f>S294*H294</f>
        <v>0</v>
      </c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R294" s="239" t="s">
        <v>214</v>
      </c>
      <c r="AT294" s="239" t="s">
        <v>210</v>
      </c>
      <c r="AU294" s="239" t="s">
        <v>91</v>
      </c>
      <c r="AY294" s="17" t="s">
        <v>208</v>
      </c>
      <c r="BE294" s="240">
        <f>IF(N294="základní",J294,0)</f>
        <v>0</v>
      </c>
      <c r="BF294" s="240">
        <f>IF(N294="snížená",J294,0)</f>
        <v>0</v>
      </c>
      <c r="BG294" s="240">
        <f>IF(N294="zákl. přenesená",J294,0)</f>
        <v>0</v>
      </c>
      <c r="BH294" s="240">
        <f>IF(N294="sníž. přenesená",J294,0)</f>
        <v>0</v>
      </c>
      <c r="BI294" s="240">
        <f>IF(N294="nulová",J294,0)</f>
        <v>0</v>
      </c>
      <c r="BJ294" s="17" t="s">
        <v>91</v>
      </c>
      <c r="BK294" s="240">
        <f>ROUND(I294*H294,2)</f>
        <v>0</v>
      </c>
      <c r="BL294" s="17" t="s">
        <v>214</v>
      </c>
      <c r="BM294" s="239" t="s">
        <v>479</v>
      </c>
    </row>
    <row r="295" s="14" customFormat="1">
      <c r="A295" s="14"/>
      <c r="B295" s="252"/>
      <c r="C295" s="253"/>
      <c r="D295" s="243" t="s">
        <v>215</v>
      </c>
      <c r="E295" s="254" t="s">
        <v>1</v>
      </c>
      <c r="F295" s="255" t="s">
        <v>3242</v>
      </c>
      <c r="G295" s="253"/>
      <c r="H295" s="256">
        <v>82.400000000000006</v>
      </c>
      <c r="I295" s="257"/>
      <c r="J295" s="253"/>
      <c r="K295" s="253"/>
      <c r="L295" s="258"/>
      <c r="M295" s="259"/>
      <c r="N295" s="260"/>
      <c r="O295" s="260"/>
      <c r="P295" s="260"/>
      <c r="Q295" s="260"/>
      <c r="R295" s="260"/>
      <c r="S295" s="260"/>
      <c r="T295" s="261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T295" s="262" t="s">
        <v>215</v>
      </c>
      <c r="AU295" s="262" t="s">
        <v>91</v>
      </c>
      <c r="AV295" s="14" t="s">
        <v>91</v>
      </c>
      <c r="AW295" s="14" t="s">
        <v>35</v>
      </c>
      <c r="AX295" s="14" t="s">
        <v>78</v>
      </c>
      <c r="AY295" s="262" t="s">
        <v>208</v>
      </c>
    </row>
    <row r="296" s="15" customFormat="1">
      <c r="A296" s="15"/>
      <c r="B296" s="263"/>
      <c r="C296" s="264"/>
      <c r="D296" s="243" t="s">
        <v>215</v>
      </c>
      <c r="E296" s="265" t="s">
        <v>1</v>
      </c>
      <c r="F296" s="266" t="s">
        <v>218</v>
      </c>
      <c r="G296" s="264"/>
      <c r="H296" s="267">
        <v>82.400000000000006</v>
      </c>
      <c r="I296" s="268"/>
      <c r="J296" s="264"/>
      <c r="K296" s="264"/>
      <c r="L296" s="269"/>
      <c r="M296" s="270"/>
      <c r="N296" s="271"/>
      <c r="O296" s="271"/>
      <c r="P296" s="271"/>
      <c r="Q296" s="271"/>
      <c r="R296" s="271"/>
      <c r="S296" s="271"/>
      <c r="T296" s="272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T296" s="273" t="s">
        <v>215</v>
      </c>
      <c r="AU296" s="273" t="s">
        <v>91</v>
      </c>
      <c r="AV296" s="15" t="s">
        <v>214</v>
      </c>
      <c r="AW296" s="15" t="s">
        <v>35</v>
      </c>
      <c r="AX296" s="15" t="s">
        <v>85</v>
      </c>
      <c r="AY296" s="273" t="s">
        <v>208</v>
      </c>
    </row>
    <row r="297" s="2" customFormat="1" ht="16.5" customHeight="1">
      <c r="A297" s="38"/>
      <c r="B297" s="39"/>
      <c r="C297" s="274" t="s">
        <v>481</v>
      </c>
      <c r="D297" s="274" t="s">
        <v>253</v>
      </c>
      <c r="E297" s="275" t="s">
        <v>3243</v>
      </c>
      <c r="F297" s="276" t="s">
        <v>3244</v>
      </c>
      <c r="G297" s="277" t="s">
        <v>351</v>
      </c>
      <c r="H297" s="278">
        <v>166.44800000000001</v>
      </c>
      <c r="I297" s="279"/>
      <c r="J297" s="280">
        <f>ROUND(I297*H297,2)</f>
        <v>0</v>
      </c>
      <c r="K297" s="281"/>
      <c r="L297" s="282"/>
      <c r="M297" s="283" t="s">
        <v>1</v>
      </c>
      <c r="N297" s="284" t="s">
        <v>44</v>
      </c>
      <c r="O297" s="91"/>
      <c r="P297" s="237">
        <f>O297*H297</f>
        <v>0</v>
      </c>
      <c r="Q297" s="237">
        <v>0</v>
      </c>
      <c r="R297" s="237">
        <f>Q297*H297</f>
        <v>0</v>
      </c>
      <c r="S297" s="237">
        <v>0</v>
      </c>
      <c r="T297" s="238">
        <f>S297*H297</f>
        <v>0</v>
      </c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R297" s="239" t="s">
        <v>231</v>
      </c>
      <c r="AT297" s="239" t="s">
        <v>253</v>
      </c>
      <c r="AU297" s="239" t="s">
        <v>91</v>
      </c>
      <c r="AY297" s="17" t="s">
        <v>208</v>
      </c>
      <c r="BE297" s="240">
        <f>IF(N297="základní",J297,0)</f>
        <v>0</v>
      </c>
      <c r="BF297" s="240">
        <f>IF(N297="snížená",J297,0)</f>
        <v>0</v>
      </c>
      <c r="BG297" s="240">
        <f>IF(N297="zákl. přenesená",J297,0)</f>
        <v>0</v>
      </c>
      <c r="BH297" s="240">
        <f>IF(N297="sníž. přenesená",J297,0)</f>
        <v>0</v>
      </c>
      <c r="BI297" s="240">
        <f>IF(N297="nulová",J297,0)</f>
        <v>0</v>
      </c>
      <c r="BJ297" s="17" t="s">
        <v>91</v>
      </c>
      <c r="BK297" s="240">
        <f>ROUND(I297*H297,2)</f>
        <v>0</v>
      </c>
      <c r="BL297" s="17" t="s">
        <v>214</v>
      </c>
      <c r="BM297" s="239" t="s">
        <v>484</v>
      </c>
    </row>
    <row r="298" s="14" customFormat="1">
      <c r="A298" s="14"/>
      <c r="B298" s="252"/>
      <c r="C298" s="253"/>
      <c r="D298" s="243" t="s">
        <v>215</v>
      </c>
      <c r="E298" s="254" t="s">
        <v>1</v>
      </c>
      <c r="F298" s="255" t="s">
        <v>3245</v>
      </c>
      <c r="G298" s="253"/>
      <c r="H298" s="256">
        <v>166.44800000000001</v>
      </c>
      <c r="I298" s="257"/>
      <c r="J298" s="253"/>
      <c r="K298" s="253"/>
      <c r="L298" s="258"/>
      <c r="M298" s="259"/>
      <c r="N298" s="260"/>
      <c r="O298" s="260"/>
      <c r="P298" s="260"/>
      <c r="Q298" s="260"/>
      <c r="R298" s="260"/>
      <c r="S298" s="260"/>
      <c r="T298" s="261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T298" s="262" t="s">
        <v>215</v>
      </c>
      <c r="AU298" s="262" t="s">
        <v>91</v>
      </c>
      <c r="AV298" s="14" t="s">
        <v>91</v>
      </c>
      <c r="AW298" s="14" t="s">
        <v>35</v>
      </c>
      <c r="AX298" s="14" t="s">
        <v>78</v>
      </c>
      <c r="AY298" s="262" t="s">
        <v>208</v>
      </c>
    </row>
    <row r="299" s="15" customFormat="1">
      <c r="A299" s="15"/>
      <c r="B299" s="263"/>
      <c r="C299" s="264"/>
      <c r="D299" s="243" t="s">
        <v>215</v>
      </c>
      <c r="E299" s="265" t="s">
        <v>1</v>
      </c>
      <c r="F299" s="266" t="s">
        <v>218</v>
      </c>
      <c r="G299" s="264"/>
      <c r="H299" s="267">
        <v>166.44800000000001</v>
      </c>
      <c r="I299" s="268"/>
      <c r="J299" s="264"/>
      <c r="K299" s="264"/>
      <c r="L299" s="269"/>
      <c r="M299" s="270"/>
      <c r="N299" s="271"/>
      <c r="O299" s="271"/>
      <c r="P299" s="271"/>
      <c r="Q299" s="271"/>
      <c r="R299" s="271"/>
      <c r="S299" s="271"/>
      <c r="T299" s="272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T299" s="273" t="s">
        <v>215</v>
      </c>
      <c r="AU299" s="273" t="s">
        <v>91</v>
      </c>
      <c r="AV299" s="15" t="s">
        <v>214</v>
      </c>
      <c r="AW299" s="15" t="s">
        <v>35</v>
      </c>
      <c r="AX299" s="15" t="s">
        <v>85</v>
      </c>
      <c r="AY299" s="273" t="s">
        <v>208</v>
      </c>
    </row>
    <row r="300" s="2" customFormat="1" ht="24.15" customHeight="1">
      <c r="A300" s="38"/>
      <c r="B300" s="39"/>
      <c r="C300" s="227" t="s">
        <v>347</v>
      </c>
      <c r="D300" s="227" t="s">
        <v>210</v>
      </c>
      <c r="E300" s="228" t="s">
        <v>3246</v>
      </c>
      <c r="F300" s="229" t="s">
        <v>3247</v>
      </c>
      <c r="G300" s="230" t="s">
        <v>213</v>
      </c>
      <c r="H300" s="231">
        <v>6.508</v>
      </c>
      <c r="I300" s="232"/>
      <c r="J300" s="233">
        <f>ROUND(I300*H300,2)</f>
        <v>0</v>
      </c>
      <c r="K300" s="234"/>
      <c r="L300" s="44"/>
      <c r="M300" s="235" t="s">
        <v>1</v>
      </c>
      <c r="N300" s="236" t="s">
        <v>44</v>
      </c>
      <c r="O300" s="91"/>
      <c r="P300" s="237">
        <f>O300*H300</f>
        <v>0</v>
      </c>
      <c r="Q300" s="237">
        <v>0</v>
      </c>
      <c r="R300" s="237">
        <f>Q300*H300</f>
        <v>0</v>
      </c>
      <c r="S300" s="237">
        <v>0</v>
      </c>
      <c r="T300" s="238">
        <f>S300*H300</f>
        <v>0</v>
      </c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R300" s="239" t="s">
        <v>214</v>
      </c>
      <c r="AT300" s="239" t="s">
        <v>210</v>
      </c>
      <c r="AU300" s="239" t="s">
        <v>91</v>
      </c>
      <c r="AY300" s="17" t="s">
        <v>208</v>
      </c>
      <c r="BE300" s="240">
        <f>IF(N300="základní",J300,0)</f>
        <v>0</v>
      </c>
      <c r="BF300" s="240">
        <f>IF(N300="snížená",J300,0)</f>
        <v>0</v>
      </c>
      <c r="BG300" s="240">
        <f>IF(N300="zákl. přenesená",J300,0)</f>
        <v>0</v>
      </c>
      <c r="BH300" s="240">
        <f>IF(N300="sníž. přenesená",J300,0)</f>
        <v>0</v>
      </c>
      <c r="BI300" s="240">
        <f>IF(N300="nulová",J300,0)</f>
        <v>0</v>
      </c>
      <c r="BJ300" s="17" t="s">
        <v>91</v>
      </c>
      <c r="BK300" s="240">
        <f>ROUND(I300*H300,2)</f>
        <v>0</v>
      </c>
      <c r="BL300" s="17" t="s">
        <v>214</v>
      </c>
      <c r="BM300" s="239" t="s">
        <v>488</v>
      </c>
    </row>
    <row r="301" s="14" customFormat="1">
      <c r="A301" s="14"/>
      <c r="B301" s="252"/>
      <c r="C301" s="253"/>
      <c r="D301" s="243" t="s">
        <v>215</v>
      </c>
      <c r="E301" s="254" t="s">
        <v>1</v>
      </c>
      <c r="F301" s="255" t="s">
        <v>3248</v>
      </c>
      <c r="G301" s="253"/>
      <c r="H301" s="256">
        <v>2.472</v>
      </c>
      <c r="I301" s="257"/>
      <c r="J301" s="253"/>
      <c r="K301" s="253"/>
      <c r="L301" s="258"/>
      <c r="M301" s="259"/>
      <c r="N301" s="260"/>
      <c r="O301" s="260"/>
      <c r="P301" s="260"/>
      <c r="Q301" s="260"/>
      <c r="R301" s="260"/>
      <c r="S301" s="260"/>
      <c r="T301" s="261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T301" s="262" t="s">
        <v>215</v>
      </c>
      <c r="AU301" s="262" t="s">
        <v>91</v>
      </c>
      <c r="AV301" s="14" t="s">
        <v>91</v>
      </c>
      <c r="AW301" s="14" t="s">
        <v>35</v>
      </c>
      <c r="AX301" s="14" t="s">
        <v>78</v>
      </c>
      <c r="AY301" s="262" t="s">
        <v>208</v>
      </c>
    </row>
    <row r="302" s="14" customFormat="1">
      <c r="A302" s="14"/>
      <c r="B302" s="252"/>
      <c r="C302" s="253"/>
      <c r="D302" s="243" t="s">
        <v>215</v>
      </c>
      <c r="E302" s="254" t="s">
        <v>1</v>
      </c>
      <c r="F302" s="255" t="s">
        <v>3249</v>
      </c>
      <c r="G302" s="253"/>
      <c r="H302" s="256">
        <v>3.956</v>
      </c>
      <c r="I302" s="257"/>
      <c r="J302" s="253"/>
      <c r="K302" s="253"/>
      <c r="L302" s="258"/>
      <c r="M302" s="259"/>
      <c r="N302" s="260"/>
      <c r="O302" s="260"/>
      <c r="P302" s="260"/>
      <c r="Q302" s="260"/>
      <c r="R302" s="260"/>
      <c r="S302" s="260"/>
      <c r="T302" s="261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T302" s="262" t="s">
        <v>215</v>
      </c>
      <c r="AU302" s="262" t="s">
        <v>91</v>
      </c>
      <c r="AV302" s="14" t="s">
        <v>91</v>
      </c>
      <c r="AW302" s="14" t="s">
        <v>35</v>
      </c>
      <c r="AX302" s="14" t="s">
        <v>78</v>
      </c>
      <c r="AY302" s="262" t="s">
        <v>208</v>
      </c>
    </row>
    <row r="303" s="14" customFormat="1">
      <c r="A303" s="14"/>
      <c r="B303" s="252"/>
      <c r="C303" s="253"/>
      <c r="D303" s="243" t="s">
        <v>215</v>
      </c>
      <c r="E303" s="254" t="s">
        <v>1</v>
      </c>
      <c r="F303" s="255" t="s">
        <v>3250</v>
      </c>
      <c r="G303" s="253"/>
      <c r="H303" s="256">
        <v>0.080000000000000002</v>
      </c>
      <c r="I303" s="257"/>
      <c r="J303" s="253"/>
      <c r="K303" s="253"/>
      <c r="L303" s="258"/>
      <c r="M303" s="259"/>
      <c r="N303" s="260"/>
      <c r="O303" s="260"/>
      <c r="P303" s="260"/>
      <c r="Q303" s="260"/>
      <c r="R303" s="260"/>
      <c r="S303" s="260"/>
      <c r="T303" s="261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T303" s="262" t="s">
        <v>215</v>
      </c>
      <c r="AU303" s="262" t="s">
        <v>91</v>
      </c>
      <c r="AV303" s="14" t="s">
        <v>91</v>
      </c>
      <c r="AW303" s="14" t="s">
        <v>35</v>
      </c>
      <c r="AX303" s="14" t="s">
        <v>78</v>
      </c>
      <c r="AY303" s="262" t="s">
        <v>208</v>
      </c>
    </row>
    <row r="304" s="15" customFormat="1">
      <c r="A304" s="15"/>
      <c r="B304" s="263"/>
      <c r="C304" s="264"/>
      <c r="D304" s="243" t="s">
        <v>215</v>
      </c>
      <c r="E304" s="265" t="s">
        <v>1</v>
      </c>
      <c r="F304" s="266" t="s">
        <v>218</v>
      </c>
      <c r="G304" s="264"/>
      <c r="H304" s="267">
        <v>6.508</v>
      </c>
      <c r="I304" s="268"/>
      <c r="J304" s="264"/>
      <c r="K304" s="264"/>
      <c r="L304" s="269"/>
      <c r="M304" s="270"/>
      <c r="N304" s="271"/>
      <c r="O304" s="271"/>
      <c r="P304" s="271"/>
      <c r="Q304" s="271"/>
      <c r="R304" s="271"/>
      <c r="S304" s="271"/>
      <c r="T304" s="272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T304" s="273" t="s">
        <v>215</v>
      </c>
      <c r="AU304" s="273" t="s">
        <v>91</v>
      </c>
      <c r="AV304" s="15" t="s">
        <v>214</v>
      </c>
      <c r="AW304" s="15" t="s">
        <v>35</v>
      </c>
      <c r="AX304" s="15" t="s">
        <v>85</v>
      </c>
      <c r="AY304" s="273" t="s">
        <v>208</v>
      </c>
    </row>
    <row r="305" s="2" customFormat="1" ht="24.15" customHeight="1">
      <c r="A305" s="38"/>
      <c r="B305" s="39"/>
      <c r="C305" s="227" t="s">
        <v>489</v>
      </c>
      <c r="D305" s="227" t="s">
        <v>210</v>
      </c>
      <c r="E305" s="228" t="s">
        <v>3251</v>
      </c>
      <c r="F305" s="229" t="s">
        <v>3252</v>
      </c>
      <c r="G305" s="230" t="s">
        <v>267</v>
      </c>
      <c r="H305" s="231">
        <v>61</v>
      </c>
      <c r="I305" s="232"/>
      <c r="J305" s="233">
        <f>ROUND(I305*H305,2)</f>
        <v>0</v>
      </c>
      <c r="K305" s="234"/>
      <c r="L305" s="44"/>
      <c r="M305" s="235" t="s">
        <v>1</v>
      </c>
      <c r="N305" s="236" t="s">
        <v>44</v>
      </c>
      <c r="O305" s="91"/>
      <c r="P305" s="237">
        <f>O305*H305</f>
        <v>0</v>
      </c>
      <c r="Q305" s="237">
        <v>0</v>
      </c>
      <c r="R305" s="237">
        <f>Q305*H305</f>
        <v>0</v>
      </c>
      <c r="S305" s="237">
        <v>0</v>
      </c>
      <c r="T305" s="238">
        <f>S305*H305</f>
        <v>0</v>
      </c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R305" s="239" t="s">
        <v>214</v>
      </c>
      <c r="AT305" s="239" t="s">
        <v>210</v>
      </c>
      <c r="AU305" s="239" t="s">
        <v>91</v>
      </c>
      <c r="AY305" s="17" t="s">
        <v>208</v>
      </c>
      <c r="BE305" s="240">
        <f>IF(N305="základní",J305,0)</f>
        <v>0</v>
      </c>
      <c r="BF305" s="240">
        <f>IF(N305="snížená",J305,0)</f>
        <v>0</v>
      </c>
      <c r="BG305" s="240">
        <f>IF(N305="zákl. přenesená",J305,0)</f>
        <v>0</v>
      </c>
      <c r="BH305" s="240">
        <f>IF(N305="sníž. přenesená",J305,0)</f>
        <v>0</v>
      </c>
      <c r="BI305" s="240">
        <f>IF(N305="nulová",J305,0)</f>
        <v>0</v>
      </c>
      <c r="BJ305" s="17" t="s">
        <v>91</v>
      </c>
      <c r="BK305" s="240">
        <f>ROUND(I305*H305,2)</f>
        <v>0</v>
      </c>
      <c r="BL305" s="17" t="s">
        <v>214</v>
      </c>
      <c r="BM305" s="239" t="s">
        <v>492</v>
      </c>
    </row>
    <row r="306" s="2" customFormat="1" ht="24.15" customHeight="1">
      <c r="A306" s="38"/>
      <c r="B306" s="39"/>
      <c r="C306" s="227" t="s">
        <v>352</v>
      </c>
      <c r="D306" s="227" t="s">
        <v>210</v>
      </c>
      <c r="E306" s="228" t="s">
        <v>3253</v>
      </c>
      <c r="F306" s="229" t="s">
        <v>3254</v>
      </c>
      <c r="G306" s="230" t="s">
        <v>267</v>
      </c>
      <c r="H306" s="231">
        <v>61</v>
      </c>
      <c r="I306" s="232"/>
      <c r="J306" s="233">
        <f>ROUND(I306*H306,2)</f>
        <v>0</v>
      </c>
      <c r="K306" s="234"/>
      <c r="L306" s="44"/>
      <c r="M306" s="235" t="s">
        <v>1</v>
      </c>
      <c r="N306" s="236" t="s">
        <v>44</v>
      </c>
      <c r="O306" s="91"/>
      <c r="P306" s="237">
        <f>O306*H306</f>
        <v>0</v>
      </c>
      <c r="Q306" s="237">
        <v>0</v>
      </c>
      <c r="R306" s="237">
        <f>Q306*H306</f>
        <v>0</v>
      </c>
      <c r="S306" s="237">
        <v>0</v>
      </c>
      <c r="T306" s="238">
        <f>S306*H306</f>
        <v>0</v>
      </c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R306" s="239" t="s">
        <v>214</v>
      </c>
      <c r="AT306" s="239" t="s">
        <v>210</v>
      </c>
      <c r="AU306" s="239" t="s">
        <v>91</v>
      </c>
      <c r="AY306" s="17" t="s">
        <v>208</v>
      </c>
      <c r="BE306" s="240">
        <f>IF(N306="základní",J306,0)</f>
        <v>0</v>
      </c>
      <c r="BF306" s="240">
        <f>IF(N306="snížená",J306,0)</f>
        <v>0</v>
      </c>
      <c r="BG306" s="240">
        <f>IF(N306="zákl. přenesená",J306,0)</f>
        <v>0</v>
      </c>
      <c r="BH306" s="240">
        <f>IF(N306="sníž. přenesená",J306,0)</f>
        <v>0</v>
      </c>
      <c r="BI306" s="240">
        <f>IF(N306="nulová",J306,0)</f>
        <v>0</v>
      </c>
      <c r="BJ306" s="17" t="s">
        <v>91</v>
      </c>
      <c r="BK306" s="240">
        <f>ROUND(I306*H306,2)</f>
        <v>0</v>
      </c>
      <c r="BL306" s="17" t="s">
        <v>214</v>
      </c>
      <c r="BM306" s="239" t="s">
        <v>495</v>
      </c>
    </row>
    <row r="307" s="2" customFormat="1" ht="21.75" customHeight="1">
      <c r="A307" s="38"/>
      <c r="B307" s="39"/>
      <c r="C307" s="227" t="s">
        <v>497</v>
      </c>
      <c r="D307" s="227" t="s">
        <v>210</v>
      </c>
      <c r="E307" s="228" t="s">
        <v>3255</v>
      </c>
      <c r="F307" s="229" t="s">
        <v>3256</v>
      </c>
      <c r="G307" s="230" t="s">
        <v>267</v>
      </c>
      <c r="H307" s="231">
        <v>61</v>
      </c>
      <c r="I307" s="232"/>
      <c r="J307" s="233">
        <f>ROUND(I307*H307,2)</f>
        <v>0</v>
      </c>
      <c r="K307" s="234"/>
      <c r="L307" s="44"/>
      <c r="M307" s="235" t="s">
        <v>1</v>
      </c>
      <c r="N307" s="236" t="s">
        <v>44</v>
      </c>
      <c r="O307" s="91"/>
      <c r="P307" s="237">
        <f>O307*H307</f>
        <v>0</v>
      </c>
      <c r="Q307" s="237">
        <v>0</v>
      </c>
      <c r="R307" s="237">
        <f>Q307*H307</f>
        <v>0</v>
      </c>
      <c r="S307" s="237">
        <v>0</v>
      </c>
      <c r="T307" s="238">
        <f>S307*H307</f>
        <v>0</v>
      </c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R307" s="239" t="s">
        <v>214</v>
      </c>
      <c r="AT307" s="239" t="s">
        <v>210</v>
      </c>
      <c r="AU307" s="239" t="s">
        <v>91</v>
      </c>
      <c r="AY307" s="17" t="s">
        <v>208</v>
      </c>
      <c r="BE307" s="240">
        <f>IF(N307="základní",J307,0)</f>
        <v>0</v>
      </c>
      <c r="BF307" s="240">
        <f>IF(N307="snížená",J307,0)</f>
        <v>0</v>
      </c>
      <c r="BG307" s="240">
        <f>IF(N307="zákl. přenesená",J307,0)</f>
        <v>0</v>
      </c>
      <c r="BH307" s="240">
        <f>IF(N307="sníž. přenesená",J307,0)</f>
        <v>0</v>
      </c>
      <c r="BI307" s="240">
        <f>IF(N307="nulová",J307,0)</f>
        <v>0</v>
      </c>
      <c r="BJ307" s="17" t="s">
        <v>91</v>
      </c>
      <c r="BK307" s="240">
        <f>ROUND(I307*H307,2)</f>
        <v>0</v>
      </c>
      <c r="BL307" s="17" t="s">
        <v>214</v>
      </c>
      <c r="BM307" s="239" t="s">
        <v>500</v>
      </c>
    </row>
    <row r="308" s="2" customFormat="1" ht="21.75" customHeight="1">
      <c r="A308" s="38"/>
      <c r="B308" s="39"/>
      <c r="C308" s="227" t="s">
        <v>356</v>
      </c>
      <c r="D308" s="227" t="s">
        <v>210</v>
      </c>
      <c r="E308" s="228" t="s">
        <v>3257</v>
      </c>
      <c r="F308" s="229" t="s">
        <v>3258</v>
      </c>
      <c r="G308" s="230" t="s">
        <v>351</v>
      </c>
      <c r="H308" s="231">
        <v>2</v>
      </c>
      <c r="I308" s="232"/>
      <c r="J308" s="233">
        <f>ROUND(I308*H308,2)</f>
        <v>0</v>
      </c>
      <c r="K308" s="234"/>
      <c r="L308" s="44"/>
      <c r="M308" s="235" t="s">
        <v>1</v>
      </c>
      <c r="N308" s="236" t="s">
        <v>44</v>
      </c>
      <c r="O308" s="91"/>
      <c r="P308" s="237">
        <f>O308*H308</f>
        <v>0</v>
      </c>
      <c r="Q308" s="237">
        <v>0</v>
      </c>
      <c r="R308" s="237">
        <f>Q308*H308</f>
        <v>0</v>
      </c>
      <c r="S308" s="237">
        <v>0</v>
      </c>
      <c r="T308" s="238">
        <f>S308*H308</f>
        <v>0</v>
      </c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R308" s="239" t="s">
        <v>214</v>
      </c>
      <c r="AT308" s="239" t="s">
        <v>210</v>
      </c>
      <c r="AU308" s="239" t="s">
        <v>91</v>
      </c>
      <c r="AY308" s="17" t="s">
        <v>208</v>
      </c>
      <c r="BE308" s="240">
        <f>IF(N308="základní",J308,0)</f>
        <v>0</v>
      </c>
      <c r="BF308" s="240">
        <f>IF(N308="snížená",J308,0)</f>
        <v>0</v>
      </c>
      <c r="BG308" s="240">
        <f>IF(N308="zákl. přenesená",J308,0)</f>
        <v>0</v>
      </c>
      <c r="BH308" s="240">
        <f>IF(N308="sníž. přenesená",J308,0)</f>
        <v>0</v>
      </c>
      <c r="BI308" s="240">
        <f>IF(N308="nulová",J308,0)</f>
        <v>0</v>
      </c>
      <c r="BJ308" s="17" t="s">
        <v>91</v>
      </c>
      <c r="BK308" s="240">
        <f>ROUND(I308*H308,2)</f>
        <v>0</v>
      </c>
      <c r="BL308" s="17" t="s">
        <v>214</v>
      </c>
      <c r="BM308" s="239" t="s">
        <v>503</v>
      </c>
    </row>
    <row r="309" s="14" customFormat="1">
      <c r="A309" s="14"/>
      <c r="B309" s="252"/>
      <c r="C309" s="253"/>
      <c r="D309" s="243" t="s">
        <v>215</v>
      </c>
      <c r="E309" s="254" t="s">
        <v>1</v>
      </c>
      <c r="F309" s="255" t="s">
        <v>3259</v>
      </c>
      <c r="G309" s="253"/>
      <c r="H309" s="256">
        <v>2</v>
      </c>
      <c r="I309" s="257"/>
      <c r="J309" s="253"/>
      <c r="K309" s="253"/>
      <c r="L309" s="258"/>
      <c r="M309" s="259"/>
      <c r="N309" s="260"/>
      <c r="O309" s="260"/>
      <c r="P309" s="260"/>
      <c r="Q309" s="260"/>
      <c r="R309" s="260"/>
      <c r="S309" s="260"/>
      <c r="T309" s="261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T309" s="262" t="s">
        <v>215</v>
      </c>
      <c r="AU309" s="262" t="s">
        <v>91</v>
      </c>
      <c r="AV309" s="14" t="s">
        <v>91</v>
      </c>
      <c r="AW309" s="14" t="s">
        <v>35</v>
      </c>
      <c r="AX309" s="14" t="s">
        <v>78</v>
      </c>
      <c r="AY309" s="262" t="s">
        <v>208</v>
      </c>
    </row>
    <row r="310" s="15" customFormat="1">
      <c r="A310" s="15"/>
      <c r="B310" s="263"/>
      <c r="C310" s="264"/>
      <c r="D310" s="243" t="s">
        <v>215</v>
      </c>
      <c r="E310" s="265" t="s">
        <v>1</v>
      </c>
      <c r="F310" s="266" t="s">
        <v>218</v>
      </c>
      <c r="G310" s="264"/>
      <c r="H310" s="267">
        <v>2</v>
      </c>
      <c r="I310" s="268"/>
      <c r="J310" s="264"/>
      <c r="K310" s="264"/>
      <c r="L310" s="269"/>
      <c r="M310" s="270"/>
      <c r="N310" s="271"/>
      <c r="O310" s="271"/>
      <c r="P310" s="271"/>
      <c r="Q310" s="271"/>
      <c r="R310" s="271"/>
      <c r="S310" s="271"/>
      <c r="T310" s="272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T310" s="273" t="s">
        <v>215</v>
      </c>
      <c r="AU310" s="273" t="s">
        <v>91</v>
      </c>
      <c r="AV310" s="15" t="s">
        <v>214</v>
      </c>
      <c r="AW310" s="15" t="s">
        <v>35</v>
      </c>
      <c r="AX310" s="15" t="s">
        <v>85</v>
      </c>
      <c r="AY310" s="273" t="s">
        <v>208</v>
      </c>
    </row>
    <row r="311" s="2" customFormat="1" ht="24.15" customHeight="1">
      <c r="A311" s="38"/>
      <c r="B311" s="39"/>
      <c r="C311" s="227" t="s">
        <v>505</v>
      </c>
      <c r="D311" s="227" t="s">
        <v>210</v>
      </c>
      <c r="E311" s="228" t="s">
        <v>3260</v>
      </c>
      <c r="F311" s="229" t="s">
        <v>3261</v>
      </c>
      <c r="G311" s="230" t="s">
        <v>213</v>
      </c>
      <c r="H311" s="231">
        <v>2.2999999999999998</v>
      </c>
      <c r="I311" s="232"/>
      <c r="J311" s="233">
        <f>ROUND(I311*H311,2)</f>
        <v>0</v>
      </c>
      <c r="K311" s="234"/>
      <c r="L311" s="44"/>
      <c r="M311" s="235" t="s">
        <v>1</v>
      </c>
      <c r="N311" s="236" t="s">
        <v>44</v>
      </c>
      <c r="O311" s="91"/>
      <c r="P311" s="237">
        <f>O311*H311</f>
        <v>0</v>
      </c>
      <c r="Q311" s="237">
        <v>0</v>
      </c>
      <c r="R311" s="237">
        <f>Q311*H311</f>
        <v>0</v>
      </c>
      <c r="S311" s="237">
        <v>0</v>
      </c>
      <c r="T311" s="238">
        <f>S311*H311</f>
        <v>0</v>
      </c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R311" s="239" t="s">
        <v>214</v>
      </c>
      <c r="AT311" s="239" t="s">
        <v>210</v>
      </c>
      <c r="AU311" s="239" t="s">
        <v>91</v>
      </c>
      <c r="AY311" s="17" t="s">
        <v>208</v>
      </c>
      <c r="BE311" s="240">
        <f>IF(N311="základní",J311,0)</f>
        <v>0</v>
      </c>
      <c r="BF311" s="240">
        <f>IF(N311="snížená",J311,0)</f>
        <v>0</v>
      </c>
      <c r="BG311" s="240">
        <f>IF(N311="zákl. přenesená",J311,0)</f>
        <v>0</v>
      </c>
      <c r="BH311" s="240">
        <f>IF(N311="sníž. přenesená",J311,0)</f>
        <v>0</v>
      </c>
      <c r="BI311" s="240">
        <f>IF(N311="nulová",J311,0)</f>
        <v>0</v>
      </c>
      <c r="BJ311" s="17" t="s">
        <v>91</v>
      </c>
      <c r="BK311" s="240">
        <f>ROUND(I311*H311,2)</f>
        <v>0</v>
      </c>
      <c r="BL311" s="17" t="s">
        <v>214</v>
      </c>
      <c r="BM311" s="239" t="s">
        <v>508</v>
      </c>
    </row>
    <row r="312" s="14" customFormat="1">
      <c r="A312" s="14"/>
      <c r="B312" s="252"/>
      <c r="C312" s="253"/>
      <c r="D312" s="243" t="s">
        <v>215</v>
      </c>
      <c r="E312" s="254" t="s">
        <v>1</v>
      </c>
      <c r="F312" s="255" t="s">
        <v>3262</v>
      </c>
      <c r="G312" s="253"/>
      <c r="H312" s="256">
        <v>2.2999999999999998</v>
      </c>
      <c r="I312" s="257"/>
      <c r="J312" s="253"/>
      <c r="K312" s="253"/>
      <c r="L312" s="258"/>
      <c r="M312" s="259"/>
      <c r="N312" s="260"/>
      <c r="O312" s="260"/>
      <c r="P312" s="260"/>
      <c r="Q312" s="260"/>
      <c r="R312" s="260"/>
      <c r="S312" s="260"/>
      <c r="T312" s="261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T312" s="262" t="s">
        <v>215</v>
      </c>
      <c r="AU312" s="262" t="s">
        <v>91</v>
      </c>
      <c r="AV312" s="14" t="s">
        <v>91</v>
      </c>
      <c r="AW312" s="14" t="s">
        <v>35</v>
      </c>
      <c r="AX312" s="14" t="s">
        <v>78</v>
      </c>
      <c r="AY312" s="262" t="s">
        <v>208</v>
      </c>
    </row>
    <row r="313" s="15" customFormat="1">
      <c r="A313" s="15"/>
      <c r="B313" s="263"/>
      <c r="C313" s="264"/>
      <c r="D313" s="243" t="s">
        <v>215</v>
      </c>
      <c r="E313" s="265" t="s">
        <v>1</v>
      </c>
      <c r="F313" s="266" t="s">
        <v>218</v>
      </c>
      <c r="G313" s="264"/>
      <c r="H313" s="267">
        <v>2.2999999999999998</v>
      </c>
      <c r="I313" s="268"/>
      <c r="J313" s="264"/>
      <c r="K313" s="264"/>
      <c r="L313" s="269"/>
      <c r="M313" s="270"/>
      <c r="N313" s="271"/>
      <c r="O313" s="271"/>
      <c r="P313" s="271"/>
      <c r="Q313" s="271"/>
      <c r="R313" s="271"/>
      <c r="S313" s="271"/>
      <c r="T313" s="272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T313" s="273" t="s">
        <v>215</v>
      </c>
      <c r="AU313" s="273" t="s">
        <v>91</v>
      </c>
      <c r="AV313" s="15" t="s">
        <v>214</v>
      </c>
      <c r="AW313" s="15" t="s">
        <v>35</v>
      </c>
      <c r="AX313" s="15" t="s">
        <v>85</v>
      </c>
      <c r="AY313" s="273" t="s">
        <v>208</v>
      </c>
    </row>
    <row r="314" s="2" customFormat="1" ht="24.15" customHeight="1">
      <c r="A314" s="38"/>
      <c r="B314" s="39"/>
      <c r="C314" s="227" t="s">
        <v>360</v>
      </c>
      <c r="D314" s="227" t="s">
        <v>210</v>
      </c>
      <c r="E314" s="228" t="s">
        <v>3263</v>
      </c>
      <c r="F314" s="229" t="s">
        <v>3264</v>
      </c>
      <c r="G314" s="230" t="s">
        <v>351</v>
      </c>
      <c r="H314" s="231">
        <v>1</v>
      </c>
      <c r="I314" s="232"/>
      <c r="J314" s="233">
        <f>ROUND(I314*H314,2)</f>
        <v>0</v>
      </c>
      <c r="K314" s="234"/>
      <c r="L314" s="44"/>
      <c r="M314" s="235" t="s">
        <v>1</v>
      </c>
      <c r="N314" s="236" t="s">
        <v>44</v>
      </c>
      <c r="O314" s="91"/>
      <c r="P314" s="237">
        <f>O314*H314</f>
        <v>0</v>
      </c>
      <c r="Q314" s="237">
        <v>0</v>
      </c>
      <c r="R314" s="237">
        <f>Q314*H314</f>
        <v>0</v>
      </c>
      <c r="S314" s="237">
        <v>0</v>
      </c>
      <c r="T314" s="238">
        <f>S314*H314</f>
        <v>0</v>
      </c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R314" s="239" t="s">
        <v>214</v>
      </c>
      <c r="AT314" s="239" t="s">
        <v>210</v>
      </c>
      <c r="AU314" s="239" t="s">
        <v>91</v>
      </c>
      <c r="AY314" s="17" t="s">
        <v>208</v>
      </c>
      <c r="BE314" s="240">
        <f>IF(N314="základní",J314,0)</f>
        <v>0</v>
      </c>
      <c r="BF314" s="240">
        <f>IF(N314="snížená",J314,0)</f>
        <v>0</v>
      </c>
      <c r="BG314" s="240">
        <f>IF(N314="zákl. přenesená",J314,0)</f>
        <v>0</v>
      </c>
      <c r="BH314" s="240">
        <f>IF(N314="sníž. přenesená",J314,0)</f>
        <v>0</v>
      </c>
      <c r="BI314" s="240">
        <f>IF(N314="nulová",J314,0)</f>
        <v>0</v>
      </c>
      <c r="BJ314" s="17" t="s">
        <v>91</v>
      </c>
      <c r="BK314" s="240">
        <f>ROUND(I314*H314,2)</f>
        <v>0</v>
      </c>
      <c r="BL314" s="17" t="s">
        <v>214</v>
      </c>
      <c r="BM314" s="239" t="s">
        <v>512</v>
      </c>
    </row>
    <row r="315" s="14" customFormat="1">
      <c r="A315" s="14"/>
      <c r="B315" s="252"/>
      <c r="C315" s="253"/>
      <c r="D315" s="243" t="s">
        <v>215</v>
      </c>
      <c r="E315" s="254" t="s">
        <v>1</v>
      </c>
      <c r="F315" s="255" t="s">
        <v>3265</v>
      </c>
      <c r="G315" s="253"/>
      <c r="H315" s="256">
        <v>1</v>
      </c>
      <c r="I315" s="257"/>
      <c r="J315" s="253"/>
      <c r="K315" s="253"/>
      <c r="L315" s="258"/>
      <c r="M315" s="259"/>
      <c r="N315" s="260"/>
      <c r="O315" s="260"/>
      <c r="P315" s="260"/>
      <c r="Q315" s="260"/>
      <c r="R315" s="260"/>
      <c r="S315" s="260"/>
      <c r="T315" s="261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T315" s="262" t="s">
        <v>215</v>
      </c>
      <c r="AU315" s="262" t="s">
        <v>91</v>
      </c>
      <c r="AV315" s="14" t="s">
        <v>91</v>
      </c>
      <c r="AW315" s="14" t="s">
        <v>35</v>
      </c>
      <c r="AX315" s="14" t="s">
        <v>78</v>
      </c>
      <c r="AY315" s="262" t="s">
        <v>208</v>
      </c>
    </row>
    <row r="316" s="15" customFormat="1">
      <c r="A316" s="15"/>
      <c r="B316" s="263"/>
      <c r="C316" s="264"/>
      <c r="D316" s="243" t="s">
        <v>215</v>
      </c>
      <c r="E316" s="265" t="s">
        <v>1</v>
      </c>
      <c r="F316" s="266" t="s">
        <v>218</v>
      </c>
      <c r="G316" s="264"/>
      <c r="H316" s="267">
        <v>1</v>
      </c>
      <c r="I316" s="268"/>
      <c r="J316" s="264"/>
      <c r="K316" s="264"/>
      <c r="L316" s="269"/>
      <c r="M316" s="270"/>
      <c r="N316" s="271"/>
      <c r="O316" s="271"/>
      <c r="P316" s="271"/>
      <c r="Q316" s="271"/>
      <c r="R316" s="271"/>
      <c r="S316" s="271"/>
      <c r="T316" s="272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T316" s="273" t="s">
        <v>215</v>
      </c>
      <c r="AU316" s="273" t="s">
        <v>91</v>
      </c>
      <c r="AV316" s="15" t="s">
        <v>214</v>
      </c>
      <c r="AW316" s="15" t="s">
        <v>35</v>
      </c>
      <c r="AX316" s="15" t="s">
        <v>85</v>
      </c>
      <c r="AY316" s="273" t="s">
        <v>208</v>
      </c>
    </row>
    <row r="317" s="2" customFormat="1" ht="24.15" customHeight="1">
      <c r="A317" s="38"/>
      <c r="B317" s="39"/>
      <c r="C317" s="227" t="s">
        <v>514</v>
      </c>
      <c r="D317" s="227" t="s">
        <v>210</v>
      </c>
      <c r="E317" s="228" t="s">
        <v>3266</v>
      </c>
      <c r="F317" s="229" t="s">
        <v>3267</v>
      </c>
      <c r="G317" s="230" t="s">
        <v>351</v>
      </c>
      <c r="H317" s="231">
        <v>24</v>
      </c>
      <c r="I317" s="232"/>
      <c r="J317" s="233">
        <f>ROUND(I317*H317,2)</f>
        <v>0</v>
      </c>
      <c r="K317" s="234"/>
      <c r="L317" s="44"/>
      <c r="M317" s="235" t="s">
        <v>1</v>
      </c>
      <c r="N317" s="236" t="s">
        <v>44</v>
      </c>
      <c r="O317" s="91"/>
      <c r="P317" s="237">
        <f>O317*H317</f>
        <v>0</v>
      </c>
      <c r="Q317" s="237">
        <v>0</v>
      </c>
      <c r="R317" s="237">
        <f>Q317*H317</f>
        <v>0</v>
      </c>
      <c r="S317" s="237">
        <v>0</v>
      </c>
      <c r="T317" s="238">
        <f>S317*H317</f>
        <v>0</v>
      </c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R317" s="239" t="s">
        <v>214</v>
      </c>
      <c r="AT317" s="239" t="s">
        <v>210</v>
      </c>
      <c r="AU317" s="239" t="s">
        <v>91</v>
      </c>
      <c r="AY317" s="17" t="s">
        <v>208</v>
      </c>
      <c r="BE317" s="240">
        <f>IF(N317="základní",J317,0)</f>
        <v>0</v>
      </c>
      <c r="BF317" s="240">
        <f>IF(N317="snížená",J317,0)</f>
        <v>0</v>
      </c>
      <c r="BG317" s="240">
        <f>IF(N317="zákl. přenesená",J317,0)</f>
        <v>0</v>
      </c>
      <c r="BH317" s="240">
        <f>IF(N317="sníž. přenesená",J317,0)</f>
        <v>0</v>
      </c>
      <c r="BI317" s="240">
        <f>IF(N317="nulová",J317,0)</f>
        <v>0</v>
      </c>
      <c r="BJ317" s="17" t="s">
        <v>91</v>
      </c>
      <c r="BK317" s="240">
        <f>ROUND(I317*H317,2)</f>
        <v>0</v>
      </c>
      <c r="BL317" s="17" t="s">
        <v>214</v>
      </c>
      <c r="BM317" s="239" t="s">
        <v>517</v>
      </c>
    </row>
    <row r="318" s="14" customFormat="1">
      <c r="A318" s="14"/>
      <c r="B318" s="252"/>
      <c r="C318" s="253"/>
      <c r="D318" s="243" t="s">
        <v>215</v>
      </c>
      <c r="E318" s="254" t="s">
        <v>1</v>
      </c>
      <c r="F318" s="255" t="s">
        <v>3268</v>
      </c>
      <c r="G318" s="253"/>
      <c r="H318" s="256">
        <v>24</v>
      </c>
      <c r="I318" s="257"/>
      <c r="J318" s="253"/>
      <c r="K318" s="253"/>
      <c r="L318" s="258"/>
      <c r="M318" s="259"/>
      <c r="N318" s="260"/>
      <c r="O318" s="260"/>
      <c r="P318" s="260"/>
      <c r="Q318" s="260"/>
      <c r="R318" s="260"/>
      <c r="S318" s="260"/>
      <c r="T318" s="261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T318" s="262" t="s">
        <v>215</v>
      </c>
      <c r="AU318" s="262" t="s">
        <v>91</v>
      </c>
      <c r="AV318" s="14" t="s">
        <v>91</v>
      </c>
      <c r="AW318" s="14" t="s">
        <v>35</v>
      </c>
      <c r="AX318" s="14" t="s">
        <v>78</v>
      </c>
      <c r="AY318" s="262" t="s">
        <v>208</v>
      </c>
    </row>
    <row r="319" s="15" customFormat="1">
      <c r="A319" s="15"/>
      <c r="B319" s="263"/>
      <c r="C319" s="264"/>
      <c r="D319" s="243" t="s">
        <v>215</v>
      </c>
      <c r="E319" s="265" t="s">
        <v>1</v>
      </c>
      <c r="F319" s="266" t="s">
        <v>218</v>
      </c>
      <c r="G319" s="264"/>
      <c r="H319" s="267">
        <v>24</v>
      </c>
      <c r="I319" s="268"/>
      <c r="J319" s="264"/>
      <c r="K319" s="264"/>
      <c r="L319" s="269"/>
      <c r="M319" s="270"/>
      <c r="N319" s="271"/>
      <c r="O319" s="271"/>
      <c r="P319" s="271"/>
      <c r="Q319" s="271"/>
      <c r="R319" s="271"/>
      <c r="S319" s="271"/>
      <c r="T319" s="272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T319" s="273" t="s">
        <v>215</v>
      </c>
      <c r="AU319" s="273" t="s">
        <v>91</v>
      </c>
      <c r="AV319" s="15" t="s">
        <v>214</v>
      </c>
      <c r="AW319" s="15" t="s">
        <v>35</v>
      </c>
      <c r="AX319" s="15" t="s">
        <v>85</v>
      </c>
      <c r="AY319" s="273" t="s">
        <v>208</v>
      </c>
    </row>
    <row r="320" s="2" customFormat="1" ht="24.15" customHeight="1">
      <c r="A320" s="38"/>
      <c r="B320" s="39"/>
      <c r="C320" s="227" t="s">
        <v>366</v>
      </c>
      <c r="D320" s="227" t="s">
        <v>210</v>
      </c>
      <c r="E320" s="228" t="s">
        <v>3269</v>
      </c>
      <c r="F320" s="229" t="s">
        <v>3270</v>
      </c>
      <c r="G320" s="230" t="s">
        <v>267</v>
      </c>
      <c r="H320" s="231">
        <v>44.369999999999997</v>
      </c>
      <c r="I320" s="232"/>
      <c r="J320" s="233">
        <f>ROUND(I320*H320,2)</f>
        <v>0</v>
      </c>
      <c r="K320" s="234"/>
      <c r="L320" s="44"/>
      <c r="M320" s="235" t="s">
        <v>1</v>
      </c>
      <c r="N320" s="236" t="s">
        <v>44</v>
      </c>
      <c r="O320" s="91"/>
      <c r="P320" s="237">
        <f>O320*H320</f>
        <v>0</v>
      </c>
      <c r="Q320" s="237">
        <v>0</v>
      </c>
      <c r="R320" s="237">
        <f>Q320*H320</f>
        <v>0</v>
      </c>
      <c r="S320" s="237">
        <v>0</v>
      </c>
      <c r="T320" s="238">
        <f>S320*H320</f>
        <v>0</v>
      </c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R320" s="239" t="s">
        <v>214</v>
      </c>
      <c r="AT320" s="239" t="s">
        <v>210</v>
      </c>
      <c r="AU320" s="239" t="s">
        <v>91</v>
      </c>
      <c r="AY320" s="17" t="s">
        <v>208</v>
      </c>
      <c r="BE320" s="240">
        <f>IF(N320="základní",J320,0)</f>
        <v>0</v>
      </c>
      <c r="BF320" s="240">
        <f>IF(N320="snížená",J320,0)</f>
        <v>0</v>
      </c>
      <c r="BG320" s="240">
        <f>IF(N320="zákl. přenesená",J320,0)</f>
        <v>0</v>
      </c>
      <c r="BH320" s="240">
        <f>IF(N320="sníž. přenesená",J320,0)</f>
        <v>0</v>
      </c>
      <c r="BI320" s="240">
        <f>IF(N320="nulová",J320,0)</f>
        <v>0</v>
      </c>
      <c r="BJ320" s="17" t="s">
        <v>91</v>
      </c>
      <c r="BK320" s="240">
        <f>ROUND(I320*H320,2)</f>
        <v>0</v>
      </c>
      <c r="BL320" s="17" t="s">
        <v>214</v>
      </c>
      <c r="BM320" s="239" t="s">
        <v>521</v>
      </c>
    </row>
    <row r="321" s="14" customFormat="1">
      <c r="A321" s="14"/>
      <c r="B321" s="252"/>
      <c r="C321" s="253"/>
      <c r="D321" s="243" t="s">
        <v>215</v>
      </c>
      <c r="E321" s="254" t="s">
        <v>1</v>
      </c>
      <c r="F321" s="255" t="s">
        <v>3271</v>
      </c>
      <c r="G321" s="253"/>
      <c r="H321" s="256">
        <v>41.369999999999997</v>
      </c>
      <c r="I321" s="257"/>
      <c r="J321" s="253"/>
      <c r="K321" s="253"/>
      <c r="L321" s="258"/>
      <c r="M321" s="259"/>
      <c r="N321" s="260"/>
      <c r="O321" s="260"/>
      <c r="P321" s="260"/>
      <c r="Q321" s="260"/>
      <c r="R321" s="260"/>
      <c r="S321" s="260"/>
      <c r="T321" s="261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T321" s="262" t="s">
        <v>215</v>
      </c>
      <c r="AU321" s="262" t="s">
        <v>91</v>
      </c>
      <c r="AV321" s="14" t="s">
        <v>91</v>
      </c>
      <c r="AW321" s="14" t="s">
        <v>35</v>
      </c>
      <c r="AX321" s="14" t="s">
        <v>78</v>
      </c>
      <c r="AY321" s="262" t="s">
        <v>208</v>
      </c>
    </row>
    <row r="322" s="14" customFormat="1">
      <c r="A322" s="14"/>
      <c r="B322" s="252"/>
      <c r="C322" s="253"/>
      <c r="D322" s="243" t="s">
        <v>215</v>
      </c>
      <c r="E322" s="254" t="s">
        <v>1</v>
      </c>
      <c r="F322" s="255" t="s">
        <v>3272</v>
      </c>
      <c r="G322" s="253"/>
      <c r="H322" s="256">
        <v>3</v>
      </c>
      <c r="I322" s="257"/>
      <c r="J322" s="253"/>
      <c r="K322" s="253"/>
      <c r="L322" s="258"/>
      <c r="M322" s="259"/>
      <c r="N322" s="260"/>
      <c r="O322" s="260"/>
      <c r="P322" s="260"/>
      <c r="Q322" s="260"/>
      <c r="R322" s="260"/>
      <c r="S322" s="260"/>
      <c r="T322" s="261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T322" s="262" t="s">
        <v>215</v>
      </c>
      <c r="AU322" s="262" t="s">
        <v>91</v>
      </c>
      <c r="AV322" s="14" t="s">
        <v>91</v>
      </c>
      <c r="AW322" s="14" t="s">
        <v>35</v>
      </c>
      <c r="AX322" s="14" t="s">
        <v>78</v>
      </c>
      <c r="AY322" s="262" t="s">
        <v>208</v>
      </c>
    </row>
    <row r="323" s="15" customFormat="1">
      <c r="A323" s="15"/>
      <c r="B323" s="263"/>
      <c r="C323" s="264"/>
      <c r="D323" s="243" t="s">
        <v>215</v>
      </c>
      <c r="E323" s="265" t="s">
        <v>1</v>
      </c>
      <c r="F323" s="266" t="s">
        <v>218</v>
      </c>
      <c r="G323" s="264"/>
      <c r="H323" s="267">
        <v>44.369999999999997</v>
      </c>
      <c r="I323" s="268"/>
      <c r="J323" s="264"/>
      <c r="K323" s="264"/>
      <c r="L323" s="269"/>
      <c r="M323" s="270"/>
      <c r="N323" s="271"/>
      <c r="O323" s="271"/>
      <c r="P323" s="271"/>
      <c r="Q323" s="271"/>
      <c r="R323" s="271"/>
      <c r="S323" s="271"/>
      <c r="T323" s="272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T323" s="273" t="s">
        <v>215</v>
      </c>
      <c r="AU323" s="273" t="s">
        <v>91</v>
      </c>
      <c r="AV323" s="15" t="s">
        <v>214</v>
      </c>
      <c r="AW323" s="15" t="s">
        <v>35</v>
      </c>
      <c r="AX323" s="15" t="s">
        <v>85</v>
      </c>
      <c r="AY323" s="273" t="s">
        <v>208</v>
      </c>
    </row>
    <row r="324" s="2" customFormat="1" ht="21.75" customHeight="1">
      <c r="A324" s="38"/>
      <c r="B324" s="39"/>
      <c r="C324" s="227" t="s">
        <v>523</v>
      </c>
      <c r="D324" s="227" t="s">
        <v>210</v>
      </c>
      <c r="E324" s="228" t="s">
        <v>3273</v>
      </c>
      <c r="F324" s="229" t="s">
        <v>3274</v>
      </c>
      <c r="G324" s="230" t="s">
        <v>351</v>
      </c>
      <c r="H324" s="231">
        <v>1</v>
      </c>
      <c r="I324" s="232"/>
      <c r="J324" s="233">
        <f>ROUND(I324*H324,2)</f>
        <v>0</v>
      </c>
      <c r="K324" s="234"/>
      <c r="L324" s="44"/>
      <c r="M324" s="235" t="s">
        <v>1</v>
      </c>
      <c r="N324" s="236" t="s">
        <v>44</v>
      </c>
      <c r="O324" s="91"/>
      <c r="P324" s="237">
        <f>O324*H324</f>
        <v>0</v>
      </c>
      <c r="Q324" s="237">
        <v>0</v>
      </c>
      <c r="R324" s="237">
        <f>Q324*H324</f>
        <v>0</v>
      </c>
      <c r="S324" s="237">
        <v>0</v>
      </c>
      <c r="T324" s="238">
        <f>S324*H324</f>
        <v>0</v>
      </c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R324" s="239" t="s">
        <v>214</v>
      </c>
      <c r="AT324" s="239" t="s">
        <v>210</v>
      </c>
      <c r="AU324" s="239" t="s">
        <v>91</v>
      </c>
      <c r="AY324" s="17" t="s">
        <v>208</v>
      </c>
      <c r="BE324" s="240">
        <f>IF(N324="základní",J324,0)</f>
        <v>0</v>
      </c>
      <c r="BF324" s="240">
        <f>IF(N324="snížená",J324,0)</f>
        <v>0</v>
      </c>
      <c r="BG324" s="240">
        <f>IF(N324="zákl. přenesená",J324,0)</f>
        <v>0</v>
      </c>
      <c r="BH324" s="240">
        <f>IF(N324="sníž. přenesená",J324,0)</f>
        <v>0</v>
      </c>
      <c r="BI324" s="240">
        <f>IF(N324="nulová",J324,0)</f>
        <v>0</v>
      </c>
      <c r="BJ324" s="17" t="s">
        <v>91</v>
      </c>
      <c r="BK324" s="240">
        <f>ROUND(I324*H324,2)</f>
        <v>0</v>
      </c>
      <c r="BL324" s="17" t="s">
        <v>214</v>
      </c>
      <c r="BM324" s="239" t="s">
        <v>526</v>
      </c>
    </row>
    <row r="325" s="14" customFormat="1">
      <c r="A325" s="14"/>
      <c r="B325" s="252"/>
      <c r="C325" s="253"/>
      <c r="D325" s="243" t="s">
        <v>215</v>
      </c>
      <c r="E325" s="254" t="s">
        <v>1</v>
      </c>
      <c r="F325" s="255" t="s">
        <v>3275</v>
      </c>
      <c r="G325" s="253"/>
      <c r="H325" s="256">
        <v>1</v>
      </c>
      <c r="I325" s="257"/>
      <c r="J325" s="253"/>
      <c r="K325" s="253"/>
      <c r="L325" s="258"/>
      <c r="M325" s="259"/>
      <c r="N325" s="260"/>
      <c r="O325" s="260"/>
      <c r="P325" s="260"/>
      <c r="Q325" s="260"/>
      <c r="R325" s="260"/>
      <c r="S325" s="260"/>
      <c r="T325" s="261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T325" s="262" t="s">
        <v>215</v>
      </c>
      <c r="AU325" s="262" t="s">
        <v>91</v>
      </c>
      <c r="AV325" s="14" t="s">
        <v>91</v>
      </c>
      <c r="AW325" s="14" t="s">
        <v>35</v>
      </c>
      <c r="AX325" s="14" t="s">
        <v>78</v>
      </c>
      <c r="AY325" s="262" t="s">
        <v>208</v>
      </c>
    </row>
    <row r="326" s="15" customFormat="1">
      <c r="A326" s="15"/>
      <c r="B326" s="263"/>
      <c r="C326" s="264"/>
      <c r="D326" s="243" t="s">
        <v>215</v>
      </c>
      <c r="E326" s="265" t="s">
        <v>1</v>
      </c>
      <c r="F326" s="266" t="s">
        <v>218</v>
      </c>
      <c r="G326" s="264"/>
      <c r="H326" s="267">
        <v>1</v>
      </c>
      <c r="I326" s="268"/>
      <c r="J326" s="264"/>
      <c r="K326" s="264"/>
      <c r="L326" s="269"/>
      <c r="M326" s="270"/>
      <c r="N326" s="271"/>
      <c r="O326" s="271"/>
      <c r="P326" s="271"/>
      <c r="Q326" s="271"/>
      <c r="R326" s="271"/>
      <c r="S326" s="271"/>
      <c r="T326" s="272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T326" s="273" t="s">
        <v>215</v>
      </c>
      <c r="AU326" s="273" t="s">
        <v>91</v>
      </c>
      <c r="AV326" s="15" t="s">
        <v>214</v>
      </c>
      <c r="AW326" s="15" t="s">
        <v>35</v>
      </c>
      <c r="AX326" s="15" t="s">
        <v>85</v>
      </c>
      <c r="AY326" s="273" t="s">
        <v>208</v>
      </c>
    </row>
    <row r="327" s="2" customFormat="1" ht="24.15" customHeight="1">
      <c r="A327" s="38"/>
      <c r="B327" s="39"/>
      <c r="C327" s="227" t="s">
        <v>370</v>
      </c>
      <c r="D327" s="227" t="s">
        <v>210</v>
      </c>
      <c r="E327" s="228" t="s">
        <v>3276</v>
      </c>
      <c r="F327" s="229" t="s">
        <v>3277</v>
      </c>
      <c r="G327" s="230" t="s">
        <v>308</v>
      </c>
      <c r="H327" s="231">
        <v>13.5</v>
      </c>
      <c r="I327" s="232"/>
      <c r="J327" s="233">
        <f>ROUND(I327*H327,2)</f>
        <v>0</v>
      </c>
      <c r="K327" s="234"/>
      <c r="L327" s="44"/>
      <c r="M327" s="235" t="s">
        <v>1</v>
      </c>
      <c r="N327" s="236" t="s">
        <v>44</v>
      </c>
      <c r="O327" s="91"/>
      <c r="P327" s="237">
        <f>O327*H327</f>
        <v>0</v>
      </c>
      <c r="Q327" s="237">
        <v>0</v>
      </c>
      <c r="R327" s="237">
        <f>Q327*H327</f>
        <v>0</v>
      </c>
      <c r="S327" s="237">
        <v>0</v>
      </c>
      <c r="T327" s="238">
        <f>S327*H327</f>
        <v>0</v>
      </c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R327" s="239" t="s">
        <v>214</v>
      </c>
      <c r="AT327" s="239" t="s">
        <v>210</v>
      </c>
      <c r="AU327" s="239" t="s">
        <v>91</v>
      </c>
      <c r="AY327" s="17" t="s">
        <v>208</v>
      </c>
      <c r="BE327" s="240">
        <f>IF(N327="základní",J327,0)</f>
        <v>0</v>
      </c>
      <c r="BF327" s="240">
        <f>IF(N327="snížená",J327,0)</f>
        <v>0</v>
      </c>
      <c r="BG327" s="240">
        <f>IF(N327="zákl. přenesená",J327,0)</f>
        <v>0</v>
      </c>
      <c r="BH327" s="240">
        <f>IF(N327="sníž. přenesená",J327,0)</f>
        <v>0</v>
      </c>
      <c r="BI327" s="240">
        <f>IF(N327="nulová",J327,0)</f>
        <v>0</v>
      </c>
      <c r="BJ327" s="17" t="s">
        <v>91</v>
      </c>
      <c r="BK327" s="240">
        <f>ROUND(I327*H327,2)</f>
        <v>0</v>
      </c>
      <c r="BL327" s="17" t="s">
        <v>214</v>
      </c>
      <c r="BM327" s="239" t="s">
        <v>530</v>
      </c>
    </row>
    <row r="328" s="14" customFormat="1">
      <c r="A328" s="14"/>
      <c r="B328" s="252"/>
      <c r="C328" s="253"/>
      <c r="D328" s="243" t="s">
        <v>215</v>
      </c>
      <c r="E328" s="254" t="s">
        <v>1</v>
      </c>
      <c r="F328" s="255" t="s">
        <v>3102</v>
      </c>
      <c r="G328" s="253"/>
      <c r="H328" s="256">
        <v>9</v>
      </c>
      <c r="I328" s="257"/>
      <c r="J328" s="253"/>
      <c r="K328" s="253"/>
      <c r="L328" s="258"/>
      <c r="M328" s="259"/>
      <c r="N328" s="260"/>
      <c r="O328" s="260"/>
      <c r="P328" s="260"/>
      <c r="Q328" s="260"/>
      <c r="R328" s="260"/>
      <c r="S328" s="260"/>
      <c r="T328" s="261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T328" s="262" t="s">
        <v>215</v>
      </c>
      <c r="AU328" s="262" t="s">
        <v>91</v>
      </c>
      <c r="AV328" s="14" t="s">
        <v>91</v>
      </c>
      <c r="AW328" s="14" t="s">
        <v>35</v>
      </c>
      <c r="AX328" s="14" t="s">
        <v>78</v>
      </c>
      <c r="AY328" s="262" t="s">
        <v>208</v>
      </c>
    </row>
    <row r="329" s="14" customFormat="1">
      <c r="A329" s="14"/>
      <c r="B329" s="252"/>
      <c r="C329" s="253"/>
      <c r="D329" s="243" t="s">
        <v>215</v>
      </c>
      <c r="E329" s="254" t="s">
        <v>1</v>
      </c>
      <c r="F329" s="255" t="s">
        <v>3147</v>
      </c>
      <c r="G329" s="253"/>
      <c r="H329" s="256">
        <v>4.5</v>
      </c>
      <c r="I329" s="257"/>
      <c r="J329" s="253"/>
      <c r="K329" s="253"/>
      <c r="L329" s="258"/>
      <c r="M329" s="259"/>
      <c r="N329" s="260"/>
      <c r="O329" s="260"/>
      <c r="P329" s="260"/>
      <c r="Q329" s="260"/>
      <c r="R329" s="260"/>
      <c r="S329" s="260"/>
      <c r="T329" s="261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T329" s="262" t="s">
        <v>215</v>
      </c>
      <c r="AU329" s="262" t="s">
        <v>91</v>
      </c>
      <c r="AV329" s="14" t="s">
        <v>91</v>
      </c>
      <c r="AW329" s="14" t="s">
        <v>35</v>
      </c>
      <c r="AX329" s="14" t="s">
        <v>78</v>
      </c>
      <c r="AY329" s="262" t="s">
        <v>208</v>
      </c>
    </row>
    <row r="330" s="15" customFormat="1">
      <c r="A330" s="15"/>
      <c r="B330" s="263"/>
      <c r="C330" s="264"/>
      <c r="D330" s="243" t="s">
        <v>215</v>
      </c>
      <c r="E330" s="265" t="s">
        <v>1</v>
      </c>
      <c r="F330" s="266" t="s">
        <v>218</v>
      </c>
      <c r="G330" s="264"/>
      <c r="H330" s="267">
        <v>13.5</v>
      </c>
      <c r="I330" s="268"/>
      <c r="J330" s="264"/>
      <c r="K330" s="264"/>
      <c r="L330" s="269"/>
      <c r="M330" s="270"/>
      <c r="N330" s="271"/>
      <c r="O330" s="271"/>
      <c r="P330" s="271"/>
      <c r="Q330" s="271"/>
      <c r="R330" s="271"/>
      <c r="S330" s="271"/>
      <c r="T330" s="272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T330" s="273" t="s">
        <v>215</v>
      </c>
      <c r="AU330" s="273" t="s">
        <v>91</v>
      </c>
      <c r="AV330" s="15" t="s">
        <v>214</v>
      </c>
      <c r="AW330" s="15" t="s">
        <v>35</v>
      </c>
      <c r="AX330" s="15" t="s">
        <v>85</v>
      </c>
      <c r="AY330" s="273" t="s">
        <v>208</v>
      </c>
    </row>
    <row r="331" s="12" customFormat="1" ht="22.8" customHeight="1">
      <c r="A331" s="12"/>
      <c r="B331" s="211"/>
      <c r="C331" s="212"/>
      <c r="D331" s="213" t="s">
        <v>77</v>
      </c>
      <c r="E331" s="225" t="s">
        <v>729</v>
      </c>
      <c r="F331" s="225" t="s">
        <v>730</v>
      </c>
      <c r="G331" s="212"/>
      <c r="H331" s="212"/>
      <c r="I331" s="215"/>
      <c r="J331" s="226">
        <f>BK331</f>
        <v>0</v>
      </c>
      <c r="K331" s="212"/>
      <c r="L331" s="217"/>
      <c r="M331" s="218"/>
      <c r="N331" s="219"/>
      <c r="O331" s="219"/>
      <c r="P331" s="220">
        <f>SUM(P332:P369)</f>
        <v>0</v>
      </c>
      <c r="Q331" s="219"/>
      <c r="R331" s="220">
        <f>SUM(R332:R369)</f>
        <v>0</v>
      </c>
      <c r="S331" s="219"/>
      <c r="T331" s="221">
        <f>SUM(T332:T369)</f>
        <v>0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R331" s="222" t="s">
        <v>85</v>
      </c>
      <c r="AT331" s="223" t="s">
        <v>77</v>
      </c>
      <c r="AU331" s="223" t="s">
        <v>85</v>
      </c>
      <c r="AY331" s="222" t="s">
        <v>208</v>
      </c>
      <c r="BK331" s="224">
        <f>SUM(BK332:BK369)</f>
        <v>0</v>
      </c>
    </row>
    <row r="332" s="2" customFormat="1" ht="21.75" customHeight="1">
      <c r="A332" s="38"/>
      <c r="B332" s="39"/>
      <c r="C332" s="227" t="s">
        <v>532</v>
      </c>
      <c r="D332" s="227" t="s">
        <v>210</v>
      </c>
      <c r="E332" s="228" t="s">
        <v>3278</v>
      </c>
      <c r="F332" s="229" t="s">
        <v>3279</v>
      </c>
      <c r="G332" s="230" t="s">
        <v>239</v>
      </c>
      <c r="H332" s="231">
        <v>118.70699999999999</v>
      </c>
      <c r="I332" s="232"/>
      <c r="J332" s="233">
        <f>ROUND(I332*H332,2)</f>
        <v>0</v>
      </c>
      <c r="K332" s="234"/>
      <c r="L332" s="44"/>
      <c r="M332" s="235" t="s">
        <v>1</v>
      </c>
      <c r="N332" s="236" t="s">
        <v>44</v>
      </c>
      <c r="O332" s="91"/>
      <c r="P332" s="237">
        <f>O332*H332</f>
        <v>0</v>
      </c>
      <c r="Q332" s="237">
        <v>0</v>
      </c>
      <c r="R332" s="237">
        <f>Q332*H332</f>
        <v>0</v>
      </c>
      <c r="S332" s="237">
        <v>0</v>
      </c>
      <c r="T332" s="238">
        <f>S332*H332</f>
        <v>0</v>
      </c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R332" s="239" t="s">
        <v>214</v>
      </c>
      <c r="AT332" s="239" t="s">
        <v>210</v>
      </c>
      <c r="AU332" s="239" t="s">
        <v>91</v>
      </c>
      <c r="AY332" s="17" t="s">
        <v>208</v>
      </c>
      <c r="BE332" s="240">
        <f>IF(N332="základní",J332,0)</f>
        <v>0</v>
      </c>
      <c r="BF332" s="240">
        <f>IF(N332="snížená",J332,0)</f>
        <v>0</v>
      </c>
      <c r="BG332" s="240">
        <f>IF(N332="zákl. přenesená",J332,0)</f>
        <v>0</v>
      </c>
      <c r="BH332" s="240">
        <f>IF(N332="sníž. přenesená",J332,0)</f>
        <v>0</v>
      </c>
      <c r="BI332" s="240">
        <f>IF(N332="nulová",J332,0)</f>
        <v>0</v>
      </c>
      <c r="BJ332" s="17" t="s">
        <v>91</v>
      </c>
      <c r="BK332" s="240">
        <f>ROUND(I332*H332,2)</f>
        <v>0</v>
      </c>
      <c r="BL332" s="17" t="s">
        <v>214</v>
      </c>
      <c r="BM332" s="239" t="s">
        <v>535</v>
      </c>
    </row>
    <row r="333" s="14" customFormat="1">
      <c r="A333" s="14"/>
      <c r="B333" s="252"/>
      <c r="C333" s="253"/>
      <c r="D333" s="243" t="s">
        <v>215</v>
      </c>
      <c r="E333" s="254" t="s">
        <v>1</v>
      </c>
      <c r="F333" s="255" t="s">
        <v>3280</v>
      </c>
      <c r="G333" s="253"/>
      <c r="H333" s="256">
        <v>29.571000000000002</v>
      </c>
      <c r="I333" s="257"/>
      <c r="J333" s="253"/>
      <c r="K333" s="253"/>
      <c r="L333" s="258"/>
      <c r="M333" s="259"/>
      <c r="N333" s="260"/>
      <c r="O333" s="260"/>
      <c r="P333" s="260"/>
      <c r="Q333" s="260"/>
      <c r="R333" s="260"/>
      <c r="S333" s="260"/>
      <c r="T333" s="261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T333" s="262" t="s">
        <v>215</v>
      </c>
      <c r="AU333" s="262" t="s">
        <v>91</v>
      </c>
      <c r="AV333" s="14" t="s">
        <v>91</v>
      </c>
      <c r="AW333" s="14" t="s">
        <v>35</v>
      </c>
      <c r="AX333" s="14" t="s">
        <v>78</v>
      </c>
      <c r="AY333" s="262" t="s">
        <v>208</v>
      </c>
    </row>
    <row r="334" s="14" customFormat="1">
      <c r="A334" s="14"/>
      <c r="B334" s="252"/>
      <c r="C334" s="253"/>
      <c r="D334" s="243" t="s">
        <v>215</v>
      </c>
      <c r="E334" s="254" t="s">
        <v>1</v>
      </c>
      <c r="F334" s="255" t="s">
        <v>3281</v>
      </c>
      <c r="G334" s="253"/>
      <c r="H334" s="256">
        <v>80.212000000000003</v>
      </c>
      <c r="I334" s="257"/>
      <c r="J334" s="253"/>
      <c r="K334" s="253"/>
      <c r="L334" s="258"/>
      <c r="M334" s="259"/>
      <c r="N334" s="260"/>
      <c r="O334" s="260"/>
      <c r="P334" s="260"/>
      <c r="Q334" s="260"/>
      <c r="R334" s="260"/>
      <c r="S334" s="260"/>
      <c r="T334" s="261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T334" s="262" t="s">
        <v>215</v>
      </c>
      <c r="AU334" s="262" t="s">
        <v>91</v>
      </c>
      <c r="AV334" s="14" t="s">
        <v>91</v>
      </c>
      <c r="AW334" s="14" t="s">
        <v>35</v>
      </c>
      <c r="AX334" s="14" t="s">
        <v>78</v>
      </c>
      <c r="AY334" s="262" t="s">
        <v>208</v>
      </c>
    </row>
    <row r="335" s="14" customFormat="1">
      <c r="A335" s="14"/>
      <c r="B335" s="252"/>
      <c r="C335" s="253"/>
      <c r="D335" s="243" t="s">
        <v>215</v>
      </c>
      <c r="E335" s="254" t="s">
        <v>1</v>
      </c>
      <c r="F335" s="255" t="s">
        <v>3282</v>
      </c>
      <c r="G335" s="253"/>
      <c r="H335" s="256">
        <v>8.3160000000000007</v>
      </c>
      <c r="I335" s="257"/>
      <c r="J335" s="253"/>
      <c r="K335" s="253"/>
      <c r="L335" s="258"/>
      <c r="M335" s="259"/>
      <c r="N335" s="260"/>
      <c r="O335" s="260"/>
      <c r="P335" s="260"/>
      <c r="Q335" s="260"/>
      <c r="R335" s="260"/>
      <c r="S335" s="260"/>
      <c r="T335" s="261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T335" s="262" t="s">
        <v>215</v>
      </c>
      <c r="AU335" s="262" t="s">
        <v>91</v>
      </c>
      <c r="AV335" s="14" t="s">
        <v>91</v>
      </c>
      <c r="AW335" s="14" t="s">
        <v>35</v>
      </c>
      <c r="AX335" s="14" t="s">
        <v>78</v>
      </c>
      <c r="AY335" s="262" t="s">
        <v>208</v>
      </c>
    </row>
    <row r="336" s="14" customFormat="1">
      <c r="A336" s="14"/>
      <c r="B336" s="252"/>
      <c r="C336" s="253"/>
      <c r="D336" s="243" t="s">
        <v>215</v>
      </c>
      <c r="E336" s="254" t="s">
        <v>1</v>
      </c>
      <c r="F336" s="255" t="s">
        <v>3283</v>
      </c>
      <c r="G336" s="253"/>
      <c r="H336" s="256">
        <v>0.60799999999999998</v>
      </c>
      <c r="I336" s="257"/>
      <c r="J336" s="253"/>
      <c r="K336" s="253"/>
      <c r="L336" s="258"/>
      <c r="M336" s="259"/>
      <c r="N336" s="260"/>
      <c r="O336" s="260"/>
      <c r="P336" s="260"/>
      <c r="Q336" s="260"/>
      <c r="R336" s="260"/>
      <c r="S336" s="260"/>
      <c r="T336" s="261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T336" s="262" t="s">
        <v>215</v>
      </c>
      <c r="AU336" s="262" t="s">
        <v>91</v>
      </c>
      <c r="AV336" s="14" t="s">
        <v>91</v>
      </c>
      <c r="AW336" s="14" t="s">
        <v>35</v>
      </c>
      <c r="AX336" s="14" t="s">
        <v>78</v>
      </c>
      <c r="AY336" s="262" t="s">
        <v>208</v>
      </c>
    </row>
    <row r="337" s="15" customFormat="1">
      <c r="A337" s="15"/>
      <c r="B337" s="263"/>
      <c r="C337" s="264"/>
      <c r="D337" s="243" t="s">
        <v>215</v>
      </c>
      <c r="E337" s="265" t="s">
        <v>1</v>
      </c>
      <c r="F337" s="266" t="s">
        <v>218</v>
      </c>
      <c r="G337" s="264"/>
      <c r="H337" s="267">
        <v>118.70700000000001</v>
      </c>
      <c r="I337" s="268"/>
      <c r="J337" s="264"/>
      <c r="K337" s="264"/>
      <c r="L337" s="269"/>
      <c r="M337" s="270"/>
      <c r="N337" s="271"/>
      <c r="O337" s="271"/>
      <c r="P337" s="271"/>
      <c r="Q337" s="271"/>
      <c r="R337" s="271"/>
      <c r="S337" s="271"/>
      <c r="T337" s="272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T337" s="273" t="s">
        <v>215</v>
      </c>
      <c r="AU337" s="273" t="s">
        <v>91</v>
      </c>
      <c r="AV337" s="15" t="s">
        <v>214</v>
      </c>
      <c r="AW337" s="15" t="s">
        <v>35</v>
      </c>
      <c r="AX337" s="15" t="s">
        <v>85</v>
      </c>
      <c r="AY337" s="273" t="s">
        <v>208</v>
      </c>
    </row>
    <row r="338" s="2" customFormat="1" ht="24.15" customHeight="1">
      <c r="A338" s="38"/>
      <c r="B338" s="39"/>
      <c r="C338" s="227" t="s">
        <v>375</v>
      </c>
      <c r="D338" s="227" t="s">
        <v>210</v>
      </c>
      <c r="E338" s="228" t="s">
        <v>3284</v>
      </c>
      <c r="F338" s="229" t="s">
        <v>3285</v>
      </c>
      <c r="G338" s="230" t="s">
        <v>239</v>
      </c>
      <c r="H338" s="231">
        <v>2255.433</v>
      </c>
      <c r="I338" s="232"/>
      <c r="J338" s="233">
        <f>ROUND(I338*H338,2)</f>
        <v>0</v>
      </c>
      <c r="K338" s="234"/>
      <c r="L338" s="44"/>
      <c r="M338" s="235" t="s">
        <v>1</v>
      </c>
      <c r="N338" s="236" t="s">
        <v>44</v>
      </c>
      <c r="O338" s="91"/>
      <c r="P338" s="237">
        <f>O338*H338</f>
        <v>0</v>
      </c>
      <c r="Q338" s="237">
        <v>0</v>
      </c>
      <c r="R338" s="237">
        <f>Q338*H338</f>
        <v>0</v>
      </c>
      <c r="S338" s="237">
        <v>0</v>
      </c>
      <c r="T338" s="238">
        <f>S338*H338</f>
        <v>0</v>
      </c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R338" s="239" t="s">
        <v>214</v>
      </c>
      <c r="AT338" s="239" t="s">
        <v>210</v>
      </c>
      <c r="AU338" s="239" t="s">
        <v>91</v>
      </c>
      <c r="AY338" s="17" t="s">
        <v>208</v>
      </c>
      <c r="BE338" s="240">
        <f>IF(N338="základní",J338,0)</f>
        <v>0</v>
      </c>
      <c r="BF338" s="240">
        <f>IF(N338="snížená",J338,0)</f>
        <v>0</v>
      </c>
      <c r="BG338" s="240">
        <f>IF(N338="zákl. přenesená",J338,0)</f>
        <v>0</v>
      </c>
      <c r="BH338" s="240">
        <f>IF(N338="sníž. přenesená",J338,0)</f>
        <v>0</v>
      </c>
      <c r="BI338" s="240">
        <f>IF(N338="nulová",J338,0)</f>
        <v>0</v>
      </c>
      <c r="BJ338" s="17" t="s">
        <v>91</v>
      </c>
      <c r="BK338" s="240">
        <f>ROUND(I338*H338,2)</f>
        <v>0</v>
      </c>
      <c r="BL338" s="17" t="s">
        <v>214</v>
      </c>
      <c r="BM338" s="239" t="s">
        <v>539</v>
      </c>
    </row>
    <row r="339" s="14" customFormat="1">
      <c r="A339" s="14"/>
      <c r="B339" s="252"/>
      <c r="C339" s="253"/>
      <c r="D339" s="243" t="s">
        <v>215</v>
      </c>
      <c r="E339" s="254" t="s">
        <v>1</v>
      </c>
      <c r="F339" s="255" t="s">
        <v>3286</v>
      </c>
      <c r="G339" s="253"/>
      <c r="H339" s="256">
        <v>2255.433</v>
      </c>
      <c r="I339" s="257"/>
      <c r="J339" s="253"/>
      <c r="K339" s="253"/>
      <c r="L339" s="258"/>
      <c r="M339" s="259"/>
      <c r="N339" s="260"/>
      <c r="O339" s="260"/>
      <c r="P339" s="260"/>
      <c r="Q339" s="260"/>
      <c r="R339" s="260"/>
      <c r="S339" s="260"/>
      <c r="T339" s="261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T339" s="262" t="s">
        <v>215</v>
      </c>
      <c r="AU339" s="262" t="s">
        <v>91</v>
      </c>
      <c r="AV339" s="14" t="s">
        <v>91</v>
      </c>
      <c r="AW339" s="14" t="s">
        <v>35</v>
      </c>
      <c r="AX339" s="14" t="s">
        <v>78</v>
      </c>
      <c r="AY339" s="262" t="s">
        <v>208</v>
      </c>
    </row>
    <row r="340" s="15" customFormat="1">
      <c r="A340" s="15"/>
      <c r="B340" s="263"/>
      <c r="C340" s="264"/>
      <c r="D340" s="243" t="s">
        <v>215</v>
      </c>
      <c r="E340" s="265" t="s">
        <v>1</v>
      </c>
      <c r="F340" s="266" t="s">
        <v>218</v>
      </c>
      <c r="G340" s="264"/>
      <c r="H340" s="267">
        <v>2255.433</v>
      </c>
      <c r="I340" s="268"/>
      <c r="J340" s="264"/>
      <c r="K340" s="264"/>
      <c r="L340" s="269"/>
      <c r="M340" s="270"/>
      <c r="N340" s="271"/>
      <c r="O340" s="271"/>
      <c r="P340" s="271"/>
      <c r="Q340" s="271"/>
      <c r="R340" s="271"/>
      <c r="S340" s="271"/>
      <c r="T340" s="272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T340" s="273" t="s">
        <v>215</v>
      </c>
      <c r="AU340" s="273" t="s">
        <v>91</v>
      </c>
      <c r="AV340" s="15" t="s">
        <v>214</v>
      </c>
      <c r="AW340" s="15" t="s">
        <v>35</v>
      </c>
      <c r="AX340" s="15" t="s">
        <v>85</v>
      </c>
      <c r="AY340" s="273" t="s">
        <v>208</v>
      </c>
    </row>
    <row r="341" s="2" customFormat="1" ht="21.75" customHeight="1">
      <c r="A341" s="38"/>
      <c r="B341" s="39"/>
      <c r="C341" s="227" t="s">
        <v>541</v>
      </c>
      <c r="D341" s="227" t="s">
        <v>210</v>
      </c>
      <c r="E341" s="228" t="s">
        <v>3287</v>
      </c>
      <c r="F341" s="229" t="s">
        <v>3288</v>
      </c>
      <c r="G341" s="230" t="s">
        <v>239</v>
      </c>
      <c r="H341" s="231">
        <v>46.142000000000003</v>
      </c>
      <c r="I341" s="232"/>
      <c r="J341" s="233">
        <f>ROUND(I341*H341,2)</f>
        <v>0</v>
      </c>
      <c r="K341" s="234"/>
      <c r="L341" s="44"/>
      <c r="M341" s="235" t="s">
        <v>1</v>
      </c>
      <c r="N341" s="236" t="s">
        <v>44</v>
      </c>
      <c r="O341" s="91"/>
      <c r="P341" s="237">
        <f>O341*H341</f>
        <v>0</v>
      </c>
      <c r="Q341" s="237">
        <v>0</v>
      </c>
      <c r="R341" s="237">
        <f>Q341*H341</f>
        <v>0</v>
      </c>
      <c r="S341" s="237">
        <v>0</v>
      </c>
      <c r="T341" s="238">
        <f>S341*H341</f>
        <v>0</v>
      </c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R341" s="239" t="s">
        <v>214</v>
      </c>
      <c r="AT341" s="239" t="s">
        <v>210</v>
      </c>
      <c r="AU341" s="239" t="s">
        <v>91</v>
      </c>
      <c r="AY341" s="17" t="s">
        <v>208</v>
      </c>
      <c r="BE341" s="240">
        <f>IF(N341="základní",J341,0)</f>
        <v>0</v>
      </c>
      <c r="BF341" s="240">
        <f>IF(N341="snížená",J341,0)</f>
        <v>0</v>
      </c>
      <c r="BG341" s="240">
        <f>IF(N341="zákl. přenesená",J341,0)</f>
        <v>0</v>
      </c>
      <c r="BH341" s="240">
        <f>IF(N341="sníž. přenesená",J341,0)</f>
        <v>0</v>
      </c>
      <c r="BI341" s="240">
        <f>IF(N341="nulová",J341,0)</f>
        <v>0</v>
      </c>
      <c r="BJ341" s="17" t="s">
        <v>91</v>
      </c>
      <c r="BK341" s="240">
        <f>ROUND(I341*H341,2)</f>
        <v>0</v>
      </c>
      <c r="BL341" s="17" t="s">
        <v>214</v>
      </c>
      <c r="BM341" s="239" t="s">
        <v>544</v>
      </c>
    </row>
    <row r="342" s="14" customFormat="1">
      <c r="A342" s="14"/>
      <c r="B342" s="252"/>
      <c r="C342" s="253"/>
      <c r="D342" s="243" t="s">
        <v>215</v>
      </c>
      <c r="E342" s="254" t="s">
        <v>1</v>
      </c>
      <c r="F342" s="255" t="s">
        <v>3289</v>
      </c>
      <c r="G342" s="253"/>
      <c r="H342" s="256">
        <v>7.2539999999999996</v>
      </c>
      <c r="I342" s="257"/>
      <c r="J342" s="253"/>
      <c r="K342" s="253"/>
      <c r="L342" s="258"/>
      <c r="M342" s="259"/>
      <c r="N342" s="260"/>
      <c r="O342" s="260"/>
      <c r="P342" s="260"/>
      <c r="Q342" s="260"/>
      <c r="R342" s="260"/>
      <c r="S342" s="260"/>
      <c r="T342" s="261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T342" s="262" t="s">
        <v>215</v>
      </c>
      <c r="AU342" s="262" t="s">
        <v>91</v>
      </c>
      <c r="AV342" s="14" t="s">
        <v>91</v>
      </c>
      <c r="AW342" s="14" t="s">
        <v>35</v>
      </c>
      <c r="AX342" s="14" t="s">
        <v>78</v>
      </c>
      <c r="AY342" s="262" t="s">
        <v>208</v>
      </c>
    </row>
    <row r="343" s="14" customFormat="1">
      <c r="A343" s="14"/>
      <c r="B343" s="252"/>
      <c r="C343" s="253"/>
      <c r="D343" s="243" t="s">
        <v>215</v>
      </c>
      <c r="E343" s="254" t="s">
        <v>1</v>
      </c>
      <c r="F343" s="255" t="s">
        <v>3290</v>
      </c>
      <c r="G343" s="253"/>
      <c r="H343" s="256">
        <v>38.887999999999998</v>
      </c>
      <c r="I343" s="257"/>
      <c r="J343" s="253"/>
      <c r="K343" s="253"/>
      <c r="L343" s="258"/>
      <c r="M343" s="259"/>
      <c r="N343" s="260"/>
      <c r="O343" s="260"/>
      <c r="P343" s="260"/>
      <c r="Q343" s="260"/>
      <c r="R343" s="260"/>
      <c r="S343" s="260"/>
      <c r="T343" s="261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T343" s="262" t="s">
        <v>215</v>
      </c>
      <c r="AU343" s="262" t="s">
        <v>91</v>
      </c>
      <c r="AV343" s="14" t="s">
        <v>91</v>
      </c>
      <c r="AW343" s="14" t="s">
        <v>35</v>
      </c>
      <c r="AX343" s="14" t="s">
        <v>78</v>
      </c>
      <c r="AY343" s="262" t="s">
        <v>208</v>
      </c>
    </row>
    <row r="344" s="15" customFormat="1">
      <c r="A344" s="15"/>
      <c r="B344" s="263"/>
      <c r="C344" s="264"/>
      <c r="D344" s="243" t="s">
        <v>215</v>
      </c>
      <c r="E344" s="265" t="s">
        <v>1</v>
      </c>
      <c r="F344" s="266" t="s">
        <v>218</v>
      </c>
      <c r="G344" s="264"/>
      <c r="H344" s="267">
        <v>46.141999999999996</v>
      </c>
      <c r="I344" s="268"/>
      <c r="J344" s="264"/>
      <c r="K344" s="264"/>
      <c r="L344" s="269"/>
      <c r="M344" s="270"/>
      <c r="N344" s="271"/>
      <c r="O344" s="271"/>
      <c r="P344" s="271"/>
      <c r="Q344" s="271"/>
      <c r="R344" s="271"/>
      <c r="S344" s="271"/>
      <c r="T344" s="272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T344" s="273" t="s">
        <v>215</v>
      </c>
      <c r="AU344" s="273" t="s">
        <v>91</v>
      </c>
      <c r="AV344" s="15" t="s">
        <v>214</v>
      </c>
      <c r="AW344" s="15" t="s">
        <v>35</v>
      </c>
      <c r="AX344" s="15" t="s">
        <v>85</v>
      </c>
      <c r="AY344" s="273" t="s">
        <v>208</v>
      </c>
    </row>
    <row r="345" s="2" customFormat="1" ht="24.15" customHeight="1">
      <c r="A345" s="38"/>
      <c r="B345" s="39"/>
      <c r="C345" s="227" t="s">
        <v>380</v>
      </c>
      <c r="D345" s="227" t="s">
        <v>210</v>
      </c>
      <c r="E345" s="228" t="s">
        <v>3291</v>
      </c>
      <c r="F345" s="229" t="s">
        <v>3292</v>
      </c>
      <c r="G345" s="230" t="s">
        <v>239</v>
      </c>
      <c r="H345" s="231">
        <v>876.69799999999998</v>
      </c>
      <c r="I345" s="232"/>
      <c r="J345" s="233">
        <f>ROUND(I345*H345,2)</f>
        <v>0</v>
      </c>
      <c r="K345" s="234"/>
      <c r="L345" s="44"/>
      <c r="M345" s="235" t="s">
        <v>1</v>
      </c>
      <c r="N345" s="236" t="s">
        <v>44</v>
      </c>
      <c r="O345" s="91"/>
      <c r="P345" s="237">
        <f>O345*H345</f>
        <v>0</v>
      </c>
      <c r="Q345" s="237">
        <v>0</v>
      </c>
      <c r="R345" s="237">
        <f>Q345*H345</f>
        <v>0</v>
      </c>
      <c r="S345" s="237">
        <v>0</v>
      </c>
      <c r="T345" s="238">
        <f>S345*H345</f>
        <v>0</v>
      </c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R345" s="239" t="s">
        <v>214</v>
      </c>
      <c r="AT345" s="239" t="s">
        <v>210</v>
      </c>
      <c r="AU345" s="239" t="s">
        <v>91</v>
      </c>
      <c r="AY345" s="17" t="s">
        <v>208</v>
      </c>
      <c r="BE345" s="240">
        <f>IF(N345="základní",J345,0)</f>
        <v>0</v>
      </c>
      <c r="BF345" s="240">
        <f>IF(N345="snížená",J345,0)</f>
        <v>0</v>
      </c>
      <c r="BG345" s="240">
        <f>IF(N345="zákl. přenesená",J345,0)</f>
        <v>0</v>
      </c>
      <c r="BH345" s="240">
        <f>IF(N345="sníž. přenesená",J345,0)</f>
        <v>0</v>
      </c>
      <c r="BI345" s="240">
        <f>IF(N345="nulová",J345,0)</f>
        <v>0</v>
      </c>
      <c r="BJ345" s="17" t="s">
        <v>91</v>
      </c>
      <c r="BK345" s="240">
        <f>ROUND(I345*H345,2)</f>
        <v>0</v>
      </c>
      <c r="BL345" s="17" t="s">
        <v>214</v>
      </c>
      <c r="BM345" s="239" t="s">
        <v>549</v>
      </c>
    </row>
    <row r="346" s="14" customFormat="1">
      <c r="A346" s="14"/>
      <c r="B346" s="252"/>
      <c r="C346" s="253"/>
      <c r="D346" s="243" t="s">
        <v>215</v>
      </c>
      <c r="E346" s="254" t="s">
        <v>1</v>
      </c>
      <c r="F346" s="255" t="s">
        <v>3293</v>
      </c>
      <c r="G346" s="253"/>
      <c r="H346" s="256">
        <v>876.69799999999998</v>
      </c>
      <c r="I346" s="257"/>
      <c r="J346" s="253"/>
      <c r="K346" s="253"/>
      <c r="L346" s="258"/>
      <c r="M346" s="259"/>
      <c r="N346" s="260"/>
      <c r="O346" s="260"/>
      <c r="P346" s="260"/>
      <c r="Q346" s="260"/>
      <c r="R346" s="260"/>
      <c r="S346" s="260"/>
      <c r="T346" s="261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T346" s="262" t="s">
        <v>215</v>
      </c>
      <c r="AU346" s="262" t="s">
        <v>91</v>
      </c>
      <c r="AV346" s="14" t="s">
        <v>91</v>
      </c>
      <c r="AW346" s="14" t="s">
        <v>35</v>
      </c>
      <c r="AX346" s="14" t="s">
        <v>78</v>
      </c>
      <c r="AY346" s="262" t="s">
        <v>208</v>
      </c>
    </row>
    <row r="347" s="15" customFormat="1">
      <c r="A347" s="15"/>
      <c r="B347" s="263"/>
      <c r="C347" s="264"/>
      <c r="D347" s="243" t="s">
        <v>215</v>
      </c>
      <c r="E347" s="265" t="s">
        <v>1</v>
      </c>
      <c r="F347" s="266" t="s">
        <v>218</v>
      </c>
      <c r="G347" s="264"/>
      <c r="H347" s="267">
        <v>876.69799999999998</v>
      </c>
      <c r="I347" s="268"/>
      <c r="J347" s="264"/>
      <c r="K347" s="264"/>
      <c r="L347" s="269"/>
      <c r="M347" s="270"/>
      <c r="N347" s="271"/>
      <c r="O347" s="271"/>
      <c r="P347" s="271"/>
      <c r="Q347" s="271"/>
      <c r="R347" s="271"/>
      <c r="S347" s="271"/>
      <c r="T347" s="272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T347" s="273" t="s">
        <v>215</v>
      </c>
      <c r="AU347" s="273" t="s">
        <v>91</v>
      </c>
      <c r="AV347" s="15" t="s">
        <v>214</v>
      </c>
      <c r="AW347" s="15" t="s">
        <v>35</v>
      </c>
      <c r="AX347" s="15" t="s">
        <v>85</v>
      </c>
      <c r="AY347" s="273" t="s">
        <v>208</v>
      </c>
    </row>
    <row r="348" s="2" customFormat="1" ht="16.5" customHeight="1">
      <c r="A348" s="38"/>
      <c r="B348" s="39"/>
      <c r="C348" s="227" t="s">
        <v>551</v>
      </c>
      <c r="D348" s="227" t="s">
        <v>210</v>
      </c>
      <c r="E348" s="228" t="s">
        <v>3294</v>
      </c>
      <c r="F348" s="229" t="s">
        <v>3295</v>
      </c>
      <c r="G348" s="230" t="s">
        <v>239</v>
      </c>
      <c r="H348" s="231">
        <v>10.701000000000001</v>
      </c>
      <c r="I348" s="232"/>
      <c r="J348" s="233">
        <f>ROUND(I348*H348,2)</f>
        <v>0</v>
      </c>
      <c r="K348" s="234"/>
      <c r="L348" s="44"/>
      <c r="M348" s="235" t="s">
        <v>1</v>
      </c>
      <c r="N348" s="236" t="s">
        <v>44</v>
      </c>
      <c r="O348" s="91"/>
      <c r="P348" s="237">
        <f>O348*H348</f>
        <v>0</v>
      </c>
      <c r="Q348" s="237">
        <v>0</v>
      </c>
      <c r="R348" s="237">
        <f>Q348*H348</f>
        <v>0</v>
      </c>
      <c r="S348" s="237">
        <v>0</v>
      </c>
      <c r="T348" s="238">
        <f>S348*H348</f>
        <v>0</v>
      </c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R348" s="239" t="s">
        <v>214</v>
      </c>
      <c r="AT348" s="239" t="s">
        <v>210</v>
      </c>
      <c r="AU348" s="239" t="s">
        <v>91</v>
      </c>
      <c r="AY348" s="17" t="s">
        <v>208</v>
      </c>
      <c r="BE348" s="240">
        <f>IF(N348="základní",J348,0)</f>
        <v>0</v>
      </c>
      <c r="BF348" s="240">
        <f>IF(N348="snížená",J348,0)</f>
        <v>0</v>
      </c>
      <c r="BG348" s="240">
        <f>IF(N348="zákl. přenesená",J348,0)</f>
        <v>0</v>
      </c>
      <c r="BH348" s="240">
        <f>IF(N348="sníž. přenesená",J348,0)</f>
        <v>0</v>
      </c>
      <c r="BI348" s="240">
        <f>IF(N348="nulová",J348,0)</f>
        <v>0</v>
      </c>
      <c r="BJ348" s="17" t="s">
        <v>91</v>
      </c>
      <c r="BK348" s="240">
        <f>ROUND(I348*H348,2)</f>
        <v>0</v>
      </c>
      <c r="BL348" s="17" t="s">
        <v>214</v>
      </c>
      <c r="BM348" s="239" t="s">
        <v>554</v>
      </c>
    </row>
    <row r="349" s="14" customFormat="1">
      <c r="A349" s="14"/>
      <c r="B349" s="252"/>
      <c r="C349" s="253"/>
      <c r="D349" s="243" t="s">
        <v>215</v>
      </c>
      <c r="E349" s="254" t="s">
        <v>1</v>
      </c>
      <c r="F349" s="255" t="s">
        <v>3296</v>
      </c>
      <c r="G349" s="253"/>
      <c r="H349" s="256">
        <v>10.701000000000001</v>
      </c>
      <c r="I349" s="257"/>
      <c r="J349" s="253"/>
      <c r="K349" s="253"/>
      <c r="L349" s="258"/>
      <c r="M349" s="259"/>
      <c r="N349" s="260"/>
      <c r="O349" s="260"/>
      <c r="P349" s="260"/>
      <c r="Q349" s="260"/>
      <c r="R349" s="260"/>
      <c r="S349" s="260"/>
      <c r="T349" s="261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62" t="s">
        <v>215</v>
      </c>
      <c r="AU349" s="262" t="s">
        <v>91</v>
      </c>
      <c r="AV349" s="14" t="s">
        <v>91</v>
      </c>
      <c r="AW349" s="14" t="s">
        <v>35</v>
      </c>
      <c r="AX349" s="14" t="s">
        <v>78</v>
      </c>
      <c r="AY349" s="262" t="s">
        <v>208</v>
      </c>
    </row>
    <row r="350" s="15" customFormat="1">
      <c r="A350" s="15"/>
      <c r="B350" s="263"/>
      <c r="C350" s="264"/>
      <c r="D350" s="243" t="s">
        <v>215</v>
      </c>
      <c r="E350" s="265" t="s">
        <v>1</v>
      </c>
      <c r="F350" s="266" t="s">
        <v>218</v>
      </c>
      <c r="G350" s="264"/>
      <c r="H350" s="267">
        <v>10.701000000000001</v>
      </c>
      <c r="I350" s="268"/>
      <c r="J350" s="264"/>
      <c r="K350" s="264"/>
      <c r="L350" s="269"/>
      <c r="M350" s="270"/>
      <c r="N350" s="271"/>
      <c r="O350" s="271"/>
      <c r="P350" s="271"/>
      <c r="Q350" s="271"/>
      <c r="R350" s="271"/>
      <c r="S350" s="271"/>
      <c r="T350" s="272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T350" s="273" t="s">
        <v>215</v>
      </c>
      <c r="AU350" s="273" t="s">
        <v>91</v>
      </c>
      <c r="AV350" s="15" t="s">
        <v>214</v>
      </c>
      <c r="AW350" s="15" t="s">
        <v>35</v>
      </c>
      <c r="AX350" s="15" t="s">
        <v>85</v>
      </c>
      <c r="AY350" s="273" t="s">
        <v>208</v>
      </c>
    </row>
    <row r="351" s="2" customFormat="1" ht="24.15" customHeight="1">
      <c r="A351" s="38"/>
      <c r="B351" s="39"/>
      <c r="C351" s="227" t="s">
        <v>386</v>
      </c>
      <c r="D351" s="227" t="s">
        <v>210</v>
      </c>
      <c r="E351" s="228" t="s">
        <v>3297</v>
      </c>
      <c r="F351" s="229" t="s">
        <v>3298</v>
      </c>
      <c r="G351" s="230" t="s">
        <v>239</v>
      </c>
      <c r="H351" s="231">
        <v>203.31899999999999</v>
      </c>
      <c r="I351" s="232"/>
      <c r="J351" s="233">
        <f>ROUND(I351*H351,2)</f>
        <v>0</v>
      </c>
      <c r="K351" s="234"/>
      <c r="L351" s="44"/>
      <c r="M351" s="235" t="s">
        <v>1</v>
      </c>
      <c r="N351" s="236" t="s">
        <v>44</v>
      </c>
      <c r="O351" s="91"/>
      <c r="P351" s="237">
        <f>O351*H351</f>
        <v>0</v>
      </c>
      <c r="Q351" s="237">
        <v>0</v>
      </c>
      <c r="R351" s="237">
        <f>Q351*H351</f>
        <v>0</v>
      </c>
      <c r="S351" s="237">
        <v>0</v>
      </c>
      <c r="T351" s="238">
        <f>S351*H351</f>
        <v>0</v>
      </c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R351" s="239" t="s">
        <v>214</v>
      </c>
      <c r="AT351" s="239" t="s">
        <v>210</v>
      </c>
      <c r="AU351" s="239" t="s">
        <v>91</v>
      </c>
      <c r="AY351" s="17" t="s">
        <v>208</v>
      </c>
      <c r="BE351" s="240">
        <f>IF(N351="základní",J351,0)</f>
        <v>0</v>
      </c>
      <c r="BF351" s="240">
        <f>IF(N351="snížená",J351,0)</f>
        <v>0</v>
      </c>
      <c r="BG351" s="240">
        <f>IF(N351="zákl. přenesená",J351,0)</f>
        <v>0</v>
      </c>
      <c r="BH351" s="240">
        <f>IF(N351="sníž. přenesená",J351,0)</f>
        <v>0</v>
      </c>
      <c r="BI351" s="240">
        <f>IF(N351="nulová",J351,0)</f>
        <v>0</v>
      </c>
      <c r="BJ351" s="17" t="s">
        <v>91</v>
      </c>
      <c r="BK351" s="240">
        <f>ROUND(I351*H351,2)</f>
        <v>0</v>
      </c>
      <c r="BL351" s="17" t="s">
        <v>214</v>
      </c>
      <c r="BM351" s="239" t="s">
        <v>557</v>
      </c>
    </row>
    <row r="352" s="14" customFormat="1">
      <c r="A352" s="14"/>
      <c r="B352" s="252"/>
      <c r="C352" s="253"/>
      <c r="D352" s="243" t="s">
        <v>215</v>
      </c>
      <c r="E352" s="254" t="s">
        <v>1</v>
      </c>
      <c r="F352" s="255" t="s">
        <v>3299</v>
      </c>
      <c r="G352" s="253"/>
      <c r="H352" s="256">
        <v>203.31899999999999</v>
      </c>
      <c r="I352" s="257"/>
      <c r="J352" s="253"/>
      <c r="K352" s="253"/>
      <c r="L352" s="258"/>
      <c r="M352" s="259"/>
      <c r="N352" s="260"/>
      <c r="O352" s="260"/>
      <c r="P352" s="260"/>
      <c r="Q352" s="260"/>
      <c r="R352" s="260"/>
      <c r="S352" s="260"/>
      <c r="T352" s="261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T352" s="262" t="s">
        <v>215</v>
      </c>
      <c r="AU352" s="262" t="s">
        <v>91</v>
      </c>
      <c r="AV352" s="14" t="s">
        <v>91</v>
      </c>
      <c r="AW352" s="14" t="s">
        <v>35</v>
      </c>
      <c r="AX352" s="14" t="s">
        <v>78</v>
      </c>
      <c r="AY352" s="262" t="s">
        <v>208</v>
      </c>
    </row>
    <row r="353" s="15" customFormat="1">
      <c r="A353" s="15"/>
      <c r="B353" s="263"/>
      <c r="C353" s="264"/>
      <c r="D353" s="243" t="s">
        <v>215</v>
      </c>
      <c r="E353" s="265" t="s">
        <v>1</v>
      </c>
      <c r="F353" s="266" t="s">
        <v>218</v>
      </c>
      <c r="G353" s="264"/>
      <c r="H353" s="267">
        <v>203.31899999999999</v>
      </c>
      <c r="I353" s="268"/>
      <c r="J353" s="264"/>
      <c r="K353" s="264"/>
      <c r="L353" s="269"/>
      <c r="M353" s="270"/>
      <c r="N353" s="271"/>
      <c r="O353" s="271"/>
      <c r="P353" s="271"/>
      <c r="Q353" s="271"/>
      <c r="R353" s="271"/>
      <c r="S353" s="271"/>
      <c r="T353" s="272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T353" s="273" t="s">
        <v>215</v>
      </c>
      <c r="AU353" s="273" t="s">
        <v>91</v>
      </c>
      <c r="AV353" s="15" t="s">
        <v>214</v>
      </c>
      <c r="AW353" s="15" t="s">
        <v>35</v>
      </c>
      <c r="AX353" s="15" t="s">
        <v>85</v>
      </c>
      <c r="AY353" s="273" t="s">
        <v>208</v>
      </c>
    </row>
    <row r="354" s="2" customFormat="1" ht="24.15" customHeight="1">
      <c r="A354" s="38"/>
      <c r="B354" s="39"/>
      <c r="C354" s="227" t="s">
        <v>558</v>
      </c>
      <c r="D354" s="227" t="s">
        <v>210</v>
      </c>
      <c r="E354" s="228" t="s">
        <v>3300</v>
      </c>
      <c r="F354" s="229" t="s">
        <v>3301</v>
      </c>
      <c r="G354" s="230" t="s">
        <v>239</v>
      </c>
      <c r="H354" s="231">
        <v>164.84899999999999</v>
      </c>
      <c r="I354" s="232"/>
      <c r="J354" s="233">
        <f>ROUND(I354*H354,2)</f>
        <v>0</v>
      </c>
      <c r="K354" s="234"/>
      <c r="L354" s="44"/>
      <c r="M354" s="235" t="s">
        <v>1</v>
      </c>
      <c r="N354" s="236" t="s">
        <v>44</v>
      </c>
      <c r="O354" s="91"/>
      <c r="P354" s="237">
        <f>O354*H354</f>
        <v>0</v>
      </c>
      <c r="Q354" s="237">
        <v>0</v>
      </c>
      <c r="R354" s="237">
        <f>Q354*H354</f>
        <v>0</v>
      </c>
      <c r="S354" s="237">
        <v>0</v>
      </c>
      <c r="T354" s="238">
        <f>S354*H354</f>
        <v>0</v>
      </c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R354" s="239" t="s">
        <v>214</v>
      </c>
      <c r="AT354" s="239" t="s">
        <v>210</v>
      </c>
      <c r="AU354" s="239" t="s">
        <v>91</v>
      </c>
      <c r="AY354" s="17" t="s">
        <v>208</v>
      </c>
      <c r="BE354" s="240">
        <f>IF(N354="základní",J354,0)</f>
        <v>0</v>
      </c>
      <c r="BF354" s="240">
        <f>IF(N354="snížená",J354,0)</f>
        <v>0</v>
      </c>
      <c r="BG354" s="240">
        <f>IF(N354="zákl. přenesená",J354,0)</f>
        <v>0</v>
      </c>
      <c r="BH354" s="240">
        <f>IF(N354="sníž. přenesená",J354,0)</f>
        <v>0</v>
      </c>
      <c r="BI354" s="240">
        <f>IF(N354="nulová",J354,0)</f>
        <v>0</v>
      </c>
      <c r="BJ354" s="17" t="s">
        <v>91</v>
      </c>
      <c r="BK354" s="240">
        <f>ROUND(I354*H354,2)</f>
        <v>0</v>
      </c>
      <c r="BL354" s="17" t="s">
        <v>214</v>
      </c>
      <c r="BM354" s="239" t="s">
        <v>561</v>
      </c>
    </row>
    <row r="355" s="14" customFormat="1">
      <c r="A355" s="14"/>
      <c r="B355" s="252"/>
      <c r="C355" s="253"/>
      <c r="D355" s="243" t="s">
        <v>215</v>
      </c>
      <c r="E355" s="254" t="s">
        <v>1</v>
      </c>
      <c r="F355" s="255" t="s">
        <v>3302</v>
      </c>
      <c r="G355" s="253"/>
      <c r="H355" s="256">
        <v>164.84899999999999</v>
      </c>
      <c r="I355" s="257"/>
      <c r="J355" s="253"/>
      <c r="K355" s="253"/>
      <c r="L355" s="258"/>
      <c r="M355" s="259"/>
      <c r="N355" s="260"/>
      <c r="O355" s="260"/>
      <c r="P355" s="260"/>
      <c r="Q355" s="260"/>
      <c r="R355" s="260"/>
      <c r="S355" s="260"/>
      <c r="T355" s="261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T355" s="262" t="s">
        <v>215</v>
      </c>
      <c r="AU355" s="262" t="s">
        <v>91</v>
      </c>
      <c r="AV355" s="14" t="s">
        <v>91</v>
      </c>
      <c r="AW355" s="14" t="s">
        <v>35</v>
      </c>
      <c r="AX355" s="14" t="s">
        <v>78</v>
      </c>
      <c r="AY355" s="262" t="s">
        <v>208</v>
      </c>
    </row>
    <row r="356" s="15" customFormat="1">
      <c r="A356" s="15"/>
      <c r="B356" s="263"/>
      <c r="C356" s="264"/>
      <c r="D356" s="243" t="s">
        <v>215</v>
      </c>
      <c r="E356" s="265" t="s">
        <v>1</v>
      </c>
      <c r="F356" s="266" t="s">
        <v>218</v>
      </c>
      <c r="G356" s="264"/>
      <c r="H356" s="267">
        <v>164.84899999999999</v>
      </c>
      <c r="I356" s="268"/>
      <c r="J356" s="264"/>
      <c r="K356" s="264"/>
      <c r="L356" s="269"/>
      <c r="M356" s="270"/>
      <c r="N356" s="271"/>
      <c r="O356" s="271"/>
      <c r="P356" s="271"/>
      <c r="Q356" s="271"/>
      <c r="R356" s="271"/>
      <c r="S356" s="271"/>
      <c r="T356" s="272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T356" s="273" t="s">
        <v>215</v>
      </c>
      <c r="AU356" s="273" t="s">
        <v>91</v>
      </c>
      <c r="AV356" s="15" t="s">
        <v>214</v>
      </c>
      <c r="AW356" s="15" t="s">
        <v>35</v>
      </c>
      <c r="AX356" s="15" t="s">
        <v>85</v>
      </c>
      <c r="AY356" s="273" t="s">
        <v>208</v>
      </c>
    </row>
    <row r="357" s="2" customFormat="1" ht="24.15" customHeight="1">
      <c r="A357" s="38"/>
      <c r="B357" s="39"/>
      <c r="C357" s="227" t="s">
        <v>389</v>
      </c>
      <c r="D357" s="227" t="s">
        <v>210</v>
      </c>
      <c r="E357" s="228" t="s">
        <v>3303</v>
      </c>
      <c r="F357" s="229" t="s">
        <v>3304</v>
      </c>
      <c r="G357" s="230" t="s">
        <v>239</v>
      </c>
      <c r="H357" s="231">
        <v>10.701000000000001</v>
      </c>
      <c r="I357" s="232"/>
      <c r="J357" s="233">
        <f>ROUND(I357*H357,2)</f>
        <v>0</v>
      </c>
      <c r="K357" s="234"/>
      <c r="L357" s="44"/>
      <c r="M357" s="235" t="s">
        <v>1</v>
      </c>
      <c r="N357" s="236" t="s">
        <v>44</v>
      </c>
      <c r="O357" s="91"/>
      <c r="P357" s="237">
        <f>O357*H357</f>
        <v>0</v>
      </c>
      <c r="Q357" s="237">
        <v>0</v>
      </c>
      <c r="R357" s="237">
        <f>Q357*H357</f>
        <v>0</v>
      </c>
      <c r="S357" s="237">
        <v>0</v>
      </c>
      <c r="T357" s="238">
        <f>S357*H357</f>
        <v>0</v>
      </c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R357" s="239" t="s">
        <v>214</v>
      </c>
      <c r="AT357" s="239" t="s">
        <v>210</v>
      </c>
      <c r="AU357" s="239" t="s">
        <v>91</v>
      </c>
      <c r="AY357" s="17" t="s">
        <v>208</v>
      </c>
      <c r="BE357" s="240">
        <f>IF(N357="základní",J357,0)</f>
        <v>0</v>
      </c>
      <c r="BF357" s="240">
        <f>IF(N357="snížená",J357,0)</f>
        <v>0</v>
      </c>
      <c r="BG357" s="240">
        <f>IF(N357="zákl. přenesená",J357,0)</f>
        <v>0</v>
      </c>
      <c r="BH357" s="240">
        <f>IF(N357="sníž. přenesená",J357,0)</f>
        <v>0</v>
      </c>
      <c r="BI357" s="240">
        <f>IF(N357="nulová",J357,0)</f>
        <v>0</v>
      </c>
      <c r="BJ357" s="17" t="s">
        <v>91</v>
      </c>
      <c r="BK357" s="240">
        <f>ROUND(I357*H357,2)</f>
        <v>0</v>
      </c>
      <c r="BL357" s="17" t="s">
        <v>214</v>
      </c>
      <c r="BM357" s="239" t="s">
        <v>564</v>
      </c>
    </row>
    <row r="358" s="2" customFormat="1" ht="44.25" customHeight="1">
      <c r="A358" s="38"/>
      <c r="B358" s="39"/>
      <c r="C358" s="227" t="s">
        <v>565</v>
      </c>
      <c r="D358" s="227" t="s">
        <v>210</v>
      </c>
      <c r="E358" s="228" t="s">
        <v>3305</v>
      </c>
      <c r="F358" s="229" t="s">
        <v>3306</v>
      </c>
      <c r="G358" s="230" t="s">
        <v>239</v>
      </c>
      <c r="H358" s="231">
        <v>86.414000000000001</v>
      </c>
      <c r="I358" s="232"/>
      <c r="J358" s="233">
        <f>ROUND(I358*H358,2)</f>
        <v>0</v>
      </c>
      <c r="K358" s="234"/>
      <c r="L358" s="44"/>
      <c r="M358" s="235" t="s">
        <v>1</v>
      </c>
      <c r="N358" s="236" t="s">
        <v>44</v>
      </c>
      <c r="O358" s="91"/>
      <c r="P358" s="237">
        <f>O358*H358</f>
        <v>0</v>
      </c>
      <c r="Q358" s="237">
        <v>0</v>
      </c>
      <c r="R358" s="237">
        <f>Q358*H358</f>
        <v>0</v>
      </c>
      <c r="S358" s="237">
        <v>0</v>
      </c>
      <c r="T358" s="238">
        <f>S358*H358</f>
        <v>0</v>
      </c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R358" s="239" t="s">
        <v>214</v>
      </c>
      <c r="AT358" s="239" t="s">
        <v>210</v>
      </c>
      <c r="AU358" s="239" t="s">
        <v>91</v>
      </c>
      <c r="AY358" s="17" t="s">
        <v>208</v>
      </c>
      <c r="BE358" s="240">
        <f>IF(N358="základní",J358,0)</f>
        <v>0</v>
      </c>
      <c r="BF358" s="240">
        <f>IF(N358="snížená",J358,0)</f>
        <v>0</v>
      </c>
      <c r="BG358" s="240">
        <f>IF(N358="zákl. přenesená",J358,0)</f>
        <v>0</v>
      </c>
      <c r="BH358" s="240">
        <f>IF(N358="sníž. přenesená",J358,0)</f>
        <v>0</v>
      </c>
      <c r="BI358" s="240">
        <f>IF(N358="nulová",J358,0)</f>
        <v>0</v>
      </c>
      <c r="BJ358" s="17" t="s">
        <v>91</v>
      </c>
      <c r="BK358" s="240">
        <f>ROUND(I358*H358,2)</f>
        <v>0</v>
      </c>
      <c r="BL358" s="17" t="s">
        <v>214</v>
      </c>
      <c r="BM358" s="239" t="s">
        <v>568</v>
      </c>
    </row>
    <row r="359" s="14" customFormat="1">
      <c r="A359" s="14"/>
      <c r="B359" s="252"/>
      <c r="C359" s="253"/>
      <c r="D359" s="243" t="s">
        <v>215</v>
      </c>
      <c r="E359" s="254" t="s">
        <v>1</v>
      </c>
      <c r="F359" s="255" t="s">
        <v>3307</v>
      </c>
      <c r="G359" s="253"/>
      <c r="H359" s="256">
        <v>29.571000000000002</v>
      </c>
      <c r="I359" s="257"/>
      <c r="J359" s="253"/>
      <c r="K359" s="253"/>
      <c r="L359" s="258"/>
      <c r="M359" s="259"/>
      <c r="N359" s="260"/>
      <c r="O359" s="260"/>
      <c r="P359" s="260"/>
      <c r="Q359" s="260"/>
      <c r="R359" s="260"/>
      <c r="S359" s="260"/>
      <c r="T359" s="261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T359" s="262" t="s">
        <v>215</v>
      </c>
      <c r="AU359" s="262" t="s">
        <v>91</v>
      </c>
      <c r="AV359" s="14" t="s">
        <v>91</v>
      </c>
      <c r="AW359" s="14" t="s">
        <v>35</v>
      </c>
      <c r="AX359" s="14" t="s">
        <v>78</v>
      </c>
      <c r="AY359" s="262" t="s">
        <v>208</v>
      </c>
    </row>
    <row r="360" s="14" customFormat="1">
      <c r="A360" s="14"/>
      <c r="B360" s="252"/>
      <c r="C360" s="253"/>
      <c r="D360" s="243" t="s">
        <v>215</v>
      </c>
      <c r="E360" s="254" t="s">
        <v>1</v>
      </c>
      <c r="F360" s="255" t="s">
        <v>3289</v>
      </c>
      <c r="G360" s="253"/>
      <c r="H360" s="256">
        <v>7.2539999999999996</v>
      </c>
      <c r="I360" s="257"/>
      <c r="J360" s="253"/>
      <c r="K360" s="253"/>
      <c r="L360" s="258"/>
      <c r="M360" s="259"/>
      <c r="N360" s="260"/>
      <c r="O360" s="260"/>
      <c r="P360" s="260"/>
      <c r="Q360" s="260"/>
      <c r="R360" s="260"/>
      <c r="S360" s="260"/>
      <c r="T360" s="261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T360" s="262" t="s">
        <v>215</v>
      </c>
      <c r="AU360" s="262" t="s">
        <v>91</v>
      </c>
      <c r="AV360" s="14" t="s">
        <v>91</v>
      </c>
      <c r="AW360" s="14" t="s">
        <v>35</v>
      </c>
      <c r="AX360" s="14" t="s">
        <v>78</v>
      </c>
      <c r="AY360" s="262" t="s">
        <v>208</v>
      </c>
    </row>
    <row r="361" s="14" customFormat="1">
      <c r="A361" s="14"/>
      <c r="B361" s="252"/>
      <c r="C361" s="253"/>
      <c r="D361" s="243" t="s">
        <v>215</v>
      </c>
      <c r="E361" s="254" t="s">
        <v>1</v>
      </c>
      <c r="F361" s="255" t="s">
        <v>3290</v>
      </c>
      <c r="G361" s="253"/>
      <c r="H361" s="256">
        <v>38.887999999999998</v>
      </c>
      <c r="I361" s="257"/>
      <c r="J361" s="253"/>
      <c r="K361" s="253"/>
      <c r="L361" s="258"/>
      <c r="M361" s="259"/>
      <c r="N361" s="260"/>
      <c r="O361" s="260"/>
      <c r="P361" s="260"/>
      <c r="Q361" s="260"/>
      <c r="R361" s="260"/>
      <c r="S361" s="260"/>
      <c r="T361" s="261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T361" s="262" t="s">
        <v>215</v>
      </c>
      <c r="AU361" s="262" t="s">
        <v>91</v>
      </c>
      <c r="AV361" s="14" t="s">
        <v>91</v>
      </c>
      <c r="AW361" s="14" t="s">
        <v>35</v>
      </c>
      <c r="AX361" s="14" t="s">
        <v>78</v>
      </c>
      <c r="AY361" s="262" t="s">
        <v>208</v>
      </c>
    </row>
    <row r="362" s="14" customFormat="1">
      <c r="A362" s="14"/>
      <c r="B362" s="252"/>
      <c r="C362" s="253"/>
      <c r="D362" s="243" t="s">
        <v>215</v>
      </c>
      <c r="E362" s="254" t="s">
        <v>1</v>
      </c>
      <c r="F362" s="255" t="s">
        <v>3296</v>
      </c>
      <c r="G362" s="253"/>
      <c r="H362" s="256">
        <v>10.701000000000001</v>
      </c>
      <c r="I362" s="257"/>
      <c r="J362" s="253"/>
      <c r="K362" s="253"/>
      <c r="L362" s="258"/>
      <c r="M362" s="259"/>
      <c r="N362" s="260"/>
      <c r="O362" s="260"/>
      <c r="P362" s="260"/>
      <c r="Q362" s="260"/>
      <c r="R362" s="260"/>
      <c r="S362" s="260"/>
      <c r="T362" s="261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T362" s="262" t="s">
        <v>215</v>
      </c>
      <c r="AU362" s="262" t="s">
        <v>91</v>
      </c>
      <c r="AV362" s="14" t="s">
        <v>91</v>
      </c>
      <c r="AW362" s="14" t="s">
        <v>35</v>
      </c>
      <c r="AX362" s="14" t="s">
        <v>78</v>
      </c>
      <c r="AY362" s="262" t="s">
        <v>208</v>
      </c>
    </row>
    <row r="363" s="15" customFormat="1">
      <c r="A363" s="15"/>
      <c r="B363" s="263"/>
      <c r="C363" s="264"/>
      <c r="D363" s="243" t="s">
        <v>215</v>
      </c>
      <c r="E363" s="265" t="s">
        <v>1</v>
      </c>
      <c r="F363" s="266" t="s">
        <v>218</v>
      </c>
      <c r="G363" s="264"/>
      <c r="H363" s="267">
        <v>86.413999999999987</v>
      </c>
      <c r="I363" s="268"/>
      <c r="J363" s="264"/>
      <c r="K363" s="264"/>
      <c r="L363" s="269"/>
      <c r="M363" s="270"/>
      <c r="N363" s="271"/>
      <c r="O363" s="271"/>
      <c r="P363" s="271"/>
      <c r="Q363" s="271"/>
      <c r="R363" s="271"/>
      <c r="S363" s="271"/>
      <c r="T363" s="272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T363" s="273" t="s">
        <v>215</v>
      </c>
      <c r="AU363" s="273" t="s">
        <v>91</v>
      </c>
      <c r="AV363" s="15" t="s">
        <v>214</v>
      </c>
      <c r="AW363" s="15" t="s">
        <v>35</v>
      </c>
      <c r="AX363" s="15" t="s">
        <v>85</v>
      </c>
      <c r="AY363" s="273" t="s">
        <v>208</v>
      </c>
    </row>
    <row r="364" s="2" customFormat="1" ht="44.25" customHeight="1">
      <c r="A364" s="38"/>
      <c r="B364" s="39"/>
      <c r="C364" s="227" t="s">
        <v>393</v>
      </c>
      <c r="D364" s="227" t="s">
        <v>210</v>
      </c>
      <c r="E364" s="228" t="s">
        <v>3308</v>
      </c>
      <c r="F364" s="229" t="s">
        <v>3309</v>
      </c>
      <c r="G364" s="230" t="s">
        <v>239</v>
      </c>
      <c r="H364" s="231">
        <v>8.3160000000000007</v>
      </c>
      <c r="I364" s="232"/>
      <c r="J364" s="233">
        <f>ROUND(I364*H364,2)</f>
        <v>0</v>
      </c>
      <c r="K364" s="234"/>
      <c r="L364" s="44"/>
      <c r="M364" s="235" t="s">
        <v>1</v>
      </c>
      <c r="N364" s="236" t="s">
        <v>44</v>
      </c>
      <c r="O364" s="91"/>
      <c r="P364" s="237">
        <f>O364*H364</f>
        <v>0</v>
      </c>
      <c r="Q364" s="237">
        <v>0</v>
      </c>
      <c r="R364" s="237">
        <f>Q364*H364</f>
        <v>0</v>
      </c>
      <c r="S364" s="237">
        <v>0</v>
      </c>
      <c r="T364" s="238">
        <f>S364*H364</f>
        <v>0</v>
      </c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R364" s="239" t="s">
        <v>214</v>
      </c>
      <c r="AT364" s="239" t="s">
        <v>210</v>
      </c>
      <c r="AU364" s="239" t="s">
        <v>91</v>
      </c>
      <c r="AY364" s="17" t="s">
        <v>208</v>
      </c>
      <c r="BE364" s="240">
        <f>IF(N364="základní",J364,0)</f>
        <v>0</v>
      </c>
      <c r="BF364" s="240">
        <f>IF(N364="snížená",J364,0)</f>
        <v>0</v>
      </c>
      <c r="BG364" s="240">
        <f>IF(N364="zákl. přenesená",J364,0)</f>
        <v>0</v>
      </c>
      <c r="BH364" s="240">
        <f>IF(N364="sníž. přenesená",J364,0)</f>
        <v>0</v>
      </c>
      <c r="BI364" s="240">
        <f>IF(N364="nulová",J364,0)</f>
        <v>0</v>
      </c>
      <c r="BJ364" s="17" t="s">
        <v>91</v>
      </c>
      <c r="BK364" s="240">
        <f>ROUND(I364*H364,2)</f>
        <v>0</v>
      </c>
      <c r="BL364" s="17" t="s">
        <v>214</v>
      </c>
      <c r="BM364" s="239" t="s">
        <v>573</v>
      </c>
    </row>
    <row r="365" s="14" customFormat="1">
      <c r="A365" s="14"/>
      <c r="B365" s="252"/>
      <c r="C365" s="253"/>
      <c r="D365" s="243" t="s">
        <v>215</v>
      </c>
      <c r="E365" s="254" t="s">
        <v>1</v>
      </c>
      <c r="F365" s="255" t="s">
        <v>3282</v>
      </c>
      <c r="G365" s="253"/>
      <c r="H365" s="256">
        <v>8.3160000000000007</v>
      </c>
      <c r="I365" s="257"/>
      <c r="J365" s="253"/>
      <c r="K365" s="253"/>
      <c r="L365" s="258"/>
      <c r="M365" s="259"/>
      <c r="N365" s="260"/>
      <c r="O365" s="260"/>
      <c r="P365" s="260"/>
      <c r="Q365" s="260"/>
      <c r="R365" s="260"/>
      <c r="S365" s="260"/>
      <c r="T365" s="261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T365" s="262" t="s">
        <v>215</v>
      </c>
      <c r="AU365" s="262" t="s">
        <v>91</v>
      </c>
      <c r="AV365" s="14" t="s">
        <v>91</v>
      </c>
      <c r="AW365" s="14" t="s">
        <v>35</v>
      </c>
      <c r="AX365" s="14" t="s">
        <v>78</v>
      </c>
      <c r="AY365" s="262" t="s">
        <v>208</v>
      </c>
    </row>
    <row r="366" s="15" customFormat="1">
      <c r="A366" s="15"/>
      <c r="B366" s="263"/>
      <c r="C366" s="264"/>
      <c r="D366" s="243" t="s">
        <v>215</v>
      </c>
      <c r="E366" s="265" t="s">
        <v>1</v>
      </c>
      <c r="F366" s="266" t="s">
        <v>218</v>
      </c>
      <c r="G366" s="264"/>
      <c r="H366" s="267">
        <v>8.3160000000000007</v>
      </c>
      <c r="I366" s="268"/>
      <c r="J366" s="264"/>
      <c r="K366" s="264"/>
      <c r="L366" s="269"/>
      <c r="M366" s="270"/>
      <c r="N366" s="271"/>
      <c r="O366" s="271"/>
      <c r="P366" s="271"/>
      <c r="Q366" s="271"/>
      <c r="R366" s="271"/>
      <c r="S366" s="271"/>
      <c r="T366" s="272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T366" s="273" t="s">
        <v>215</v>
      </c>
      <c r="AU366" s="273" t="s">
        <v>91</v>
      </c>
      <c r="AV366" s="15" t="s">
        <v>214</v>
      </c>
      <c r="AW366" s="15" t="s">
        <v>35</v>
      </c>
      <c r="AX366" s="15" t="s">
        <v>85</v>
      </c>
      <c r="AY366" s="273" t="s">
        <v>208</v>
      </c>
    </row>
    <row r="367" s="2" customFormat="1" ht="44.25" customHeight="1">
      <c r="A367" s="38"/>
      <c r="B367" s="39"/>
      <c r="C367" s="227" t="s">
        <v>574</v>
      </c>
      <c r="D367" s="227" t="s">
        <v>210</v>
      </c>
      <c r="E367" s="228" t="s">
        <v>3310</v>
      </c>
      <c r="F367" s="229" t="s">
        <v>238</v>
      </c>
      <c r="G367" s="230" t="s">
        <v>239</v>
      </c>
      <c r="H367" s="231">
        <v>80.212000000000003</v>
      </c>
      <c r="I367" s="232"/>
      <c r="J367" s="233">
        <f>ROUND(I367*H367,2)</f>
        <v>0</v>
      </c>
      <c r="K367" s="234"/>
      <c r="L367" s="44"/>
      <c r="M367" s="235" t="s">
        <v>1</v>
      </c>
      <c r="N367" s="236" t="s">
        <v>44</v>
      </c>
      <c r="O367" s="91"/>
      <c r="P367" s="237">
        <f>O367*H367</f>
        <v>0</v>
      </c>
      <c r="Q367" s="237">
        <v>0</v>
      </c>
      <c r="R367" s="237">
        <f>Q367*H367</f>
        <v>0</v>
      </c>
      <c r="S367" s="237">
        <v>0</v>
      </c>
      <c r="T367" s="238">
        <f>S367*H367</f>
        <v>0</v>
      </c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R367" s="239" t="s">
        <v>214</v>
      </c>
      <c r="AT367" s="239" t="s">
        <v>210</v>
      </c>
      <c r="AU367" s="239" t="s">
        <v>91</v>
      </c>
      <c r="AY367" s="17" t="s">
        <v>208</v>
      </c>
      <c r="BE367" s="240">
        <f>IF(N367="základní",J367,0)</f>
        <v>0</v>
      </c>
      <c r="BF367" s="240">
        <f>IF(N367="snížená",J367,0)</f>
        <v>0</v>
      </c>
      <c r="BG367" s="240">
        <f>IF(N367="zákl. přenesená",J367,0)</f>
        <v>0</v>
      </c>
      <c r="BH367" s="240">
        <f>IF(N367="sníž. přenesená",J367,0)</f>
        <v>0</v>
      </c>
      <c r="BI367" s="240">
        <f>IF(N367="nulová",J367,0)</f>
        <v>0</v>
      </c>
      <c r="BJ367" s="17" t="s">
        <v>91</v>
      </c>
      <c r="BK367" s="240">
        <f>ROUND(I367*H367,2)</f>
        <v>0</v>
      </c>
      <c r="BL367" s="17" t="s">
        <v>214</v>
      </c>
      <c r="BM367" s="239" t="s">
        <v>577</v>
      </c>
    </row>
    <row r="368" s="14" customFormat="1">
      <c r="A368" s="14"/>
      <c r="B368" s="252"/>
      <c r="C368" s="253"/>
      <c r="D368" s="243" t="s">
        <v>215</v>
      </c>
      <c r="E368" s="254" t="s">
        <v>1</v>
      </c>
      <c r="F368" s="255" t="s">
        <v>3281</v>
      </c>
      <c r="G368" s="253"/>
      <c r="H368" s="256">
        <v>80.212000000000003</v>
      </c>
      <c r="I368" s="257"/>
      <c r="J368" s="253"/>
      <c r="K368" s="253"/>
      <c r="L368" s="258"/>
      <c r="M368" s="259"/>
      <c r="N368" s="260"/>
      <c r="O368" s="260"/>
      <c r="P368" s="260"/>
      <c r="Q368" s="260"/>
      <c r="R368" s="260"/>
      <c r="S368" s="260"/>
      <c r="T368" s="261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T368" s="262" t="s">
        <v>215</v>
      </c>
      <c r="AU368" s="262" t="s">
        <v>91</v>
      </c>
      <c r="AV368" s="14" t="s">
        <v>91</v>
      </c>
      <c r="AW368" s="14" t="s">
        <v>35</v>
      </c>
      <c r="AX368" s="14" t="s">
        <v>78</v>
      </c>
      <c r="AY368" s="262" t="s">
        <v>208</v>
      </c>
    </row>
    <row r="369" s="15" customFormat="1">
      <c r="A369" s="15"/>
      <c r="B369" s="263"/>
      <c r="C369" s="264"/>
      <c r="D369" s="243" t="s">
        <v>215</v>
      </c>
      <c r="E369" s="265" t="s">
        <v>1</v>
      </c>
      <c r="F369" s="266" t="s">
        <v>218</v>
      </c>
      <c r="G369" s="264"/>
      <c r="H369" s="267">
        <v>80.212000000000003</v>
      </c>
      <c r="I369" s="268"/>
      <c r="J369" s="264"/>
      <c r="K369" s="264"/>
      <c r="L369" s="269"/>
      <c r="M369" s="270"/>
      <c r="N369" s="271"/>
      <c r="O369" s="271"/>
      <c r="P369" s="271"/>
      <c r="Q369" s="271"/>
      <c r="R369" s="271"/>
      <c r="S369" s="271"/>
      <c r="T369" s="272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T369" s="273" t="s">
        <v>215</v>
      </c>
      <c r="AU369" s="273" t="s">
        <v>91</v>
      </c>
      <c r="AV369" s="15" t="s">
        <v>214</v>
      </c>
      <c r="AW369" s="15" t="s">
        <v>35</v>
      </c>
      <c r="AX369" s="15" t="s">
        <v>85</v>
      </c>
      <c r="AY369" s="273" t="s">
        <v>208</v>
      </c>
    </row>
    <row r="370" s="12" customFormat="1" ht="22.8" customHeight="1">
      <c r="A370" s="12"/>
      <c r="B370" s="211"/>
      <c r="C370" s="212"/>
      <c r="D370" s="213" t="s">
        <v>77</v>
      </c>
      <c r="E370" s="225" t="s">
        <v>746</v>
      </c>
      <c r="F370" s="225" t="s">
        <v>747</v>
      </c>
      <c r="G370" s="212"/>
      <c r="H370" s="212"/>
      <c r="I370" s="215"/>
      <c r="J370" s="226">
        <f>BK370</f>
        <v>0</v>
      </c>
      <c r="K370" s="212"/>
      <c r="L370" s="217"/>
      <c r="M370" s="218"/>
      <c r="N370" s="219"/>
      <c r="O370" s="219"/>
      <c r="P370" s="220">
        <f>P371</f>
        <v>0</v>
      </c>
      <c r="Q370" s="219"/>
      <c r="R370" s="220">
        <f>R371</f>
        <v>0</v>
      </c>
      <c r="S370" s="219"/>
      <c r="T370" s="221">
        <f>T371</f>
        <v>0</v>
      </c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R370" s="222" t="s">
        <v>85</v>
      </c>
      <c r="AT370" s="223" t="s">
        <v>77</v>
      </c>
      <c r="AU370" s="223" t="s">
        <v>85</v>
      </c>
      <c r="AY370" s="222" t="s">
        <v>208</v>
      </c>
      <c r="BK370" s="224">
        <f>BK371</f>
        <v>0</v>
      </c>
    </row>
    <row r="371" s="2" customFormat="1" ht="24.15" customHeight="1">
      <c r="A371" s="38"/>
      <c r="B371" s="39"/>
      <c r="C371" s="227" t="s">
        <v>396</v>
      </c>
      <c r="D371" s="227" t="s">
        <v>210</v>
      </c>
      <c r="E371" s="228" t="s">
        <v>3311</v>
      </c>
      <c r="F371" s="229" t="s">
        <v>3312</v>
      </c>
      <c r="G371" s="230" t="s">
        <v>239</v>
      </c>
      <c r="H371" s="231">
        <v>186.38499999999999</v>
      </c>
      <c r="I371" s="232"/>
      <c r="J371" s="233">
        <f>ROUND(I371*H371,2)</f>
        <v>0</v>
      </c>
      <c r="K371" s="234"/>
      <c r="L371" s="44"/>
      <c r="M371" s="288" t="s">
        <v>1</v>
      </c>
      <c r="N371" s="289" t="s">
        <v>44</v>
      </c>
      <c r="O371" s="290"/>
      <c r="P371" s="291">
        <f>O371*H371</f>
        <v>0</v>
      </c>
      <c r="Q371" s="291">
        <v>0</v>
      </c>
      <c r="R371" s="291">
        <f>Q371*H371</f>
        <v>0</v>
      </c>
      <c r="S371" s="291">
        <v>0</v>
      </c>
      <c r="T371" s="292">
        <f>S371*H371</f>
        <v>0</v>
      </c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R371" s="239" t="s">
        <v>214</v>
      </c>
      <c r="AT371" s="239" t="s">
        <v>210</v>
      </c>
      <c r="AU371" s="239" t="s">
        <v>91</v>
      </c>
      <c r="AY371" s="17" t="s">
        <v>208</v>
      </c>
      <c r="BE371" s="240">
        <f>IF(N371="základní",J371,0)</f>
        <v>0</v>
      </c>
      <c r="BF371" s="240">
        <f>IF(N371="snížená",J371,0)</f>
        <v>0</v>
      </c>
      <c r="BG371" s="240">
        <f>IF(N371="zákl. přenesená",J371,0)</f>
        <v>0</v>
      </c>
      <c r="BH371" s="240">
        <f>IF(N371="sníž. přenesená",J371,0)</f>
        <v>0</v>
      </c>
      <c r="BI371" s="240">
        <f>IF(N371="nulová",J371,0)</f>
        <v>0</v>
      </c>
      <c r="BJ371" s="17" t="s">
        <v>91</v>
      </c>
      <c r="BK371" s="240">
        <f>ROUND(I371*H371,2)</f>
        <v>0</v>
      </c>
      <c r="BL371" s="17" t="s">
        <v>214</v>
      </c>
      <c r="BM371" s="239" t="s">
        <v>581</v>
      </c>
    </row>
    <row r="372" s="2" customFormat="1" ht="6.96" customHeight="1">
      <c r="A372" s="38"/>
      <c r="B372" s="66"/>
      <c r="C372" s="67"/>
      <c r="D372" s="67"/>
      <c r="E372" s="67"/>
      <c r="F372" s="67"/>
      <c r="G372" s="67"/>
      <c r="H372" s="67"/>
      <c r="I372" s="67"/>
      <c r="J372" s="67"/>
      <c r="K372" s="67"/>
      <c r="L372" s="44"/>
      <c r="M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</row>
  </sheetData>
  <sheetProtection sheet="1" autoFilter="0" formatColumns="0" formatRows="0" objects="1" scenarios="1" spinCount="100000" saltValue="eb7oG6N5tKdbjw/DT+VRSP6DGddLGA7RuAUv8EDflKOLRKLsnPVXaPaGs6eay5uT/0m7TOZoSuKJGaD1lL2FQA==" hashValue="gAmeyRmz47uwiKI23F0ksG/dmIeztIpZT3io10rBbVx30EHvzxYxHNZTkRyN/MQVpdPj3u5mBpmlMA1l2nEyAw==" algorithmName="SHA-512" password="CC35"/>
  <autoFilter ref="C129:K371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8:H118"/>
    <mergeCell ref="E120:H120"/>
    <mergeCell ref="E122:H122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7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138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2645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3313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ROUND(J124,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ROUND((SUM(BE124:BE143)),  2)</f>
        <v>0</v>
      </c>
      <c r="G35" s="38"/>
      <c r="H35" s="38"/>
      <c r="I35" s="164">
        <v>0.20999999999999999</v>
      </c>
      <c r="J35" s="163">
        <f>ROUND(((SUM(BE124:BE143))*I35),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ROUND((SUM(BF124:BF143)),  2)</f>
        <v>0</v>
      </c>
      <c r="G36" s="38"/>
      <c r="H36" s="38"/>
      <c r="I36" s="164">
        <v>0.14999999999999999</v>
      </c>
      <c r="J36" s="163">
        <f>ROUND(((SUM(BF124:BF143))*I36),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ROUND((SUM(BG124:BG143)),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ROUND((SUM(BH124:BH143)),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ROUND((SUM(BI124:BI143)),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2645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D.2.04 - Přeložka veřejného osvětlení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J124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3314</v>
      </c>
      <c r="E99" s="191"/>
      <c r="F99" s="191"/>
      <c r="G99" s="191"/>
      <c r="H99" s="191"/>
      <c r="I99" s="191"/>
      <c r="J99" s="192">
        <f>J125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3315</v>
      </c>
      <c r="E100" s="196"/>
      <c r="F100" s="196"/>
      <c r="G100" s="196"/>
      <c r="H100" s="196"/>
      <c r="I100" s="196"/>
      <c r="J100" s="197">
        <f>J131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9" customFormat="1" ht="24.96" customHeight="1">
      <c r="A101" s="9"/>
      <c r="B101" s="188"/>
      <c r="C101" s="189"/>
      <c r="D101" s="190" t="s">
        <v>3316</v>
      </c>
      <c r="E101" s="191"/>
      <c r="F101" s="191"/>
      <c r="G101" s="191"/>
      <c r="H101" s="191"/>
      <c r="I101" s="191"/>
      <c r="J101" s="192">
        <f>J138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10" customFormat="1" ht="19.92" customHeight="1">
      <c r="A102" s="10"/>
      <c r="B102" s="194"/>
      <c r="C102" s="133"/>
      <c r="D102" s="195" t="s">
        <v>3317</v>
      </c>
      <c r="E102" s="196"/>
      <c r="F102" s="196"/>
      <c r="G102" s="196"/>
      <c r="H102" s="196"/>
      <c r="I102" s="196"/>
      <c r="J102" s="197">
        <f>J141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hidden="1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5" hidden="1"/>
    <row r="106" hidden="1"/>
    <row r="107" hidden="1"/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193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83" t="str">
        <f>E7</f>
        <v>Přestavba a rozšíření domova pro seniory Jiráskova č.p.193 Broumov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1" customFormat="1" ht="12" customHeight="1">
      <c r="B113" s="21"/>
      <c r="C113" s="32" t="s">
        <v>157</v>
      </c>
      <c r="D113" s="22"/>
      <c r="E113" s="22"/>
      <c r="F113" s="22"/>
      <c r="G113" s="22"/>
      <c r="H113" s="22"/>
      <c r="I113" s="22"/>
      <c r="J113" s="22"/>
      <c r="K113" s="22"/>
      <c r="L113" s="20"/>
    </row>
    <row r="114" s="2" customFormat="1" ht="16.5" customHeight="1">
      <c r="A114" s="38"/>
      <c r="B114" s="39"/>
      <c r="C114" s="40"/>
      <c r="D114" s="40"/>
      <c r="E114" s="183" t="s">
        <v>2645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159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76" t="str">
        <f>E11</f>
        <v>D.2.04 - Přeložka veřejného osvětlení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20</v>
      </c>
      <c r="D118" s="40"/>
      <c r="E118" s="40"/>
      <c r="F118" s="27" t="str">
        <f>F14</f>
        <v xml:space="preserve"> </v>
      </c>
      <c r="G118" s="40"/>
      <c r="H118" s="40"/>
      <c r="I118" s="32" t="s">
        <v>22</v>
      </c>
      <c r="J118" s="79" t="str">
        <f>IF(J14="","",J14)</f>
        <v>13. 3. 2022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40.05" customHeight="1">
      <c r="A120" s="38"/>
      <c r="B120" s="39"/>
      <c r="C120" s="32" t="s">
        <v>24</v>
      </c>
      <c r="D120" s="40"/>
      <c r="E120" s="40"/>
      <c r="F120" s="27" t="str">
        <f>E17</f>
        <v>Město Broumov, třída Masarykova 239,55001 Broumov</v>
      </c>
      <c r="G120" s="40"/>
      <c r="H120" s="40"/>
      <c r="I120" s="32" t="s">
        <v>32</v>
      </c>
      <c r="J120" s="36" t="str">
        <f>E23</f>
        <v xml:space="preserve">Ing. Ondřej Nesměrák, Ploštilova 1379,14300 Praha 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5.15" customHeight="1">
      <c r="A121" s="38"/>
      <c r="B121" s="39"/>
      <c r="C121" s="32" t="s">
        <v>30</v>
      </c>
      <c r="D121" s="40"/>
      <c r="E121" s="40"/>
      <c r="F121" s="27" t="str">
        <f>IF(E20="","",E20)</f>
        <v>Vyplň údaj</v>
      </c>
      <c r="G121" s="40"/>
      <c r="H121" s="40"/>
      <c r="I121" s="32" t="s">
        <v>36</v>
      </c>
      <c r="J121" s="36" t="str">
        <f>E26</f>
        <v xml:space="preserve"> 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0.32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11" customFormat="1" ht="29.28" customHeight="1">
      <c r="A123" s="199"/>
      <c r="B123" s="200"/>
      <c r="C123" s="201" t="s">
        <v>194</v>
      </c>
      <c r="D123" s="202" t="s">
        <v>63</v>
      </c>
      <c r="E123" s="202" t="s">
        <v>59</v>
      </c>
      <c r="F123" s="202" t="s">
        <v>60</v>
      </c>
      <c r="G123" s="202" t="s">
        <v>195</v>
      </c>
      <c r="H123" s="202" t="s">
        <v>196</v>
      </c>
      <c r="I123" s="202" t="s">
        <v>197</v>
      </c>
      <c r="J123" s="203" t="s">
        <v>163</v>
      </c>
      <c r="K123" s="204" t="s">
        <v>198</v>
      </c>
      <c r="L123" s="205"/>
      <c r="M123" s="100" t="s">
        <v>1</v>
      </c>
      <c r="N123" s="101" t="s">
        <v>42</v>
      </c>
      <c r="O123" s="101" t="s">
        <v>199</v>
      </c>
      <c r="P123" s="101" t="s">
        <v>200</v>
      </c>
      <c r="Q123" s="101" t="s">
        <v>201</v>
      </c>
      <c r="R123" s="101" t="s">
        <v>202</v>
      </c>
      <c r="S123" s="101" t="s">
        <v>203</v>
      </c>
      <c r="T123" s="102" t="s">
        <v>204</v>
      </c>
      <c r="U123" s="199"/>
      <c r="V123" s="199"/>
      <c r="W123" s="199"/>
      <c r="X123" s="199"/>
      <c r="Y123" s="199"/>
      <c r="Z123" s="199"/>
      <c r="AA123" s="199"/>
      <c r="AB123" s="199"/>
      <c r="AC123" s="199"/>
      <c r="AD123" s="199"/>
      <c r="AE123" s="199"/>
    </row>
    <row r="124" s="2" customFormat="1" ht="22.8" customHeight="1">
      <c r="A124" s="38"/>
      <c r="B124" s="39"/>
      <c r="C124" s="107" t="s">
        <v>205</v>
      </c>
      <c r="D124" s="40"/>
      <c r="E124" s="40"/>
      <c r="F124" s="40"/>
      <c r="G124" s="40"/>
      <c r="H124" s="40"/>
      <c r="I124" s="40"/>
      <c r="J124" s="206">
        <f>BK124</f>
        <v>0</v>
      </c>
      <c r="K124" s="40"/>
      <c r="L124" s="44"/>
      <c r="M124" s="103"/>
      <c r="N124" s="207"/>
      <c r="O124" s="104"/>
      <c r="P124" s="208">
        <f>P125+P138</f>
        <v>0</v>
      </c>
      <c r="Q124" s="104"/>
      <c r="R124" s="208">
        <f>R125+R138</f>
        <v>0</v>
      </c>
      <c r="S124" s="104"/>
      <c r="T124" s="209">
        <f>T125+T138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77</v>
      </c>
      <c r="AU124" s="17" t="s">
        <v>165</v>
      </c>
      <c r="BK124" s="210">
        <f>BK125+BK138</f>
        <v>0</v>
      </c>
    </row>
    <row r="125" s="12" customFormat="1" ht="25.92" customHeight="1">
      <c r="A125" s="12"/>
      <c r="B125" s="211"/>
      <c r="C125" s="212"/>
      <c r="D125" s="213" t="s">
        <v>77</v>
      </c>
      <c r="E125" s="214" t="s">
        <v>3318</v>
      </c>
      <c r="F125" s="214" t="s">
        <v>3319</v>
      </c>
      <c r="G125" s="212"/>
      <c r="H125" s="212"/>
      <c r="I125" s="215"/>
      <c r="J125" s="216">
        <f>BK125</f>
        <v>0</v>
      </c>
      <c r="K125" s="212"/>
      <c r="L125" s="217"/>
      <c r="M125" s="218"/>
      <c r="N125" s="219"/>
      <c r="O125" s="219"/>
      <c r="P125" s="220">
        <f>P126+SUM(P127:P131)</f>
        <v>0</v>
      </c>
      <c r="Q125" s="219"/>
      <c r="R125" s="220">
        <f>R126+SUM(R127:R131)</f>
        <v>0</v>
      </c>
      <c r="S125" s="219"/>
      <c r="T125" s="221">
        <f>T126+SUM(T127:T131)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22" t="s">
        <v>223</v>
      </c>
      <c r="AT125" s="223" t="s">
        <v>77</v>
      </c>
      <c r="AU125" s="223" t="s">
        <v>78</v>
      </c>
      <c r="AY125" s="222" t="s">
        <v>208</v>
      </c>
      <c r="BK125" s="224">
        <f>BK126+SUM(BK127:BK131)</f>
        <v>0</v>
      </c>
    </row>
    <row r="126" s="2" customFormat="1" ht="24.15" customHeight="1">
      <c r="A126" s="38"/>
      <c r="B126" s="39"/>
      <c r="C126" s="227" t="s">
        <v>85</v>
      </c>
      <c r="D126" s="227" t="s">
        <v>210</v>
      </c>
      <c r="E126" s="228" t="s">
        <v>3320</v>
      </c>
      <c r="F126" s="229" t="s">
        <v>3321</v>
      </c>
      <c r="G126" s="230" t="s">
        <v>267</v>
      </c>
      <c r="H126" s="231">
        <v>4</v>
      </c>
      <c r="I126" s="232"/>
      <c r="J126" s="233">
        <f>ROUND(I126*H126,2)</f>
        <v>0</v>
      </c>
      <c r="K126" s="234"/>
      <c r="L126" s="44"/>
      <c r="M126" s="235" t="s">
        <v>1</v>
      </c>
      <c r="N126" s="236" t="s">
        <v>44</v>
      </c>
      <c r="O126" s="91"/>
      <c r="P126" s="237">
        <f>O126*H126</f>
        <v>0</v>
      </c>
      <c r="Q126" s="237">
        <v>0</v>
      </c>
      <c r="R126" s="237">
        <f>Q126*H126</f>
        <v>0</v>
      </c>
      <c r="S126" s="237">
        <v>0</v>
      </c>
      <c r="T126" s="238">
        <f>S126*H126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R126" s="239" t="s">
        <v>360</v>
      </c>
      <c r="AT126" s="239" t="s">
        <v>210</v>
      </c>
      <c r="AU126" s="239" t="s">
        <v>85</v>
      </c>
      <c r="AY126" s="17" t="s">
        <v>208</v>
      </c>
      <c r="BE126" s="240">
        <f>IF(N126="základní",J126,0)</f>
        <v>0</v>
      </c>
      <c r="BF126" s="240">
        <f>IF(N126="snížená",J126,0)</f>
        <v>0</v>
      </c>
      <c r="BG126" s="240">
        <f>IF(N126="zákl. přenesená",J126,0)</f>
        <v>0</v>
      </c>
      <c r="BH126" s="240">
        <f>IF(N126="sníž. přenesená",J126,0)</f>
        <v>0</v>
      </c>
      <c r="BI126" s="240">
        <f>IF(N126="nulová",J126,0)</f>
        <v>0</v>
      </c>
      <c r="BJ126" s="17" t="s">
        <v>91</v>
      </c>
      <c r="BK126" s="240">
        <f>ROUND(I126*H126,2)</f>
        <v>0</v>
      </c>
      <c r="BL126" s="17" t="s">
        <v>360</v>
      </c>
      <c r="BM126" s="239" t="s">
        <v>91</v>
      </c>
    </row>
    <row r="127" s="2" customFormat="1" ht="16.5" customHeight="1">
      <c r="A127" s="38"/>
      <c r="B127" s="39"/>
      <c r="C127" s="227" t="s">
        <v>91</v>
      </c>
      <c r="D127" s="227" t="s">
        <v>210</v>
      </c>
      <c r="E127" s="228" t="s">
        <v>3322</v>
      </c>
      <c r="F127" s="229" t="s">
        <v>3323</v>
      </c>
      <c r="G127" s="230" t="s">
        <v>267</v>
      </c>
      <c r="H127" s="231">
        <v>42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360</v>
      </c>
      <c r="AT127" s="239" t="s">
        <v>210</v>
      </c>
      <c r="AU127" s="239" t="s">
        <v>85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360</v>
      </c>
      <c r="BM127" s="239" t="s">
        <v>214</v>
      </c>
    </row>
    <row r="128" s="2" customFormat="1" ht="16.5" customHeight="1">
      <c r="A128" s="38"/>
      <c r="B128" s="39"/>
      <c r="C128" s="227" t="s">
        <v>223</v>
      </c>
      <c r="D128" s="227" t="s">
        <v>210</v>
      </c>
      <c r="E128" s="228" t="s">
        <v>3324</v>
      </c>
      <c r="F128" s="229" t="s">
        <v>3325</v>
      </c>
      <c r="G128" s="230" t="s">
        <v>689</v>
      </c>
      <c r="H128" s="231">
        <v>12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360</v>
      </c>
      <c r="AT128" s="239" t="s">
        <v>210</v>
      </c>
      <c r="AU128" s="239" t="s">
        <v>85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360</v>
      </c>
      <c r="BM128" s="239" t="s">
        <v>226</v>
      </c>
    </row>
    <row r="129" s="2" customFormat="1" ht="16.5" customHeight="1">
      <c r="A129" s="38"/>
      <c r="B129" s="39"/>
      <c r="C129" s="227" t="s">
        <v>214</v>
      </c>
      <c r="D129" s="227" t="s">
        <v>210</v>
      </c>
      <c r="E129" s="228" t="s">
        <v>3326</v>
      </c>
      <c r="F129" s="229" t="s">
        <v>3327</v>
      </c>
      <c r="G129" s="230" t="s">
        <v>689</v>
      </c>
      <c r="H129" s="231">
        <v>1.5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360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360</v>
      </c>
      <c r="BM129" s="239" t="s">
        <v>231</v>
      </c>
    </row>
    <row r="130" s="2" customFormat="1" ht="16.5" customHeight="1">
      <c r="A130" s="38"/>
      <c r="B130" s="39"/>
      <c r="C130" s="227" t="s">
        <v>233</v>
      </c>
      <c r="D130" s="227" t="s">
        <v>210</v>
      </c>
      <c r="E130" s="228" t="s">
        <v>3328</v>
      </c>
      <c r="F130" s="229" t="s">
        <v>3329</v>
      </c>
      <c r="G130" s="230" t="s">
        <v>267</v>
      </c>
      <c r="H130" s="231">
        <v>42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360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360</v>
      </c>
      <c r="BM130" s="239" t="s">
        <v>236</v>
      </c>
    </row>
    <row r="131" s="12" customFormat="1" ht="22.8" customHeight="1">
      <c r="A131" s="12"/>
      <c r="B131" s="211"/>
      <c r="C131" s="212"/>
      <c r="D131" s="213" t="s">
        <v>77</v>
      </c>
      <c r="E131" s="225" t="s">
        <v>3330</v>
      </c>
      <c r="F131" s="225" t="s">
        <v>3331</v>
      </c>
      <c r="G131" s="212"/>
      <c r="H131" s="212"/>
      <c r="I131" s="215"/>
      <c r="J131" s="226">
        <f>BK131</f>
        <v>0</v>
      </c>
      <c r="K131" s="212"/>
      <c r="L131" s="217"/>
      <c r="M131" s="218"/>
      <c r="N131" s="219"/>
      <c r="O131" s="219"/>
      <c r="P131" s="220">
        <f>SUM(P132:P137)</f>
        <v>0</v>
      </c>
      <c r="Q131" s="219"/>
      <c r="R131" s="220">
        <f>SUM(R132:R137)</f>
        <v>0</v>
      </c>
      <c r="S131" s="219"/>
      <c r="T131" s="221">
        <f>SUM(T132:T137)</f>
        <v>0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R131" s="222" t="s">
        <v>223</v>
      </c>
      <c r="AT131" s="223" t="s">
        <v>77</v>
      </c>
      <c r="AU131" s="223" t="s">
        <v>85</v>
      </c>
      <c r="AY131" s="222" t="s">
        <v>208</v>
      </c>
      <c r="BK131" s="224">
        <f>SUM(BK132:BK137)</f>
        <v>0</v>
      </c>
    </row>
    <row r="132" s="2" customFormat="1" ht="16.5" customHeight="1">
      <c r="A132" s="38"/>
      <c r="B132" s="39"/>
      <c r="C132" s="227" t="s">
        <v>226</v>
      </c>
      <c r="D132" s="227" t="s">
        <v>210</v>
      </c>
      <c r="E132" s="228" t="s">
        <v>3332</v>
      </c>
      <c r="F132" s="229" t="s">
        <v>3333</v>
      </c>
      <c r="G132" s="230" t="s">
        <v>3334</v>
      </c>
      <c r="H132" s="231">
        <v>0.040000000000000001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360</v>
      </c>
      <c r="AT132" s="239" t="s">
        <v>210</v>
      </c>
      <c r="AU132" s="239" t="s">
        <v>91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360</v>
      </c>
      <c r="BM132" s="239" t="s">
        <v>240</v>
      </c>
    </row>
    <row r="133" s="2" customFormat="1" ht="16.5" customHeight="1">
      <c r="A133" s="38"/>
      <c r="B133" s="39"/>
      <c r="C133" s="227" t="s">
        <v>242</v>
      </c>
      <c r="D133" s="227" t="s">
        <v>210</v>
      </c>
      <c r="E133" s="228" t="s">
        <v>3335</v>
      </c>
      <c r="F133" s="229" t="s">
        <v>3336</v>
      </c>
      <c r="G133" s="230" t="s">
        <v>689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360</v>
      </c>
      <c r="AT133" s="239" t="s">
        <v>210</v>
      </c>
      <c r="AU133" s="239" t="s">
        <v>91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360</v>
      </c>
      <c r="BM133" s="239" t="s">
        <v>245</v>
      </c>
    </row>
    <row r="134" s="2" customFormat="1" ht="16.5" customHeight="1">
      <c r="A134" s="38"/>
      <c r="B134" s="39"/>
      <c r="C134" s="227" t="s">
        <v>231</v>
      </c>
      <c r="D134" s="227" t="s">
        <v>210</v>
      </c>
      <c r="E134" s="228" t="s">
        <v>3337</v>
      </c>
      <c r="F134" s="229" t="s">
        <v>3338</v>
      </c>
      <c r="G134" s="230" t="s">
        <v>267</v>
      </c>
      <c r="H134" s="231">
        <v>40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360</v>
      </c>
      <c r="AT134" s="239" t="s">
        <v>210</v>
      </c>
      <c r="AU134" s="239" t="s">
        <v>91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360</v>
      </c>
      <c r="BM134" s="239" t="s">
        <v>249</v>
      </c>
    </row>
    <row r="135" s="2" customFormat="1" ht="16.5" customHeight="1">
      <c r="A135" s="38"/>
      <c r="B135" s="39"/>
      <c r="C135" s="227" t="s">
        <v>252</v>
      </c>
      <c r="D135" s="227" t="s">
        <v>210</v>
      </c>
      <c r="E135" s="228" t="s">
        <v>3339</v>
      </c>
      <c r="F135" s="229" t="s">
        <v>3340</v>
      </c>
      <c r="G135" s="230" t="s">
        <v>267</v>
      </c>
      <c r="H135" s="231">
        <v>40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360</v>
      </c>
      <c r="AT135" s="239" t="s">
        <v>210</v>
      </c>
      <c r="AU135" s="239" t="s">
        <v>91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360</v>
      </c>
      <c r="BM135" s="239" t="s">
        <v>256</v>
      </c>
    </row>
    <row r="136" s="2" customFormat="1" ht="16.5" customHeight="1">
      <c r="A136" s="38"/>
      <c r="B136" s="39"/>
      <c r="C136" s="227" t="s">
        <v>236</v>
      </c>
      <c r="D136" s="227" t="s">
        <v>210</v>
      </c>
      <c r="E136" s="228" t="s">
        <v>3341</v>
      </c>
      <c r="F136" s="229" t="s">
        <v>3342</v>
      </c>
      <c r="G136" s="230" t="s">
        <v>267</v>
      </c>
      <c r="H136" s="231">
        <v>40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360</v>
      </c>
      <c r="AT136" s="239" t="s">
        <v>210</v>
      </c>
      <c r="AU136" s="239" t="s">
        <v>91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360</v>
      </c>
      <c r="BM136" s="239" t="s">
        <v>261</v>
      </c>
    </row>
    <row r="137" s="2" customFormat="1" ht="16.5" customHeight="1">
      <c r="A137" s="38"/>
      <c r="B137" s="39"/>
      <c r="C137" s="227" t="s">
        <v>264</v>
      </c>
      <c r="D137" s="227" t="s">
        <v>210</v>
      </c>
      <c r="E137" s="228" t="s">
        <v>3343</v>
      </c>
      <c r="F137" s="229" t="s">
        <v>3344</v>
      </c>
      <c r="G137" s="230" t="s">
        <v>267</v>
      </c>
      <c r="H137" s="231">
        <v>40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360</v>
      </c>
      <c r="AT137" s="239" t="s">
        <v>210</v>
      </c>
      <c r="AU137" s="239" t="s">
        <v>91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360</v>
      </c>
      <c r="BM137" s="239" t="s">
        <v>268</v>
      </c>
    </row>
    <row r="138" s="12" customFormat="1" ht="25.92" customHeight="1">
      <c r="A138" s="12"/>
      <c r="B138" s="211"/>
      <c r="C138" s="212"/>
      <c r="D138" s="213" t="s">
        <v>77</v>
      </c>
      <c r="E138" s="214" t="s">
        <v>3345</v>
      </c>
      <c r="F138" s="214" t="s">
        <v>3346</v>
      </c>
      <c r="G138" s="212"/>
      <c r="H138" s="212"/>
      <c r="I138" s="215"/>
      <c r="J138" s="216">
        <f>BK138</f>
        <v>0</v>
      </c>
      <c r="K138" s="212"/>
      <c r="L138" s="217"/>
      <c r="M138" s="218"/>
      <c r="N138" s="219"/>
      <c r="O138" s="219"/>
      <c r="P138" s="220">
        <f>P139+P140+P141</f>
        <v>0</v>
      </c>
      <c r="Q138" s="219"/>
      <c r="R138" s="220">
        <f>R139+R140+R141</f>
        <v>0</v>
      </c>
      <c r="S138" s="219"/>
      <c r="T138" s="221">
        <f>T139+T140+T141</f>
        <v>0</v>
      </c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R138" s="222" t="s">
        <v>214</v>
      </c>
      <c r="AT138" s="223" t="s">
        <v>77</v>
      </c>
      <c r="AU138" s="223" t="s">
        <v>78</v>
      </c>
      <c r="AY138" s="222" t="s">
        <v>208</v>
      </c>
      <c r="BK138" s="224">
        <f>BK139+BK140+BK141</f>
        <v>0</v>
      </c>
    </row>
    <row r="139" s="2" customFormat="1" ht="16.5" customHeight="1">
      <c r="A139" s="38"/>
      <c r="B139" s="39"/>
      <c r="C139" s="227" t="s">
        <v>240</v>
      </c>
      <c r="D139" s="227" t="s">
        <v>210</v>
      </c>
      <c r="E139" s="228" t="s">
        <v>3347</v>
      </c>
      <c r="F139" s="229" t="s">
        <v>3348</v>
      </c>
      <c r="G139" s="230" t="s">
        <v>2129</v>
      </c>
      <c r="H139" s="231">
        <v>8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3349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3349</v>
      </c>
      <c r="BM139" s="239" t="s">
        <v>272</v>
      </c>
    </row>
    <row r="140" s="2" customFormat="1" ht="16.5" customHeight="1">
      <c r="A140" s="38"/>
      <c r="B140" s="39"/>
      <c r="C140" s="227" t="s">
        <v>274</v>
      </c>
      <c r="D140" s="227" t="s">
        <v>210</v>
      </c>
      <c r="E140" s="228" t="s">
        <v>3350</v>
      </c>
      <c r="F140" s="229" t="s">
        <v>3351</v>
      </c>
      <c r="G140" s="230" t="s">
        <v>2129</v>
      </c>
      <c r="H140" s="231">
        <v>12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3349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3349</v>
      </c>
      <c r="BM140" s="239" t="s">
        <v>277</v>
      </c>
    </row>
    <row r="141" s="12" customFormat="1" ht="22.8" customHeight="1">
      <c r="A141" s="12"/>
      <c r="B141" s="211"/>
      <c r="C141" s="212"/>
      <c r="D141" s="213" t="s">
        <v>77</v>
      </c>
      <c r="E141" s="225" t="s">
        <v>3352</v>
      </c>
      <c r="F141" s="225" t="s">
        <v>3353</v>
      </c>
      <c r="G141" s="212"/>
      <c r="H141" s="212"/>
      <c r="I141" s="215"/>
      <c r="J141" s="226">
        <f>BK141</f>
        <v>0</v>
      </c>
      <c r="K141" s="212"/>
      <c r="L141" s="217"/>
      <c r="M141" s="218"/>
      <c r="N141" s="219"/>
      <c r="O141" s="219"/>
      <c r="P141" s="220">
        <f>SUM(P142:P143)</f>
        <v>0</v>
      </c>
      <c r="Q141" s="219"/>
      <c r="R141" s="220">
        <f>SUM(R142:R143)</f>
        <v>0</v>
      </c>
      <c r="S141" s="219"/>
      <c r="T141" s="221">
        <f>SUM(T142:T143)</f>
        <v>0</v>
      </c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R141" s="222" t="s">
        <v>85</v>
      </c>
      <c r="AT141" s="223" t="s">
        <v>77</v>
      </c>
      <c r="AU141" s="223" t="s">
        <v>85</v>
      </c>
      <c r="AY141" s="222" t="s">
        <v>208</v>
      </c>
      <c r="BK141" s="224">
        <f>SUM(BK142:BK143)</f>
        <v>0</v>
      </c>
    </row>
    <row r="142" s="2" customFormat="1" ht="16.5" customHeight="1">
      <c r="A142" s="38"/>
      <c r="B142" s="39"/>
      <c r="C142" s="227" t="s">
        <v>245</v>
      </c>
      <c r="D142" s="227" t="s">
        <v>210</v>
      </c>
      <c r="E142" s="228" t="s">
        <v>3354</v>
      </c>
      <c r="F142" s="229" t="s">
        <v>3355</v>
      </c>
      <c r="G142" s="230" t="s">
        <v>1288</v>
      </c>
      <c r="H142" s="231">
        <v>1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91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280</v>
      </c>
    </row>
    <row r="143" s="2" customFormat="1" ht="16.5" customHeight="1">
      <c r="A143" s="38"/>
      <c r="B143" s="39"/>
      <c r="C143" s="227" t="s">
        <v>8</v>
      </c>
      <c r="D143" s="227" t="s">
        <v>210</v>
      </c>
      <c r="E143" s="228" t="s">
        <v>3356</v>
      </c>
      <c r="F143" s="229" t="s">
        <v>3357</v>
      </c>
      <c r="G143" s="230" t="s">
        <v>1288</v>
      </c>
      <c r="H143" s="231">
        <v>1</v>
      </c>
      <c r="I143" s="232"/>
      <c r="J143" s="233">
        <f>ROUND(I143*H143,2)</f>
        <v>0</v>
      </c>
      <c r="K143" s="234"/>
      <c r="L143" s="44"/>
      <c r="M143" s="288" t="s">
        <v>1</v>
      </c>
      <c r="N143" s="289" t="s">
        <v>44</v>
      </c>
      <c r="O143" s="290"/>
      <c r="P143" s="291">
        <f>O143*H143</f>
        <v>0</v>
      </c>
      <c r="Q143" s="291">
        <v>0</v>
      </c>
      <c r="R143" s="291">
        <f>Q143*H143</f>
        <v>0</v>
      </c>
      <c r="S143" s="291">
        <v>0</v>
      </c>
      <c r="T143" s="292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91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284</v>
      </c>
    </row>
    <row r="144" s="2" customFormat="1" ht="6.96" customHeight="1">
      <c r="A144" s="38"/>
      <c r="B144" s="66"/>
      <c r="C144" s="67"/>
      <c r="D144" s="67"/>
      <c r="E144" s="67"/>
      <c r="F144" s="67"/>
      <c r="G144" s="67"/>
      <c r="H144" s="67"/>
      <c r="I144" s="67"/>
      <c r="J144" s="67"/>
      <c r="K144" s="67"/>
      <c r="L144" s="44"/>
      <c r="M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</sheetData>
  <sheetProtection sheet="1" autoFilter="0" formatColumns="0" formatRows="0" objects="1" scenarios="1" spinCount="100000" saltValue="IijCZHGFSS5EZ21AdyOrNaRYy1X7qzd0eGwUIKJwDZo995S4pu+nH0xGv22j7OVYn0FHBnKsLRpFM/9l+YeOYA==" hashValue="Sy8jLkzIygff1ko1XyG4BHmkP2axlTqk8cC5N2arThMNXRs8AyPHjJSIKZasuWWr0Ab61d65g0o3vFYKlDhnUw==" algorithmName="SHA-512" password="CC35"/>
  <autoFilter ref="C123:K143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2:H112"/>
    <mergeCell ref="E114:H114"/>
    <mergeCell ref="E116:H116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8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140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2645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3358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ROUND(J124,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ROUND((SUM(BE124:BE133)),  2)</f>
        <v>0</v>
      </c>
      <c r="G35" s="38"/>
      <c r="H35" s="38"/>
      <c r="I35" s="164">
        <v>0.20999999999999999</v>
      </c>
      <c r="J35" s="163">
        <f>ROUND(((SUM(BE124:BE133))*I35),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ROUND((SUM(BF124:BF133)),  2)</f>
        <v>0</v>
      </c>
      <c r="G36" s="38"/>
      <c r="H36" s="38"/>
      <c r="I36" s="164">
        <v>0.14999999999999999</v>
      </c>
      <c r="J36" s="163">
        <f>ROUND(((SUM(BF124:BF133))*I36),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ROUND((SUM(BG124:BG133)),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ROUND((SUM(BH124:BH133)),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ROUND((SUM(BI124:BI133)),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2645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VON - Vedlejší a ostatní náklady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J124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2626</v>
      </c>
      <c r="E99" s="191"/>
      <c r="F99" s="191"/>
      <c r="G99" s="191"/>
      <c r="H99" s="191"/>
      <c r="I99" s="191"/>
      <c r="J99" s="192">
        <f>J125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2627</v>
      </c>
      <c r="E100" s="196"/>
      <c r="F100" s="196"/>
      <c r="G100" s="196"/>
      <c r="H100" s="196"/>
      <c r="I100" s="196"/>
      <c r="J100" s="197">
        <f>J126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2628</v>
      </c>
      <c r="E101" s="196"/>
      <c r="F101" s="196"/>
      <c r="G101" s="196"/>
      <c r="H101" s="196"/>
      <c r="I101" s="196"/>
      <c r="J101" s="197">
        <f>J128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2629</v>
      </c>
      <c r="E102" s="196"/>
      <c r="F102" s="196"/>
      <c r="G102" s="196"/>
      <c r="H102" s="196"/>
      <c r="I102" s="196"/>
      <c r="J102" s="197">
        <f>J130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hidden="1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5" hidden="1"/>
    <row r="106" hidden="1"/>
    <row r="107" hidden="1"/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193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83" t="str">
        <f>E7</f>
        <v>Přestavba a rozšíření domova pro seniory Jiráskova č.p.193 Broumov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1" customFormat="1" ht="12" customHeight="1">
      <c r="B113" s="21"/>
      <c r="C113" s="32" t="s">
        <v>157</v>
      </c>
      <c r="D113" s="22"/>
      <c r="E113" s="22"/>
      <c r="F113" s="22"/>
      <c r="G113" s="22"/>
      <c r="H113" s="22"/>
      <c r="I113" s="22"/>
      <c r="J113" s="22"/>
      <c r="K113" s="22"/>
      <c r="L113" s="20"/>
    </row>
    <row r="114" s="2" customFormat="1" ht="16.5" customHeight="1">
      <c r="A114" s="38"/>
      <c r="B114" s="39"/>
      <c r="C114" s="40"/>
      <c r="D114" s="40"/>
      <c r="E114" s="183" t="s">
        <v>2645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159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76" t="str">
        <f>E11</f>
        <v>VON - Vedlejší a ostatní náklady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20</v>
      </c>
      <c r="D118" s="40"/>
      <c r="E118" s="40"/>
      <c r="F118" s="27" t="str">
        <f>F14</f>
        <v xml:space="preserve"> </v>
      </c>
      <c r="G118" s="40"/>
      <c r="H118" s="40"/>
      <c r="I118" s="32" t="s">
        <v>22</v>
      </c>
      <c r="J118" s="79" t="str">
        <f>IF(J14="","",J14)</f>
        <v>13. 3. 2022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40.05" customHeight="1">
      <c r="A120" s="38"/>
      <c r="B120" s="39"/>
      <c r="C120" s="32" t="s">
        <v>24</v>
      </c>
      <c r="D120" s="40"/>
      <c r="E120" s="40"/>
      <c r="F120" s="27" t="str">
        <f>E17</f>
        <v>Město Broumov, třída Masarykova 239,55001 Broumov</v>
      </c>
      <c r="G120" s="40"/>
      <c r="H120" s="40"/>
      <c r="I120" s="32" t="s">
        <v>32</v>
      </c>
      <c r="J120" s="36" t="str">
        <f>E23</f>
        <v xml:space="preserve">Ing. Ondřej Nesměrák, Ploštilova 1379,14300 Praha 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5.15" customHeight="1">
      <c r="A121" s="38"/>
      <c r="B121" s="39"/>
      <c r="C121" s="32" t="s">
        <v>30</v>
      </c>
      <c r="D121" s="40"/>
      <c r="E121" s="40"/>
      <c r="F121" s="27" t="str">
        <f>IF(E20="","",E20)</f>
        <v>Vyplň údaj</v>
      </c>
      <c r="G121" s="40"/>
      <c r="H121" s="40"/>
      <c r="I121" s="32" t="s">
        <v>36</v>
      </c>
      <c r="J121" s="36" t="str">
        <f>E26</f>
        <v xml:space="preserve"> 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0.32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11" customFormat="1" ht="29.28" customHeight="1">
      <c r="A123" s="199"/>
      <c r="B123" s="200"/>
      <c r="C123" s="201" t="s">
        <v>194</v>
      </c>
      <c r="D123" s="202" t="s">
        <v>63</v>
      </c>
      <c r="E123" s="202" t="s">
        <v>59</v>
      </c>
      <c r="F123" s="202" t="s">
        <v>60</v>
      </c>
      <c r="G123" s="202" t="s">
        <v>195</v>
      </c>
      <c r="H123" s="202" t="s">
        <v>196</v>
      </c>
      <c r="I123" s="202" t="s">
        <v>197</v>
      </c>
      <c r="J123" s="203" t="s">
        <v>163</v>
      </c>
      <c r="K123" s="204" t="s">
        <v>198</v>
      </c>
      <c r="L123" s="205"/>
      <c r="M123" s="100" t="s">
        <v>1</v>
      </c>
      <c r="N123" s="101" t="s">
        <v>42</v>
      </c>
      <c r="O123" s="101" t="s">
        <v>199</v>
      </c>
      <c r="P123" s="101" t="s">
        <v>200</v>
      </c>
      <c r="Q123" s="101" t="s">
        <v>201</v>
      </c>
      <c r="R123" s="101" t="s">
        <v>202</v>
      </c>
      <c r="S123" s="101" t="s">
        <v>203</v>
      </c>
      <c r="T123" s="102" t="s">
        <v>204</v>
      </c>
      <c r="U123" s="199"/>
      <c r="V123" s="199"/>
      <c r="W123" s="199"/>
      <c r="X123" s="199"/>
      <c r="Y123" s="199"/>
      <c r="Z123" s="199"/>
      <c r="AA123" s="199"/>
      <c r="AB123" s="199"/>
      <c r="AC123" s="199"/>
      <c r="AD123" s="199"/>
      <c r="AE123" s="199"/>
    </row>
    <row r="124" s="2" customFormat="1" ht="22.8" customHeight="1">
      <c r="A124" s="38"/>
      <c r="B124" s="39"/>
      <c r="C124" s="107" t="s">
        <v>205</v>
      </c>
      <c r="D124" s="40"/>
      <c r="E124" s="40"/>
      <c r="F124" s="40"/>
      <c r="G124" s="40"/>
      <c r="H124" s="40"/>
      <c r="I124" s="40"/>
      <c r="J124" s="206">
        <f>BK124</f>
        <v>0</v>
      </c>
      <c r="K124" s="40"/>
      <c r="L124" s="44"/>
      <c r="M124" s="103"/>
      <c r="N124" s="207"/>
      <c r="O124" s="104"/>
      <c r="P124" s="208">
        <f>P125</f>
        <v>0</v>
      </c>
      <c r="Q124" s="104"/>
      <c r="R124" s="208">
        <f>R125</f>
        <v>0</v>
      </c>
      <c r="S124" s="104"/>
      <c r="T124" s="209">
        <f>T125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77</v>
      </c>
      <c r="AU124" s="17" t="s">
        <v>165</v>
      </c>
      <c r="BK124" s="210">
        <f>BK125</f>
        <v>0</v>
      </c>
    </row>
    <row r="125" s="12" customFormat="1" ht="25.92" customHeight="1">
      <c r="A125" s="12"/>
      <c r="B125" s="211"/>
      <c r="C125" s="212"/>
      <c r="D125" s="213" t="s">
        <v>77</v>
      </c>
      <c r="E125" s="214" t="s">
        <v>2630</v>
      </c>
      <c r="F125" s="214" t="s">
        <v>2630</v>
      </c>
      <c r="G125" s="212"/>
      <c r="H125" s="212"/>
      <c r="I125" s="215"/>
      <c r="J125" s="216">
        <f>BK125</f>
        <v>0</v>
      </c>
      <c r="K125" s="212"/>
      <c r="L125" s="217"/>
      <c r="M125" s="218"/>
      <c r="N125" s="219"/>
      <c r="O125" s="219"/>
      <c r="P125" s="220">
        <f>P126+P128+P130</f>
        <v>0</v>
      </c>
      <c r="Q125" s="219"/>
      <c r="R125" s="220">
        <f>R126+R128+R130</f>
        <v>0</v>
      </c>
      <c r="S125" s="219"/>
      <c r="T125" s="221">
        <f>T126+T128+T130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22" t="s">
        <v>233</v>
      </c>
      <c r="AT125" s="223" t="s">
        <v>77</v>
      </c>
      <c r="AU125" s="223" t="s">
        <v>78</v>
      </c>
      <c r="AY125" s="222" t="s">
        <v>208</v>
      </c>
      <c r="BK125" s="224">
        <f>BK126+BK128+BK130</f>
        <v>0</v>
      </c>
    </row>
    <row r="126" s="12" customFormat="1" ht="22.8" customHeight="1">
      <c r="A126" s="12"/>
      <c r="B126" s="211"/>
      <c r="C126" s="212"/>
      <c r="D126" s="213" t="s">
        <v>77</v>
      </c>
      <c r="E126" s="225" t="s">
        <v>2631</v>
      </c>
      <c r="F126" s="225" t="s">
        <v>2632</v>
      </c>
      <c r="G126" s="212"/>
      <c r="H126" s="212"/>
      <c r="I126" s="215"/>
      <c r="J126" s="226">
        <f>BK126</f>
        <v>0</v>
      </c>
      <c r="K126" s="212"/>
      <c r="L126" s="217"/>
      <c r="M126" s="218"/>
      <c r="N126" s="219"/>
      <c r="O126" s="219"/>
      <c r="P126" s="220">
        <f>P127</f>
        <v>0</v>
      </c>
      <c r="Q126" s="219"/>
      <c r="R126" s="220">
        <f>R127</f>
        <v>0</v>
      </c>
      <c r="S126" s="219"/>
      <c r="T126" s="221">
        <f>T127</f>
        <v>0</v>
      </c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R126" s="222" t="s">
        <v>85</v>
      </c>
      <c r="AT126" s="223" t="s">
        <v>77</v>
      </c>
      <c r="AU126" s="223" t="s">
        <v>85</v>
      </c>
      <c r="AY126" s="222" t="s">
        <v>208</v>
      </c>
      <c r="BK126" s="224">
        <f>BK127</f>
        <v>0</v>
      </c>
    </row>
    <row r="127" s="2" customFormat="1" ht="37.8" customHeight="1">
      <c r="A127" s="38"/>
      <c r="B127" s="39"/>
      <c r="C127" s="227" t="s">
        <v>85</v>
      </c>
      <c r="D127" s="227" t="s">
        <v>210</v>
      </c>
      <c r="E127" s="228" t="s">
        <v>2633</v>
      </c>
      <c r="F127" s="229" t="s">
        <v>2634</v>
      </c>
      <c r="G127" s="230" t="s">
        <v>1288</v>
      </c>
      <c r="H127" s="231">
        <v>1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91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91</v>
      </c>
    </row>
    <row r="128" s="12" customFormat="1" ht="22.8" customHeight="1">
      <c r="A128" s="12"/>
      <c r="B128" s="211"/>
      <c r="C128" s="212"/>
      <c r="D128" s="213" t="s">
        <v>77</v>
      </c>
      <c r="E128" s="225" t="s">
        <v>2635</v>
      </c>
      <c r="F128" s="225" t="s">
        <v>2636</v>
      </c>
      <c r="G128" s="212"/>
      <c r="H128" s="212"/>
      <c r="I128" s="215"/>
      <c r="J128" s="226">
        <f>BK128</f>
        <v>0</v>
      </c>
      <c r="K128" s="212"/>
      <c r="L128" s="217"/>
      <c r="M128" s="218"/>
      <c r="N128" s="219"/>
      <c r="O128" s="219"/>
      <c r="P128" s="220">
        <f>P129</f>
        <v>0</v>
      </c>
      <c r="Q128" s="219"/>
      <c r="R128" s="220">
        <f>R129</f>
        <v>0</v>
      </c>
      <c r="S128" s="219"/>
      <c r="T128" s="221">
        <f>T129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22" t="s">
        <v>85</v>
      </c>
      <c r="AT128" s="223" t="s">
        <v>77</v>
      </c>
      <c r="AU128" s="223" t="s">
        <v>85</v>
      </c>
      <c r="AY128" s="222" t="s">
        <v>208</v>
      </c>
      <c r="BK128" s="224">
        <f>BK129</f>
        <v>0</v>
      </c>
    </row>
    <row r="129" s="2" customFormat="1" ht="16.5" customHeight="1">
      <c r="A129" s="38"/>
      <c r="B129" s="39"/>
      <c r="C129" s="227" t="s">
        <v>91</v>
      </c>
      <c r="D129" s="227" t="s">
        <v>210</v>
      </c>
      <c r="E129" s="228" t="s">
        <v>2637</v>
      </c>
      <c r="F129" s="229" t="s">
        <v>2638</v>
      </c>
      <c r="G129" s="230" t="s">
        <v>351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91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214</v>
      </c>
    </row>
    <row r="130" s="12" customFormat="1" ht="22.8" customHeight="1">
      <c r="A130" s="12"/>
      <c r="B130" s="211"/>
      <c r="C130" s="212"/>
      <c r="D130" s="213" t="s">
        <v>77</v>
      </c>
      <c r="E130" s="225" t="s">
        <v>2639</v>
      </c>
      <c r="F130" s="225" t="s">
        <v>2640</v>
      </c>
      <c r="G130" s="212"/>
      <c r="H130" s="212"/>
      <c r="I130" s="215"/>
      <c r="J130" s="226">
        <f>BK130</f>
        <v>0</v>
      </c>
      <c r="K130" s="212"/>
      <c r="L130" s="217"/>
      <c r="M130" s="218"/>
      <c r="N130" s="219"/>
      <c r="O130" s="219"/>
      <c r="P130" s="220">
        <f>SUM(P131:P133)</f>
        <v>0</v>
      </c>
      <c r="Q130" s="219"/>
      <c r="R130" s="220">
        <f>SUM(R131:R133)</f>
        <v>0</v>
      </c>
      <c r="S130" s="219"/>
      <c r="T130" s="221">
        <f>SUM(T131:T133)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85</v>
      </c>
      <c r="AT130" s="223" t="s">
        <v>77</v>
      </c>
      <c r="AU130" s="223" t="s">
        <v>85</v>
      </c>
      <c r="AY130" s="222" t="s">
        <v>208</v>
      </c>
      <c r="BK130" s="224">
        <f>SUM(BK131:BK133)</f>
        <v>0</v>
      </c>
    </row>
    <row r="131" s="2" customFormat="1" ht="16.5" customHeight="1">
      <c r="A131" s="38"/>
      <c r="B131" s="39"/>
      <c r="C131" s="227" t="s">
        <v>223</v>
      </c>
      <c r="D131" s="227" t="s">
        <v>210</v>
      </c>
      <c r="E131" s="228" t="s">
        <v>2641</v>
      </c>
      <c r="F131" s="229" t="s">
        <v>2642</v>
      </c>
      <c r="G131" s="230" t="s">
        <v>1288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91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226</v>
      </c>
    </row>
    <row r="132" s="2" customFormat="1" ht="16.5" customHeight="1">
      <c r="A132" s="38"/>
      <c r="B132" s="39"/>
      <c r="C132" s="227" t="s">
        <v>214</v>
      </c>
      <c r="D132" s="227" t="s">
        <v>210</v>
      </c>
      <c r="E132" s="228" t="s">
        <v>2643</v>
      </c>
      <c r="F132" s="229" t="s">
        <v>2644</v>
      </c>
      <c r="G132" s="230" t="s">
        <v>1288</v>
      </c>
      <c r="H132" s="231">
        <v>1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91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231</v>
      </c>
    </row>
    <row r="133" s="2" customFormat="1" ht="24.15" customHeight="1">
      <c r="A133" s="38"/>
      <c r="B133" s="39"/>
      <c r="C133" s="227" t="s">
        <v>233</v>
      </c>
      <c r="D133" s="227" t="s">
        <v>210</v>
      </c>
      <c r="E133" s="228" t="s">
        <v>3359</v>
      </c>
      <c r="F133" s="229" t="s">
        <v>3360</v>
      </c>
      <c r="G133" s="230" t="s">
        <v>1288</v>
      </c>
      <c r="H133" s="231">
        <v>1</v>
      </c>
      <c r="I133" s="232"/>
      <c r="J133" s="233">
        <f>ROUND(I133*H133,2)</f>
        <v>0</v>
      </c>
      <c r="K133" s="234"/>
      <c r="L133" s="44"/>
      <c r="M133" s="288" t="s">
        <v>1</v>
      </c>
      <c r="N133" s="289" t="s">
        <v>44</v>
      </c>
      <c r="O133" s="290"/>
      <c r="P133" s="291">
        <f>O133*H133</f>
        <v>0</v>
      </c>
      <c r="Q133" s="291">
        <v>0</v>
      </c>
      <c r="R133" s="291">
        <f>Q133*H133</f>
        <v>0</v>
      </c>
      <c r="S133" s="291">
        <v>0</v>
      </c>
      <c r="T133" s="292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91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236</v>
      </c>
    </row>
    <row r="134" s="2" customFormat="1" ht="6.96" customHeight="1">
      <c r="A134" s="38"/>
      <c r="B134" s="66"/>
      <c r="C134" s="67"/>
      <c r="D134" s="67"/>
      <c r="E134" s="67"/>
      <c r="F134" s="67"/>
      <c r="G134" s="67"/>
      <c r="H134" s="67"/>
      <c r="I134" s="67"/>
      <c r="J134" s="67"/>
      <c r="K134" s="67"/>
      <c r="L134" s="44"/>
      <c r="M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</row>
  </sheetData>
  <sheetProtection sheet="1" autoFilter="0" formatColumns="0" formatRows="0" objects="1" scenarios="1" spinCount="100000" saltValue="XmqvKGVNkQT0p9FuLB4kF1+bipZldtArMYUWgYdFDhjqXvnZUBxaBlXS4dUo4Im1N848ai402g/2bzGf7NgDxQ==" hashValue="yxt2UTEBou6MSj25TGbBjgU01CSCFaf9opjkdC5bK5gwJyHbnqfyfsTtx3SWCa/bGCcA4Nn8pCRf5zyAAPYwVA==" algorithmName="SHA-512" password="CC35"/>
  <autoFilter ref="C123:K133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2:H112"/>
    <mergeCell ref="E114:H114"/>
    <mergeCell ref="E116:H116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19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144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160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ROUND(J144,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ROUND((SUM(BE144:BE744)),  2)</f>
        <v>0</v>
      </c>
      <c r="G35" s="38"/>
      <c r="H35" s="38"/>
      <c r="I35" s="164">
        <v>0.20999999999999999</v>
      </c>
      <c r="J35" s="163">
        <f>ROUND(((SUM(BE144:BE744))*I35),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ROUND((SUM(BF144:BF744)),  2)</f>
        <v>0</v>
      </c>
      <c r="G36" s="38"/>
      <c r="H36" s="38"/>
      <c r="I36" s="164">
        <v>0.14999999999999999</v>
      </c>
      <c r="J36" s="163">
        <f>ROUND(((SUM(BF144:BF744))*I36),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ROUND((SUM(BG144:BG744)),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ROUND((SUM(BH144:BH744)),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ROUND((SUM(BI144:BI744)),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D.1.01 - Architektonicko-stavební řešení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J144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166</v>
      </c>
      <c r="E99" s="191"/>
      <c r="F99" s="191"/>
      <c r="G99" s="191"/>
      <c r="H99" s="191"/>
      <c r="I99" s="191"/>
      <c r="J99" s="192">
        <f>J145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167</v>
      </c>
      <c r="E100" s="196"/>
      <c r="F100" s="196"/>
      <c r="G100" s="196"/>
      <c r="H100" s="196"/>
      <c r="I100" s="196"/>
      <c r="J100" s="197">
        <f>J146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168</v>
      </c>
      <c r="E101" s="196"/>
      <c r="F101" s="196"/>
      <c r="G101" s="196"/>
      <c r="H101" s="196"/>
      <c r="I101" s="196"/>
      <c r="J101" s="197">
        <f>J175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169</v>
      </c>
      <c r="E102" s="196"/>
      <c r="F102" s="196"/>
      <c r="G102" s="196"/>
      <c r="H102" s="196"/>
      <c r="I102" s="196"/>
      <c r="J102" s="197">
        <f>J223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10" customFormat="1" ht="19.92" customHeight="1">
      <c r="A103" s="10"/>
      <c r="B103" s="194"/>
      <c r="C103" s="133"/>
      <c r="D103" s="195" t="s">
        <v>170</v>
      </c>
      <c r="E103" s="196"/>
      <c r="F103" s="196"/>
      <c r="G103" s="196"/>
      <c r="H103" s="196"/>
      <c r="I103" s="196"/>
      <c r="J103" s="197">
        <f>J265</f>
        <v>0</v>
      </c>
      <c r="K103" s="133"/>
      <c r="L103" s="198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hidden="1" s="10" customFormat="1" ht="19.92" customHeight="1">
      <c r="A104" s="10"/>
      <c r="B104" s="194"/>
      <c r="C104" s="133"/>
      <c r="D104" s="195" t="s">
        <v>171</v>
      </c>
      <c r="E104" s="196"/>
      <c r="F104" s="196"/>
      <c r="G104" s="196"/>
      <c r="H104" s="196"/>
      <c r="I104" s="196"/>
      <c r="J104" s="197">
        <f>J304</f>
        <v>0</v>
      </c>
      <c r="K104" s="133"/>
      <c r="L104" s="198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hidden="1" s="10" customFormat="1" ht="19.92" customHeight="1">
      <c r="A105" s="10"/>
      <c r="B105" s="194"/>
      <c r="C105" s="133"/>
      <c r="D105" s="195" t="s">
        <v>172</v>
      </c>
      <c r="E105" s="196"/>
      <c r="F105" s="196"/>
      <c r="G105" s="196"/>
      <c r="H105" s="196"/>
      <c r="I105" s="196"/>
      <c r="J105" s="197">
        <f>J337</f>
        <v>0</v>
      </c>
      <c r="K105" s="133"/>
      <c r="L105" s="198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hidden="1" s="10" customFormat="1" ht="19.92" customHeight="1">
      <c r="A106" s="10"/>
      <c r="B106" s="194"/>
      <c r="C106" s="133"/>
      <c r="D106" s="195" t="s">
        <v>173</v>
      </c>
      <c r="E106" s="196"/>
      <c r="F106" s="196"/>
      <c r="G106" s="196"/>
      <c r="H106" s="196"/>
      <c r="I106" s="196"/>
      <c r="J106" s="197">
        <f>J438</f>
        <v>0</v>
      </c>
      <c r="K106" s="133"/>
      <c r="L106" s="198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hidden="1" s="10" customFormat="1" ht="19.92" customHeight="1">
      <c r="A107" s="10"/>
      <c r="B107" s="194"/>
      <c r="C107" s="133"/>
      <c r="D107" s="195" t="s">
        <v>174</v>
      </c>
      <c r="E107" s="196"/>
      <c r="F107" s="196"/>
      <c r="G107" s="196"/>
      <c r="H107" s="196"/>
      <c r="I107" s="196"/>
      <c r="J107" s="197">
        <f>J445</f>
        <v>0</v>
      </c>
      <c r="K107" s="133"/>
      <c r="L107" s="198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hidden="1" s="9" customFormat="1" ht="24.96" customHeight="1">
      <c r="A108" s="9"/>
      <c r="B108" s="188"/>
      <c r="C108" s="189"/>
      <c r="D108" s="190" t="s">
        <v>175</v>
      </c>
      <c r="E108" s="191"/>
      <c r="F108" s="191"/>
      <c r="G108" s="191"/>
      <c r="H108" s="191"/>
      <c r="I108" s="191"/>
      <c r="J108" s="192">
        <f>J447</f>
        <v>0</v>
      </c>
      <c r="K108" s="189"/>
      <c r="L108" s="193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idden="1" s="10" customFormat="1" ht="19.92" customHeight="1">
      <c r="A109" s="10"/>
      <c r="B109" s="194"/>
      <c r="C109" s="133"/>
      <c r="D109" s="195" t="s">
        <v>176</v>
      </c>
      <c r="E109" s="196"/>
      <c r="F109" s="196"/>
      <c r="G109" s="196"/>
      <c r="H109" s="196"/>
      <c r="I109" s="196"/>
      <c r="J109" s="197">
        <f>J448</f>
        <v>0</v>
      </c>
      <c r="K109" s="133"/>
      <c r="L109" s="198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</row>
    <row r="110" hidden="1" s="10" customFormat="1" ht="19.92" customHeight="1">
      <c r="A110" s="10"/>
      <c r="B110" s="194"/>
      <c r="C110" s="133"/>
      <c r="D110" s="195" t="s">
        <v>178</v>
      </c>
      <c r="E110" s="196"/>
      <c r="F110" s="196"/>
      <c r="G110" s="196"/>
      <c r="H110" s="196"/>
      <c r="I110" s="196"/>
      <c r="J110" s="197">
        <f>J471</f>
        <v>0</v>
      </c>
      <c r="K110" s="133"/>
      <c r="L110" s="198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</row>
    <row r="111" hidden="1" s="10" customFormat="1" ht="19.92" customHeight="1">
      <c r="A111" s="10"/>
      <c r="B111" s="194"/>
      <c r="C111" s="133"/>
      <c r="D111" s="195" t="s">
        <v>180</v>
      </c>
      <c r="E111" s="196"/>
      <c r="F111" s="196"/>
      <c r="G111" s="196"/>
      <c r="H111" s="196"/>
      <c r="I111" s="196"/>
      <c r="J111" s="197">
        <f>J493</f>
        <v>0</v>
      </c>
      <c r="K111" s="133"/>
      <c r="L111" s="198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</row>
    <row r="112" hidden="1" s="10" customFormat="1" ht="19.92" customHeight="1">
      <c r="A112" s="10"/>
      <c r="B112" s="194"/>
      <c r="C112" s="133"/>
      <c r="D112" s="195" t="s">
        <v>181</v>
      </c>
      <c r="E112" s="196"/>
      <c r="F112" s="196"/>
      <c r="G112" s="196"/>
      <c r="H112" s="196"/>
      <c r="I112" s="196"/>
      <c r="J112" s="197">
        <f>J533</f>
        <v>0</v>
      </c>
      <c r="K112" s="133"/>
      <c r="L112" s="198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</row>
    <row r="113" hidden="1" s="10" customFormat="1" ht="19.92" customHeight="1">
      <c r="A113" s="10"/>
      <c r="B113" s="194"/>
      <c r="C113" s="133"/>
      <c r="D113" s="195" t="s">
        <v>183</v>
      </c>
      <c r="E113" s="196"/>
      <c r="F113" s="196"/>
      <c r="G113" s="196"/>
      <c r="H113" s="196"/>
      <c r="I113" s="196"/>
      <c r="J113" s="197">
        <f>J580</f>
        <v>0</v>
      </c>
      <c r="K113" s="133"/>
      <c r="L113" s="198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</row>
    <row r="114" hidden="1" s="10" customFormat="1" ht="19.92" customHeight="1">
      <c r="A114" s="10"/>
      <c r="B114" s="194"/>
      <c r="C114" s="133"/>
      <c r="D114" s="195" t="s">
        <v>184</v>
      </c>
      <c r="E114" s="196"/>
      <c r="F114" s="196"/>
      <c r="G114" s="196"/>
      <c r="H114" s="196"/>
      <c r="I114" s="196"/>
      <c r="J114" s="197">
        <f>J621</f>
        <v>0</v>
      </c>
      <c r="K114" s="133"/>
      <c r="L114" s="198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</row>
    <row r="115" hidden="1" s="10" customFormat="1" ht="19.92" customHeight="1">
      <c r="A115" s="10"/>
      <c r="B115" s="194"/>
      <c r="C115" s="133"/>
      <c r="D115" s="195" t="s">
        <v>185</v>
      </c>
      <c r="E115" s="196"/>
      <c r="F115" s="196"/>
      <c r="G115" s="196"/>
      <c r="H115" s="196"/>
      <c r="I115" s="196"/>
      <c r="J115" s="197">
        <f>J630</f>
        <v>0</v>
      </c>
      <c r="K115" s="133"/>
      <c r="L115" s="198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</row>
    <row r="116" hidden="1" s="10" customFormat="1" ht="19.92" customHeight="1">
      <c r="A116" s="10"/>
      <c r="B116" s="194"/>
      <c r="C116" s="133"/>
      <c r="D116" s="195" t="s">
        <v>186</v>
      </c>
      <c r="E116" s="196"/>
      <c r="F116" s="196"/>
      <c r="G116" s="196"/>
      <c r="H116" s="196"/>
      <c r="I116" s="196"/>
      <c r="J116" s="197">
        <f>J670</f>
        <v>0</v>
      </c>
      <c r="K116" s="133"/>
      <c r="L116" s="198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</row>
    <row r="117" hidden="1" s="10" customFormat="1" ht="19.92" customHeight="1">
      <c r="A117" s="10"/>
      <c r="B117" s="194"/>
      <c r="C117" s="133"/>
      <c r="D117" s="195" t="s">
        <v>187</v>
      </c>
      <c r="E117" s="196"/>
      <c r="F117" s="196"/>
      <c r="G117" s="196"/>
      <c r="H117" s="196"/>
      <c r="I117" s="196"/>
      <c r="J117" s="197">
        <f>J694</f>
        <v>0</v>
      </c>
      <c r="K117" s="133"/>
      <c r="L117" s="198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</row>
    <row r="118" hidden="1" s="10" customFormat="1" ht="19.92" customHeight="1">
      <c r="A118" s="10"/>
      <c r="B118" s="194"/>
      <c r="C118" s="133"/>
      <c r="D118" s="195" t="s">
        <v>188</v>
      </c>
      <c r="E118" s="196"/>
      <c r="F118" s="196"/>
      <c r="G118" s="196"/>
      <c r="H118" s="196"/>
      <c r="I118" s="196"/>
      <c r="J118" s="197">
        <f>J709</f>
        <v>0</v>
      </c>
      <c r="K118" s="133"/>
      <c r="L118" s="198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</row>
    <row r="119" hidden="1" s="10" customFormat="1" ht="19.92" customHeight="1">
      <c r="A119" s="10"/>
      <c r="B119" s="194"/>
      <c r="C119" s="133"/>
      <c r="D119" s="195" t="s">
        <v>189</v>
      </c>
      <c r="E119" s="196"/>
      <c r="F119" s="196"/>
      <c r="G119" s="196"/>
      <c r="H119" s="196"/>
      <c r="I119" s="196"/>
      <c r="J119" s="197">
        <f>J714</f>
        <v>0</v>
      </c>
      <c r="K119" s="133"/>
      <c r="L119" s="198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</row>
    <row r="120" hidden="1" s="10" customFormat="1" ht="19.92" customHeight="1">
      <c r="A120" s="10"/>
      <c r="B120" s="194"/>
      <c r="C120" s="133"/>
      <c r="D120" s="195" t="s">
        <v>190</v>
      </c>
      <c r="E120" s="196"/>
      <c r="F120" s="196"/>
      <c r="G120" s="196"/>
      <c r="H120" s="196"/>
      <c r="I120" s="196"/>
      <c r="J120" s="197">
        <f>J725</f>
        <v>0</v>
      </c>
      <c r="K120" s="133"/>
      <c r="L120" s="198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</row>
    <row r="121" hidden="1" s="10" customFormat="1" ht="19.92" customHeight="1">
      <c r="A121" s="10"/>
      <c r="B121" s="194"/>
      <c r="C121" s="133"/>
      <c r="D121" s="195" t="s">
        <v>191</v>
      </c>
      <c r="E121" s="196"/>
      <c r="F121" s="196"/>
      <c r="G121" s="196"/>
      <c r="H121" s="196"/>
      <c r="I121" s="196"/>
      <c r="J121" s="197">
        <f>J732</f>
        <v>0</v>
      </c>
      <c r="K121" s="133"/>
      <c r="L121" s="198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</row>
    <row r="122" hidden="1" s="10" customFormat="1" ht="19.92" customHeight="1">
      <c r="A122" s="10"/>
      <c r="B122" s="194"/>
      <c r="C122" s="133"/>
      <c r="D122" s="195" t="s">
        <v>192</v>
      </c>
      <c r="E122" s="196"/>
      <c r="F122" s="196"/>
      <c r="G122" s="196"/>
      <c r="H122" s="196"/>
      <c r="I122" s="196"/>
      <c r="J122" s="197">
        <f>J740</f>
        <v>0</v>
      </c>
      <c r="K122" s="133"/>
      <c r="L122" s="198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</row>
    <row r="123" hidden="1" s="2" customFormat="1" ht="21.84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hidden="1" s="2" customFormat="1" ht="6.96" customHeight="1">
      <c r="A124" s="38"/>
      <c r="B124" s="66"/>
      <c r="C124" s="67"/>
      <c r="D124" s="67"/>
      <c r="E124" s="67"/>
      <c r="F124" s="67"/>
      <c r="G124" s="67"/>
      <c r="H124" s="67"/>
      <c r="I124" s="67"/>
      <c r="J124" s="67"/>
      <c r="K124" s="67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hidden="1"/>
    <row r="126" hidden="1"/>
    <row r="127" hidden="1"/>
    <row r="128" s="2" customFormat="1" ht="6.96" customHeight="1">
      <c r="A128" s="38"/>
      <c r="B128" s="68"/>
      <c r="C128" s="69"/>
      <c r="D128" s="69"/>
      <c r="E128" s="69"/>
      <c r="F128" s="69"/>
      <c r="G128" s="69"/>
      <c r="H128" s="69"/>
      <c r="I128" s="69"/>
      <c r="J128" s="69"/>
      <c r="K128" s="69"/>
      <c r="L128" s="63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</row>
    <row r="129" s="2" customFormat="1" ht="24.96" customHeight="1">
      <c r="A129" s="38"/>
      <c r="B129" s="39"/>
      <c r="C129" s="23" t="s">
        <v>193</v>
      </c>
      <c r="D129" s="40"/>
      <c r="E129" s="40"/>
      <c r="F129" s="40"/>
      <c r="G129" s="40"/>
      <c r="H129" s="40"/>
      <c r="I129" s="40"/>
      <c r="J129" s="40"/>
      <c r="K129" s="40"/>
      <c r="L129" s="63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</row>
    <row r="130" s="2" customFormat="1" ht="6.96" customHeight="1">
      <c r="A130" s="38"/>
      <c r="B130" s="39"/>
      <c r="C130" s="40"/>
      <c r="D130" s="40"/>
      <c r="E130" s="40"/>
      <c r="F130" s="40"/>
      <c r="G130" s="40"/>
      <c r="H130" s="40"/>
      <c r="I130" s="40"/>
      <c r="J130" s="40"/>
      <c r="K130" s="40"/>
      <c r="L130" s="63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</row>
    <row r="131" s="2" customFormat="1" ht="12" customHeight="1">
      <c r="A131" s="38"/>
      <c r="B131" s="39"/>
      <c r="C131" s="32" t="s">
        <v>16</v>
      </c>
      <c r="D131" s="40"/>
      <c r="E131" s="40"/>
      <c r="F131" s="40"/>
      <c r="G131" s="40"/>
      <c r="H131" s="40"/>
      <c r="I131" s="40"/>
      <c r="J131" s="40"/>
      <c r="K131" s="40"/>
      <c r="L131" s="63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</row>
    <row r="132" s="2" customFormat="1" ht="26.25" customHeight="1">
      <c r="A132" s="38"/>
      <c r="B132" s="39"/>
      <c r="C132" s="40"/>
      <c r="D132" s="40"/>
      <c r="E132" s="183" t="str">
        <f>E7</f>
        <v>Přestavba a rozšíření domova pro seniory Jiráskova č.p.193 Broumov</v>
      </c>
      <c r="F132" s="32"/>
      <c r="G132" s="32"/>
      <c r="H132" s="32"/>
      <c r="I132" s="40"/>
      <c r="J132" s="40"/>
      <c r="K132" s="40"/>
      <c r="L132" s="63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</row>
    <row r="133" s="1" customFormat="1" ht="12" customHeight="1">
      <c r="B133" s="21"/>
      <c r="C133" s="32" t="s">
        <v>157</v>
      </c>
      <c r="D133" s="22"/>
      <c r="E133" s="22"/>
      <c r="F133" s="22"/>
      <c r="G133" s="22"/>
      <c r="H133" s="22"/>
      <c r="I133" s="22"/>
      <c r="J133" s="22"/>
      <c r="K133" s="22"/>
      <c r="L133" s="20"/>
    </row>
    <row r="134" s="2" customFormat="1" ht="16.5" customHeight="1">
      <c r="A134" s="38"/>
      <c r="B134" s="39"/>
      <c r="C134" s="40"/>
      <c r="D134" s="40"/>
      <c r="E134" s="183" t="s">
        <v>3361</v>
      </c>
      <c r="F134" s="40"/>
      <c r="G134" s="40"/>
      <c r="H134" s="40"/>
      <c r="I134" s="40"/>
      <c r="J134" s="40"/>
      <c r="K134" s="40"/>
      <c r="L134" s="63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</row>
    <row r="135" s="2" customFormat="1" ht="12" customHeight="1">
      <c r="A135" s="38"/>
      <c r="B135" s="39"/>
      <c r="C135" s="32" t="s">
        <v>159</v>
      </c>
      <c r="D135" s="40"/>
      <c r="E135" s="40"/>
      <c r="F135" s="40"/>
      <c r="G135" s="40"/>
      <c r="H135" s="40"/>
      <c r="I135" s="40"/>
      <c r="J135" s="40"/>
      <c r="K135" s="40"/>
      <c r="L135" s="63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</row>
    <row r="136" s="2" customFormat="1" ht="16.5" customHeight="1">
      <c r="A136" s="38"/>
      <c r="B136" s="39"/>
      <c r="C136" s="40"/>
      <c r="D136" s="40"/>
      <c r="E136" s="76" t="str">
        <f>E11</f>
        <v>D.1.01 - Architektonicko-stavební řešení</v>
      </c>
      <c r="F136" s="40"/>
      <c r="G136" s="40"/>
      <c r="H136" s="40"/>
      <c r="I136" s="40"/>
      <c r="J136" s="40"/>
      <c r="K136" s="40"/>
      <c r="L136" s="63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</row>
    <row r="137" s="2" customFormat="1" ht="6.96" customHeight="1">
      <c r="A137" s="38"/>
      <c r="B137" s="39"/>
      <c r="C137" s="40"/>
      <c r="D137" s="40"/>
      <c r="E137" s="40"/>
      <c r="F137" s="40"/>
      <c r="G137" s="40"/>
      <c r="H137" s="40"/>
      <c r="I137" s="40"/>
      <c r="J137" s="40"/>
      <c r="K137" s="40"/>
      <c r="L137" s="63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</row>
    <row r="138" s="2" customFormat="1" ht="12" customHeight="1">
      <c r="A138" s="38"/>
      <c r="B138" s="39"/>
      <c r="C138" s="32" t="s">
        <v>20</v>
      </c>
      <c r="D138" s="40"/>
      <c r="E138" s="40"/>
      <c r="F138" s="27" t="str">
        <f>F14</f>
        <v xml:space="preserve"> </v>
      </c>
      <c r="G138" s="40"/>
      <c r="H138" s="40"/>
      <c r="I138" s="32" t="s">
        <v>22</v>
      </c>
      <c r="J138" s="79" t="str">
        <f>IF(J14="","",J14)</f>
        <v>13. 3. 2022</v>
      </c>
      <c r="K138" s="40"/>
      <c r="L138" s="63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</row>
    <row r="139" s="2" customFormat="1" ht="6.96" customHeight="1">
      <c r="A139" s="38"/>
      <c r="B139" s="39"/>
      <c r="C139" s="40"/>
      <c r="D139" s="40"/>
      <c r="E139" s="40"/>
      <c r="F139" s="40"/>
      <c r="G139" s="40"/>
      <c r="H139" s="40"/>
      <c r="I139" s="40"/>
      <c r="J139" s="40"/>
      <c r="K139" s="40"/>
      <c r="L139" s="63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</row>
    <row r="140" s="2" customFormat="1" ht="40.05" customHeight="1">
      <c r="A140" s="38"/>
      <c r="B140" s="39"/>
      <c r="C140" s="32" t="s">
        <v>24</v>
      </c>
      <c r="D140" s="40"/>
      <c r="E140" s="40"/>
      <c r="F140" s="27" t="str">
        <f>E17</f>
        <v>Město Broumov, třída Masarykova 239,55001 Broumov</v>
      </c>
      <c r="G140" s="40"/>
      <c r="H140" s="40"/>
      <c r="I140" s="32" t="s">
        <v>32</v>
      </c>
      <c r="J140" s="36" t="str">
        <f>E23</f>
        <v xml:space="preserve">Ing. Ondřej Nesměrák, Ploštilova 1379,14300 Praha </v>
      </c>
      <c r="K140" s="40"/>
      <c r="L140" s="63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</row>
    <row r="141" s="2" customFormat="1" ht="15.15" customHeight="1">
      <c r="A141" s="38"/>
      <c r="B141" s="39"/>
      <c r="C141" s="32" t="s">
        <v>30</v>
      </c>
      <c r="D141" s="40"/>
      <c r="E141" s="40"/>
      <c r="F141" s="27" t="str">
        <f>IF(E20="","",E20)</f>
        <v>Vyplň údaj</v>
      </c>
      <c r="G141" s="40"/>
      <c r="H141" s="40"/>
      <c r="I141" s="32" t="s">
        <v>36</v>
      </c>
      <c r="J141" s="36" t="str">
        <f>E26</f>
        <v xml:space="preserve"> </v>
      </c>
      <c r="K141" s="40"/>
      <c r="L141" s="63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</row>
    <row r="142" s="2" customFormat="1" ht="10.32" customHeight="1">
      <c r="A142" s="38"/>
      <c r="B142" s="39"/>
      <c r="C142" s="40"/>
      <c r="D142" s="40"/>
      <c r="E142" s="40"/>
      <c r="F142" s="40"/>
      <c r="G142" s="40"/>
      <c r="H142" s="40"/>
      <c r="I142" s="40"/>
      <c r="J142" s="40"/>
      <c r="K142" s="40"/>
      <c r="L142" s="63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</row>
    <row r="143" s="11" customFormat="1" ht="29.28" customHeight="1">
      <c r="A143" s="199"/>
      <c r="B143" s="200"/>
      <c r="C143" s="201" t="s">
        <v>194</v>
      </c>
      <c r="D143" s="202" t="s">
        <v>63</v>
      </c>
      <c r="E143" s="202" t="s">
        <v>59</v>
      </c>
      <c r="F143" s="202" t="s">
        <v>60</v>
      </c>
      <c r="G143" s="202" t="s">
        <v>195</v>
      </c>
      <c r="H143" s="202" t="s">
        <v>196</v>
      </c>
      <c r="I143" s="202" t="s">
        <v>197</v>
      </c>
      <c r="J143" s="203" t="s">
        <v>163</v>
      </c>
      <c r="K143" s="204" t="s">
        <v>198</v>
      </c>
      <c r="L143" s="205"/>
      <c r="M143" s="100" t="s">
        <v>1</v>
      </c>
      <c r="N143" s="101" t="s">
        <v>42</v>
      </c>
      <c r="O143" s="101" t="s">
        <v>199</v>
      </c>
      <c r="P143" s="101" t="s">
        <v>200</v>
      </c>
      <c r="Q143" s="101" t="s">
        <v>201</v>
      </c>
      <c r="R143" s="101" t="s">
        <v>202</v>
      </c>
      <c r="S143" s="101" t="s">
        <v>203</v>
      </c>
      <c r="T143" s="102" t="s">
        <v>204</v>
      </c>
      <c r="U143" s="199"/>
      <c r="V143" s="199"/>
      <c r="W143" s="199"/>
      <c r="X143" s="199"/>
      <c r="Y143" s="199"/>
      <c r="Z143" s="199"/>
      <c r="AA143" s="199"/>
      <c r="AB143" s="199"/>
      <c r="AC143" s="199"/>
      <c r="AD143" s="199"/>
      <c r="AE143" s="199"/>
    </row>
    <row r="144" s="2" customFormat="1" ht="22.8" customHeight="1">
      <c r="A144" s="38"/>
      <c r="B144" s="39"/>
      <c r="C144" s="107" t="s">
        <v>205</v>
      </c>
      <c r="D144" s="40"/>
      <c r="E144" s="40"/>
      <c r="F144" s="40"/>
      <c r="G144" s="40"/>
      <c r="H144" s="40"/>
      <c r="I144" s="40"/>
      <c r="J144" s="206">
        <f>BK144</f>
        <v>0</v>
      </c>
      <c r="K144" s="40"/>
      <c r="L144" s="44"/>
      <c r="M144" s="103"/>
      <c r="N144" s="207"/>
      <c r="O144" s="104"/>
      <c r="P144" s="208">
        <f>P145+P447</f>
        <v>0</v>
      </c>
      <c r="Q144" s="104"/>
      <c r="R144" s="208">
        <f>R145+R447</f>
        <v>0</v>
      </c>
      <c r="S144" s="104"/>
      <c r="T144" s="209">
        <f>T145+T447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T144" s="17" t="s">
        <v>77</v>
      </c>
      <c r="AU144" s="17" t="s">
        <v>165</v>
      </c>
      <c r="BK144" s="210">
        <f>BK145+BK447</f>
        <v>0</v>
      </c>
    </row>
    <row r="145" s="12" customFormat="1" ht="25.92" customHeight="1">
      <c r="A145" s="12"/>
      <c r="B145" s="211"/>
      <c r="C145" s="212"/>
      <c r="D145" s="213" t="s">
        <v>77</v>
      </c>
      <c r="E145" s="214" t="s">
        <v>206</v>
      </c>
      <c r="F145" s="214" t="s">
        <v>207</v>
      </c>
      <c r="G145" s="212"/>
      <c r="H145" s="212"/>
      <c r="I145" s="215"/>
      <c r="J145" s="216">
        <f>BK145</f>
        <v>0</v>
      </c>
      <c r="K145" s="212"/>
      <c r="L145" s="217"/>
      <c r="M145" s="218"/>
      <c r="N145" s="219"/>
      <c r="O145" s="219"/>
      <c r="P145" s="220">
        <f>P146+P175+P223+P265+P304+P337+P438+P445</f>
        <v>0</v>
      </c>
      <c r="Q145" s="219"/>
      <c r="R145" s="220">
        <f>R146+R175+R223+R265+R304+R337+R438+R445</f>
        <v>0</v>
      </c>
      <c r="S145" s="219"/>
      <c r="T145" s="221">
        <f>T146+T175+T223+T265+T304+T337+T438+T445</f>
        <v>0</v>
      </c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R145" s="222" t="s">
        <v>85</v>
      </c>
      <c r="AT145" s="223" t="s">
        <v>77</v>
      </c>
      <c r="AU145" s="223" t="s">
        <v>78</v>
      </c>
      <c r="AY145" s="222" t="s">
        <v>208</v>
      </c>
      <c r="BK145" s="224">
        <f>BK146+BK175+BK223+BK265+BK304+BK337+BK438+BK445</f>
        <v>0</v>
      </c>
    </row>
    <row r="146" s="12" customFormat="1" ht="22.8" customHeight="1">
      <c r="A146" s="12"/>
      <c r="B146" s="211"/>
      <c r="C146" s="212"/>
      <c r="D146" s="213" t="s">
        <v>77</v>
      </c>
      <c r="E146" s="225" t="s">
        <v>85</v>
      </c>
      <c r="F146" s="225" t="s">
        <v>209</v>
      </c>
      <c r="G146" s="212"/>
      <c r="H146" s="212"/>
      <c r="I146" s="215"/>
      <c r="J146" s="226">
        <f>BK146</f>
        <v>0</v>
      </c>
      <c r="K146" s="212"/>
      <c r="L146" s="217"/>
      <c r="M146" s="218"/>
      <c r="N146" s="219"/>
      <c r="O146" s="219"/>
      <c r="P146" s="220">
        <f>SUM(P147:P174)</f>
        <v>0</v>
      </c>
      <c r="Q146" s="219"/>
      <c r="R146" s="220">
        <f>SUM(R147:R174)</f>
        <v>0</v>
      </c>
      <c r="S146" s="219"/>
      <c r="T146" s="221">
        <f>SUM(T147:T174)</f>
        <v>0</v>
      </c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R146" s="222" t="s">
        <v>85</v>
      </c>
      <c r="AT146" s="223" t="s">
        <v>77</v>
      </c>
      <c r="AU146" s="223" t="s">
        <v>85</v>
      </c>
      <c r="AY146" s="222" t="s">
        <v>208</v>
      </c>
      <c r="BK146" s="224">
        <f>SUM(BK147:BK174)</f>
        <v>0</v>
      </c>
    </row>
    <row r="147" s="2" customFormat="1" ht="49.05" customHeight="1">
      <c r="A147" s="38"/>
      <c r="B147" s="39"/>
      <c r="C147" s="227" t="s">
        <v>85</v>
      </c>
      <c r="D147" s="227" t="s">
        <v>210</v>
      </c>
      <c r="E147" s="228" t="s">
        <v>211</v>
      </c>
      <c r="F147" s="229" t="s">
        <v>212</v>
      </c>
      <c r="G147" s="230" t="s">
        <v>213</v>
      </c>
      <c r="H147" s="231">
        <v>490.19999999999999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91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91</v>
      </c>
    </row>
    <row r="148" s="13" customFormat="1">
      <c r="A148" s="13"/>
      <c r="B148" s="241"/>
      <c r="C148" s="242"/>
      <c r="D148" s="243" t="s">
        <v>215</v>
      </c>
      <c r="E148" s="244" t="s">
        <v>1</v>
      </c>
      <c r="F148" s="245" t="s">
        <v>3362</v>
      </c>
      <c r="G148" s="242"/>
      <c r="H148" s="244" t="s">
        <v>1</v>
      </c>
      <c r="I148" s="246"/>
      <c r="J148" s="242"/>
      <c r="K148" s="242"/>
      <c r="L148" s="247"/>
      <c r="M148" s="248"/>
      <c r="N148" s="249"/>
      <c r="O148" s="249"/>
      <c r="P148" s="249"/>
      <c r="Q148" s="249"/>
      <c r="R148" s="249"/>
      <c r="S148" s="249"/>
      <c r="T148" s="250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T148" s="251" t="s">
        <v>215</v>
      </c>
      <c r="AU148" s="251" t="s">
        <v>91</v>
      </c>
      <c r="AV148" s="13" t="s">
        <v>85</v>
      </c>
      <c r="AW148" s="13" t="s">
        <v>35</v>
      </c>
      <c r="AX148" s="13" t="s">
        <v>78</v>
      </c>
      <c r="AY148" s="251" t="s">
        <v>208</v>
      </c>
    </row>
    <row r="149" s="14" customFormat="1">
      <c r="A149" s="14"/>
      <c r="B149" s="252"/>
      <c r="C149" s="253"/>
      <c r="D149" s="243" t="s">
        <v>215</v>
      </c>
      <c r="E149" s="254" t="s">
        <v>1</v>
      </c>
      <c r="F149" s="255" t="s">
        <v>3363</v>
      </c>
      <c r="G149" s="253"/>
      <c r="H149" s="256">
        <v>490.19999999999999</v>
      </c>
      <c r="I149" s="257"/>
      <c r="J149" s="253"/>
      <c r="K149" s="253"/>
      <c r="L149" s="258"/>
      <c r="M149" s="259"/>
      <c r="N149" s="260"/>
      <c r="O149" s="260"/>
      <c r="P149" s="260"/>
      <c r="Q149" s="260"/>
      <c r="R149" s="260"/>
      <c r="S149" s="260"/>
      <c r="T149" s="261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62" t="s">
        <v>215</v>
      </c>
      <c r="AU149" s="262" t="s">
        <v>91</v>
      </c>
      <c r="AV149" s="14" t="s">
        <v>91</v>
      </c>
      <c r="AW149" s="14" t="s">
        <v>35</v>
      </c>
      <c r="AX149" s="14" t="s">
        <v>78</v>
      </c>
      <c r="AY149" s="262" t="s">
        <v>208</v>
      </c>
    </row>
    <row r="150" s="15" customFormat="1">
      <c r="A150" s="15"/>
      <c r="B150" s="263"/>
      <c r="C150" s="264"/>
      <c r="D150" s="243" t="s">
        <v>215</v>
      </c>
      <c r="E150" s="265" t="s">
        <v>1</v>
      </c>
      <c r="F150" s="266" t="s">
        <v>218</v>
      </c>
      <c r="G150" s="264"/>
      <c r="H150" s="267">
        <v>490.19999999999999</v>
      </c>
      <c r="I150" s="268"/>
      <c r="J150" s="264"/>
      <c r="K150" s="264"/>
      <c r="L150" s="269"/>
      <c r="M150" s="270"/>
      <c r="N150" s="271"/>
      <c r="O150" s="271"/>
      <c r="P150" s="271"/>
      <c r="Q150" s="271"/>
      <c r="R150" s="271"/>
      <c r="S150" s="271"/>
      <c r="T150" s="272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T150" s="273" t="s">
        <v>215</v>
      </c>
      <c r="AU150" s="273" t="s">
        <v>91</v>
      </c>
      <c r="AV150" s="15" t="s">
        <v>214</v>
      </c>
      <c r="AW150" s="15" t="s">
        <v>35</v>
      </c>
      <c r="AX150" s="15" t="s">
        <v>85</v>
      </c>
      <c r="AY150" s="273" t="s">
        <v>208</v>
      </c>
    </row>
    <row r="151" s="2" customFormat="1" ht="62.7" customHeight="1">
      <c r="A151" s="38"/>
      <c r="B151" s="39"/>
      <c r="C151" s="227" t="s">
        <v>91</v>
      </c>
      <c r="D151" s="227" t="s">
        <v>210</v>
      </c>
      <c r="E151" s="228" t="s">
        <v>219</v>
      </c>
      <c r="F151" s="229" t="s">
        <v>220</v>
      </c>
      <c r="G151" s="230" t="s">
        <v>213</v>
      </c>
      <c r="H151" s="231">
        <v>367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91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214</v>
      </c>
    </row>
    <row r="152" s="13" customFormat="1">
      <c r="A152" s="13"/>
      <c r="B152" s="241"/>
      <c r="C152" s="242"/>
      <c r="D152" s="243" t="s">
        <v>215</v>
      </c>
      <c r="E152" s="244" t="s">
        <v>1</v>
      </c>
      <c r="F152" s="245" t="s">
        <v>221</v>
      </c>
      <c r="G152" s="242"/>
      <c r="H152" s="244" t="s">
        <v>1</v>
      </c>
      <c r="I152" s="246"/>
      <c r="J152" s="242"/>
      <c r="K152" s="242"/>
      <c r="L152" s="247"/>
      <c r="M152" s="248"/>
      <c r="N152" s="249"/>
      <c r="O152" s="249"/>
      <c r="P152" s="249"/>
      <c r="Q152" s="249"/>
      <c r="R152" s="249"/>
      <c r="S152" s="249"/>
      <c r="T152" s="250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T152" s="251" t="s">
        <v>215</v>
      </c>
      <c r="AU152" s="251" t="s">
        <v>91</v>
      </c>
      <c r="AV152" s="13" t="s">
        <v>85</v>
      </c>
      <c r="AW152" s="13" t="s">
        <v>35</v>
      </c>
      <c r="AX152" s="13" t="s">
        <v>78</v>
      </c>
      <c r="AY152" s="251" t="s">
        <v>208</v>
      </c>
    </row>
    <row r="153" s="14" customFormat="1">
      <c r="A153" s="14"/>
      <c r="B153" s="252"/>
      <c r="C153" s="253"/>
      <c r="D153" s="243" t="s">
        <v>215</v>
      </c>
      <c r="E153" s="254" t="s">
        <v>1</v>
      </c>
      <c r="F153" s="255" t="s">
        <v>3364</v>
      </c>
      <c r="G153" s="253"/>
      <c r="H153" s="256">
        <v>367</v>
      </c>
      <c r="I153" s="257"/>
      <c r="J153" s="253"/>
      <c r="K153" s="253"/>
      <c r="L153" s="258"/>
      <c r="M153" s="259"/>
      <c r="N153" s="260"/>
      <c r="O153" s="260"/>
      <c r="P153" s="260"/>
      <c r="Q153" s="260"/>
      <c r="R153" s="260"/>
      <c r="S153" s="260"/>
      <c r="T153" s="261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T153" s="262" t="s">
        <v>215</v>
      </c>
      <c r="AU153" s="262" t="s">
        <v>91</v>
      </c>
      <c r="AV153" s="14" t="s">
        <v>91</v>
      </c>
      <c r="AW153" s="14" t="s">
        <v>35</v>
      </c>
      <c r="AX153" s="14" t="s">
        <v>78</v>
      </c>
      <c r="AY153" s="262" t="s">
        <v>208</v>
      </c>
    </row>
    <row r="154" s="15" customFormat="1">
      <c r="A154" s="15"/>
      <c r="B154" s="263"/>
      <c r="C154" s="264"/>
      <c r="D154" s="243" t="s">
        <v>215</v>
      </c>
      <c r="E154" s="265" t="s">
        <v>1</v>
      </c>
      <c r="F154" s="266" t="s">
        <v>218</v>
      </c>
      <c r="G154" s="264"/>
      <c r="H154" s="267">
        <v>367</v>
      </c>
      <c r="I154" s="268"/>
      <c r="J154" s="264"/>
      <c r="K154" s="264"/>
      <c r="L154" s="269"/>
      <c r="M154" s="270"/>
      <c r="N154" s="271"/>
      <c r="O154" s="271"/>
      <c r="P154" s="271"/>
      <c r="Q154" s="271"/>
      <c r="R154" s="271"/>
      <c r="S154" s="271"/>
      <c r="T154" s="272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T154" s="273" t="s">
        <v>215</v>
      </c>
      <c r="AU154" s="273" t="s">
        <v>91</v>
      </c>
      <c r="AV154" s="15" t="s">
        <v>214</v>
      </c>
      <c r="AW154" s="15" t="s">
        <v>35</v>
      </c>
      <c r="AX154" s="15" t="s">
        <v>85</v>
      </c>
      <c r="AY154" s="273" t="s">
        <v>208</v>
      </c>
    </row>
    <row r="155" s="2" customFormat="1" ht="62.7" customHeight="1">
      <c r="A155" s="38"/>
      <c r="B155" s="39"/>
      <c r="C155" s="227" t="s">
        <v>223</v>
      </c>
      <c r="D155" s="227" t="s">
        <v>210</v>
      </c>
      <c r="E155" s="228" t="s">
        <v>224</v>
      </c>
      <c r="F155" s="229" t="s">
        <v>225</v>
      </c>
      <c r="G155" s="230" t="s">
        <v>213</v>
      </c>
      <c r="H155" s="231">
        <v>309.44499999999999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91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226</v>
      </c>
    </row>
    <row r="156" s="13" customFormat="1">
      <c r="A156" s="13"/>
      <c r="B156" s="241"/>
      <c r="C156" s="242"/>
      <c r="D156" s="243" t="s">
        <v>215</v>
      </c>
      <c r="E156" s="244" t="s">
        <v>1</v>
      </c>
      <c r="F156" s="245" t="s">
        <v>227</v>
      </c>
      <c r="G156" s="242"/>
      <c r="H156" s="244" t="s">
        <v>1</v>
      </c>
      <c r="I156" s="246"/>
      <c r="J156" s="242"/>
      <c r="K156" s="242"/>
      <c r="L156" s="247"/>
      <c r="M156" s="248"/>
      <c r="N156" s="249"/>
      <c r="O156" s="249"/>
      <c r="P156" s="249"/>
      <c r="Q156" s="249"/>
      <c r="R156" s="249"/>
      <c r="S156" s="249"/>
      <c r="T156" s="250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T156" s="251" t="s">
        <v>215</v>
      </c>
      <c r="AU156" s="251" t="s">
        <v>91</v>
      </c>
      <c r="AV156" s="13" t="s">
        <v>85</v>
      </c>
      <c r="AW156" s="13" t="s">
        <v>35</v>
      </c>
      <c r="AX156" s="13" t="s">
        <v>78</v>
      </c>
      <c r="AY156" s="251" t="s">
        <v>208</v>
      </c>
    </row>
    <row r="157" s="14" customFormat="1">
      <c r="A157" s="14"/>
      <c r="B157" s="252"/>
      <c r="C157" s="253"/>
      <c r="D157" s="243" t="s">
        <v>215</v>
      </c>
      <c r="E157" s="254" t="s">
        <v>1</v>
      </c>
      <c r="F157" s="255" t="s">
        <v>3365</v>
      </c>
      <c r="G157" s="253"/>
      <c r="H157" s="256">
        <v>2.7450000000000001</v>
      </c>
      <c r="I157" s="257"/>
      <c r="J157" s="253"/>
      <c r="K157" s="253"/>
      <c r="L157" s="258"/>
      <c r="M157" s="259"/>
      <c r="N157" s="260"/>
      <c r="O157" s="260"/>
      <c r="P157" s="260"/>
      <c r="Q157" s="260"/>
      <c r="R157" s="260"/>
      <c r="S157" s="260"/>
      <c r="T157" s="261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T157" s="262" t="s">
        <v>215</v>
      </c>
      <c r="AU157" s="262" t="s">
        <v>91</v>
      </c>
      <c r="AV157" s="14" t="s">
        <v>91</v>
      </c>
      <c r="AW157" s="14" t="s">
        <v>35</v>
      </c>
      <c r="AX157" s="14" t="s">
        <v>78</v>
      </c>
      <c r="AY157" s="262" t="s">
        <v>208</v>
      </c>
    </row>
    <row r="158" s="13" customFormat="1">
      <c r="A158" s="13"/>
      <c r="B158" s="241"/>
      <c r="C158" s="242"/>
      <c r="D158" s="243" t="s">
        <v>215</v>
      </c>
      <c r="E158" s="244" t="s">
        <v>1</v>
      </c>
      <c r="F158" s="245" t="s">
        <v>3366</v>
      </c>
      <c r="G158" s="242"/>
      <c r="H158" s="244" t="s">
        <v>1</v>
      </c>
      <c r="I158" s="246"/>
      <c r="J158" s="242"/>
      <c r="K158" s="242"/>
      <c r="L158" s="247"/>
      <c r="M158" s="248"/>
      <c r="N158" s="249"/>
      <c r="O158" s="249"/>
      <c r="P158" s="249"/>
      <c r="Q158" s="249"/>
      <c r="R158" s="249"/>
      <c r="S158" s="249"/>
      <c r="T158" s="250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T158" s="251" t="s">
        <v>215</v>
      </c>
      <c r="AU158" s="251" t="s">
        <v>91</v>
      </c>
      <c r="AV158" s="13" t="s">
        <v>85</v>
      </c>
      <c r="AW158" s="13" t="s">
        <v>35</v>
      </c>
      <c r="AX158" s="13" t="s">
        <v>78</v>
      </c>
      <c r="AY158" s="251" t="s">
        <v>208</v>
      </c>
    </row>
    <row r="159" s="14" customFormat="1">
      <c r="A159" s="14"/>
      <c r="B159" s="252"/>
      <c r="C159" s="253"/>
      <c r="D159" s="243" t="s">
        <v>215</v>
      </c>
      <c r="E159" s="254" t="s">
        <v>1</v>
      </c>
      <c r="F159" s="255" t="s">
        <v>3367</v>
      </c>
      <c r="G159" s="253"/>
      <c r="H159" s="256">
        <v>306.69999999999999</v>
      </c>
      <c r="I159" s="257"/>
      <c r="J159" s="253"/>
      <c r="K159" s="253"/>
      <c r="L159" s="258"/>
      <c r="M159" s="259"/>
      <c r="N159" s="260"/>
      <c r="O159" s="260"/>
      <c r="P159" s="260"/>
      <c r="Q159" s="260"/>
      <c r="R159" s="260"/>
      <c r="S159" s="260"/>
      <c r="T159" s="261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T159" s="262" t="s">
        <v>215</v>
      </c>
      <c r="AU159" s="262" t="s">
        <v>91</v>
      </c>
      <c r="AV159" s="14" t="s">
        <v>91</v>
      </c>
      <c r="AW159" s="14" t="s">
        <v>35</v>
      </c>
      <c r="AX159" s="14" t="s">
        <v>78</v>
      </c>
      <c r="AY159" s="262" t="s">
        <v>208</v>
      </c>
    </row>
    <row r="160" s="15" customFormat="1">
      <c r="A160" s="15"/>
      <c r="B160" s="263"/>
      <c r="C160" s="264"/>
      <c r="D160" s="243" t="s">
        <v>215</v>
      </c>
      <c r="E160" s="265" t="s">
        <v>1</v>
      </c>
      <c r="F160" s="266" t="s">
        <v>218</v>
      </c>
      <c r="G160" s="264"/>
      <c r="H160" s="267">
        <v>309.44499999999999</v>
      </c>
      <c r="I160" s="268"/>
      <c r="J160" s="264"/>
      <c r="K160" s="264"/>
      <c r="L160" s="269"/>
      <c r="M160" s="270"/>
      <c r="N160" s="271"/>
      <c r="O160" s="271"/>
      <c r="P160" s="271"/>
      <c r="Q160" s="271"/>
      <c r="R160" s="271"/>
      <c r="S160" s="271"/>
      <c r="T160" s="272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T160" s="273" t="s">
        <v>215</v>
      </c>
      <c r="AU160" s="273" t="s">
        <v>91</v>
      </c>
      <c r="AV160" s="15" t="s">
        <v>214</v>
      </c>
      <c r="AW160" s="15" t="s">
        <v>35</v>
      </c>
      <c r="AX160" s="15" t="s">
        <v>85</v>
      </c>
      <c r="AY160" s="273" t="s">
        <v>208</v>
      </c>
    </row>
    <row r="161" s="2" customFormat="1" ht="66.75" customHeight="1">
      <c r="A161" s="38"/>
      <c r="B161" s="39"/>
      <c r="C161" s="227" t="s">
        <v>214</v>
      </c>
      <c r="D161" s="227" t="s">
        <v>210</v>
      </c>
      <c r="E161" s="228" t="s">
        <v>229</v>
      </c>
      <c r="F161" s="229" t="s">
        <v>230</v>
      </c>
      <c r="G161" s="230" t="s">
        <v>213</v>
      </c>
      <c r="H161" s="231">
        <v>3094.4499999999998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91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231</v>
      </c>
    </row>
    <row r="162" s="14" customFormat="1">
      <c r="A162" s="14"/>
      <c r="B162" s="252"/>
      <c r="C162" s="253"/>
      <c r="D162" s="243" t="s">
        <v>215</v>
      </c>
      <c r="E162" s="254" t="s">
        <v>1</v>
      </c>
      <c r="F162" s="255" t="s">
        <v>3368</v>
      </c>
      <c r="G162" s="253"/>
      <c r="H162" s="256">
        <v>3094.4499999999998</v>
      </c>
      <c r="I162" s="257"/>
      <c r="J162" s="253"/>
      <c r="K162" s="253"/>
      <c r="L162" s="258"/>
      <c r="M162" s="259"/>
      <c r="N162" s="260"/>
      <c r="O162" s="260"/>
      <c r="P162" s="260"/>
      <c r="Q162" s="260"/>
      <c r="R162" s="260"/>
      <c r="S162" s="260"/>
      <c r="T162" s="261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62" t="s">
        <v>215</v>
      </c>
      <c r="AU162" s="262" t="s">
        <v>91</v>
      </c>
      <c r="AV162" s="14" t="s">
        <v>91</v>
      </c>
      <c r="AW162" s="14" t="s">
        <v>35</v>
      </c>
      <c r="AX162" s="14" t="s">
        <v>78</v>
      </c>
      <c r="AY162" s="262" t="s">
        <v>208</v>
      </c>
    </row>
    <row r="163" s="15" customFormat="1">
      <c r="A163" s="15"/>
      <c r="B163" s="263"/>
      <c r="C163" s="264"/>
      <c r="D163" s="243" t="s">
        <v>215</v>
      </c>
      <c r="E163" s="265" t="s">
        <v>1</v>
      </c>
      <c r="F163" s="266" t="s">
        <v>218</v>
      </c>
      <c r="G163" s="264"/>
      <c r="H163" s="267">
        <v>3094.4499999999998</v>
      </c>
      <c r="I163" s="268"/>
      <c r="J163" s="264"/>
      <c r="K163" s="264"/>
      <c r="L163" s="269"/>
      <c r="M163" s="270"/>
      <c r="N163" s="271"/>
      <c r="O163" s="271"/>
      <c r="P163" s="271"/>
      <c r="Q163" s="271"/>
      <c r="R163" s="271"/>
      <c r="S163" s="271"/>
      <c r="T163" s="272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T163" s="273" t="s">
        <v>215</v>
      </c>
      <c r="AU163" s="273" t="s">
        <v>91</v>
      </c>
      <c r="AV163" s="15" t="s">
        <v>214</v>
      </c>
      <c r="AW163" s="15" t="s">
        <v>35</v>
      </c>
      <c r="AX163" s="15" t="s">
        <v>85</v>
      </c>
      <c r="AY163" s="273" t="s">
        <v>208</v>
      </c>
    </row>
    <row r="164" s="2" customFormat="1" ht="44.25" customHeight="1">
      <c r="A164" s="38"/>
      <c r="B164" s="39"/>
      <c r="C164" s="227" t="s">
        <v>233</v>
      </c>
      <c r="D164" s="227" t="s">
        <v>210</v>
      </c>
      <c r="E164" s="228" t="s">
        <v>234</v>
      </c>
      <c r="F164" s="229" t="s">
        <v>235</v>
      </c>
      <c r="G164" s="230" t="s">
        <v>213</v>
      </c>
      <c r="H164" s="231">
        <v>183.5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91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236</v>
      </c>
    </row>
    <row r="165" s="2" customFormat="1" ht="44.25" customHeight="1">
      <c r="A165" s="38"/>
      <c r="B165" s="39"/>
      <c r="C165" s="227" t="s">
        <v>226</v>
      </c>
      <c r="D165" s="227" t="s">
        <v>210</v>
      </c>
      <c r="E165" s="228" t="s">
        <v>237</v>
      </c>
      <c r="F165" s="229" t="s">
        <v>238</v>
      </c>
      <c r="G165" s="230" t="s">
        <v>239</v>
      </c>
      <c r="H165" s="231">
        <v>557.00099999999998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91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240</v>
      </c>
    </row>
    <row r="166" s="14" customFormat="1">
      <c r="A166" s="14"/>
      <c r="B166" s="252"/>
      <c r="C166" s="253"/>
      <c r="D166" s="243" t="s">
        <v>215</v>
      </c>
      <c r="E166" s="254" t="s">
        <v>1</v>
      </c>
      <c r="F166" s="255" t="s">
        <v>3369</v>
      </c>
      <c r="G166" s="253"/>
      <c r="H166" s="256">
        <v>557.00099999999998</v>
      </c>
      <c r="I166" s="257"/>
      <c r="J166" s="253"/>
      <c r="K166" s="253"/>
      <c r="L166" s="258"/>
      <c r="M166" s="259"/>
      <c r="N166" s="260"/>
      <c r="O166" s="260"/>
      <c r="P166" s="260"/>
      <c r="Q166" s="260"/>
      <c r="R166" s="260"/>
      <c r="S166" s="260"/>
      <c r="T166" s="261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62" t="s">
        <v>215</v>
      </c>
      <c r="AU166" s="262" t="s">
        <v>91</v>
      </c>
      <c r="AV166" s="14" t="s">
        <v>91</v>
      </c>
      <c r="AW166" s="14" t="s">
        <v>35</v>
      </c>
      <c r="AX166" s="14" t="s">
        <v>78</v>
      </c>
      <c r="AY166" s="262" t="s">
        <v>208</v>
      </c>
    </row>
    <row r="167" s="15" customFormat="1">
      <c r="A167" s="15"/>
      <c r="B167" s="263"/>
      <c r="C167" s="264"/>
      <c r="D167" s="243" t="s">
        <v>215</v>
      </c>
      <c r="E167" s="265" t="s">
        <v>1</v>
      </c>
      <c r="F167" s="266" t="s">
        <v>218</v>
      </c>
      <c r="G167" s="264"/>
      <c r="H167" s="267">
        <v>557.00099999999998</v>
      </c>
      <c r="I167" s="268"/>
      <c r="J167" s="264"/>
      <c r="K167" s="264"/>
      <c r="L167" s="269"/>
      <c r="M167" s="270"/>
      <c r="N167" s="271"/>
      <c r="O167" s="271"/>
      <c r="P167" s="271"/>
      <c r="Q167" s="271"/>
      <c r="R167" s="271"/>
      <c r="S167" s="271"/>
      <c r="T167" s="272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T167" s="273" t="s">
        <v>215</v>
      </c>
      <c r="AU167" s="273" t="s">
        <v>91</v>
      </c>
      <c r="AV167" s="15" t="s">
        <v>214</v>
      </c>
      <c r="AW167" s="15" t="s">
        <v>35</v>
      </c>
      <c r="AX167" s="15" t="s">
        <v>85</v>
      </c>
      <c r="AY167" s="273" t="s">
        <v>208</v>
      </c>
    </row>
    <row r="168" s="2" customFormat="1" ht="37.8" customHeight="1">
      <c r="A168" s="38"/>
      <c r="B168" s="39"/>
      <c r="C168" s="227" t="s">
        <v>242</v>
      </c>
      <c r="D168" s="227" t="s">
        <v>210</v>
      </c>
      <c r="E168" s="228" t="s">
        <v>243</v>
      </c>
      <c r="F168" s="229" t="s">
        <v>244</v>
      </c>
      <c r="G168" s="230" t="s">
        <v>213</v>
      </c>
      <c r="H168" s="231">
        <v>492.94499999999999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91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245</v>
      </c>
    </row>
    <row r="169" s="14" customFormat="1">
      <c r="A169" s="14"/>
      <c r="B169" s="252"/>
      <c r="C169" s="253"/>
      <c r="D169" s="243" t="s">
        <v>215</v>
      </c>
      <c r="E169" s="254" t="s">
        <v>1</v>
      </c>
      <c r="F169" s="255" t="s">
        <v>3370</v>
      </c>
      <c r="G169" s="253"/>
      <c r="H169" s="256">
        <v>492.94499999999999</v>
      </c>
      <c r="I169" s="257"/>
      <c r="J169" s="253"/>
      <c r="K169" s="253"/>
      <c r="L169" s="258"/>
      <c r="M169" s="259"/>
      <c r="N169" s="260"/>
      <c r="O169" s="260"/>
      <c r="P169" s="260"/>
      <c r="Q169" s="260"/>
      <c r="R169" s="260"/>
      <c r="S169" s="260"/>
      <c r="T169" s="261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T169" s="262" t="s">
        <v>215</v>
      </c>
      <c r="AU169" s="262" t="s">
        <v>91</v>
      </c>
      <c r="AV169" s="14" t="s">
        <v>91</v>
      </c>
      <c r="AW169" s="14" t="s">
        <v>35</v>
      </c>
      <c r="AX169" s="14" t="s">
        <v>78</v>
      </c>
      <c r="AY169" s="262" t="s">
        <v>208</v>
      </c>
    </row>
    <row r="170" s="15" customFormat="1">
      <c r="A170" s="15"/>
      <c r="B170" s="263"/>
      <c r="C170" s="264"/>
      <c r="D170" s="243" t="s">
        <v>215</v>
      </c>
      <c r="E170" s="265" t="s">
        <v>1</v>
      </c>
      <c r="F170" s="266" t="s">
        <v>218</v>
      </c>
      <c r="G170" s="264"/>
      <c r="H170" s="267">
        <v>492.94499999999999</v>
      </c>
      <c r="I170" s="268"/>
      <c r="J170" s="264"/>
      <c r="K170" s="264"/>
      <c r="L170" s="269"/>
      <c r="M170" s="270"/>
      <c r="N170" s="271"/>
      <c r="O170" s="271"/>
      <c r="P170" s="271"/>
      <c r="Q170" s="271"/>
      <c r="R170" s="271"/>
      <c r="S170" s="271"/>
      <c r="T170" s="272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T170" s="273" t="s">
        <v>215</v>
      </c>
      <c r="AU170" s="273" t="s">
        <v>91</v>
      </c>
      <c r="AV170" s="15" t="s">
        <v>214</v>
      </c>
      <c r="AW170" s="15" t="s">
        <v>35</v>
      </c>
      <c r="AX170" s="15" t="s">
        <v>85</v>
      </c>
      <c r="AY170" s="273" t="s">
        <v>208</v>
      </c>
    </row>
    <row r="171" s="2" customFormat="1" ht="44.25" customHeight="1">
      <c r="A171" s="38"/>
      <c r="B171" s="39"/>
      <c r="C171" s="227" t="s">
        <v>231</v>
      </c>
      <c r="D171" s="227" t="s">
        <v>210</v>
      </c>
      <c r="E171" s="228" t="s">
        <v>247</v>
      </c>
      <c r="F171" s="229" t="s">
        <v>248</v>
      </c>
      <c r="G171" s="230" t="s">
        <v>213</v>
      </c>
      <c r="H171" s="231">
        <v>183.5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91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249</v>
      </c>
    </row>
    <row r="172" s="13" customFormat="1">
      <c r="A172" s="13"/>
      <c r="B172" s="241"/>
      <c r="C172" s="242"/>
      <c r="D172" s="243" t="s">
        <v>215</v>
      </c>
      <c r="E172" s="244" t="s">
        <v>1</v>
      </c>
      <c r="F172" s="245" t="s">
        <v>3371</v>
      </c>
      <c r="G172" s="242"/>
      <c r="H172" s="244" t="s">
        <v>1</v>
      </c>
      <c r="I172" s="246"/>
      <c r="J172" s="242"/>
      <c r="K172" s="242"/>
      <c r="L172" s="247"/>
      <c r="M172" s="248"/>
      <c r="N172" s="249"/>
      <c r="O172" s="249"/>
      <c r="P172" s="249"/>
      <c r="Q172" s="249"/>
      <c r="R172" s="249"/>
      <c r="S172" s="249"/>
      <c r="T172" s="250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T172" s="251" t="s">
        <v>215</v>
      </c>
      <c r="AU172" s="251" t="s">
        <v>91</v>
      </c>
      <c r="AV172" s="13" t="s">
        <v>85</v>
      </c>
      <c r="AW172" s="13" t="s">
        <v>35</v>
      </c>
      <c r="AX172" s="13" t="s">
        <v>78</v>
      </c>
      <c r="AY172" s="251" t="s">
        <v>208</v>
      </c>
    </row>
    <row r="173" s="14" customFormat="1">
      <c r="A173" s="14"/>
      <c r="B173" s="252"/>
      <c r="C173" s="253"/>
      <c r="D173" s="243" t="s">
        <v>215</v>
      </c>
      <c r="E173" s="254" t="s">
        <v>1</v>
      </c>
      <c r="F173" s="255" t="s">
        <v>3372</v>
      </c>
      <c r="G173" s="253"/>
      <c r="H173" s="256">
        <v>183.5</v>
      </c>
      <c r="I173" s="257"/>
      <c r="J173" s="253"/>
      <c r="K173" s="253"/>
      <c r="L173" s="258"/>
      <c r="M173" s="259"/>
      <c r="N173" s="260"/>
      <c r="O173" s="260"/>
      <c r="P173" s="260"/>
      <c r="Q173" s="260"/>
      <c r="R173" s="260"/>
      <c r="S173" s="260"/>
      <c r="T173" s="261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T173" s="262" t="s">
        <v>215</v>
      </c>
      <c r="AU173" s="262" t="s">
        <v>91</v>
      </c>
      <c r="AV173" s="14" t="s">
        <v>91</v>
      </c>
      <c r="AW173" s="14" t="s">
        <v>35</v>
      </c>
      <c r="AX173" s="14" t="s">
        <v>78</v>
      </c>
      <c r="AY173" s="262" t="s">
        <v>208</v>
      </c>
    </row>
    <row r="174" s="15" customFormat="1">
      <c r="A174" s="15"/>
      <c r="B174" s="263"/>
      <c r="C174" s="264"/>
      <c r="D174" s="243" t="s">
        <v>215</v>
      </c>
      <c r="E174" s="265" t="s">
        <v>1</v>
      </c>
      <c r="F174" s="266" t="s">
        <v>218</v>
      </c>
      <c r="G174" s="264"/>
      <c r="H174" s="267">
        <v>183.5</v>
      </c>
      <c r="I174" s="268"/>
      <c r="J174" s="264"/>
      <c r="K174" s="264"/>
      <c r="L174" s="269"/>
      <c r="M174" s="270"/>
      <c r="N174" s="271"/>
      <c r="O174" s="271"/>
      <c r="P174" s="271"/>
      <c r="Q174" s="271"/>
      <c r="R174" s="271"/>
      <c r="S174" s="271"/>
      <c r="T174" s="272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T174" s="273" t="s">
        <v>215</v>
      </c>
      <c r="AU174" s="273" t="s">
        <v>91</v>
      </c>
      <c r="AV174" s="15" t="s">
        <v>214</v>
      </c>
      <c r="AW174" s="15" t="s">
        <v>35</v>
      </c>
      <c r="AX174" s="15" t="s">
        <v>85</v>
      </c>
      <c r="AY174" s="273" t="s">
        <v>208</v>
      </c>
    </row>
    <row r="175" s="12" customFormat="1" ht="22.8" customHeight="1">
      <c r="A175" s="12"/>
      <c r="B175" s="211"/>
      <c r="C175" s="212"/>
      <c r="D175" s="213" t="s">
        <v>77</v>
      </c>
      <c r="E175" s="225" t="s">
        <v>91</v>
      </c>
      <c r="F175" s="225" t="s">
        <v>258</v>
      </c>
      <c r="G175" s="212"/>
      <c r="H175" s="212"/>
      <c r="I175" s="215"/>
      <c r="J175" s="226">
        <f>BK175</f>
        <v>0</v>
      </c>
      <c r="K175" s="212"/>
      <c r="L175" s="217"/>
      <c r="M175" s="218"/>
      <c r="N175" s="219"/>
      <c r="O175" s="219"/>
      <c r="P175" s="220">
        <f>SUM(P176:P222)</f>
        <v>0</v>
      </c>
      <c r="Q175" s="219"/>
      <c r="R175" s="220">
        <f>SUM(R176:R222)</f>
        <v>0</v>
      </c>
      <c r="S175" s="219"/>
      <c r="T175" s="221">
        <f>SUM(T176:T222)</f>
        <v>0</v>
      </c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R175" s="222" t="s">
        <v>85</v>
      </c>
      <c r="AT175" s="223" t="s">
        <v>77</v>
      </c>
      <c r="AU175" s="223" t="s">
        <v>85</v>
      </c>
      <c r="AY175" s="222" t="s">
        <v>208</v>
      </c>
      <c r="BK175" s="224">
        <f>SUM(BK176:BK222)</f>
        <v>0</v>
      </c>
    </row>
    <row r="176" s="2" customFormat="1" ht="37.8" customHeight="1">
      <c r="A176" s="38"/>
      <c r="B176" s="39"/>
      <c r="C176" s="227" t="s">
        <v>252</v>
      </c>
      <c r="D176" s="227" t="s">
        <v>210</v>
      </c>
      <c r="E176" s="228" t="s">
        <v>265</v>
      </c>
      <c r="F176" s="229" t="s">
        <v>266</v>
      </c>
      <c r="G176" s="230" t="s">
        <v>267</v>
      </c>
      <c r="H176" s="231">
        <v>28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91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256</v>
      </c>
    </row>
    <row r="177" s="14" customFormat="1">
      <c r="A177" s="14"/>
      <c r="B177" s="252"/>
      <c r="C177" s="253"/>
      <c r="D177" s="243" t="s">
        <v>215</v>
      </c>
      <c r="E177" s="254" t="s">
        <v>1</v>
      </c>
      <c r="F177" s="255" t="s">
        <v>3373</v>
      </c>
      <c r="G177" s="253"/>
      <c r="H177" s="256">
        <v>28</v>
      </c>
      <c r="I177" s="257"/>
      <c r="J177" s="253"/>
      <c r="K177" s="253"/>
      <c r="L177" s="258"/>
      <c r="M177" s="259"/>
      <c r="N177" s="260"/>
      <c r="O177" s="260"/>
      <c r="P177" s="260"/>
      <c r="Q177" s="260"/>
      <c r="R177" s="260"/>
      <c r="S177" s="260"/>
      <c r="T177" s="261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T177" s="262" t="s">
        <v>215</v>
      </c>
      <c r="AU177" s="262" t="s">
        <v>91</v>
      </c>
      <c r="AV177" s="14" t="s">
        <v>91</v>
      </c>
      <c r="AW177" s="14" t="s">
        <v>35</v>
      </c>
      <c r="AX177" s="14" t="s">
        <v>78</v>
      </c>
      <c r="AY177" s="262" t="s">
        <v>208</v>
      </c>
    </row>
    <row r="178" s="15" customFormat="1">
      <c r="A178" s="15"/>
      <c r="B178" s="263"/>
      <c r="C178" s="264"/>
      <c r="D178" s="243" t="s">
        <v>215</v>
      </c>
      <c r="E178" s="265" t="s">
        <v>1</v>
      </c>
      <c r="F178" s="266" t="s">
        <v>218</v>
      </c>
      <c r="G178" s="264"/>
      <c r="H178" s="267">
        <v>28</v>
      </c>
      <c r="I178" s="268"/>
      <c r="J178" s="264"/>
      <c r="K178" s="264"/>
      <c r="L178" s="269"/>
      <c r="M178" s="270"/>
      <c r="N178" s="271"/>
      <c r="O178" s="271"/>
      <c r="P178" s="271"/>
      <c r="Q178" s="271"/>
      <c r="R178" s="271"/>
      <c r="S178" s="271"/>
      <c r="T178" s="272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T178" s="273" t="s">
        <v>215</v>
      </c>
      <c r="AU178" s="273" t="s">
        <v>91</v>
      </c>
      <c r="AV178" s="15" t="s">
        <v>214</v>
      </c>
      <c r="AW178" s="15" t="s">
        <v>35</v>
      </c>
      <c r="AX178" s="15" t="s">
        <v>85</v>
      </c>
      <c r="AY178" s="273" t="s">
        <v>208</v>
      </c>
    </row>
    <row r="179" s="2" customFormat="1" ht="37.8" customHeight="1">
      <c r="A179" s="38"/>
      <c r="B179" s="39"/>
      <c r="C179" s="227" t="s">
        <v>236</v>
      </c>
      <c r="D179" s="227" t="s">
        <v>210</v>
      </c>
      <c r="E179" s="228" t="s">
        <v>3374</v>
      </c>
      <c r="F179" s="229" t="s">
        <v>3375</v>
      </c>
      <c r="G179" s="230" t="s">
        <v>267</v>
      </c>
      <c r="H179" s="231">
        <v>9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91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261</v>
      </c>
    </row>
    <row r="180" s="14" customFormat="1">
      <c r="A180" s="14"/>
      <c r="B180" s="252"/>
      <c r="C180" s="253"/>
      <c r="D180" s="243" t="s">
        <v>215</v>
      </c>
      <c r="E180" s="254" t="s">
        <v>1</v>
      </c>
      <c r="F180" s="255" t="s">
        <v>269</v>
      </c>
      <c r="G180" s="253"/>
      <c r="H180" s="256">
        <v>9</v>
      </c>
      <c r="I180" s="257"/>
      <c r="J180" s="253"/>
      <c r="K180" s="253"/>
      <c r="L180" s="258"/>
      <c r="M180" s="259"/>
      <c r="N180" s="260"/>
      <c r="O180" s="260"/>
      <c r="P180" s="260"/>
      <c r="Q180" s="260"/>
      <c r="R180" s="260"/>
      <c r="S180" s="260"/>
      <c r="T180" s="261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T180" s="262" t="s">
        <v>215</v>
      </c>
      <c r="AU180" s="262" t="s">
        <v>91</v>
      </c>
      <c r="AV180" s="14" t="s">
        <v>91</v>
      </c>
      <c r="AW180" s="14" t="s">
        <v>35</v>
      </c>
      <c r="AX180" s="14" t="s">
        <v>78</v>
      </c>
      <c r="AY180" s="262" t="s">
        <v>208</v>
      </c>
    </row>
    <row r="181" s="15" customFormat="1">
      <c r="A181" s="15"/>
      <c r="B181" s="263"/>
      <c r="C181" s="264"/>
      <c r="D181" s="243" t="s">
        <v>215</v>
      </c>
      <c r="E181" s="265" t="s">
        <v>1</v>
      </c>
      <c r="F181" s="266" t="s">
        <v>218</v>
      </c>
      <c r="G181" s="264"/>
      <c r="H181" s="267">
        <v>9</v>
      </c>
      <c r="I181" s="268"/>
      <c r="J181" s="264"/>
      <c r="K181" s="264"/>
      <c r="L181" s="269"/>
      <c r="M181" s="270"/>
      <c r="N181" s="271"/>
      <c r="O181" s="271"/>
      <c r="P181" s="271"/>
      <c r="Q181" s="271"/>
      <c r="R181" s="271"/>
      <c r="S181" s="271"/>
      <c r="T181" s="272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T181" s="273" t="s">
        <v>215</v>
      </c>
      <c r="AU181" s="273" t="s">
        <v>91</v>
      </c>
      <c r="AV181" s="15" t="s">
        <v>214</v>
      </c>
      <c r="AW181" s="15" t="s">
        <v>35</v>
      </c>
      <c r="AX181" s="15" t="s">
        <v>85</v>
      </c>
      <c r="AY181" s="273" t="s">
        <v>208</v>
      </c>
    </row>
    <row r="182" s="2" customFormat="1" ht="44.25" customHeight="1">
      <c r="A182" s="38"/>
      <c r="B182" s="39"/>
      <c r="C182" s="227" t="s">
        <v>264</v>
      </c>
      <c r="D182" s="227" t="s">
        <v>210</v>
      </c>
      <c r="E182" s="228" t="s">
        <v>3376</v>
      </c>
      <c r="F182" s="229" t="s">
        <v>3377</v>
      </c>
      <c r="G182" s="230" t="s">
        <v>267</v>
      </c>
      <c r="H182" s="231">
        <v>9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91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268</v>
      </c>
    </row>
    <row r="183" s="2" customFormat="1" ht="16.5" customHeight="1">
      <c r="A183" s="38"/>
      <c r="B183" s="39"/>
      <c r="C183" s="274" t="s">
        <v>240</v>
      </c>
      <c r="D183" s="274" t="s">
        <v>253</v>
      </c>
      <c r="E183" s="275" t="s">
        <v>278</v>
      </c>
      <c r="F183" s="276" t="s">
        <v>3378</v>
      </c>
      <c r="G183" s="277" t="s">
        <v>213</v>
      </c>
      <c r="H183" s="278">
        <v>2.7999999999999998</v>
      </c>
      <c r="I183" s="279"/>
      <c r="J183" s="280">
        <f>ROUND(I183*H183,2)</f>
        <v>0</v>
      </c>
      <c r="K183" s="281"/>
      <c r="L183" s="282"/>
      <c r="M183" s="283" t="s">
        <v>1</v>
      </c>
      <c r="N183" s="284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231</v>
      </c>
      <c r="AT183" s="239" t="s">
        <v>253</v>
      </c>
      <c r="AU183" s="239" t="s">
        <v>91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272</v>
      </c>
    </row>
    <row r="184" s="13" customFormat="1">
      <c r="A184" s="13"/>
      <c r="B184" s="241"/>
      <c r="C184" s="242"/>
      <c r="D184" s="243" t="s">
        <v>215</v>
      </c>
      <c r="E184" s="244" t="s">
        <v>1</v>
      </c>
      <c r="F184" s="245" t="s">
        <v>3379</v>
      </c>
      <c r="G184" s="242"/>
      <c r="H184" s="244" t="s">
        <v>1</v>
      </c>
      <c r="I184" s="246"/>
      <c r="J184" s="242"/>
      <c r="K184" s="242"/>
      <c r="L184" s="247"/>
      <c r="M184" s="248"/>
      <c r="N184" s="249"/>
      <c r="O184" s="249"/>
      <c r="P184" s="249"/>
      <c r="Q184" s="249"/>
      <c r="R184" s="249"/>
      <c r="S184" s="249"/>
      <c r="T184" s="250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T184" s="251" t="s">
        <v>215</v>
      </c>
      <c r="AU184" s="251" t="s">
        <v>91</v>
      </c>
      <c r="AV184" s="13" t="s">
        <v>85</v>
      </c>
      <c r="AW184" s="13" t="s">
        <v>35</v>
      </c>
      <c r="AX184" s="13" t="s">
        <v>78</v>
      </c>
      <c r="AY184" s="251" t="s">
        <v>208</v>
      </c>
    </row>
    <row r="185" s="14" customFormat="1">
      <c r="A185" s="14"/>
      <c r="B185" s="252"/>
      <c r="C185" s="253"/>
      <c r="D185" s="243" t="s">
        <v>215</v>
      </c>
      <c r="E185" s="254" t="s">
        <v>1</v>
      </c>
      <c r="F185" s="255" t="s">
        <v>3380</v>
      </c>
      <c r="G185" s="253"/>
      <c r="H185" s="256">
        <v>2.7999999999999998</v>
      </c>
      <c r="I185" s="257"/>
      <c r="J185" s="253"/>
      <c r="K185" s="253"/>
      <c r="L185" s="258"/>
      <c r="M185" s="259"/>
      <c r="N185" s="260"/>
      <c r="O185" s="260"/>
      <c r="P185" s="260"/>
      <c r="Q185" s="260"/>
      <c r="R185" s="260"/>
      <c r="S185" s="260"/>
      <c r="T185" s="261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T185" s="262" t="s">
        <v>215</v>
      </c>
      <c r="AU185" s="262" t="s">
        <v>91</v>
      </c>
      <c r="AV185" s="14" t="s">
        <v>91</v>
      </c>
      <c r="AW185" s="14" t="s">
        <v>35</v>
      </c>
      <c r="AX185" s="14" t="s">
        <v>78</v>
      </c>
      <c r="AY185" s="262" t="s">
        <v>208</v>
      </c>
    </row>
    <row r="186" s="15" customFormat="1">
      <c r="A186" s="15"/>
      <c r="B186" s="263"/>
      <c r="C186" s="264"/>
      <c r="D186" s="243" t="s">
        <v>215</v>
      </c>
      <c r="E186" s="265" t="s">
        <v>1</v>
      </c>
      <c r="F186" s="266" t="s">
        <v>218</v>
      </c>
      <c r="G186" s="264"/>
      <c r="H186" s="267">
        <v>2.7999999999999998</v>
      </c>
      <c r="I186" s="268"/>
      <c r="J186" s="264"/>
      <c r="K186" s="264"/>
      <c r="L186" s="269"/>
      <c r="M186" s="270"/>
      <c r="N186" s="271"/>
      <c r="O186" s="271"/>
      <c r="P186" s="271"/>
      <c r="Q186" s="271"/>
      <c r="R186" s="271"/>
      <c r="S186" s="271"/>
      <c r="T186" s="272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T186" s="273" t="s">
        <v>215</v>
      </c>
      <c r="AU186" s="273" t="s">
        <v>91</v>
      </c>
      <c r="AV186" s="15" t="s">
        <v>214</v>
      </c>
      <c r="AW186" s="15" t="s">
        <v>35</v>
      </c>
      <c r="AX186" s="15" t="s">
        <v>85</v>
      </c>
      <c r="AY186" s="273" t="s">
        <v>208</v>
      </c>
    </row>
    <row r="187" s="2" customFormat="1" ht="21.75" customHeight="1">
      <c r="A187" s="38"/>
      <c r="B187" s="39"/>
      <c r="C187" s="227" t="s">
        <v>274</v>
      </c>
      <c r="D187" s="227" t="s">
        <v>210</v>
      </c>
      <c r="E187" s="228" t="s">
        <v>282</v>
      </c>
      <c r="F187" s="229" t="s">
        <v>283</v>
      </c>
      <c r="G187" s="230" t="s">
        <v>239</v>
      </c>
      <c r="H187" s="231">
        <v>0.80000000000000004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91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277</v>
      </c>
    </row>
    <row r="188" s="2" customFormat="1" ht="24.15" customHeight="1">
      <c r="A188" s="38"/>
      <c r="B188" s="39"/>
      <c r="C188" s="227" t="s">
        <v>245</v>
      </c>
      <c r="D188" s="227" t="s">
        <v>210</v>
      </c>
      <c r="E188" s="228" t="s">
        <v>289</v>
      </c>
      <c r="F188" s="229" t="s">
        <v>290</v>
      </c>
      <c r="G188" s="230" t="s">
        <v>213</v>
      </c>
      <c r="H188" s="231">
        <v>10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91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280</v>
      </c>
    </row>
    <row r="189" s="13" customFormat="1">
      <c r="A189" s="13"/>
      <c r="B189" s="241"/>
      <c r="C189" s="242"/>
      <c r="D189" s="243" t="s">
        <v>215</v>
      </c>
      <c r="E189" s="244" t="s">
        <v>1</v>
      </c>
      <c r="F189" s="245" t="s">
        <v>294</v>
      </c>
      <c r="G189" s="242"/>
      <c r="H189" s="244" t="s">
        <v>1</v>
      </c>
      <c r="I189" s="246"/>
      <c r="J189" s="242"/>
      <c r="K189" s="242"/>
      <c r="L189" s="247"/>
      <c r="M189" s="248"/>
      <c r="N189" s="249"/>
      <c r="O189" s="249"/>
      <c r="P189" s="249"/>
      <c r="Q189" s="249"/>
      <c r="R189" s="249"/>
      <c r="S189" s="249"/>
      <c r="T189" s="250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T189" s="251" t="s">
        <v>215</v>
      </c>
      <c r="AU189" s="251" t="s">
        <v>91</v>
      </c>
      <c r="AV189" s="13" t="s">
        <v>85</v>
      </c>
      <c r="AW189" s="13" t="s">
        <v>35</v>
      </c>
      <c r="AX189" s="13" t="s">
        <v>78</v>
      </c>
      <c r="AY189" s="251" t="s">
        <v>208</v>
      </c>
    </row>
    <row r="190" s="13" customFormat="1">
      <c r="A190" s="13"/>
      <c r="B190" s="241"/>
      <c r="C190" s="242"/>
      <c r="D190" s="243" t="s">
        <v>215</v>
      </c>
      <c r="E190" s="244" t="s">
        <v>1</v>
      </c>
      <c r="F190" s="245" t="s">
        <v>3381</v>
      </c>
      <c r="G190" s="242"/>
      <c r="H190" s="244" t="s">
        <v>1</v>
      </c>
      <c r="I190" s="246"/>
      <c r="J190" s="242"/>
      <c r="K190" s="242"/>
      <c r="L190" s="247"/>
      <c r="M190" s="248"/>
      <c r="N190" s="249"/>
      <c r="O190" s="249"/>
      <c r="P190" s="249"/>
      <c r="Q190" s="249"/>
      <c r="R190" s="249"/>
      <c r="S190" s="249"/>
      <c r="T190" s="250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T190" s="251" t="s">
        <v>215</v>
      </c>
      <c r="AU190" s="251" t="s">
        <v>91</v>
      </c>
      <c r="AV190" s="13" t="s">
        <v>85</v>
      </c>
      <c r="AW190" s="13" t="s">
        <v>35</v>
      </c>
      <c r="AX190" s="13" t="s">
        <v>78</v>
      </c>
      <c r="AY190" s="251" t="s">
        <v>208</v>
      </c>
    </row>
    <row r="191" s="14" customFormat="1">
      <c r="A191" s="14"/>
      <c r="B191" s="252"/>
      <c r="C191" s="253"/>
      <c r="D191" s="243" t="s">
        <v>215</v>
      </c>
      <c r="E191" s="254" t="s">
        <v>1</v>
      </c>
      <c r="F191" s="255" t="s">
        <v>236</v>
      </c>
      <c r="G191" s="253"/>
      <c r="H191" s="256">
        <v>10</v>
      </c>
      <c r="I191" s="257"/>
      <c r="J191" s="253"/>
      <c r="K191" s="253"/>
      <c r="L191" s="258"/>
      <c r="M191" s="259"/>
      <c r="N191" s="260"/>
      <c r="O191" s="260"/>
      <c r="P191" s="260"/>
      <c r="Q191" s="260"/>
      <c r="R191" s="260"/>
      <c r="S191" s="260"/>
      <c r="T191" s="261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62" t="s">
        <v>215</v>
      </c>
      <c r="AU191" s="262" t="s">
        <v>91</v>
      </c>
      <c r="AV191" s="14" t="s">
        <v>91</v>
      </c>
      <c r="AW191" s="14" t="s">
        <v>35</v>
      </c>
      <c r="AX191" s="14" t="s">
        <v>78</v>
      </c>
      <c r="AY191" s="262" t="s">
        <v>208</v>
      </c>
    </row>
    <row r="192" s="15" customFormat="1">
      <c r="A192" s="15"/>
      <c r="B192" s="263"/>
      <c r="C192" s="264"/>
      <c r="D192" s="243" t="s">
        <v>215</v>
      </c>
      <c r="E192" s="265" t="s">
        <v>1</v>
      </c>
      <c r="F192" s="266" t="s">
        <v>218</v>
      </c>
      <c r="G192" s="264"/>
      <c r="H192" s="267">
        <v>10</v>
      </c>
      <c r="I192" s="268"/>
      <c r="J192" s="264"/>
      <c r="K192" s="264"/>
      <c r="L192" s="269"/>
      <c r="M192" s="270"/>
      <c r="N192" s="271"/>
      <c r="O192" s="271"/>
      <c r="P192" s="271"/>
      <c r="Q192" s="271"/>
      <c r="R192" s="271"/>
      <c r="S192" s="271"/>
      <c r="T192" s="272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T192" s="273" t="s">
        <v>215</v>
      </c>
      <c r="AU192" s="273" t="s">
        <v>91</v>
      </c>
      <c r="AV192" s="15" t="s">
        <v>214</v>
      </c>
      <c r="AW192" s="15" t="s">
        <v>35</v>
      </c>
      <c r="AX192" s="15" t="s">
        <v>85</v>
      </c>
      <c r="AY192" s="273" t="s">
        <v>208</v>
      </c>
    </row>
    <row r="193" s="2" customFormat="1" ht="33" customHeight="1">
      <c r="A193" s="38"/>
      <c r="B193" s="39"/>
      <c r="C193" s="227" t="s">
        <v>8</v>
      </c>
      <c r="D193" s="227" t="s">
        <v>210</v>
      </c>
      <c r="E193" s="228" t="s">
        <v>301</v>
      </c>
      <c r="F193" s="229" t="s">
        <v>302</v>
      </c>
      <c r="G193" s="230" t="s">
        <v>213</v>
      </c>
      <c r="H193" s="231">
        <v>19.550000000000001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91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284</v>
      </c>
    </row>
    <row r="194" s="14" customFormat="1">
      <c r="A194" s="14"/>
      <c r="B194" s="252"/>
      <c r="C194" s="253"/>
      <c r="D194" s="243" t="s">
        <v>215</v>
      </c>
      <c r="E194" s="254" t="s">
        <v>1</v>
      </c>
      <c r="F194" s="255" t="s">
        <v>3382</v>
      </c>
      <c r="G194" s="253"/>
      <c r="H194" s="256">
        <v>19.550000000000001</v>
      </c>
      <c r="I194" s="257"/>
      <c r="J194" s="253"/>
      <c r="K194" s="253"/>
      <c r="L194" s="258"/>
      <c r="M194" s="259"/>
      <c r="N194" s="260"/>
      <c r="O194" s="260"/>
      <c r="P194" s="260"/>
      <c r="Q194" s="260"/>
      <c r="R194" s="260"/>
      <c r="S194" s="260"/>
      <c r="T194" s="261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T194" s="262" t="s">
        <v>215</v>
      </c>
      <c r="AU194" s="262" t="s">
        <v>91</v>
      </c>
      <c r="AV194" s="14" t="s">
        <v>91</v>
      </c>
      <c r="AW194" s="14" t="s">
        <v>35</v>
      </c>
      <c r="AX194" s="14" t="s">
        <v>78</v>
      </c>
      <c r="AY194" s="262" t="s">
        <v>208</v>
      </c>
    </row>
    <row r="195" s="15" customFormat="1">
      <c r="A195" s="15"/>
      <c r="B195" s="263"/>
      <c r="C195" s="264"/>
      <c r="D195" s="243" t="s">
        <v>215</v>
      </c>
      <c r="E195" s="265" t="s">
        <v>1</v>
      </c>
      <c r="F195" s="266" t="s">
        <v>218</v>
      </c>
      <c r="G195" s="264"/>
      <c r="H195" s="267">
        <v>19.550000000000001</v>
      </c>
      <c r="I195" s="268"/>
      <c r="J195" s="264"/>
      <c r="K195" s="264"/>
      <c r="L195" s="269"/>
      <c r="M195" s="270"/>
      <c r="N195" s="271"/>
      <c r="O195" s="271"/>
      <c r="P195" s="271"/>
      <c r="Q195" s="271"/>
      <c r="R195" s="271"/>
      <c r="S195" s="271"/>
      <c r="T195" s="272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T195" s="273" t="s">
        <v>215</v>
      </c>
      <c r="AU195" s="273" t="s">
        <v>91</v>
      </c>
      <c r="AV195" s="15" t="s">
        <v>214</v>
      </c>
      <c r="AW195" s="15" t="s">
        <v>35</v>
      </c>
      <c r="AX195" s="15" t="s">
        <v>85</v>
      </c>
      <c r="AY195" s="273" t="s">
        <v>208</v>
      </c>
    </row>
    <row r="196" s="2" customFormat="1" ht="16.5" customHeight="1">
      <c r="A196" s="38"/>
      <c r="B196" s="39"/>
      <c r="C196" s="227" t="s">
        <v>249</v>
      </c>
      <c r="D196" s="227" t="s">
        <v>210</v>
      </c>
      <c r="E196" s="228" t="s">
        <v>306</v>
      </c>
      <c r="F196" s="229" t="s">
        <v>307</v>
      </c>
      <c r="G196" s="230" t="s">
        <v>308</v>
      </c>
      <c r="H196" s="231">
        <v>11.824999999999999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91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287</v>
      </c>
    </row>
    <row r="197" s="14" customFormat="1">
      <c r="A197" s="14"/>
      <c r="B197" s="252"/>
      <c r="C197" s="253"/>
      <c r="D197" s="243" t="s">
        <v>215</v>
      </c>
      <c r="E197" s="254" t="s">
        <v>1</v>
      </c>
      <c r="F197" s="255" t="s">
        <v>3383</v>
      </c>
      <c r="G197" s="253"/>
      <c r="H197" s="256">
        <v>11.824999999999999</v>
      </c>
      <c r="I197" s="257"/>
      <c r="J197" s="253"/>
      <c r="K197" s="253"/>
      <c r="L197" s="258"/>
      <c r="M197" s="259"/>
      <c r="N197" s="260"/>
      <c r="O197" s="260"/>
      <c r="P197" s="260"/>
      <c r="Q197" s="260"/>
      <c r="R197" s="260"/>
      <c r="S197" s="260"/>
      <c r="T197" s="261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T197" s="262" t="s">
        <v>215</v>
      </c>
      <c r="AU197" s="262" t="s">
        <v>91</v>
      </c>
      <c r="AV197" s="14" t="s">
        <v>91</v>
      </c>
      <c r="AW197" s="14" t="s">
        <v>35</v>
      </c>
      <c r="AX197" s="14" t="s">
        <v>78</v>
      </c>
      <c r="AY197" s="262" t="s">
        <v>208</v>
      </c>
    </row>
    <row r="198" s="15" customFormat="1">
      <c r="A198" s="15"/>
      <c r="B198" s="263"/>
      <c r="C198" s="264"/>
      <c r="D198" s="243" t="s">
        <v>215</v>
      </c>
      <c r="E198" s="265" t="s">
        <v>1</v>
      </c>
      <c r="F198" s="266" t="s">
        <v>218</v>
      </c>
      <c r="G198" s="264"/>
      <c r="H198" s="267">
        <v>11.824999999999999</v>
      </c>
      <c r="I198" s="268"/>
      <c r="J198" s="264"/>
      <c r="K198" s="264"/>
      <c r="L198" s="269"/>
      <c r="M198" s="270"/>
      <c r="N198" s="271"/>
      <c r="O198" s="271"/>
      <c r="P198" s="271"/>
      <c r="Q198" s="271"/>
      <c r="R198" s="271"/>
      <c r="S198" s="271"/>
      <c r="T198" s="272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T198" s="273" t="s">
        <v>215</v>
      </c>
      <c r="AU198" s="273" t="s">
        <v>91</v>
      </c>
      <c r="AV198" s="15" t="s">
        <v>214</v>
      </c>
      <c r="AW198" s="15" t="s">
        <v>35</v>
      </c>
      <c r="AX198" s="15" t="s">
        <v>85</v>
      </c>
      <c r="AY198" s="273" t="s">
        <v>208</v>
      </c>
    </row>
    <row r="199" s="2" customFormat="1" ht="16.5" customHeight="1">
      <c r="A199" s="38"/>
      <c r="B199" s="39"/>
      <c r="C199" s="227" t="s">
        <v>288</v>
      </c>
      <c r="D199" s="227" t="s">
        <v>210</v>
      </c>
      <c r="E199" s="228" t="s">
        <v>312</v>
      </c>
      <c r="F199" s="229" t="s">
        <v>313</v>
      </c>
      <c r="G199" s="230" t="s">
        <v>308</v>
      </c>
      <c r="H199" s="231">
        <v>11.824999999999999</v>
      </c>
      <c r="I199" s="232"/>
      <c r="J199" s="233">
        <f>ROUND(I199*H199,2)</f>
        <v>0</v>
      </c>
      <c r="K199" s="234"/>
      <c r="L199" s="44"/>
      <c r="M199" s="235" t="s">
        <v>1</v>
      </c>
      <c r="N199" s="236" t="s">
        <v>44</v>
      </c>
      <c r="O199" s="91"/>
      <c r="P199" s="237">
        <f>O199*H199</f>
        <v>0</v>
      </c>
      <c r="Q199" s="237">
        <v>0</v>
      </c>
      <c r="R199" s="237">
        <f>Q199*H199</f>
        <v>0</v>
      </c>
      <c r="S199" s="237">
        <v>0</v>
      </c>
      <c r="T199" s="238">
        <f>S199*H199</f>
        <v>0</v>
      </c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R199" s="239" t="s">
        <v>214</v>
      </c>
      <c r="AT199" s="239" t="s">
        <v>210</v>
      </c>
      <c r="AU199" s="239" t="s">
        <v>91</v>
      </c>
      <c r="AY199" s="17" t="s">
        <v>208</v>
      </c>
      <c r="BE199" s="240">
        <f>IF(N199="základní",J199,0)</f>
        <v>0</v>
      </c>
      <c r="BF199" s="240">
        <f>IF(N199="snížená",J199,0)</f>
        <v>0</v>
      </c>
      <c r="BG199" s="240">
        <f>IF(N199="zákl. přenesená",J199,0)</f>
        <v>0</v>
      </c>
      <c r="BH199" s="240">
        <f>IF(N199="sníž. přenesená",J199,0)</f>
        <v>0</v>
      </c>
      <c r="BI199" s="240">
        <f>IF(N199="nulová",J199,0)</f>
        <v>0</v>
      </c>
      <c r="BJ199" s="17" t="s">
        <v>91</v>
      </c>
      <c r="BK199" s="240">
        <f>ROUND(I199*H199,2)</f>
        <v>0</v>
      </c>
      <c r="BL199" s="17" t="s">
        <v>214</v>
      </c>
      <c r="BM199" s="239" t="s">
        <v>291</v>
      </c>
    </row>
    <row r="200" s="2" customFormat="1" ht="24.15" customHeight="1">
      <c r="A200" s="38"/>
      <c r="B200" s="39"/>
      <c r="C200" s="227" t="s">
        <v>256</v>
      </c>
      <c r="D200" s="227" t="s">
        <v>210</v>
      </c>
      <c r="E200" s="228" t="s">
        <v>315</v>
      </c>
      <c r="F200" s="229" t="s">
        <v>316</v>
      </c>
      <c r="G200" s="230" t="s">
        <v>239</v>
      </c>
      <c r="H200" s="231">
        <v>2.7000000000000002</v>
      </c>
      <c r="I200" s="232"/>
      <c r="J200" s="233">
        <f>ROUND(I200*H200,2)</f>
        <v>0</v>
      </c>
      <c r="K200" s="234"/>
      <c r="L200" s="44"/>
      <c r="M200" s="235" t="s">
        <v>1</v>
      </c>
      <c r="N200" s="236" t="s">
        <v>44</v>
      </c>
      <c r="O200" s="91"/>
      <c r="P200" s="237">
        <f>O200*H200</f>
        <v>0</v>
      </c>
      <c r="Q200" s="237">
        <v>0</v>
      </c>
      <c r="R200" s="237">
        <f>Q200*H200</f>
        <v>0</v>
      </c>
      <c r="S200" s="237">
        <v>0</v>
      </c>
      <c r="T200" s="238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9" t="s">
        <v>214</v>
      </c>
      <c r="AT200" s="239" t="s">
        <v>210</v>
      </c>
      <c r="AU200" s="239" t="s">
        <v>91</v>
      </c>
      <c r="AY200" s="17" t="s">
        <v>208</v>
      </c>
      <c r="BE200" s="240">
        <f>IF(N200="základní",J200,0)</f>
        <v>0</v>
      </c>
      <c r="BF200" s="240">
        <f>IF(N200="snížená",J200,0)</f>
        <v>0</v>
      </c>
      <c r="BG200" s="240">
        <f>IF(N200="zákl. přenesená",J200,0)</f>
        <v>0</v>
      </c>
      <c r="BH200" s="240">
        <f>IF(N200="sníž. přenesená",J200,0)</f>
        <v>0</v>
      </c>
      <c r="BI200" s="240">
        <f>IF(N200="nulová",J200,0)</f>
        <v>0</v>
      </c>
      <c r="BJ200" s="17" t="s">
        <v>91</v>
      </c>
      <c r="BK200" s="240">
        <f>ROUND(I200*H200,2)</f>
        <v>0</v>
      </c>
      <c r="BL200" s="17" t="s">
        <v>214</v>
      </c>
      <c r="BM200" s="239" t="s">
        <v>298</v>
      </c>
    </row>
    <row r="201" s="2" customFormat="1" ht="33" customHeight="1">
      <c r="A201" s="38"/>
      <c r="B201" s="39"/>
      <c r="C201" s="227" t="s">
        <v>300</v>
      </c>
      <c r="D201" s="227" t="s">
        <v>210</v>
      </c>
      <c r="E201" s="228" t="s">
        <v>3384</v>
      </c>
      <c r="F201" s="229" t="s">
        <v>3385</v>
      </c>
      <c r="G201" s="230" t="s">
        <v>213</v>
      </c>
      <c r="H201" s="231">
        <v>2.6880000000000002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91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303</v>
      </c>
    </row>
    <row r="202" s="14" customFormat="1">
      <c r="A202" s="14"/>
      <c r="B202" s="252"/>
      <c r="C202" s="253"/>
      <c r="D202" s="243" t="s">
        <v>215</v>
      </c>
      <c r="E202" s="254" t="s">
        <v>1</v>
      </c>
      <c r="F202" s="255" t="s">
        <v>3386</v>
      </c>
      <c r="G202" s="253"/>
      <c r="H202" s="256">
        <v>2.6880000000000002</v>
      </c>
      <c r="I202" s="257"/>
      <c r="J202" s="253"/>
      <c r="K202" s="253"/>
      <c r="L202" s="258"/>
      <c r="M202" s="259"/>
      <c r="N202" s="260"/>
      <c r="O202" s="260"/>
      <c r="P202" s="260"/>
      <c r="Q202" s="260"/>
      <c r="R202" s="260"/>
      <c r="S202" s="260"/>
      <c r="T202" s="261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T202" s="262" t="s">
        <v>215</v>
      </c>
      <c r="AU202" s="262" t="s">
        <v>91</v>
      </c>
      <c r="AV202" s="14" t="s">
        <v>91</v>
      </c>
      <c r="AW202" s="14" t="s">
        <v>35</v>
      </c>
      <c r="AX202" s="14" t="s">
        <v>78</v>
      </c>
      <c r="AY202" s="262" t="s">
        <v>208</v>
      </c>
    </row>
    <row r="203" s="15" customFormat="1">
      <c r="A203" s="15"/>
      <c r="B203" s="263"/>
      <c r="C203" s="264"/>
      <c r="D203" s="243" t="s">
        <v>215</v>
      </c>
      <c r="E203" s="265" t="s">
        <v>1</v>
      </c>
      <c r="F203" s="266" t="s">
        <v>218</v>
      </c>
      <c r="G203" s="264"/>
      <c r="H203" s="267">
        <v>2.6880000000000002</v>
      </c>
      <c r="I203" s="268"/>
      <c r="J203" s="264"/>
      <c r="K203" s="264"/>
      <c r="L203" s="269"/>
      <c r="M203" s="270"/>
      <c r="N203" s="271"/>
      <c r="O203" s="271"/>
      <c r="P203" s="271"/>
      <c r="Q203" s="271"/>
      <c r="R203" s="271"/>
      <c r="S203" s="271"/>
      <c r="T203" s="272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T203" s="273" t="s">
        <v>215</v>
      </c>
      <c r="AU203" s="273" t="s">
        <v>91</v>
      </c>
      <c r="AV203" s="15" t="s">
        <v>214</v>
      </c>
      <c r="AW203" s="15" t="s">
        <v>35</v>
      </c>
      <c r="AX203" s="15" t="s">
        <v>85</v>
      </c>
      <c r="AY203" s="273" t="s">
        <v>208</v>
      </c>
    </row>
    <row r="204" s="2" customFormat="1" ht="16.5" customHeight="1">
      <c r="A204" s="38"/>
      <c r="B204" s="39"/>
      <c r="C204" s="227" t="s">
        <v>261</v>
      </c>
      <c r="D204" s="227" t="s">
        <v>210</v>
      </c>
      <c r="E204" s="228" t="s">
        <v>3387</v>
      </c>
      <c r="F204" s="229" t="s">
        <v>3388</v>
      </c>
      <c r="G204" s="230" t="s">
        <v>308</v>
      </c>
      <c r="H204" s="231">
        <v>13.44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91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309</v>
      </c>
    </row>
    <row r="205" s="14" customFormat="1">
      <c r="A205" s="14"/>
      <c r="B205" s="252"/>
      <c r="C205" s="253"/>
      <c r="D205" s="243" t="s">
        <v>215</v>
      </c>
      <c r="E205" s="254" t="s">
        <v>1</v>
      </c>
      <c r="F205" s="255" t="s">
        <v>3389</v>
      </c>
      <c r="G205" s="253"/>
      <c r="H205" s="256">
        <v>13.44</v>
      </c>
      <c r="I205" s="257"/>
      <c r="J205" s="253"/>
      <c r="K205" s="253"/>
      <c r="L205" s="258"/>
      <c r="M205" s="259"/>
      <c r="N205" s="260"/>
      <c r="O205" s="260"/>
      <c r="P205" s="260"/>
      <c r="Q205" s="260"/>
      <c r="R205" s="260"/>
      <c r="S205" s="260"/>
      <c r="T205" s="261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62" t="s">
        <v>215</v>
      </c>
      <c r="AU205" s="262" t="s">
        <v>91</v>
      </c>
      <c r="AV205" s="14" t="s">
        <v>91</v>
      </c>
      <c r="AW205" s="14" t="s">
        <v>35</v>
      </c>
      <c r="AX205" s="14" t="s">
        <v>78</v>
      </c>
      <c r="AY205" s="262" t="s">
        <v>208</v>
      </c>
    </row>
    <row r="206" s="15" customFormat="1">
      <c r="A206" s="15"/>
      <c r="B206" s="263"/>
      <c r="C206" s="264"/>
      <c r="D206" s="243" t="s">
        <v>215</v>
      </c>
      <c r="E206" s="265" t="s">
        <v>1</v>
      </c>
      <c r="F206" s="266" t="s">
        <v>218</v>
      </c>
      <c r="G206" s="264"/>
      <c r="H206" s="267">
        <v>13.44</v>
      </c>
      <c r="I206" s="268"/>
      <c r="J206" s="264"/>
      <c r="K206" s="264"/>
      <c r="L206" s="269"/>
      <c r="M206" s="270"/>
      <c r="N206" s="271"/>
      <c r="O206" s="271"/>
      <c r="P206" s="271"/>
      <c r="Q206" s="271"/>
      <c r="R206" s="271"/>
      <c r="S206" s="271"/>
      <c r="T206" s="272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T206" s="273" t="s">
        <v>215</v>
      </c>
      <c r="AU206" s="273" t="s">
        <v>91</v>
      </c>
      <c r="AV206" s="15" t="s">
        <v>214</v>
      </c>
      <c r="AW206" s="15" t="s">
        <v>35</v>
      </c>
      <c r="AX206" s="15" t="s">
        <v>85</v>
      </c>
      <c r="AY206" s="273" t="s">
        <v>208</v>
      </c>
    </row>
    <row r="207" s="2" customFormat="1" ht="16.5" customHeight="1">
      <c r="A207" s="38"/>
      <c r="B207" s="39"/>
      <c r="C207" s="227" t="s">
        <v>7</v>
      </c>
      <c r="D207" s="227" t="s">
        <v>210</v>
      </c>
      <c r="E207" s="228" t="s">
        <v>3390</v>
      </c>
      <c r="F207" s="229" t="s">
        <v>3391</v>
      </c>
      <c r="G207" s="230" t="s">
        <v>308</v>
      </c>
      <c r="H207" s="231">
        <v>13.44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91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314</v>
      </c>
    </row>
    <row r="208" s="2" customFormat="1" ht="21.75" customHeight="1">
      <c r="A208" s="38"/>
      <c r="B208" s="39"/>
      <c r="C208" s="227" t="s">
        <v>268</v>
      </c>
      <c r="D208" s="227" t="s">
        <v>210</v>
      </c>
      <c r="E208" s="228" t="s">
        <v>3392</v>
      </c>
      <c r="F208" s="229" t="s">
        <v>3393</v>
      </c>
      <c r="G208" s="230" t="s">
        <v>239</v>
      </c>
      <c r="H208" s="231">
        <v>0.80000000000000004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91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317</v>
      </c>
    </row>
    <row r="209" s="2" customFormat="1" ht="37.8" customHeight="1">
      <c r="A209" s="38"/>
      <c r="B209" s="39"/>
      <c r="C209" s="227" t="s">
        <v>319</v>
      </c>
      <c r="D209" s="227" t="s">
        <v>210</v>
      </c>
      <c r="E209" s="228" t="s">
        <v>332</v>
      </c>
      <c r="F209" s="229" t="s">
        <v>333</v>
      </c>
      <c r="G209" s="230" t="s">
        <v>267</v>
      </c>
      <c r="H209" s="231">
        <v>17.5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91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322</v>
      </c>
    </row>
    <row r="210" s="14" customFormat="1">
      <c r="A210" s="14"/>
      <c r="B210" s="252"/>
      <c r="C210" s="253"/>
      <c r="D210" s="243" t="s">
        <v>215</v>
      </c>
      <c r="E210" s="254" t="s">
        <v>1</v>
      </c>
      <c r="F210" s="255" t="s">
        <v>3394</v>
      </c>
      <c r="G210" s="253"/>
      <c r="H210" s="256">
        <v>17.5</v>
      </c>
      <c r="I210" s="257"/>
      <c r="J210" s="253"/>
      <c r="K210" s="253"/>
      <c r="L210" s="258"/>
      <c r="M210" s="259"/>
      <c r="N210" s="260"/>
      <c r="O210" s="260"/>
      <c r="P210" s="260"/>
      <c r="Q210" s="260"/>
      <c r="R210" s="260"/>
      <c r="S210" s="260"/>
      <c r="T210" s="261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T210" s="262" t="s">
        <v>215</v>
      </c>
      <c r="AU210" s="262" t="s">
        <v>91</v>
      </c>
      <c r="AV210" s="14" t="s">
        <v>91</v>
      </c>
      <c r="AW210" s="14" t="s">
        <v>35</v>
      </c>
      <c r="AX210" s="14" t="s">
        <v>78</v>
      </c>
      <c r="AY210" s="262" t="s">
        <v>208</v>
      </c>
    </row>
    <row r="211" s="15" customFormat="1">
      <c r="A211" s="15"/>
      <c r="B211" s="263"/>
      <c r="C211" s="264"/>
      <c r="D211" s="243" t="s">
        <v>215</v>
      </c>
      <c r="E211" s="265" t="s">
        <v>1</v>
      </c>
      <c r="F211" s="266" t="s">
        <v>218</v>
      </c>
      <c r="G211" s="264"/>
      <c r="H211" s="267">
        <v>17.5</v>
      </c>
      <c r="I211" s="268"/>
      <c r="J211" s="264"/>
      <c r="K211" s="264"/>
      <c r="L211" s="269"/>
      <c r="M211" s="270"/>
      <c r="N211" s="271"/>
      <c r="O211" s="271"/>
      <c r="P211" s="271"/>
      <c r="Q211" s="271"/>
      <c r="R211" s="271"/>
      <c r="S211" s="271"/>
      <c r="T211" s="272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T211" s="273" t="s">
        <v>215</v>
      </c>
      <c r="AU211" s="273" t="s">
        <v>91</v>
      </c>
      <c r="AV211" s="15" t="s">
        <v>214</v>
      </c>
      <c r="AW211" s="15" t="s">
        <v>35</v>
      </c>
      <c r="AX211" s="15" t="s">
        <v>85</v>
      </c>
      <c r="AY211" s="273" t="s">
        <v>208</v>
      </c>
    </row>
    <row r="212" s="2" customFormat="1" ht="24.15" customHeight="1">
      <c r="A212" s="38"/>
      <c r="B212" s="39"/>
      <c r="C212" s="274" t="s">
        <v>272</v>
      </c>
      <c r="D212" s="274" t="s">
        <v>253</v>
      </c>
      <c r="E212" s="275" t="s">
        <v>337</v>
      </c>
      <c r="F212" s="276" t="s">
        <v>338</v>
      </c>
      <c r="G212" s="277" t="s">
        <v>267</v>
      </c>
      <c r="H212" s="278">
        <v>19.25</v>
      </c>
      <c r="I212" s="279"/>
      <c r="J212" s="280">
        <f>ROUND(I212*H212,2)</f>
        <v>0</v>
      </c>
      <c r="K212" s="281"/>
      <c r="L212" s="282"/>
      <c r="M212" s="283" t="s">
        <v>1</v>
      </c>
      <c r="N212" s="284" t="s">
        <v>44</v>
      </c>
      <c r="O212" s="91"/>
      <c r="P212" s="237">
        <f>O212*H212</f>
        <v>0</v>
      </c>
      <c r="Q212" s="237">
        <v>0</v>
      </c>
      <c r="R212" s="237">
        <f>Q212*H212</f>
        <v>0</v>
      </c>
      <c r="S212" s="237">
        <v>0</v>
      </c>
      <c r="T212" s="238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9" t="s">
        <v>231</v>
      </c>
      <c r="AT212" s="239" t="s">
        <v>253</v>
      </c>
      <c r="AU212" s="239" t="s">
        <v>91</v>
      </c>
      <c r="AY212" s="17" t="s">
        <v>208</v>
      </c>
      <c r="BE212" s="240">
        <f>IF(N212="základní",J212,0)</f>
        <v>0</v>
      </c>
      <c r="BF212" s="240">
        <f>IF(N212="snížená",J212,0)</f>
        <v>0</v>
      </c>
      <c r="BG212" s="240">
        <f>IF(N212="zákl. přenesená",J212,0)</f>
        <v>0</v>
      </c>
      <c r="BH212" s="240">
        <f>IF(N212="sníž. přenesená",J212,0)</f>
        <v>0</v>
      </c>
      <c r="BI212" s="240">
        <f>IF(N212="nulová",J212,0)</f>
        <v>0</v>
      </c>
      <c r="BJ212" s="17" t="s">
        <v>91</v>
      </c>
      <c r="BK212" s="240">
        <f>ROUND(I212*H212,2)</f>
        <v>0</v>
      </c>
      <c r="BL212" s="17" t="s">
        <v>214</v>
      </c>
      <c r="BM212" s="239" t="s">
        <v>326</v>
      </c>
    </row>
    <row r="213" s="14" customFormat="1">
      <c r="A213" s="14"/>
      <c r="B213" s="252"/>
      <c r="C213" s="253"/>
      <c r="D213" s="243" t="s">
        <v>215</v>
      </c>
      <c r="E213" s="254" t="s">
        <v>1</v>
      </c>
      <c r="F213" s="255" t="s">
        <v>3395</v>
      </c>
      <c r="G213" s="253"/>
      <c r="H213" s="256">
        <v>19.25</v>
      </c>
      <c r="I213" s="257"/>
      <c r="J213" s="253"/>
      <c r="K213" s="253"/>
      <c r="L213" s="258"/>
      <c r="M213" s="259"/>
      <c r="N213" s="260"/>
      <c r="O213" s="260"/>
      <c r="P213" s="260"/>
      <c r="Q213" s="260"/>
      <c r="R213" s="260"/>
      <c r="S213" s="260"/>
      <c r="T213" s="261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62" t="s">
        <v>215</v>
      </c>
      <c r="AU213" s="262" t="s">
        <v>91</v>
      </c>
      <c r="AV213" s="14" t="s">
        <v>91</v>
      </c>
      <c r="AW213" s="14" t="s">
        <v>35</v>
      </c>
      <c r="AX213" s="14" t="s">
        <v>78</v>
      </c>
      <c r="AY213" s="262" t="s">
        <v>208</v>
      </c>
    </row>
    <row r="214" s="15" customFormat="1">
      <c r="A214" s="15"/>
      <c r="B214" s="263"/>
      <c r="C214" s="264"/>
      <c r="D214" s="243" t="s">
        <v>215</v>
      </c>
      <c r="E214" s="265" t="s">
        <v>1</v>
      </c>
      <c r="F214" s="266" t="s">
        <v>218</v>
      </c>
      <c r="G214" s="264"/>
      <c r="H214" s="267">
        <v>19.25</v>
      </c>
      <c r="I214" s="268"/>
      <c r="J214" s="264"/>
      <c r="K214" s="264"/>
      <c r="L214" s="269"/>
      <c r="M214" s="270"/>
      <c r="N214" s="271"/>
      <c r="O214" s="271"/>
      <c r="P214" s="271"/>
      <c r="Q214" s="271"/>
      <c r="R214" s="271"/>
      <c r="S214" s="271"/>
      <c r="T214" s="272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T214" s="273" t="s">
        <v>215</v>
      </c>
      <c r="AU214" s="273" t="s">
        <v>91</v>
      </c>
      <c r="AV214" s="15" t="s">
        <v>214</v>
      </c>
      <c r="AW214" s="15" t="s">
        <v>35</v>
      </c>
      <c r="AX214" s="15" t="s">
        <v>85</v>
      </c>
      <c r="AY214" s="273" t="s">
        <v>208</v>
      </c>
    </row>
    <row r="215" s="2" customFormat="1" ht="37.8" customHeight="1">
      <c r="A215" s="38"/>
      <c r="B215" s="39"/>
      <c r="C215" s="227" t="s">
        <v>328</v>
      </c>
      <c r="D215" s="227" t="s">
        <v>210</v>
      </c>
      <c r="E215" s="228" t="s">
        <v>341</v>
      </c>
      <c r="F215" s="229" t="s">
        <v>342</v>
      </c>
      <c r="G215" s="230" t="s">
        <v>267</v>
      </c>
      <c r="H215" s="231">
        <v>10.5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91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331</v>
      </c>
    </row>
    <row r="216" s="14" customFormat="1">
      <c r="A216" s="14"/>
      <c r="B216" s="252"/>
      <c r="C216" s="253"/>
      <c r="D216" s="243" t="s">
        <v>215</v>
      </c>
      <c r="E216" s="254" t="s">
        <v>1</v>
      </c>
      <c r="F216" s="255" t="s">
        <v>3396</v>
      </c>
      <c r="G216" s="253"/>
      <c r="H216" s="256">
        <v>10.5</v>
      </c>
      <c r="I216" s="257"/>
      <c r="J216" s="253"/>
      <c r="K216" s="253"/>
      <c r="L216" s="258"/>
      <c r="M216" s="259"/>
      <c r="N216" s="260"/>
      <c r="O216" s="260"/>
      <c r="P216" s="260"/>
      <c r="Q216" s="260"/>
      <c r="R216" s="260"/>
      <c r="S216" s="260"/>
      <c r="T216" s="261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T216" s="262" t="s">
        <v>215</v>
      </c>
      <c r="AU216" s="262" t="s">
        <v>91</v>
      </c>
      <c r="AV216" s="14" t="s">
        <v>91</v>
      </c>
      <c r="AW216" s="14" t="s">
        <v>35</v>
      </c>
      <c r="AX216" s="14" t="s">
        <v>78</v>
      </c>
      <c r="AY216" s="262" t="s">
        <v>208</v>
      </c>
    </row>
    <row r="217" s="15" customFormat="1">
      <c r="A217" s="15"/>
      <c r="B217" s="263"/>
      <c r="C217" s="264"/>
      <c r="D217" s="243" t="s">
        <v>215</v>
      </c>
      <c r="E217" s="265" t="s">
        <v>1</v>
      </c>
      <c r="F217" s="266" t="s">
        <v>218</v>
      </c>
      <c r="G217" s="264"/>
      <c r="H217" s="267">
        <v>10.5</v>
      </c>
      <c r="I217" s="268"/>
      <c r="J217" s="264"/>
      <c r="K217" s="264"/>
      <c r="L217" s="269"/>
      <c r="M217" s="270"/>
      <c r="N217" s="271"/>
      <c r="O217" s="271"/>
      <c r="P217" s="271"/>
      <c r="Q217" s="271"/>
      <c r="R217" s="271"/>
      <c r="S217" s="271"/>
      <c r="T217" s="272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T217" s="273" t="s">
        <v>215</v>
      </c>
      <c r="AU217" s="273" t="s">
        <v>91</v>
      </c>
      <c r="AV217" s="15" t="s">
        <v>214</v>
      </c>
      <c r="AW217" s="15" t="s">
        <v>35</v>
      </c>
      <c r="AX217" s="15" t="s">
        <v>85</v>
      </c>
      <c r="AY217" s="273" t="s">
        <v>208</v>
      </c>
    </row>
    <row r="218" s="2" customFormat="1" ht="24.15" customHeight="1">
      <c r="A218" s="38"/>
      <c r="B218" s="39"/>
      <c r="C218" s="274" t="s">
        <v>277</v>
      </c>
      <c r="D218" s="274" t="s">
        <v>253</v>
      </c>
      <c r="E218" s="275" t="s">
        <v>346</v>
      </c>
      <c r="F218" s="276" t="s">
        <v>338</v>
      </c>
      <c r="G218" s="277" t="s">
        <v>267</v>
      </c>
      <c r="H218" s="278">
        <v>11.550000000000001</v>
      </c>
      <c r="I218" s="279"/>
      <c r="J218" s="280">
        <f>ROUND(I218*H218,2)</f>
        <v>0</v>
      </c>
      <c r="K218" s="281"/>
      <c r="L218" s="282"/>
      <c r="M218" s="283" t="s">
        <v>1</v>
      </c>
      <c r="N218" s="284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231</v>
      </c>
      <c r="AT218" s="239" t="s">
        <v>253</v>
      </c>
      <c r="AU218" s="239" t="s">
        <v>91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334</v>
      </c>
    </row>
    <row r="219" s="14" customFormat="1">
      <c r="A219" s="14"/>
      <c r="B219" s="252"/>
      <c r="C219" s="253"/>
      <c r="D219" s="243" t="s">
        <v>215</v>
      </c>
      <c r="E219" s="254" t="s">
        <v>1</v>
      </c>
      <c r="F219" s="255" t="s">
        <v>3397</v>
      </c>
      <c r="G219" s="253"/>
      <c r="H219" s="256">
        <v>11.550000000000001</v>
      </c>
      <c r="I219" s="257"/>
      <c r="J219" s="253"/>
      <c r="K219" s="253"/>
      <c r="L219" s="258"/>
      <c r="M219" s="259"/>
      <c r="N219" s="260"/>
      <c r="O219" s="260"/>
      <c r="P219" s="260"/>
      <c r="Q219" s="260"/>
      <c r="R219" s="260"/>
      <c r="S219" s="260"/>
      <c r="T219" s="261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T219" s="262" t="s">
        <v>215</v>
      </c>
      <c r="AU219" s="262" t="s">
        <v>91</v>
      </c>
      <c r="AV219" s="14" t="s">
        <v>91</v>
      </c>
      <c r="AW219" s="14" t="s">
        <v>35</v>
      </c>
      <c r="AX219" s="14" t="s">
        <v>78</v>
      </c>
      <c r="AY219" s="262" t="s">
        <v>208</v>
      </c>
    </row>
    <row r="220" s="15" customFormat="1">
      <c r="A220" s="15"/>
      <c r="B220" s="263"/>
      <c r="C220" s="264"/>
      <c r="D220" s="243" t="s">
        <v>215</v>
      </c>
      <c r="E220" s="265" t="s">
        <v>1</v>
      </c>
      <c r="F220" s="266" t="s">
        <v>218</v>
      </c>
      <c r="G220" s="264"/>
      <c r="H220" s="267">
        <v>11.550000000000001</v>
      </c>
      <c r="I220" s="268"/>
      <c r="J220" s="264"/>
      <c r="K220" s="264"/>
      <c r="L220" s="269"/>
      <c r="M220" s="270"/>
      <c r="N220" s="271"/>
      <c r="O220" s="271"/>
      <c r="P220" s="271"/>
      <c r="Q220" s="271"/>
      <c r="R220" s="271"/>
      <c r="S220" s="271"/>
      <c r="T220" s="272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T220" s="273" t="s">
        <v>215</v>
      </c>
      <c r="AU220" s="273" t="s">
        <v>91</v>
      </c>
      <c r="AV220" s="15" t="s">
        <v>214</v>
      </c>
      <c r="AW220" s="15" t="s">
        <v>35</v>
      </c>
      <c r="AX220" s="15" t="s">
        <v>85</v>
      </c>
      <c r="AY220" s="273" t="s">
        <v>208</v>
      </c>
    </row>
    <row r="221" s="2" customFormat="1" ht="24.15" customHeight="1">
      <c r="A221" s="38"/>
      <c r="B221" s="39"/>
      <c r="C221" s="227" t="s">
        <v>336</v>
      </c>
      <c r="D221" s="227" t="s">
        <v>210</v>
      </c>
      <c r="E221" s="228" t="s">
        <v>349</v>
      </c>
      <c r="F221" s="229" t="s">
        <v>350</v>
      </c>
      <c r="G221" s="230" t="s">
        <v>351</v>
      </c>
      <c r="H221" s="231">
        <v>7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91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339</v>
      </c>
    </row>
    <row r="222" s="2" customFormat="1" ht="16.5" customHeight="1">
      <c r="A222" s="38"/>
      <c r="B222" s="39"/>
      <c r="C222" s="274" t="s">
        <v>280</v>
      </c>
      <c r="D222" s="274" t="s">
        <v>253</v>
      </c>
      <c r="E222" s="275" t="s">
        <v>354</v>
      </c>
      <c r="F222" s="276" t="s">
        <v>355</v>
      </c>
      <c r="G222" s="277" t="s">
        <v>351</v>
      </c>
      <c r="H222" s="278">
        <v>7</v>
      </c>
      <c r="I222" s="279"/>
      <c r="J222" s="280">
        <f>ROUND(I222*H222,2)</f>
        <v>0</v>
      </c>
      <c r="K222" s="281"/>
      <c r="L222" s="282"/>
      <c r="M222" s="283" t="s">
        <v>1</v>
      </c>
      <c r="N222" s="284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231</v>
      </c>
      <c r="AT222" s="239" t="s">
        <v>253</v>
      </c>
      <c r="AU222" s="239" t="s">
        <v>91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343</v>
      </c>
    </row>
    <row r="223" s="12" customFormat="1" ht="22.8" customHeight="1">
      <c r="A223" s="12"/>
      <c r="B223" s="211"/>
      <c r="C223" s="212"/>
      <c r="D223" s="213" t="s">
        <v>77</v>
      </c>
      <c r="E223" s="225" t="s">
        <v>223</v>
      </c>
      <c r="F223" s="225" t="s">
        <v>357</v>
      </c>
      <c r="G223" s="212"/>
      <c r="H223" s="212"/>
      <c r="I223" s="215"/>
      <c r="J223" s="226">
        <f>BK223</f>
        <v>0</v>
      </c>
      <c r="K223" s="212"/>
      <c r="L223" s="217"/>
      <c r="M223" s="218"/>
      <c r="N223" s="219"/>
      <c r="O223" s="219"/>
      <c r="P223" s="220">
        <f>SUM(P224:P264)</f>
        <v>0</v>
      </c>
      <c r="Q223" s="219"/>
      <c r="R223" s="220">
        <f>SUM(R224:R264)</f>
        <v>0</v>
      </c>
      <c r="S223" s="219"/>
      <c r="T223" s="221">
        <f>SUM(T224:T264)</f>
        <v>0</v>
      </c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R223" s="222" t="s">
        <v>85</v>
      </c>
      <c r="AT223" s="223" t="s">
        <v>77</v>
      </c>
      <c r="AU223" s="223" t="s">
        <v>85</v>
      </c>
      <c r="AY223" s="222" t="s">
        <v>208</v>
      </c>
      <c r="BK223" s="224">
        <f>SUM(BK224:BK264)</f>
        <v>0</v>
      </c>
    </row>
    <row r="224" s="2" customFormat="1" ht="62.7" customHeight="1">
      <c r="A224" s="38"/>
      <c r="B224" s="39"/>
      <c r="C224" s="227" t="s">
        <v>345</v>
      </c>
      <c r="D224" s="227" t="s">
        <v>210</v>
      </c>
      <c r="E224" s="228" t="s">
        <v>378</v>
      </c>
      <c r="F224" s="229" t="s">
        <v>379</v>
      </c>
      <c r="G224" s="230" t="s">
        <v>308</v>
      </c>
      <c r="H224" s="231">
        <v>204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91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347</v>
      </c>
    </row>
    <row r="225" s="13" customFormat="1">
      <c r="A225" s="13"/>
      <c r="B225" s="241"/>
      <c r="C225" s="242"/>
      <c r="D225" s="243" t="s">
        <v>215</v>
      </c>
      <c r="E225" s="244" t="s">
        <v>1</v>
      </c>
      <c r="F225" s="245" t="s">
        <v>3398</v>
      </c>
      <c r="G225" s="242"/>
      <c r="H225" s="244" t="s">
        <v>1</v>
      </c>
      <c r="I225" s="246"/>
      <c r="J225" s="242"/>
      <c r="K225" s="242"/>
      <c r="L225" s="247"/>
      <c r="M225" s="248"/>
      <c r="N225" s="249"/>
      <c r="O225" s="249"/>
      <c r="P225" s="249"/>
      <c r="Q225" s="249"/>
      <c r="R225" s="249"/>
      <c r="S225" s="249"/>
      <c r="T225" s="250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T225" s="251" t="s">
        <v>215</v>
      </c>
      <c r="AU225" s="251" t="s">
        <v>91</v>
      </c>
      <c r="AV225" s="13" t="s">
        <v>85</v>
      </c>
      <c r="AW225" s="13" t="s">
        <v>35</v>
      </c>
      <c r="AX225" s="13" t="s">
        <v>78</v>
      </c>
      <c r="AY225" s="251" t="s">
        <v>208</v>
      </c>
    </row>
    <row r="226" s="14" customFormat="1">
      <c r="A226" s="14"/>
      <c r="B226" s="252"/>
      <c r="C226" s="253"/>
      <c r="D226" s="243" t="s">
        <v>215</v>
      </c>
      <c r="E226" s="254" t="s">
        <v>1</v>
      </c>
      <c r="F226" s="255" t="s">
        <v>3399</v>
      </c>
      <c r="G226" s="253"/>
      <c r="H226" s="256">
        <v>204</v>
      </c>
      <c r="I226" s="257"/>
      <c r="J226" s="253"/>
      <c r="K226" s="253"/>
      <c r="L226" s="258"/>
      <c r="M226" s="259"/>
      <c r="N226" s="260"/>
      <c r="O226" s="260"/>
      <c r="P226" s="260"/>
      <c r="Q226" s="260"/>
      <c r="R226" s="260"/>
      <c r="S226" s="260"/>
      <c r="T226" s="261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T226" s="262" t="s">
        <v>215</v>
      </c>
      <c r="AU226" s="262" t="s">
        <v>91</v>
      </c>
      <c r="AV226" s="14" t="s">
        <v>91</v>
      </c>
      <c r="AW226" s="14" t="s">
        <v>35</v>
      </c>
      <c r="AX226" s="14" t="s">
        <v>78</v>
      </c>
      <c r="AY226" s="262" t="s">
        <v>208</v>
      </c>
    </row>
    <row r="227" s="15" customFormat="1">
      <c r="A227" s="15"/>
      <c r="B227" s="263"/>
      <c r="C227" s="264"/>
      <c r="D227" s="243" t="s">
        <v>215</v>
      </c>
      <c r="E227" s="265" t="s">
        <v>1</v>
      </c>
      <c r="F227" s="266" t="s">
        <v>218</v>
      </c>
      <c r="G227" s="264"/>
      <c r="H227" s="267">
        <v>204</v>
      </c>
      <c r="I227" s="268"/>
      <c r="J227" s="264"/>
      <c r="K227" s="264"/>
      <c r="L227" s="269"/>
      <c r="M227" s="270"/>
      <c r="N227" s="271"/>
      <c r="O227" s="271"/>
      <c r="P227" s="271"/>
      <c r="Q227" s="271"/>
      <c r="R227" s="271"/>
      <c r="S227" s="271"/>
      <c r="T227" s="272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T227" s="273" t="s">
        <v>215</v>
      </c>
      <c r="AU227" s="273" t="s">
        <v>91</v>
      </c>
      <c r="AV227" s="15" t="s">
        <v>214</v>
      </c>
      <c r="AW227" s="15" t="s">
        <v>35</v>
      </c>
      <c r="AX227" s="15" t="s">
        <v>85</v>
      </c>
      <c r="AY227" s="273" t="s">
        <v>208</v>
      </c>
    </row>
    <row r="228" s="2" customFormat="1" ht="44.25" customHeight="1">
      <c r="A228" s="38"/>
      <c r="B228" s="39"/>
      <c r="C228" s="227" t="s">
        <v>284</v>
      </c>
      <c r="D228" s="227" t="s">
        <v>210</v>
      </c>
      <c r="E228" s="228" t="s">
        <v>384</v>
      </c>
      <c r="F228" s="229" t="s">
        <v>385</v>
      </c>
      <c r="G228" s="230" t="s">
        <v>351</v>
      </c>
      <c r="H228" s="231">
        <v>46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91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352</v>
      </c>
    </row>
    <row r="229" s="14" customFormat="1">
      <c r="A229" s="14"/>
      <c r="B229" s="252"/>
      <c r="C229" s="253"/>
      <c r="D229" s="243" t="s">
        <v>215</v>
      </c>
      <c r="E229" s="254" t="s">
        <v>1</v>
      </c>
      <c r="F229" s="255" t="s">
        <v>3400</v>
      </c>
      <c r="G229" s="253"/>
      <c r="H229" s="256">
        <v>46</v>
      </c>
      <c r="I229" s="257"/>
      <c r="J229" s="253"/>
      <c r="K229" s="253"/>
      <c r="L229" s="258"/>
      <c r="M229" s="259"/>
      <c r="N229" s="260"/>
      <c r="O229" s="260"/>
      <c r="P229" s="260"/>
      <c r="Q229" s="260"/>
      <c r="R229" s="260"/>
      <c r="S229" s="260"/>
      <c r="T229" s="261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T229" s="262" t="s">
        <v>215</v>
      </c>
      <c r="AU229" s="262" t="s">
        <v>91</v>
      </c>
      <c r="AV229" s="14" t="s">
        <v>91</v>
      </c>
      <c r="AW229" s="14" t="s">
        <v>35</v>
      </c>
      <c r="AX229" s="14" t="s">
        <v>78</v>
      </c>
      <c r="AY229" s="262" t="s">
        <v>208</v>
      </c>
    </row>
    <row r="230" s="15" customFormat="1">
      <c r="A230" s="15"/>
      <c r="B230" s="263"/>
      <c r="C230" s="264"/>
      <c r="D230" s="243" t="s">
        <v>215</v>
      </c>
      <c r="E230" s="265" t="s">
        <v>1</v>
      </c>
      <c r="F230" s="266" t="s">
        <v>218</v>
      </c>
      <c r="G230" s="264"/>
      <c r="H230" s="267">
        <v>46</v>
      </c>
      <c r="I230" s="268"/>
      <c r="J230" s="264"/>
      <c r="K230" s="264"/>
      <c r="L230" s="269"/>
      <c r="M230" s="270"/>
      <c r="N230" s="271"/>
      <c r="O230" s="271"/>
      <c r="P230" s="271"/>
      <c r="Q230" s="271"/>
      <c r="R230" s="271"/>
      <c r="S230" s="271"/>
      <c r="T230" s="272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T230" s="273" t="s">
        <v>215</v>
      </c>
      <c r="AU230" s="273" t="s">
        <v>91</v>
      </c>
      <c r="AV230" s="15" t="s">
        <v>214</v>
      </c>
      <c r="AW230" s="15" t="s">
        <v>35</v>
      </c>
      <c r="AX230" s="15" t="s">
        <v>85</v>
      </c>
      <c r="AY230" s="273" t="s">
        <v>208</v>
      </c>
    </row>
    <row r="231" s="2" customFormat="1" ht="44.25" customHeight="1">
      <c r="A231" s="38"/>
      <c r="B231" s="39"/>
      <c r="C231" s="227" t="s">
        <v>353</v>
      </c>
      <c r="D231" s="227" t="s">
        <v>210</v>
      </c>
      <c r="E231" s="228" t="s">
        <v>3401</v>
      </c>
      <c r="F231" s="229" t="s">
        <v>3402</v>
      </c>
      <c r="G231" s="230" t="s">
        <v>351</v>
      </c>
      <c r="H231" s="231">
        <v>37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91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356</v>
      </c>
    </row>
    <row r="232" s="14" customFormat="1">
      <c r="A232" s="14"/>
      <c r="B232" s="252"/>
      <c r="C232" s="253"/>
      <c r="D232" s="243" t="s">
        <v>215</v>
      </c>
      <c r="E232" s="254" t="s">
        <v>1</v>
      </c>
      <c r="F232" s="255" t="s">
        <v>3403</v>
      </c>
      <c r="G232" s="253"/>
      <c r="H232" s="256">
        <v>37</v>
      </c>
      <c r="I232" s="257"/>
      <c r="J232" s="253"/>
      <c r="K232" s="253"/>
      <c r="L232" s="258"/>
      <c r="M232" s="259"/>
      <c r="N232" s="260"/>
      <c r="O232" s="260"/>
      <c r="P232" s="260"/>
      <c r="Q232" s="260"/>
      <c r="R232" s="260"/>
      <c r="S232" s="260"/>
      <c r="T232" s="261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T232" s="262" t="s">
        <v>215</v>
      </c>
      <c r="AU232" s="262" t="s">
        <v>91</v>
      </c>
      <c r="AV232" s="14" t="s">
        <v>91</v>
      </c>
      <c r="AW232" s="14" t="s">
        <v>35</v>
      </c>
      <c r="AX232" s="14" t="s">
        <v>78</v>
      </c>
      <c r="AY232" s="262" t="s">
        <v>208</v>
      </c>
    </row>
    <row r="233" s="15" customFormat="1">
      <c r="A233" s="15"/>
      <c r="B233" s="263"/>
      <c r="C233" s="264"/>
      <c r="D233" s="243" t="s">
        <v>215</v>
      </c>
      <c r="E233" s="265" t="s">
        <v>1</v>
      </c>
      <c r="F233" s="266" t="s">
        <v>218</v>
      </c>
      <c r="G233" s="264"/>
      <c r="H233" s="267">
        <v>37</v>
      </c>
      <c r="I233" s="268"/>
      <c r="J233" s="264"/>
      <c r="K233" s="264"/>
      <c r="L233" s="269"/>
      <c r="M233" s="270"/>
      <c r="N233" s="271"/>
      <c r="O233" s="271"/>
      <c r="P233" s="271"/>
      <c r="Q233" s="271"/>
      <c r="R233" s="271"/>
      <c r="S233" s="271"/>
      <c r="T233" s="272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T233" s="273" t="s">
        <v>215</v>
      </c>
      <c r="AU233" s="273" t="s">
        <v>91</v>
      </c>
      <c r="AV233" s="15" t="s">
        <v>214</v>
      </c>
      <c r="AW233" s="15" t="s">
        <v>35</v>
      </c>
      <c r="AX233" s="15" t="s">
        <v>85</v>
      </c>
      <c r="AY233" s="273" t="s">
        <v>208</v>
      </c>
    </row>
    <row r="234" s="2" customFormat="1" ht="37.8" customHeight="1">
      <c r="A234" s="38"/>
      <c r="B234" s="39"/>
      <c r="C234" s="227" t="s">
        <v>287</v>
      </c>
      <c r="D234" s="227" t="s">
        <v>210</v>
      </c>
      <c r="E234" s="228" t="s">
        <v>387</v>
      </c>
      <c r="F234" s="229" t="s">
        <v>388</v>
      </c>
      <c r="G234" s="230" t="s">
        <v>351</v>
      </c>
      <c r="H234" s="231">
        <v>60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91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360</v>
      </c>
    </row>
    <row r="235" s="14" customFormat="1">
      <c r="A235" s="14"/>
      <c r="B235" s="252"/>
      <c r="C235" s="253"/>
      <c r="D235" s="243" t="s">
        <v>215</v>
      </c>
      <c r="E235" s="254" t="s">
        <v>1</v>
      </c>
      <c r="F235" s="255" t="s">
        <v>3404</v>
      </c>
      <c r="G235" s="253"/>
      <c r="H235" s="256">
        <v>60</v>
      </c>
      <c r="I235" s="257"/>
      <c r="J235" s="253"/>
      <c r="K235" s="253"/>
      <c r="L235" s="258"/>
      <c r="M235" s="259"/>
      <c r="N235" s="260"/>
      <c r="O235" s="260"/>
      <c r="P235" s="260"/>
      <c r="Q235" s="260"/>
      <c r="R235" s="260"/>
      <c r="S235" s="260"/>
      <c r="T235" s="261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T235" s="262" t="s">
        <v>215</v>
      </c>
      <c r="AU235" s="262" t="s">
        <v>91</v>
      </c>
      <c r="AV235" s="14" t="s">
        <v>91</v>
      </c>
      <c r="AW235" s="14" t="s">
        <v>35</v>
      </c>
      <c r="AX235" s="14" t="s">
        <v>78</v>
      </c>
      <c r="AY235" s="262" t="s">
        <v>208</v>
      </c>
    </row>
    <row r="236" s="15" customFormat="1">
      <c r="A236" s="15"/>
      <c r="B236" s="263"/>
      <c r="C236" s="264"/>
      <c r="D236" s="243" t="s">
        <v>215</v>
      </c>
      <c r="E236" s="265" t="s">
        <v>1</v>
      </c>
      <c r="F236" s="266" t="s">
        <v>218</v>
      </c>
      <c r="G236" s="264"/>
      <c r="H236" s="267">
        <v>60</v>
      </c>
      <c r="I236" s="268"/>
      <c r="J236" s="264"/>
      <c r="K236" s="264"/>
      <c r="L236" s="269"/>
      <c r="M236" s="270"/>
      <c r="N236" s="271"/>
      <c r="O236" s="271"/>
      <c r="P236" s="271"/>
      <c r="Q236" s="271"/>
      <c r="R236" s="271"/>
      <c r="S236" s="271"/>
      <c r="T236" s="272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T236" s="273" t="s">
        <v>215</v>
      </c>
      <c r="AU236" s="273" t="s">
        <v>91</v>
      </c>
      <c r="AV236" s="15" t="s">
        <v>214</v>
      </c>
      <c r="AW236" s="15" t="s">
        <v>35</v>
      </c>
      <c r="AX236" s="15" t="s">
        <v>85</v>
      </c>
      <c r="AY236" s="273" t="s">
        <v>208</v>
      </c>
    </row>
    <row r="237" s="2" customFormat="1" ht="37.8" customHeight="1">
      <c r="A237" s="38"/>
      <c r="B237" s="39"/>
      <c r="C237" s="227" t="s">
        <v>363</v>
      </c>
      <c r="D237" s="227" t="s">
        <v>210</v>
      </c>
      <c r="E237" s="228" t="s">
        <v>391</v>
      </c>
      <c r="F237" s="229" t="s">
        <v>392</v>
      </c>
      <c r="G237" s="230" t="s">
        <v>351</v>
      </c>
      <c r="H237" s="231">
        <v>5</v>
      </c>
      <c r="I237" s="232"/>
      <c r="J237" s="233">
        <f>ROUND(I237*H237,2)</f>
        <v>0</v>
      </c>
      <c r="K237" s="234"/>
      <c r="L237" s="44"/>
      <c r="M237" s="235" t="s">
        <v>1</v>
      </c>
      <c r="N237" s="236" t="s">
        <v>44</v>
      </c>
      <c r="O237" s="91"/>
      <c r="P237" s="237">
        <f>O237*H237</f>
        <v>0</v>
      </c>
      <c r="Q237" s="237">
        <v>0</v>
      </c>
      <c r="R237" s="237">
        <f>Q237*H237</f>
        <v>0</v>
      </c>
      <c r="S237" s="237">
        <v>0</v>
      </c>
      <c r="T237" s="238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9" t="s">
        <v>214</v>
      </c>
      <c r="AT237" s="239" t="s">
        <v>210</v>
      </c>
      <c r="AU237" s="239" t="s">
        <v>91</v>
      </c>
      <c r="AY237" s="17" t="s">
        <v>208</v>
      </c>
      <c r="BE237" s="240">
        <f>IF(N237="základní",J237,0)</f>
        <v>0</v>
      </c>
      <c r="BF237" s="240">
        <f>IF(N237="snížená",J237,0)</f>
        <v>0</v>
      </c>
      <c r="BG237" s="240">
        <f>IF(N237="zákl. přenesená",J237,0)</f>
        <v>0</v>
      </c>
      <c r="BH237" s="240">
        <f>IF(N237="sníž. přenesená",J237,0)</f>
        <v>0</v>
      </c>
      <c r="BI237" s="240">
        <f>IF(N237="nulová",J237,0)</f>
        <v>0</v>
      </c>
      <c r="BJ237" s="17" t="s">
        <v>91</v>
      </c>
      <c r="BK237" s="240">
        <f>ROUND(I237*H237,2)</f>
        <v>0</v>
      </c>
      <c r="BL237" s="17" t="s">
        <v>214</v>
      </c>
      <c r="BM237" s="239" t="s">
        <v>366</v>
      </c>
    </row>
    <row r="238" s="2" customFormat="1" ht="37.8" customHeight="1">
      <c r="A238" s="38"/>
      <c r="B238" s="39"/>
      <c r="C238" s="227" t="s">
        <v>291</v>
      </c>
      <c r="D238" s="227" t="s">
        <v>210</v>
      </c>
      <c r="E238" s="228" t="s">
        <v>3405</v>
      </c>
      <c r="F238" s="229" t="s">
        <v>3406</v>
      </c>
      <c r="G238" s="230" t="s">
        <v>213</v>
      </c>
      <c r="H238" s="231">
        <v>1.536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91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370</v>
      </c>
    </row>
    <row r="239" s="14" customFormat="1">
      <c r="A239" s="14"/>
      <c r="B239" s="252"/>
      <c r="C239" s="253"/>
      <c r="D239" s="243" t="s">
        <v>215</v>
      </c>
      <c r="E239" s="254" t="s">
        <v>1</v>
      </c>
      <c r="F239" s="255" t="s">
        <v>3407</v>
      </c>
      <c r="G239" s="253"/>
      <c r="H239" s="256">
        <v>1.536</v>
      </c>
      <c r="I239" s="257"/>
      <c r="J239" s="253"/>
      <c r="K239" s="253"/>
      <c r="L239" s="258"/>
      <c r="M239" s="259"/>
      <c r="N239" s="260"/>
      <c r="O239" s="260"/>
      <c r="P239" s="260"/>
      <c r="Q239" s="260"/>
      <c r="R239" s="260"/>
      <c r="S239" s="260"/>
      <c r="T239" s="261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T239" s="262" t="s">
        <v>215</v>
      </c>
      <c r="AU239" s="262" t="s">
        <v>91</v>
      </c>
      <c r="AV239" s="14" t="s">
        <v>91</v>
      </c>
      <c r="AW239" s="14" t="s">
        <v>35</v>
      </c>
      <c r="AX239" s="14" t="s">
        <v>78</v>
      </c>
      <c r="AY239" s="262" t="s">
        <v>208</v>
      </c>
    </row>
    <row r="240" s="15" customFormat="1">
      <c r="A240" s="15"/>
      <c r="B240" s="263"/>
      <c r="C240" s="264"/>
      <c r="D240" s="243" t="s">
        <v>215</v>
      </c>
      <c r="E240" s="265" t="s">
        <v>1</v>
      </c>
      <c r="F240" s="266" t="s">
        <v>218</v>
      </c>
      <c r="G240" s="264"/>
      <c r="H240" s="267">
        <v>1.536</v>
      </c>
      <c r="I240" s="268"/>
      <c r="J240" s="264"/>
      <c r="K240" s="264"/>
      <c r="L240" s="269"/>
      <c r="M240" s="270"/>
      <c r="N240" s="271"/>
      <c r="O240" s="271"/>
      <c r="P240" s="271"/>
      <c r="Q240" s="271"/>
      <c r="R240" s="271"/>
      <c r="S240" s="271"/>
      <c r="T240" s="272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T240" s="273" t="s">
        <v>215</v>
      </c>
      <c r="AU240" s="273" t="s">
        <v>91</v>
      </c>
      <c r="AV240" s="15" t="s">
        <v>214</v>
      </c>
      <c r="AW240" s="15" t="s">
        <v>35</v>
      </c>
      <c r="AX240" s="15" t="s">
        <v>85</v>
      </c>
      <c r="AY240" s="273" t="s">
        <v>208</v>
      </c>
    </row>
    <row r="241" s="2" customFormat="1" ht="37.8" customHeight="1">
      <c r="A241" s="38"/>
      <c r="B241" s="39"/>
      <c r="C241" s="227" t="s">
        <v>372</v>
      </c>
      <c r="D241" s="227" t="s">
        <v>210</v>
      </c>
      <c r="E241" s="228" t="s">
        <v>3408</v>
      </c>
      <c r="F241" s="229" t="s">
        <v>3409</v>
      </c>
      <c r="G241" s="230" t="s">
        <v>308</v>
      </c>
      <c r="H241" s="231">
        <v>16.32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91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375</v>
      </c>
    </row>
    <row r="242" s="14" customFormat="1">
      <c r="A242" s="14"/>
      <c r="B242" s="252"/>
      <c r="C242" s="253"/>
      <c r="D242" s="243" t="s">
        <v>215</v>
      </c>
      <c r="E242" s="254" t="s">
        <v>1</v>
      </c>
      <c r="F242" s="255" t="s">
        <v>3410</v>
      </c>
      <c r="G242" s="253"/>
      <c r="H242" s="256">
        <v>16.32</v>
      </c>
      <c r="I242" s="257"/>
      <c r="J242" s="253"/>
      <c r="K242" s="253"/>
      <c r="L242" s="258"/>
      <c r="M242" s="259"/>
      <c r="N242" s="260"/>
      <c r="O242" s="260"/>
      <c r="P242" s="260"/>
      <c r="Q242" s="260"/>
      <c r="R242" s="260"/>
      <c r="S242" s="260"/>
      <c r="T242" s="261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T242" s="262" t="s">
        <v>215</v>
      </c>
      <c r="AU242" s="262" t="s">
        <v>91</v>
      </c>
      <c r="AV242" s="14" t="s">
        <v>91</v>
      </c>
      <c r="AW242" s="14" t="s">
        <v>35</v>
      </c>
      <c r="AX242" s="14" t="s">
        <v>78</v>
      </c>
      <c r="AY242" s="262" t="s">
        <v>208</v>
      </c>
    </row>
    <row r="243" s="15" customFormat="1">
      <c r="A243" s="15"/>
      <c r="B243" s="263"/>
      <c r="C243" s="264"/>
      <c r="D243" s="243" t="s">
        <v>215</v>
      </c>
      <c r="E243" s="265" t="s">
        <v>1</v>
      </c>
      <c r="F243" s="266" t="s">
        <v>218</v>
      </c>
      <c r="G243" s="264"/>
      <c r="H243" s="267">
        <v>16.32</v>
      </c>
      <c r="I243" s="268"/>
      <c r="J243" s="264"/>
      <c r="K243" s="264"/>
      <c r="L243" s="269"/>
      <c r="M243" s="270"/>
      <c r="N243" s="271"/>
      <c r="O243" s="271"/>
      <c r="P243" s="271"/>
      <c r="Q243" s="271"/>
      <c r="R243" s="271"/>
      <c r="S243" s="271"/>
      <c r="T243" s="272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T243" s="273" t="s">
        <v>215</v>
      </c>
      <c r="AU243" s="273" t="s">
        <v>91</v>
      </c>
      <c r="AV243" s="15" t="s">
        <v>214</v>
      </c>
      <c r="AW243" s="15" t="s">
        <v>35</v>
      </c>
      <c r="AX243" s="15" t="s">
        <v>85</v>
      </c>
      <c r="AY243" s="273" t="s">
        <v>208</v>
      </c>
    </row>
    <row r="244" s="2" customFormat="1" ht="44.25" customHeight="1">
      <c r="A244" s="38"/>
      <c r="B244" s="39"/>
      <c r="C244" s="227" t="s">
        <v>298</v>
      </c>
      <c r="D244" s="227" t="s">
        <v>210</v>
      </c>
      <c r="E244" s="228" t="s">
        <v>3411</v>
      </c>
      <c r="F244" s="229" t="s">
        <v>3412</v>
      </c>
      <c r="G244" s="230" t="s">
        <v>308</v>
      </c>
      <c r="H244" s="231">
        <v>16.32</v>
      </c>
      <c r="I244" s="232"/>
      <c r="J244" s="233">
        <f>ROUND(I244*H244,2)</f>
        <v>0</v>
      </c>
      <c r="K244" s="234"/>
      <c r="L244" s="44"/>
      <c r="M244" s="235" t="s">
        <v>1</v>
      </c>
      <c r="N244" s="236" t="s">
        <v>44</v>
      </c>
      <c r="O244" s="91"/>
      <c r="P244" s="237">
        <f>O244*H244</f>
        <v>0</v>
      </c>
      <c r="Q244" s="237">
        <v>0</v>
      </c>
      <c r="R244" s="237">
        <f>Q244*H244</f>
        <v>0</v>
      </c>
      <c r="S244" s="237">
        <v>0</v>
      </c>
      <c r="T244" s="238">
        <f>S244*H244</f>
        <v>0</v>
      </c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R244" s="239" t="s">
        <v>214</v>
      </c>
      <c r="AT244" s="239" t="s">
        <v>210</v>
      </c>
      <c r="AU244" s="239" t="s">
        <v>91</v>
      </c>
      <c r="AY244" s="17" t="s">
        <v>208</v>
      </c>
      <c r="BE244" s="240">
        <f>IF(N244="základní",J244,0)</f>
        <v>0</v>
      </c>
      <c r="BF244" s="240">
        <f>IF(N244="snížená",J244,0)</f>
        <v>0</v>
      </c>
      <c r="BG244" s="240">
        <f>IF(N244="zákl. přenesená",J244,0)</f>
        <v>0</v>
      </c>
      <c r="BH244" s="240">
        <f>IF(N244="sníž. přenesená",J244,0)</f>
        <v>0</v>
      </c>
      <c r="BI244" s="240">
        <f>IF(N244="nulová",J244,0)</f>
        <v>0</v>
      </c>
      <c r="BJ244" s="17" t="s">
        <v>91</v>
      </c>
      <c r="BK244" s="240">
        <f>ROUND(I244*H244,2)</f>
        <v>0</v>
      </c>
      <c r="BL244" s="17" t="s">
        <v>214</v>
      </c>
      <c r="BM244" s="239" t="s">
        <v>380</v>
      </c>
    </row>
    <row r="245" s="2" customFormat="1" ht="44.25" customHeight="1">
      <c r="A245" s="38"/>
      <c r="B245" s="39"/>
      <c r="C245" s="227" t="s">
        <v>383</v>
      </c>
      <c r="D245" s="227" t="s">
        <v>210</v>
      </c>
      <c r="E245" s="228" t="s">
        <v>3413</v>
      </c>
      <c r="F245" s="229" t="s">
        <v>3414</v>
      </c>
      <c r="G245" s="230" t="s">
        <v>239</v>
      </c>
      <c r="H245" s="231">
        <v>0.29999999999999999</v>
      </c>
      <c r="I245" s="232"/>
      <c r="J245" s="233">
        <f>ROUND(I245*H245,2)</f>
        <v>0</v>
      </c>
      <c r="K245" s="234"/>
      <c r="L245" s="44"/>
      <c r="M245" s="235" t="s">
        <v>1</v>
      </c>
      <c r="N245" s="236" t="s">
        <v>44</v>
      </c>
      <c r="O245" s="91"/>
      <c r="P245" s="237">
        <f>O245*H245</f>
        <v>0</v>
      </c>
      <c r="Q245" s="237">
        <v>0</v>
      </c>
      <c r="R245" s="237">
        <f>Q245*H245</f>
        <v>0</v>
      </c>
      <c r="S245" s="237">
        <v>0</v>
      </c>
      <c r="T245" s="238">
        <f>S245*H245</f>
        <v>0</v>
      </c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R245" s="239" t="s">
        <v>214</v>
      </c>
      <c r="AT245" s="239" t="s">
        <v>210</v>
      </c>
      <c r="AU245" s="239" t="s">
        <v>91</v>
      </c>
      <c r="AY245" s="17" t="s">
        <v>208</v>
      </c>
      <c r="BE245" s="240">
        <f>IF(N245="základní",J245,0)</f>
        <v>0</v>
      </c>
      <c r="BF245" s="240">
        <f>IF(N245="snížená",J245,0)</f>
        <v>0</v>
      </c>
      <c r="BG245" s="240">
        <f>IF(N245="zákl. přenesená",J245,0)</f>
        <v>0</v>
      </c>
      <c r="BH245" s="240">
        <f>IF(N245="sníž. přenesená",J245,0)</f>
        <v>0</v>
      </c>
      <c r="BI245" s="240">
        <f>IF(N245="nulová",J245,0)</f>
        <v>0</v>
      </c>
      <c r="BJ245" s="17" t="s">
        <v>91</v>
      </c>
      <c r="BK245" s="240">
        <f>ROUND(I245*H245,2)</f>
        <v>0</v>
      </c>
      <c r="BL245" s="17" t="s">
        <v>214</v>
      </c>
      <c r="BM245" s="239" t="s">
        <v>386</v>
      </c>
    </row>
    <row r="246" s="2" customFormat="1" ht="24.15" customHeight="1">
      <c r="A246" s="38"/>
      <c r="B246" s="39"/>
      <c r="C246" s="227" t="s">
        <v>303</v>
      </c>
      <c r="D246" s="227" t="s">
        <v>210</v>
      </c>
      <c r="E246" s="228" t="s">
        <v>398</v>
      </c>
      <c r="F246" s="229" t="s">
        <v>399</v>
      </c>
      <c r="G246" s="230" t="s">
        <v>213</v>
      </c>
      <c r="H246" s="231">
        <v>38.645000000000003</v>
      </c>
      <c r="I246" s="232"/>
      <c r="J246" s="233">
        <f>ROUND(I246*H246,2)</f>
        <v>0</v>
      </c>
      <c r="K246" s="234"/>
      <c r="L246" s="44"/>
      <c r="M246" s="235" t="s">
        <v>1</v>
      </c>
      <c r="N246" s="236" t="s">
        <v>44</v>
      </c>
      <c r="O246" s="91"/>
      <c r="P246" s="237">
        <f>O246*H246</f>
        <v>0</v>
      </c>
      <c r="Q246" s="237">
        <v>0</v>
      </c>
      <c r="R246" s="237">
        <f>Q246*H246</f>
        <v>0</v>
      </c>
      <c r="S246" s="237">
        <v>0</v>
      </c>
      <c r="T246" s="238">
        <f>S246*H246</f>
        <v>0</v>
      </c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R246" s="239" t="s">
        <v>214</v>
      </c>
      <c r="AT246" s="239" t="s">
        <v>210</v>
      </c>
      <c r="AU246" s="239" t="s">
        <v>91</v>
      </c>
      <c r="AY246" s="17" t="s">
        <v>208</v>
      </c>
      <c r="BE246" s="240">
        <f>IF(N246="základní",J246,0)</f>
        <v>0</v>
      </c>
      <c r="BF246" s="240">
        <f>IF(N246="snížená",J246,0)</f>
        <v>0</v>
      </c>
      <c r="BG246" s="240">
        <f>IF(N246="zákl. přenesená",J246,0)</f>
        <v>0</v>
      </c>
      <c r="BH246" s="240">
        <f>IF(N246="sníž. přenesená",J246,0)</f>
        <v>0</v>
      </c>
      <c r="BI246" s="240">
        <f>IF(N246="nulová",J246,0)</f>
        <v>0</v>
      </c>
      <c r="BJ246" s="17" t="s">
        <v>91</v>
      </c>
      <c r="BK246" s="240">
        <f>ROUND(I246*H246,2)</f>
        <v>0</v>
      </c>
      <c r="BL246" s="17" t="s">
        <v>214</v>
      </c>
      <c r="BM246" s="239" t="s">
        <v>389</v>
      </c>
    </row>
    <row r="247" s="14" customFormat="1">
      <c r="A247" s="14"/>
      <c r="B247" s="252"/>
      <c r="C247" s="253"/>
      <c r="D247" s="243" t="s">
        <v>215</v>
      </c>
      <c r="E247" s="254" t="s">
        <v>1</v>
      </c>
      <c r="F247" s="255" t="s">
        <v>3415</v>
      </c>
      <c r="G247" s="253"/>
      <c r="H247" s="256">
        <v>38.645000000000003</v>
      </c>
      <c r="I247" s="257"/>
      <c r="J247" s="253"/>
      <c r="K247" s="253"/>
      <c r="L247" s="258"/>
      <c r="M247" s="259"/>
      <c r="N247" s="260"/>
      <c r="O247" s="260"/>
      <c r="P247" s="260"/>
      <c r="Q247" s="260"/>
      <c r="R247" s="260"/>
      <c r="S247" s="260"/>
      <c r="T247" s="261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T247" s="262" t="s">
        <v>215</v>
      </c>
      <c r="AU247" s="262" t="s">
        <v>91</v>
      </c>
      <c r="AV247" s="14" t="s">
        <v>91</v>
      </c>
      <c r="AW247" s="14" t="s">
        <v>35</v>
      </c>
      <c r="AX247" s="14" t="s">
        <v>78</v>
      </c>
      <c r="AY247" s="262" t="s">
        <v>208</v>
      </c>
    </row>
    <row r="248" s="15" customFormat="1">
      <c r="A248" s="15"/>
      <c r="B248" s="263"/>
      <c r="C248" s="264"/>
      <c r="D248" s="243" t="s">
        <v>215</v>
      </c>
      <c r="E248" s="265" t="s">
        <v>1</v>
      </c>
      <c r="F248" s="266" t="s">
        <v>218</v>
      </c>
      <c r="G248" s="264"/>
      <c r="H248" s="267">
        <v>38.645000000000003</v>
      </c>
      <c r="I248" s="268"/>
      <c r="J248" s="264"/>
      <c r="K248" s="264"/>
      <c r="L248" s="269"/>
      <c r="M248" s="270"/>
      <c r="N248" s="271"/>
      <c r="O248" s="271"/>
      <c r="P248" s="271"/>
      <c r="Q248" s="271"/>
      <c r="R248" s="271"/>
      <c r="S248" s="271"/>
      <c r="T248" s="272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T248" s="273" t="s">
        <v>215</v>
      </c>
      <c r="AU248" s="273" t="s">
        <v>91</v>
      </c>
      <c r="AV248" s="15" t="s">
        <v>214</v>
      </c>
      <c r="AW248" s="15" t="s">
        <v>35</v>
      </c>
      <c r="AX248" s="15" t="s">
        <v>85</v>
      </c>
      <c r="AY248" s="273" t="s">
        <v>208</v>
      </c>
    </row>
    <row r="249" s="2" customFormat="1" ht="24.15" customHeight="1">
      <c r="A249" s="38"/>
      <c r="B249" s="39"/>
      <c r="C249" s="227" t="s">
        <v>390</v>
      </c>
      <c r="D249" s="227" t="s">
        <v>210</v>
      </c>
      <c r="E249" s="228" t="s">
        <v>403</v>
      </c>
      <c r="F249" s="229" t="s">
        <v>404</v>
      </c>
      <c r="G249" s="230" t="s">
        <v>308</v>
      </c>
      <c r="H249" s="231">
        <v>248.06999999999999</v>
      </c>
      <c r="I249" s="232"/>
      <c r="J249" s="233">
        <f>ROUND(I249*H249,2)</f>
        <v>0</v>
      </c>
      <c r="K249" s="234"/>
      <c r="L249" s="44"/>
      <c r="M249" s="235" t="s">
        <v>1</v>
      </c>
      <c r="N249" s="236" t="s">
        <v>44</v>
      </c>
      <c r="O249" s="91"/>
      <c r="P249" s="237">
        <f>O249*H249</f>
        <v>0</v>
      </c>
      <c r="Q249" s="237">
        <v>0</v>
      </c>
      <c r="R249" s="237">
        <f>Q249*H249</f>
        <v>0</v>
      </c>
      <c r="S249" s="237">
        <v>0</v>
      </c>
      <c r="T249" s="238">
        <f>S249*H249</f>
        <v>0</v>
      </c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R249" s="239" t="s">
        <v>214</v>
      </c>
      <c r="AT249" s="239" t="s">
        <v>210</v>
      </c>
      <c r="AU249" s="239" t="s">
        <v>91</v>
      </c>
      <c r="AY249" s="17" t="s">
        <v>208</v>
      </c>
      <c r="BE249" s="240">
        <f>IF(N249="základní",J249,0)</f>
        <v>0</v>
      </c>
      <c r="BF249" s="240">
        <f>IF(N249="snížená",J249,0)</f>
        <v>0</v>
      </c>
      <c r="BG249" s="240">
        <f>IF(N249="zákl. přenesená",J249,0)</f>
        <v>0</v>
      </c>
      <c r="BH249" s="240">
        <f>IF(N249="sníž. přenesená",J249,0)</f>
        <v>0</v>
      </c>
      <c r="BI249" s="240">
        <f>IF(N249="nulová",J249,0)</f>
        <v>0</v>
      </c>
      <c r="BJ249" s="17" t="s">
        <v>91</v>
      </c>
      <c r="BK249" s="240">
        <f>ROUND(I249*H249,2)</f>
        <v>0</v>
      </c>
      <c r="BL249" s="17" t="s">
        <v>214</v>
      </c>
      <c r="BM249" s="239" t="s">
        <v>393</v>
      </c>
    </row>
    <row r="250" s="14" customFormat="1">
      <c r="A250" s="14"/>
      <c r="B250" s="252"/>
      <c r="C250" s="253"/>
      <c r="D250" s="243" t="s">
        <v>215</v>
      </c>
      <c r="E250" s="254" t="s">
        <v>1</v>
      </c>
      <c r="F250" s="255" t="s">
        <v>3416</v>
      </c>
      <c r="G250" s="253"/>
      <c r="H250" s="256">
        <v>248.06999999999999</v>
      </c>
      <c r="I250" s="257"/>
      <c r="J250" s="253"/>
      <c r="K250" s="253"/>
      <c r="L250" s="258"/>
      <c r="M250" s="259"/>
      <c r="N250" s="260"/>
      <c r="O250" s="260"/>
      <c r="P250" s="260"/>
      <c r="Q250" s="260"/>
      <c r="R250" s="260"/>
      <c r="S250" s="260"/>
      <c r="T250" s="261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T250" s="262" t="s">
        <v>215</v>
      </c>
      <c r="AU250" s="262" t="s">
        <v>91</v>
      </c>
      <c r="AV250" s="14" t="s">
        <v>91</v>
      </c>
      <c r="AW250" s="14" t="s">
        <v>35</v>
      </c>
      <c r="AX250" s="14" t="s">
        <v>78</v>
      </c>
      <c r="AY250" s="262" t="s">
        <v>208</v>
      </c>
    </row>
    <row r="251" s="15" customFormat="1">
      <c r="A251" s="15"/>
      <c r="B251" s="263"/>
      <c r="C251" s="264"/>
      <c r="D251" s="243" t="s">
        <v>215</v>
      </c>
      <c r="E251" s="265" t="s">
        <v>1</v>
      </c>
      <c r="F251" s="266" t="s">
        <v>218</v>
      </c>
      <c r="G251" s="264"/>
      <c r="H251" s="267">
        <v>248.06999999999999</v>
      </c>
      <c r="I251" s="268"/>
      <c r="J251" s="264"/>
      <c r="K251" s="264"/>
      <c r="L251" s="269"/>
      <c r="M251" s="270"/>
      <c r="N251" s="271"/>
      <c r="O251" s="271"/>
      <c r="P251" s="271"/>
      <c r="Q251" s="271"/>
      <c r="R251" s="271"/>
      <c r="S251" s="271"/>
      <c r="T251" s="272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T251" s="273" t="s">
        <v>215</v>
      </c>
      <c r="AU251" s="273" t="s">
        <v>91</v>
      </c>
      <c r="AV251" s="15" t="s">
        <v>214</v>
      </c>
      <c r="AW251" s="15" t="s">
        <v>35</v>
      </c>
      <c r="AX251" s="15" t="s">
        <v>85</v>
      </c>
      <c r="AY251" s="273" t="s">
        <v>208</v>
      </c>
    </row>
    <row r="252" s="2" customFormat="1" ht="24.15" customHeight="1">
      <c r="A252" s="38"/>
      <c r="B252" s="39"/>
      <c r="C252" s="227" t="s">
        <v>309</v>
      </c>
      <c r="D252" s="227" t="s">
        <v>210</v>
      </c>
      <c r="E252" s="228" t="s">
        <v>408</v>
      </c>
      <c r="F252" s="229" t="s">
        <v>409</v>
      </c>
      <c r="G252" s="230" t="s">
        <v>308</v>
      </c>
      <c r="H252" s="231">
        <v>248.06999999999999</v>
      </c>
      <c r="I252" s="232"/>
      <c r="J252" s="233">
        <f>ROUND(I252*H252,2)</f>
        <v>0</v>
      </c>
      <c r="K252" s="234"/>
      <c r="L252" s="44"/>
      <c r="M252" s="235" t="s">
        <v>1</v>
      </c>
      <c r="N252" s="236" t="s">
        <v>44</v>
      </c>
      <c r="O252" s="91"/>
      <c r="P252" s="237">
        <f>O252*H252</f>
        <v>0</v>
      </c>
      <c r="Q252" s="237">
        <v>0</v>
      </c>
      <c r="R252" s="237">
        <f>Q252*H252</f>
        <v>0</v>
      </c>
      <c r="S252" s="237">
        <v>0</v>
      </c>
      <c r="T252" s="238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9" t="s">
        <v>214</v>
      </c>
      <c r="AT252" s="239" t="s">
        <v>210</v>
      </c>
      <c r="AU252" s="239" t="s">
        <v>91</v>
      </c>
      <c r="AY252" s="17" t="s">
        <v>208</v>
      </c>
      <c r="BE252" s="240">
        <f>IF(N252="základní",J252,0)</f>
        <v>0</v>
      </c>
      <c r="BF252" s="240">
        <f>IF(N252="snížená",J252,0)</f>
        <v>0</v>
      </c>
      <c r="BG252" s="240">
        <f>IF(N252="zákl. přenesená",J252,0)</f>
        <v>0</v>
      </c>
      <c r="BH252" s="240">
        <f>IF(N252="sníž. přenesená",J252,0)</f>
        <v>0</v>
      </c>
      <c r="BI252" s="240">
        <f>IF(N252="nulová",J252,0)</f>
        <v>0</v>
      </c>
      <c r="BJ252" s="17" t="s">
        <v>91</v>
      </c>
      <c r="BK252" s="240">
        <f>ROUND(I252*H252,2)</f>
        <v>0</v>
      </c>
      <c r="BL252" s="17" t="s">
        <v>214</v>
      </c>
      <c r="BM252" s="239" t="s">
        <v>396</v>
      </c>
    </row>
    <row r="253" s="2" customFormat="1" ht="37.8" customHeight="1">
      <c r="A253" s="38"/>
      <c r="B253" s="39"/>
      <c r="C253" s="227" t="s">
        <v>397</v>
      </c>
      <c r="D253" s="227" t="s">
        <v>210</v>
      </c>
      <c r="E253" s="228" t="s">
        <v>411</v>
      </c>
      <c r="F253" s="229" t="s">
        <v>412</v>
      </c>
      <c r="G253" s="230" t="s">
        <v>239</v>
      </c>
      <c r="H253" s="231">
        <v>5.8099999999999996</v>
      </c>
      <c r="I253" s="232"/>
      <c r="J253" s="233">
        <f>ROUND(I253*H253,2)</f>
        <v>0</v>
      </c>
      <c r="K253" s="234"/>
      <c r="L253" s="44"/>
      <c r="M253" s="235" t="s">
        <v>1</v>
      </c>
      <c r="N253" s="236" t="s">
        <v>44</v>
      </c>
      <c r="O253" s="91"/>
      <c r="P253" s="237">
        <f>O253*H253</f>
        <v>0</v>
      </c>
      <c r="Q253" s="237">
        <v>0</v>
      </c>
      <c r="R253" s="237">
        <f>Q253*H253</f>
        <v>0</v>
      </c>
      <c r="S253" s="237">
        <v>0</v>
      </c>
      <c r="T253" s="238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9" t="s">
        <v>214</v>
      </c>
      <c r="AT253" s="239" t="s">
        <v>210</v>
      </c>
      <c r="AU253" s="239" t="s">
        <v>91</v>
      </c>
      <c r="AY253" s="17" t="s">
        <v>208</v>
      </c>
      <c r="BE253" s="240">
        <f>IF(N253="základní",J253,0)</f>
        <v>0</v>
      </c>
      <c r="BF253" s="240">
        <f>IF(N253="snížená",J253,0)</f>
        <v>0</v>
      </c>
      <c r="BG253" s="240">
        <f>IF(N253="zákl. přenesená",J253,0)</f>
        <v>0</v>
      </c>
      <c r="BH253" s="240">
        <f>IF(N253="sníž. přenesená",J253,0)</f>
        <v>0</v>
      </c>
      <c r="BI253" s="240">
        <f>IF(N253="nulová",J253,0)</f>
        <v>0</v>
      </c>
      <c r="BJ253" s="17" t="s">
        <v>91</v>
      </c>
      <c r="BK253" s="240">
        <f>ROUND(I253*H253,2)</f>
        <v>0</v>
      </c>
      <c r="BL253" s="17" t="s">
        <v>214</v>
      </c>
      <c r="BM253" s="239" t="s">
        <v>400</v>
      </c>
    </row>
    <row r="254" s="2" customFormat="1" ht="37.8" customHeight="1">
      <c r="A254" s="38"/>
      <c r="B254" s="39"/>
      <c r="C254" s="227" t="s">
        <v>314</v>
      </c>
      <c r="D254" s="227" t="s">
        <v>210</v>
      </c>
      <c r="E254" s="228" t="s">
        <v>415</v>
      </c>
      <c r="F254" s="229" t="s">
        <v>416</v>
      </c>
      <c r="G254" s="230" t="s">
        <v>308</v>
      </c>
      <c r="H254" s="231">
        <v>429.60000000000002</v>
      </c>
      <c r="I254" s="232"/>
      <c r="J254" s="233">
        <f>ROUND(I254*H254,2)</f>
        <v>0</v>
      </c>
      <c r="K254" s="234"/>
      <c r="L254" s="44"/>
      <c r="M254" s="235" t="s">
        <v>1</v>
      </c>
      <c r="N254" s="236" t="s">
        <v>44</v>
      </c>
      <c r="O254" s="91"/>
      <c r="P254" s="237">
        <f>O254*H254</f>
        <v>0</v>
      </c>
      <c r="Q254" s="237">
        <v>0</v>
      </c>
      <c r="R254" s="237">
        <f>Q254*H254</f>
        <v>0</v>
      </c>
      <c r="S254" s="237">
        <v>0</v>
      </c>
      <c r="T254" s="238">
        <f>S254*H254</f>
        <v>0</v>
      </c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R254" s="239" t="s">
        <v>214</v>
      </c>
      <c r="AT254" s="239" t="s">
        <v>210</v>
      </c>
      <c r="AU254" s="239" t="s">
        <v>91</v>
      </c>
      <c r="AY254" s="17" t="s">
        <v>208</v>
      </c>
      <c r="BE254" s="240">
        <f>IF(N254="základní",J254,0)</f>
        <v>0</v>
      </c>
      <c r="BF254" s="240">
        <f>IF(N254="snížená",J254,0)</f>
        <v>0</v>
      </c>
      <c r="BG254" s="240">
        <f>IF(N254="zákl. přenesená",J254,0)</f>
        <v>0</v>
      </c>
      <c r="BH254" s="240">
        <f>IF(N254="sníž. přenesená",J254,0)</f>
        <v>0</v>
      </c>
      <c r="BI254" s="240">
        <f>IF(N254="nulová",J254,0)</f>
        <v>0</v>
      </c>
      <c r="BJ254" s="17" t="s">
        <v>91</v>
      </c>
      <c r="BK254" s="240">
        <f>ROUND(I254*H254,2)</f>
        <v>0</v>
      </c>
      <c r="BL254" s="17" t="s">
        <v>214</v>
      </c>
      <c r="BM254" s="239" t="s">
        <v>405</v>
      </c>
    </row>
    <row r="255" s="13" customFormat="1">
      <c r="A255" s="13"/>
      <c r="B255" s="241"/>
      <c r="C255" s="242"/>
      <c r="D255" s="243" t="s">
        <v>215</v>
      </c>
      <c r="E255" s="244" t="s">
        <v>1</v>
      </c>
      <c r="F255" s="245" t="s">
        <v>3417</v>
      </c>
      <c r="G255" s="242"/>
      <c r="H255" s="244" t="s">
        <v>1</v>
      </c>
      <c r="I255" s="246"/>
      <c r="J255" s="242"/>
      <c r="K255" s="242"/>
      <c r="L255" s="247"/>
      <c r="M255" s="248"/>
      <c r="N255" s="249"/>
      <c r="O255" s="249"/>
      <c r="P255" s="249"/>
      <c r="Q255" s="249"/>
      <c r="R255" s="249"/>
      <c r="S255" s="249"/>
      <c r="T255" s="250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T255" s="251" t="s">
        <v>215</v>
      </c>
      <c r="AU255" s="251" t="s">
        <v>91</v>
      </c>
      <c r="AV255" s="13" t="s">
        <v>85</v>
      </c>
      <c r="AW255" s="13" t="s">
        <v>35</v>
      </c>
      <c r="AX255" s="13" t="s">
        <v>78</v>
      </c>
      <c r="AY255" s="251" t="s">
        <v>208</v>
      </c>
    </row>
    <row r="256" s="13" customFormat="1">
      <c r="A256" s="13"/>
      <c r="B256" s="241"/>
      <c r="C256" s="242"/>
      <c r="D256" s="243" t="s">
        <v>215</v>
      </c>
      <c r="E256" s="244" t="s">
        <v>1</v>
      </c>
      <c r="F256" s="245" t="s">
        <v>3418</v>
      </c>
      <c r="G256" s="242"/>
      <c r="H256" s="244" t="s">
        <v>1</v>
      </c>
      <c r="I256" s="246"/>
      <c r="J256" s="242"/>
      <c r="K256" s="242"/>
      <c r="L256" s="247"/>
      <c r="M256" s="248"/>
      <c r="N256" s="249"/>
      <c r="O256" s="249"/>
      <c r="P256" s="249"/>
      <c r="Q256" s="249"/>
      <c r="R256" s="249"/>
      <c r="S256" s="249"/>
      <c r="T256" s="250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T256" s="251" t="s">
        <v>215</v>
      </c>
      <c r="AU256" s="251" t="s">
        <v>91</v>
      </c>
      <c r="AV256" s="13" t="s">
        <v>85</v>
      </c>
      <c r="AW256" s="13" t="s">
        <v>35</v>
      </c>
      <c r="AX256" s="13" t="s">
        <v>78</v>
      </c>
      <c r="AY256" s="251" t="s">
        <v>208</v>
      </c>
    </row>
    <row r="257" s="13" customFormat="1">
      <c r="A257" s="13"/>
      <c r="B257" s="241"/>
      <c r="C257" s="242"/>
      <c r="D257" s="243" t="s">
        <v>215</v>
      </c>
      <c r="E257" s="244" t="s">
        <v>1</v>
      </c>
      <c r="F257" s="245" t="s">
        <v>3419</v>
      </c>
      <c r="G257" s="242"/>
      <c r="H257" s="244" t="s">
        <v>1</v>
      </c>
      <c r="I257" s="246"/>
      <c r="J257" s="242"/>
      <c r="K257" s="242"/>
      <c r="L257" s="247"/>
      <c r="M257" s="248"/>
      <c r="N257" s="249"/>
      <c r="O257" s="249"/>
      <c r="P257" s="249"/>
      <c r="Q257" s="249"/>
      <c r="R257" s="249"/>
      <c r="S257" s="249"/>
      <c r="T257" s="250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T257" s="251" t="s">
        <v>215</v>
      </c>
      <c r="AU257" s="251" t="s">
        <v>91</v>
      </c>
      <c r="AV257" s="13" t="s">
        <v>85</v>
      </c>
      <c r="AW257" s="13" t="s">
        <v>35</v>
      </c>
      <c r="AX257" s="13" t="s">
        <v>78</v>
      </c>
      <c r="AY257" s="251" t="s">
        <v>208</v>
      </c>
    </row>
    <row r="258" s="14" customFormat="1">
      <c r="A258" s="14"/>
      <c r="B258" s="252"/>
      <c r="C258" s="253"/>
      <c r="D258" s="243" t="s">
        <v>215</v>
      </c>
      <c r="E258" s="254" t="s">
        <v>1</v>
      </c>
      <c r="F258" s="255" t="s">
        <v>3420</v>
      </c>
      <c r="G258" s="253"/>
      <c r="H258" s="256">
        <v>429.60000000000002</v>
      </c>
      <c r="I258" s="257"/>
      <c r="J258" s="253"/>
      <c r="K258" s="253"/>
      <c r="L258" s="258"/>
      <c r="M258" s="259"/>
      <c r="N258" s="260"/>
      <c r="O258" s="260"/>
      <c r="P258" s="260"/>
      <c r="Q258" s="260"/>
      <c r="R258" s="260"/>
      <c r="S258" s="260"/>
      <c r="T258" s="261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T258" s="262" t="s">
        <v>215</v>
      </c>
      <c r="AU258" s="262" t="s">
        <v>91</v>
      </c>
      <c r="AV258" s="14" t="s">
        <v>91</v>
      </c>
      <c r="AW258" s="14" t="s">
        <v>35</v>
      </c>
      <c r="AX258" s="14" t="s">
        <v>78</v>
      </c>
      <c r="AY258" s="262" t="s">
        <v>208</v>
      </c>
    </row>
    <row r="259" s="15" customFormat="1">
      <c r="A259" s="15"/>
      <c r="B259" s="263"/>
      <c r="C259" s="264"/>
      <c r="D259" s="243" t="s">
        <v>215</v>
      </c>
      <c r="E259" s="265" t="s">
        <v>1</v>
      </c>
      <c r="F259" s="266" t="s">
        <v>218</v>
      </c>
      <c r="G259" s="264"/>
      <c r="H259" s="267">
        <v>429.60000000000002</v>
      </c>
      <c r="I259" s="268"/>
      <c r="J259" s="264"/>
      <c r="K259" s="264"/>
      <c r="L259" s="269"/>
      <c r="M259" s="270"/>
      <c r="N259" s="271"/>
      <c r="O259" s="271"/>
      <c r="P259" s="271"/>
      <c r="Q259" s="271"/>
      <c r="R259" s="271"/>
      <c r="S259" s="271"/>
      <c r="T259" s="272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T259" s="273" t="s">
        <v>215</v>
      </c>
      <c r="AU259" s="273" t="s">
        <v>91</v>
      </c>
      <c r="AV259" s="15" t="s">
        <v>214</v>
      </c>
      <c r="AW259" s="15" t="s">
        <v>35</v>
      </c>
      <c r="AX259" s="15" t="s">
        <v>85</v>
      </c>
      <c r="AY259" s="273" t="s">
        <v>208</v>
      </c>
    </row>
    <row r="260" s="2" customFormat="1" ht="37.8" customHeight="1">
      <c r="A260" s="38"/>
      <c r="B260" s="39"/>
      <c r="C260" s="227" t="s">
        <v>407</v>
      </c>
      <c r="D260" s="227" t="s">
        <v>210</v>
      </c>
      <c r="E260" s="228" t="s">
        <v>431</v>
      </c>
      <c r="F260" s="229" t="s">
        <v>432</v>
      </c>
      <c r="G260" s="230" t="s">
        <v>308</v>
      </c>
      <c r="H260" s="231">
        <v>474.94999999999999</v>
      </c>
      <c r="I260" s="232"/>
      <c r="J260" s="233">
        <f>ROUND(I260*H260,2)</f>
        <v>0</v>
      </c>
      <c r="K260" s="234"/>
      <c r="L260" s="44"/>
      <c r="M260" s="235" t="s">
        <v>1</v>
      </c>
      <c r="N260" s="236" t="s">
        <v>44</v>
      </c>
      <c r="O260" s="91"/>
      <c r="P260" s="237">
        <f>O260*H260</f>
        <v>0</v>
      </c>
      <c r="Q260" s="237">
        <v>0</v>
      </c>
      <c r="R260" s="237">
        <f>Q260*H260</f>
        <v>0</v>
      </c>
      <c r="S260" s="237">
        <v>0</v>
      </c>
      <c r="T260" s="238">
        <f>S260*H260</f>
        <v>0</v>
      </c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R260" s="239" t="s">
        <v>214</v>
      </c>
      <c r="AT260" s="239" t="s">
        <v>210</v>
      </c>
      <c r="AU260" s="239" t="s">
        <v>91</v>
      </c>
      <c r="AY260" s="17" t="s">
        <v>208</v>
      </c>
      <c r="BE260" s="240">
        <f>IF(N260="základní",J260,0)</f>
        <v>0</v>
      </c>
      <c r="BF260" s="240">
        <f>IF(N260="snížená",J260,0)</f>
        <v>0</v>
      </c>
      <c r="BG260" s="240">
        <f>IF(N260="zákl. přenesená",J260,0)</f>
        <v>0</v>
      </c>
      <c r="BH260" s="240">
        <f>IF(N260="sníž. přenesená",J260,0)</f>
        <v>0</v>
      </c>
      <c r="BI260" s="240">
        <f>IF(N260="nulová",J260,0)</f>
        <v>0</v>
      </c>
      <c r="BJ260" s="17" t="s">
        <v>91</v>
      </c>
      <c r="BK260" s="240">
        <f>ROUND(I260*H260,2)</f>
        <v>0</v>
      </c>
      <c r="BL260" s="17" t="s">
        <v>214</v>
      </c>
      <c r="BM260" s="239" t="s">
        <v>410</v>
      </c>
    </row>
    <row r="261" s="13" customFormat="1">
      <c r="A261" s="13"/>
      <c r="B261" s="241"/>
      <c r="C261" s="242"/>
      <c r="D261" s="243" t="s">
        <v>215</v>
      </c>
      <c r="E261" s="244" t="s">
        <v>1</v>
      </c>
      <c r="F261" s="245" t="s">
        <v>3421</v>
      </c>
      <c r="G261" s="242"/>
      <c r="H261" s="244" t="s">
        <v>1</v>
      </c>
      <c r="I261" s="246"/>
      <c r="J261" s="242"/>
      <c r="K261" s="242"/>
      <c r="L261" s="247"/>
      <c r="M261" s="248"/>
      <c r="N261" s="249"/>
      <c r="O261" s="249"/>
      <c r="P261" s="249"/>
      <c r="Q261" s="249"/>
      <c r="R261" s="249"/>
      <c r="S261" s="249"/>
      <c r="T261" s="250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T261" s="251" t="s">
        <v>215</v>
      </c>
      <c r="AU261" s="251" t="s">
        <v>91</v>
      </c>
      <c r="AV261" s="13" t="s">
        <v>85</v>
      </c>
      <c r="AW261" s="13" t="s">
        <v>35</v>
      </c>
      <c r="AX261" s="13" t="s">
        <v>78</v>
      </c>
      <c r="AY261" s="251" t="s">
        <v>208</v>
      </c>
    </row>
    <row r="262" s="13" customFormat="1">
      <c r="A262" s="13"/>
      <c r="B262" s="241"/>
      <c r="C262" s="242"/>
      <c r="D262" s="243" t="s">
        <v>215</v>
      </c>
      <c r="E262" s="244" t="s">
        <v>1</v>
      </c>
      <c r="F262" s="245" t="s">
        <v>3422</v>
      </c>
      <c r="G262" s="242"/>
      <c r="H262" s="244" t="s">
        <v>1</v>
      </c>
      <c r="I262" s="246"/>
      <c r="J262" s="242"/>
      <c r="K262" s="242"/>
      <c r="L262" s="247"/>
      <c r="M262" s="248"/>
      <c r="N262" s="249"/>
      <c r="O262" s="249"/>
      <c r="P262" s="249"/>
      <c r="Q262" s="249"/>
      <c r="R262" s="249"/>
      <c r="S262" s="249"/>
      <c r="T262" s="250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T262" s="251" t="s">
        <v>215</v>
      </c>
      <c r="AU262" s="251" t="s">
        <v>91</v>
      </c>
      <c r="AV262" s="13" t="s">
        <v>85</v>
      </c>
      <c r="AW262" s="13" t="s">
        <v>35</v>
      </c>
      <c r="AX262" s="13" t="s">
        <v>78</v>
      </c>
      <c r="AY262" s="251" t="s">
        <v>208</v>
      </c>
    </row>
    <row r="263" s="14" customFormat="1">
      <c r="A263" s="14"/>
      <c r="B263" s="252"/>
      <c r="C263" s="253"/>
      <c r="D263" s="243" t="s">
        <v>215</v>
      </c>
      <c r="E263" s="254" t="s">
        <v>1</v>
      </c>
      <c r="F263" s="255" t="s">
        <v>3423</v>
      </c>
      <c r="G263" s="253"/>
      <c r="H263" s="256">
        <v>474.94999999999999</v>
      </c>
      <c r="I263" s="257"/>
      <c r="J263" s="253"/>
      <c r="K263" s="253"/>
      <c r="L263" s="258"/>
      <c r="M263" s="259"/>
      <c r="N263" s="260"/>
      <c r="O263" s="260"/>
      <c r="P263" s="260"/>
      <c r="Q263" s="260"/>
      <c r="R263" s="260"/>
      <c r="S263" s="260"/>
      <c r="T263" s="261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T263" s="262" t="s">
        <v>215</v>
      </c>
      <c r="AU263" s="262" t="s">
        <v>91</v>
      </c>
      <c r="AV263" s="14" t="s">
        <v>91</v>
      </c>
      <c r="AW263" s="14" t="s">
        <v>35</v>
      </c>
      <c r="AX263" s="14" t="s">
        <v>78</v>
      </c>
      <c r="AY263" s="262" t="s">
        <v>208</v>
      </c>
    </row>
    <row r="264" s="15" customFormat="1">
      <c r="A264" s="15"/>
      <c r="B264" s="263"/>
      <c r="C264" s="264"/>
      <c r="D264" s="243" t="s">
        <v>215</v>
      </c>
      <c r="E264" s="265" t="s">
        <v>1</v>
      </c>
      <c r="F264" s="266" t="s">
        <v>218</v>
      </c>
      <c r="G264" s="264"/>
      <c r="H264" s="267">
        <v>474.94999999999999</v>
      </c>
      <c r="I264" s="268"/>
      <c r="J264" s="264"/>
      <c r="K264" s="264"/>
      <c r="L264" s="269"/>
      <c r="M264" s="270"/>
      <c r="N264" s="271"/>
      <c r="O264" s="271"/>
      <c r="P264" s="271"/>
      <c r="Q264" s="271"/>
      <c r="R264" s="271"/>
      <c r="S264" s="271"/>
      <c r="T264" s="272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T264" s="273" t="s">
        <v>215</v>
      </c>
      <c r="AU264" s="273" t="s">
        <v>91</v>
      </c>
      <c r="AV264" s="15" t="s">
        <v>214</v>
      </c>
      <c r="AW264" s="15" t="s">
        <v>35</v>
      </c>
      <c r="AX264" s="15" t="s">
        <v>85</v>
      </c>
      <c r="AY264" s="273" t="s">
        <v>208</v>
      </c>
    </row>
    <row r="265" s="12" customFormat="1" ht="22.8" customHeight="1">
      <c r="A265" s="12"/>
      <c r="B265" s="211"/>
      <c r="C265" s="212"/>
      <c r="D265" s="213" t="s">
        <v>77</v>
      </c>
      <c r="E265" s="225" t="s">
        <v>214</v>
      </c>
      <c r="F265" s="225" t="s">
        <v>437</v>
      </c>
      <c r="G265" s="212"/>
      <c r="H265" s="212"/>
      <c r="I265" s="215"/>
      <c r="J265" s="226">
        <f>BK265</f>
        <v>0</v>
      </c>
      <c r="K265" s="212"/>
      <c r="L265" s="217"/>
      <c r="M265" s="218"/>
      <c r="N265" s="219"/>
      <c r="O265" s="219"/>
      <c r="P265" s="220">
        <f>SUM(P266:P303)</f>
        <v>0</v>
      </c>
      <c r="Q265" s="219"/>
      <c r="R265" s="220">
        <f>SUM(R266:R303)</f>
        <v>0</v>
      </c>
      <c r="S265" s="219"/>
      <c r="T265" s="221">
        <f>SUM(T266:T303)</f>
        <v>0</v>
      </c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R265" s="222" t="s">
        <v>85</v>
      </c>
      <c r="AT265" s="223" t="s">
        <v>77</v>
      </c>
      <c r="AU265" s="223" t="s">
        <v>85</v>
      </c>
      <c r="AY265" s="222" t="s">
        <v>208</v>
      </c>
      <c r="BK265" s="224">
        <f>SUM(BK266:BK303)</f>
        <v>0</v>
      </c>
    </row>
    <row r="266" s="2" customFormat="1" ht="66.75" customHeight="1">
      <c r="A266" s="38"/>
      <c r="B266" s="39"/>
      <c r="C266" s="227" t="s">
        <v>317</v>
      </c>
      <c r="D266" s="227" t="s">
        <v>210</v>
      </c>
      <c r="E266" s="228" t="s">
        <v>438</v>
      </c>
      <c r="F266" s="229" t="s">
        <v>3424</v>
      </c>
      <c r="G266" s="230" t="s">
        <v>308</v>
      </c>
      <c r="H266" s="231">
        <v>42</v>
      </c>
      <c r="I266" s="232"/>
      <c r="J266" s="233">
        <f>ROUND(I266*H266,2)</f>
        <v>0</v>
      </c>
      <c r="K266" s="234"/>
      <c r="L266" s="44"/>
      <c r="M266" s="235" t="s">
        <v>1</v>
      </c>
      <c r="N266" s="236" t="s">
        <v>44</v>
      </c>
      <c r="O266" s="91"/>
      <c r="P266" s="237">
        <f>O266*H266</f>
        <v>0</v>
      </c>
      <c r="Q266" s="237">
        <v>0</v>
      </c>
      <c r="R266" s="237">
        <f>Q266*H266</f>
        <v>0</v>
      </c>
      <c r="S266" s="237">
        <v>0</v>
      </c>
      <c r="T266" s="238">
        <f>S266*H266</f>
        <v>0</v>
      </c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R266" s="239" t="s">
        <v>214</v>
      </c>
      <c r="AT266" s="239" t="s">
        <v>210</v>
      </c>
      <c r="AU266" s="239" t="s">
        <v>91</v>
      </c>
      <c r="AY266" s="17" t="s">
        <v>208</v>
      </c>
      <c r="BE266" s="240">
        <f>IF(N266="základní",J266,0)</f>
        <v>0</v>
      </c>
      <c r="BF266" s="240">
        <f>IF(N266="snížená",J266,0)</f>
        <v>0</v>
      </c>
      <c r="BG266" s="240">
        <f>IF(N266="zákl. přenesená",J266,0)</f>
        <v>0</v>
      </c>
      <c r="BH266" s="240">
        <f>IF(N266="sníž. přenesená",J266,0)</f>
        <v>0</v>
      </c>
      <c r="BI266" s="240">
        <f>IF(N266="nulová",J266,0)</f>
        <v>0</v>
      </c>
      <c r="BJ266" s="17" t="s">
        <v>91</v>
      </c>
      <c r="BK266" s="240">
        <f>ROUND(I266*H266,2)</f>
        <v>0</v>
      </c>
      <c r="BL266" s="17" t="s">
        <v>214</v>
      </c>
      <c r="BM266" s="239" t="s">
        <v>413</v>
      </c>
    </row>
    <row r="267" s="13" customFormat="1">
      <c r="A267" s="13"/>
      <c r="B267" s="241"/>
      <c r="C267" s="242"/>
      <c r="D267" s="243" t="s">
        <v>215</v>
      </c>
      <c r="E267" s="244" t="s">
        <v>1</v>
      </c>
      <c r="F267" s="245" t="s">
        <v>441</v>
      </c>
      <c r="G267" s="242"/>
      <c r="H267" s="244" t="s">
        <v>1</v>
      </c>
      <c r="I267" s="246"/>
      <c r="J267" s="242"/>
      <c r="K267" s="242"/>
      <c r="L267" s="247"/>
      <c r="M267" s="248"/>
      <c r="N267" s="249"/>
      <c r="O267" s="249"/>
      <c r="P267" s="249"/>
      <c r="Q267" s="249"/>
      <c r="R267" s="249"/>
      <c r="S267" s="249"/>
      <c r="T267" s="250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T267" s="251" t="s">
        <v>215</v>
      </c>
      <c r="AU267" s="251" t="s">
        <v>91</v>
      </c>
      <c r="AV267" s="13" t="s">
        <v>85</v>
      </c>
      <c r="AW267" s="13" t="s">
        <v>35</v>
      </c>
      <c r="AX267" s="13" t="s">
        <v>78</v>
      </c>
      <c r="AY267" s="251" t="s">
        <v>208</v>
      </c>
    </row>
    <row r="268" s="13" customFormat="1">
      <c r="A268" s="13"/>
      <c r="B268" s="241"/>
      <c r="C268" s="242"/>
      <c r="D268" s="243" t="s">
        <v>215</v>
      </c>
      <c r="E268" s="244" t="s">
        <v>1</v>
      </c>
      <c r="F268" s="245" t="s">
        <v>3425</v>
      </c>
      <c r="G268" s="242"/>
      <c r="H268" s="244" t="s">
        <v>1</v>
      </c>
      <c r="I268" s="246"/>
      <c r="J268" s="242"/>
      <c r="K268" s="242"/>
      <c r="L268" s="247"/>
      <c r="M268" s="248"/>
      <c r="N268" s="249"/>
      <c r="O268" s="249"/>
      <c r="P268" s="249"/>
      <c r="Q268" s="249"/>
      <c r="R268" s="249"/>
      <c r="S268" s="249"/>
      <c r="T268" s="250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T268" s="251" t="s">
        <v>215</v>
      </c>
      <c r="AU268" s="251" t="s">
        <v>91</v>
      </c>
      <c r="AV268" s="13" t="s">
        <v>85</v>
      </c>
      <c r="AW268" s="13" t="s">
        <v>35</v>
      </c>
      <c r="AX268" s="13" t="s">
        <v>78</v>
      </c>
      <c r="AY268" s="251" t="s">
        <v>208</v>
      </c>
    </row>
    <row r="269" s="13" customFormat="1">
      <c r="A269" s="13"/>
      <c r="B269" s="241"/>
      <c r="C269" s="242"/>
      <c r="D269" s="243" t="s">
        <v>215</v>
      </c>
      <c r="E269" s="244" t="s">
        <v>1</v>
      </c>
      <c r="F269" s="245" t="s">
        <v>3426</v>
      </c>
      <c r="G269" s="242"/>
      <c r="H269" s="244" t="s">
        <v>1</v>
      </c>
      <c r="I269" s="246"/>
      <c r="J269" s="242"/>
      <c r="K269" s="242"/>
      <c r="L269" s="247"/>
      <c r="M269" s="248"/>
      <c r="N269" s="249"/>
      <c r="O269" s="249"/>
      <c r="P269" s="249"/>
      <c r="Q269" s="249"/>
      <c r="R269" s="249"/>
      <c r="S269" s="249"/>
      <c r="T269" s="250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T269" s="251" t="s">
        <v>215</v>
      </c>
      <c r="AU269" s="251" t="s">
        <v>91</v>
      </c>
      <c r="AV269" s="13" t="s">
        <v>85</v>
      </c>
      <c r="AW269" s="13" t="s">
        <v>35</v>
      </c>
      <c r="AX269" s="13" t="s">
        <v>78</v>
      </c>
      <c r="AY269" s="251" t="s">
        <v>208</v>
      </c>
    </row>
    <row r="270" s="13" customFormat="1">
      <c r="A270" s="13"/>
      <c r="B270" s="241"/>
      <c r="C270" s="242"/>
      <c r="D270" s="243" t="s">
        <v>215</v>
      </c>
      <c r="E270" s="244" t="s">
        <v>1</v>
      </c>
      <c r="F270" s="245" t="s">
        <v>3427</v>
      </c>
      <c r="G270" s="242"/>
      <c r="H270" s="244" t="s">
        <v>1</v>
      </c>
      <c r="I270" s="246"/>
      <c r="J270" s="242"/>
      <c r="K270" s="242"/>
      <c r="L270" s="247"/>
      <c r="M270" s="248"/>
      <c r="N270" s="249"/>
      <c r="O270" s="249"/>
      <c r="P270" s="249"/>
      <c r="Q270" s="249"/>
      <c r="R270" s="249"/>
      <c r="S270" s="249"/>
      <c r="T270" s="250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T270" s="251" t="s">
        <v>215</v>
      </c>
      <c r="AU270" s="251" t="s">
        <v>91</v>
      </c>
      <c r="AV270" s="13" t="s">
        <v>85</v>
      </c>
      <c r="AW270" s="13" t="s">
        <v>35</v>
      </c>
      <c r="AX270" s="13" t="s">
        <v>78</v>
      </c>
      <c r="AY270" s="251" t="s">
        <v>208</v>
      </c>
    </row>
    <row r="271" s="14" customFormat="1">
      <c r="A271" s="14"/>
      <c r="B271" s="252"/>
      <c r="C271" s="253"/>
      <c r="D271" s="243" t="s">
        <v>215</v>
      </c>
      <c r="E271" s="254" t="s">
        <v>1</v>
      </c>
      <c r="F271" s="255" t="s">
        <v>3428</v>
      </c>
      <c r="G271" s="253"/>
      <c r="H271" s="256">
        <v>42</v>
      </c>
      <c r="I271" s="257"/>
      <c r="J271" s="253"/>
      <c r="K271" s="253"/>
      <c r="L271" s="258"/>
      <c r="M271" s="259"/>
      <c r="N271" s="260"/>
      <c r="O271" s="260"/>
      <c r="P271" s="260"/>
      <c r="Q271" s="260"/>
      <c r="R271" s="260"/>
      <c r="S271" s="260"/>
      <c r="T271" s="261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T271" s="262" t="s">
        <v>215</v>
      </c>
      <c r="AU271" s="262" t="s">
        <v>91</v>
      </c>
      <c r="AV271" s="14" t="s">
        <v>91</v>
      </c>
      <c r="AW271" s="14" t="s">
        <v>35</v>
      </c>
      <c r="AX271" s="14" t="s">
        <v>78</v>
      </c>
      <c r="AY271" s="262" t="s">
        <v>208</v>
      </c>
    </row>
    <row r="272" s="15" customFormat="1">
      <c r="A272" s="15"/>
      <c r="B272" s="263"/>
      <c r="C272" s="264"/>
      <c r="D272" s="243" t="s">
        <v>215</v>
      </c>
      <c r="E272" s="265" t="s">
        <v>1</v>
      </c>
      <c r="F272" s="266" t="s">
        <v>218</v>
      </c>
      <c r="G272" s="264"/>
      <c r="H272" s="267">
        <v>42</v>
      </c>
      <c r="I272" s="268"/>
      <c r="J272" s="264"/>
      <c r="K272" s="264"/>
      <c r="L272" s="269"/>
      <c r="M272" s="270"/>
      <c r="N272" s="271"/>
      <c r="O272" s="271"/>
      <c r="P272" s="271"/>
      <c r="Q272" s="271"/>
      <c r="R272" s="271"/>
      <c r="S272" s="271"/>
      <c r="T272" s="272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T272" s="273" t="s">
        <v>215</v>
      </c>
      <c r="AU272" s="273" t="s">
        <v>91</v>
      </c>
      <c r="AV272" s="15" t="s">
        <v>214</v>
      </c>
      <c r="AW272" s="15" t="s">
        <v>35</v>
      </c>
      <c r="AX272" s="15" t="s">
        <v>85</v>
      </c>
      <c r="AY272" s="273" t="s">
        <v>208</v>
      </c>
    </row>
    <row r="273" s="2" customFormat="1" ht="49.05" customHeight="1">
      <c r="A273" s="38"/>
      <c r="B273" s="39"/>
      <c r="C273" s="227" t="s">
        <v>414</v>
      </c>
      <c r="D273" s="227" t="s">
        <v>210</v>
      </c>
      <c r="E273" s="228" t="s">
        <v>449</v>
      </c>
      <c r="F273" s="229" t="s">
        <v>450</v>
      </c>
      <c r="G273" s="230" t="s">
        <v>213</v>
      </c>
      <c r="H273" s="231">
        <v>51.695</v>
      </c>
      <c r="I273" s="232"/>
      <c r="J273" s="233">
        <f>ROUND(I273*H273,2)</f>
        <v>0</v>
      </c>
      <c r="K273" s="234"/>
      <c r="L273" s="44"/>
      <c r="M273" s="235" t="s">
        <v>1</v>
      </c>
      <c r="N273" s="236" t="s">
        <v>44</v>
      </c>
      <c r="O273" s="91"/>
      <c r="P273" s="237">
        <f>O273*H273</f>
        <v>0</v>
      </c>
      <c r="Q273" s="237">
        <v>0</v>
      </c>
      <c r="R273" s="237">
        <f>Q273*H273</f>
        <v>0</v>
      </c>
      <c r="S273" s="237">
        <v>0</v>
      </c>
      <c r="T273" s="238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9" t="s">
        <v>214</v>
      </c>
      <c r="AT273" s="239" t="s">
        <v>210</v>
      </c>
      <c r="AU273" s="239" t="s">
        <v>91</v>
      </c>
      <c r="AY273" s="17" t="s">
        <v>208</v>
      </c>
      <c r="BE273" s="240">
        <f>IF(N273="základní",J273,0)</f>
        <v>0</v>
      </c>
      <c r="BF273" s="240">
        <f>IF(N273="snížená",J273,0)</f>
        <v>0</v>
      </c>
      <c r="BG273" s="240">
        <f>IF(N273="zákl. přenesená",J273,0)</f>
        <v>0</v>
      </c>
      <c r="BH273" s="240">
        <f>IF(N273="sníž. přenesená",J273,0)</f>
        <v>0</v>
      </c>
      <c r="BI273" s="240">
        <f>IF(N273="nulová",J273,0)</f>
        <v>0</v>
      </c>
      <c r="BJ273" s="17" t="s">
        <v>91</v>
      </c>
      <c r="BK273" s="240">
        <f>ROUND(I273*H273,2)</f>
        <v>0</v>
      </c>
      <c r="BL273" s="17" t="s">
        <v>214</v>
      </c>
      <c r="BM273" s="239" t="s">
        <v>417</v>
      </c>
    </row>
    <row r="274" s="14" customFormat="1">
      <c r="A274" s="14"/>
      <c r="B274" s="252"/>
      <c r="C274" s="253"/>
      <c r="D274" s="243" t="s">
        <v>215</v>
      </c>
      <c r="E274" s="254" t="s">
        <v>1</v>
      </c>
      <c r="F274" s="255" t="s">
        <v>3429</v>
      </c>
      <c r="G274" s="253"/>
      <c r="H274" s="256">
        <v>34.295000000000002</v>
      </c>
      <c r="I274" s="257"/>
      <c r="J274" s="253"/>
      <c r="K274" s="253"/>
      <c r="L274" s="258"/>
      <c r="M274" s="259"/>
      <c r="N274" s="260"/>
      <c r="O274" s="260"/>
      <c r="P274" s="260"/>
      <c r="Q274" s="260"/>
      <c r="R274" s="260"/>
      <c r="S274" s="260"/>
      <c r="T274" s="261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T274" s="262" t="s">
        <v>215</v>
      </c>
      <c r="AU274" s="262" t="s">
        <v>91</v>
      </c>
      <c r="AV274" s="14" t="s">
        <v>91</v>
      </c>
      <c r="AW274" s="14" t="s">
        <v>35</v>
      </c>
      <c r="AX274" s="14" t="s">
        <v>78</v>
      </c>
      <c r="AY274" s="262" t="s">
        <v>208</v>
      </c>
    </row>
    <row r="275" s="14" customFormat="1">
      <c r="A275" s="14"/>
      <c r="B275" s="252"/>
      <c r="C275" s="253"/>
      <c r="D275" s="243" t="s">
        <v>215</v>
      </c>
      <c r="E275" s="254" t="s">
        <v>1</v>
      </c>
      <c r="F275" s="255" t="s">
        <v>3430</v>
      </c>
      <c r="G275" s="253"/>
      <c r="H275" s="256">
        <v>17.399999999999999</v>
      </c>
      <c r="I275" s="257"/>
      <c r="J275" s="253"/>
      <c r="K275" s="253"/>
      <c r="L275" s="258"/>
      <c r="M275" s="259"/>
      <c r="N275" s="260"/>
      <c r="O275" s="260"/>
      <c r="P275" s="260"/>
      <c r="Q275" s="260"/>
      <c r="R275" s="260"/>
      <c r="S275" s="260"/>
      <c r="T275" s="261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T275" s="262" t="s">
        <v>215</v>
      </c>
      <c r="AU275" s="262" t="s">
        <v>91</v>
      </c>
      <c r="AV275" s="14" t="s">
        <v>91</v>
      </c>
      <c r="AW275" s="14" t="s">
        <v>35</v>
      </c>
      <c r="AX275" s="14" t="s">
        <v>78</v>
      </c>
      <c r="AY275" s="262" t="s">
        <v>208</v>
      </c>
    </row>
    <row r="276" s="15" customFormat="1">
      <c r="A276" s="15"/>
      <c r="B276" s="263"/>
      <c r="C276" s="264"/>
      <c r="D276" s="243" t="s">
        <v>215</v>
      </c>
      <c r="E276" s="265" t="s">
        <v>1</v>
      </c>
      <c r="F276" s="266" t="s">
        <v>218</v>
      </c>
      <c r="G276" s="264"/>
      <c r="H276" s="267">
        <v>51.695</v>
      </c>
      <c r="I276" s="268"/>
      <c r="J276" s="264"/>
      <c r="K276" s="264"/>
      <c r="L276" s="269"/>
      <c r="M276" s="270"/>
      <c r="N276" s="271"/>
      <c r="O276" s="271"/>
      <c r="P276" s="271"/>
      <c r="Q276" s="271"/>
      <c r="R276" s="271"/>
      <c r="S276" s="271"/>
      <c r="T276" s="272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T276" s="273" t="s">
        <v>215</v>
      </c>
      <c r="AU276" s="273" t="s">
        <v>91</v>
      </c>
      <c r="AV276" s="15" t="s">
        <v>214</v>
      </c>
      <c r="AW276" s="15" t="s">
        <v>35</v>
      </c>
      <c r="AX276" s="15" t="s">
        <v>85</v>
      </c>
      <c r="AY276" s="273" t="s">
        <v>208</v>
      </c>
    </row>
    <row r="277" s="2" customFormat="1" ht="37.8" customHeight="1">
      <c r="A277" s="38"/>
      <c r="B277" s="39"/>
      <c r="C277" s="227" t="s">
        <v>322</v>
      </c>
      <c r="D277" s="227" t="s">
        <v>210</v>
      </c>
      <c r="E277" s="228" t="s">
        <v>453</v>
      </c>
      <c r="F277" s="229" t="s">
        <v>454</v>
      </c>
      <c r="G277" s="230" t="s">
        <v>308</v>
      </c>
      <c r="H277" s="231">
        <v>185.34999999999999</v>
      </c>
      <c r="I277" s="232"/>
      <c r="J277" s="233">
        <f>ROUND(I277*H277,2)</f>
        <v>0</v>
      </c>
      <c r="K277" s="234"/>
      <c r="L277" s="44"/>
      <c r="M277" s="235" t="s">
        <v>1</v>
      </c>
      <c r="N277" s="236" t="s">
        <v>44</v>
      </c>
      <c r="O277" s="91"/>
      <c r="P277" s="237">
        <f>O277*H277</f>
        <v>0</v>
      </c>
      <c r="Q277" s="237">
        <v>0</v>
      </c>
      <c r="R277" s="237">
        <f>Q277*H277</f>
        <v>0</v>
      </c>
      <c r="S277" s="237">
        <v>0</v>
      </c>
      <c r="T277" s="238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9" t="s">
        <v>214</v>
      </c>
      <c r="AT277" s="239" t="s">
        <v>210</v>
      </c>
      <c r="AU277" s="239" t="s">
        <v>91</v>
      </c>
      <c r="AY277" s="17" t="s">
        <v>208</v>
      </c>
      <c r="BE277" s="240">
        <f>IF(N277="základní",J277,0)</f>
        <v>0</v>
      </c>
      <c r="BF277" s="240">
        <f>IF(N277="snížená",J277,0)</f>
        <v>0</v>
      </c>
      <c r="BG277" s="240">
        <f>IF(N277="zákl. přenesená",J277,0)</f>
        <v>0</v>
      </c>
      <c r="BH277" s="240">
        <f>IF(N277="sníž. přenesená",J277,0)</f>
        <v>0</v>
      </c>
      <c r="BI277" s="240">
        <f>IF(N277="nulová",J277,0)</f>
        <v>0</v>
      </c>
      <c r="BJ277" s="17" t="s">
        <v>91</v>
      </c>
      <c r="BK277" s="240">
        <f>ROUND(I277*H277,2)</f>
        <v>0</v>
      </c>
      <c r="BL277" s="17" t="s">
        <v>214</v>
      </c>
      <c r="BM277" s="239" t="s">
        <v>426</v>
      </c>
    </row>
    <row r="278" s="14" customFormat="1">
      <c r="A278" s="14"/>
      <c r="B278" s="252"/>
      <c r="C278" s="253"/>
      <c r="D278" s="243" t="s">
        <v>215</v>
      </c>
      <c r="E278" s="254" t="s">
        <v>1</v>
      </c>
      <c r="F278" s="255" t="s">
        <v>3431</v>
      </c>
      <c r="G278" s="253"/>
      <c r="H278" s="256">
        <v>185.34999999999999</v>
      </c>
      <c r="I278" s="257"/>
      <c r="J278" s="253"/>
      <c r="K278" s="253"/>
      <c r="L278" s="258"/>
      <c r="M278" s="259"/>
      <c r="N278" s="260"/>
      <c r="O278" s="260"/>
      <c r="P278" s="260"/>
      <c r="Q278" s="260"/>
      <c r="R278" s="260"/>
      <c r="S278" s="260"/>
      <c r="T278" s="261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T278" s="262" t="s">
        <v>215</v>
      </c>
      <c r="AU278" s="262" t="s">
        <v>91</v>
      </c>
      <c r="AV278" s="14" t="s">
        <v>91</v>
      </c>
      <c r="AW278" s="14" t="s">
        <v>35</v>
      </c>
      <c r="AX278" s="14" t="s">
        <v>78</v>
      </c>
      <c r="AY278" s="262" t="s">
        <v>208</v>
      </c>
    </row>
    <row r="279" s="15" customFormat="1">
      <c r="A279" s="15"/>
      <c r="B279" s="263"/>
      <c r="C279" s="264"/>
      <c r="D279" s="243" t="s">
        <v>215</v>
      </c>
      <c r="E279" s="265" t="s">
        <v>1</v>
      </c>
      <c r="F279" s="266" t="s">
        <v>218</v>
      </c>
      <c r="G279" s="264"/>
      <c r="H279" s="267">
        <v>185.34999999999999</v>
      </c>
      <c r="I279" s="268"/>
      <c r="J279" s="264"/>
      <c r="K279" s="264"/>
      <c r="L279" s="269"/>
      <c r="M279" s="270"/>
      <c r="N279" s="271"/>
      <c r="O279" s="271"/>
      <c r="P279" s="271"/>
      <c r="Q279" s="271"/>
      <c r="R279" s="271"/>
      <c r="S279" s="271"/>
      <c r="T279" s="272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T279" s="273" t="s">
        <v>215</v>
      </c>
      <c r="AU279" s="273" t="s">
        <v>91</v>
      </c>
      <c r="AV279" s="15" t="s">
        <v>214</v>
      </c>
      <c r="AW279" s="15" t="s">
        <v>35</v>
      </c>
      <c r="AX279" s="15" t="s">
        <v>85</v>
      </c>
      <c r="AY279" s="273" t="s">
        <v>208</v>
      </c>
    </row>
    <row r="280" s="2" customFormat="1" ht="37.8" customHeight="1">
      <c r="A280" s="38"/>
      <c r="B280" s="39"/>
      <c r="C280" s="227" t="s">
        <v>430</v>
      </c>
      <c r="D280" s="227" t="s">
        <v>210</v>
      </c>
      <c r="E280" s="228" t="s">
        <v>458</v>
      </c>
      <c r="F280" s="229" t="s">
        <v>459</v>
      </c>
      <c r="G280" s="230" t="s">
        <v>308</v>
      </c>
      <c r="H280" s="231">
        <v>185.34999999999999</v>
      </c>
      <c r="I280" s="232"/>
      <c r="J280" s="233">
        <f>ROUND(I280*H280,2)</f>
        <v>0</v>
      </c>
      <c r="K280" s="234"/>
      <c r="L280" s="44"/>
      <c r="M280" s="235" t="s">
        <v>1</v>
      </c>
      <c r="N280" s="236" t="s">
        <v>44</v>
      </c>
      <c r="O280" s="91"/>
      <c r="P280" s="237">
        <f>O280*H280</f>
        <v>0</v>
      </c>
      <c r="Q280" s="237">
        <v>0</v>
      </c>
      <c r="R280" s="237">
        <f>Q280*H280</f>
        <v>0</v>
      </c>
      <c r="S280" s="237">
        <v>0</v>
      </c>
      <c r="T280" s="238">
        <f>S280*H280</f>
        <v>0</v>
      </c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R280" s="239" t="s">
        <v>214</v>
      </c>
      <c r="AT280" s="239" t="s">
        <v>210</v>
      </c>
      <c r="AU280" s="239" t="s">
        <v>91</v>
      </c>
      <c r="AY280" s="17" t="s">
        <v>208</v>
      </c>
      <c r="BE280" s="240">
        <f>IF(N280="základní",J280,0)</f>
        <v>0</v>
      </c>
      <c r="BF280" s="240">
        <f>IF(N280="snížená",J280,0)</f>
        <v>0</v>
      </c>
      <c r="BG280" s="240">
        <f>IF(N280="zákl. přenesená",J280,0)</f>
        <v>0</v>
      </c>
      <c r="BH280" s="240">
        <f>IF(N280="sníž. přenesená",J280,0)</f>
        <v>0</v>
      </c>
      <c r="BI280" s="240">
        <f>IF(N280="nulová",J280,0)</f>
        <v>0</v>
      </c>
      <c r="BJ280" s="17" t="s">
        <v>91</v>
      </c>
      <c r="BK280" s="240">
        <f>ROUND(I280*H280,2)</f>
        <v>0</v>
      </c>
      <c r="BL280" s="17" t="s">
        <v>214</v>
      </c>
      <c r="BM280" s="239" t="s">
        <v>433</v>
      </c>
    </row>
    <row r="281" s="2" customFormat="1" ht="101.25" customHeight="1">
      <c r="A281" s="38"/>
      <c r="B281" s="39"/>
      <c r="C281" s="227" t="s">
        <v>326</v>
      </c>
      <c r="D281" s="227" t="s">
        <v>210</v>
      </c>
      <c r="E281" s="228" t="s">
        <v>3432</v>
      </c>
      <c r="F281" s="229" t="s">
        <v>3433</v>
      </c>
      <c r="G281" s="230" t="s">
        <v>308</v>
      </c>
      <c r="H281" s="231">
        <v>139.19999999999999</v>
      </c>
      <c r="I281" s="232"/>
      <c r="J281" s="233">
        <f>ROUND(I281*H281,2)</f>
        <v>0</v>
      </c>
      <c r="K281" s="234"/>
      <c r="L281" s="44"/>
      <c r="M281" s="235" t="s">
        <v>1</v>
      </c>
      <c r="N281" s="236" t="s">
        <v>44</v>
      </c>
      <c r="O281" s="91"/>
      <c r="P281" s="237">
        <f>O281*H281</f>
        <v>0</v>
      </c>
      <c r="Q281" s="237">
        <v>0</v>
      </c>
      <c r="R281" s="237">
        <f>Q281*H281</f>
        <v>0</v>
      </c>
      <c r="S281" s="237">
        <v>0</v>
      </c>
      <c r="T281" s="238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9" t="s">
        <v>214</v>
      </c>
      <c r="AT281" s="239" t="s">
        <v>210</v>
      </c>
      <c r="AU281" s="239" t="s">
        <v>91</v>
      </c>
      <c r="AY281" s="17" t="s">
        <v>208</v>
      </c>
      <c r="BE281" s="240">
        <f>IF(N281="základní",J281,0)</f>
        <v>0</v>
      </c>
      <c r="BF281" s="240">
        <f>IF(N281="snížená",J281,0)</f>
        <v>0</v>
      </c>
      <c r="BG281" s="240">
        <f>IF(N281="zákl. přenesená",J281,0)</f>
        <v>0</v>
      </c>
      <c r="BH281" s="240">
        <f>IF(N281="sníž. přenesená",J281,0)</f>
        <v>0</v>
      </c>
      <c r="BI281" s="240">
        <f>IF(N281="nulová",J281,0)</f>
        <v>0</v>
      </c>
      <c r="BJ281" s="17" t="s">
        <v>91</v>
      </c>
      <c r="BK281" s="240">
        <f>ROUND(I281*H281,2)</f>
        <v>0</v>
      </c>
      <c r="BL281" s="17" t="s">
        <v>214</v>
      </c>
      <c r="BM281" s="239" t="s">
        <v>440</v>
      </c>
    </row>
    <row r="282" s="14" customFormat="1">
      <c r="A282" s="14"/>
      <c r="B282" s="252"/>
      <c r="C282" s="253"/>
      <c r="D282" s="243" t="s">
        <v>215</v>
      </c>
      <c r="E282" s="254" t="s">
        <v>1</v>
      </c>
      <c r="F282" s="255" t="s">
        <v>3434</v>
      </c>
      <c r="G282" s="253"/>
      <c r="H282" s="256">
        <v>139.19999999999999</v>
      </c>
      <c r="I282" s="257"/>
      <c r="J282" s="253"/>
      <c r="K282" s="253"/>
      <c r="L282" s="258"/>
      <c r="M282" s="259"/>
      <c r="N282" s="260"/>
      <c r="O282" s="260"/>
      <c r="P282" s="260"/>
      <c r="Q282" s="260"/>
      <c r="R282" s="260"/>
      <c r="S282" s="260"/>
      <c r="T282" s="261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T282" s="262" t="s">
        <v>215</v>
      </c>
      <c r="AU282" s="262" t="s">
        <v>91</v>
      </c>
      <c r="AV282" s="14" t="s">
        <v>91</v>
      </c>
      <c r="AW282" s="14" t="s">
        <v>35</v>
      </c>
      <c r="AX282" s="14" t="s">
        <v>78</v>
      </c>
      <c r="AY282" s="262" t="s">
        <v>208</v>
      </c>
    </row>
    <row r="283" s="15" customFormat="1">
      <c r="A283" s="15"/>
      <c r="B283" s="263"/>
      <c r="C283" s="264"/>
      <c r="D283" s="243" t="s">
        <v>215</v>
      </c>
      <c r="E283" s="265" t="s">
        <v>1</v>
      </c>
      <c r="F283" s="266" t="s">
        <v>218</v>
      </c>
      <c r="G283" s="264"/>
      <c r="H283" s="267">
        <v>139.19999999999999</v>
      </c>
      <c r="I283" s="268"/>
      <c r="J283" s="264"/>
      <c r="K283" s="264"/>
      <c r="L283" s="269"/>
      <c r="M283" s="270"/>
      <c r="N283" s="271"/>
      <c r="O283" s="271"/>
      <c r="P283" s="271"/>
      <c r="Q283" s="271"/>
      <c r="R283" s="271"/>
      <c r="S283" s="271"/>
      <c r="T283" s="272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T283" s="273" t="s">
        <v>215</v>
      </c>
      <c r="AU283" s="273" t="s">
        <v>91</v>
      </c>
      <c r="AV283" s="15" t="s">
        <v>214</v>
      </c>
      <c r="AW283" s="15" t="s">
        <v>35</v>
      </c>
      <c r="AX283" s="15" t="s">
        <v>85</v>
      </c>
      <c r="AY283" s="273" t="s">
        <v>208</v>
      </c>
    </row>
    <row r="284" s="2" customFormat="1" ht="37.8" customHeight="1">
      <c r="A284" s="38"/>
      <c r="B284" s="39"/>
      <c r="C284" s="227" t="s">
        <v>448</v>
      </c>
      <c r="D284" s="227" t="s">
        <v>210</v>
      </c>
      <c r="E284" s="228" t="s">
        <v>461</v>
      </c>
      <c r="F284" s="229" t="s">
        <v>462</v>
      </c>
      <c r="G284" s="230" t="s">
        <v>308</v>
      </c>
      <c r="H284" s="231">
        <v>324.55000000000001</v>
      </c>
      <c r="I284" s="232"/>
      <c r="J284" s="233">
        <f>ROUND(I284*H284,2)</f>
        <v>0</v>
      </c>
      <c r="K284" s="234"/>
      <c r="L284" s="44"/>
      <c r="M284" s="235" t="s">
        <v>1</v>
      </c>
      <c r="N284" s="236" t="s">
        <v>44</v>
      </c>
      <c r="O284" s="91"/>
      <c r="P284" s="237">
        <f>O284*H284</f>
        <v>0</v>
      </c>
      <c r="Q284" s="237">
        <v>0</v>
      </c>
      <c r="R284" s="237">
        <f>Q284*H284</f>
        <v>0</v>
      </c>
      <c r="S284" s="237">
        <v>0</v>
      </c>
      <c r="T284" s="238">
        <f>S284*H284</f>
        <v>0</v>
      </c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R284" s="239" t="s">
        <v>214</v>
      </c>
      <c r="AT284" s="239" t="s">
        <v>210</v>
      </c>
      <c r="AU284" s="239" t="s">
        <v>91</v>
      </c>
      <c r="AY284" s="17" t="s">
        <v>208</v>
      </c>
      <c r="BE284" s="240">
        <f>IF(N284="základní",J284,0)</f>
        <v>0</v>
      </c>
      <c r="BF284" s="240">
        <f>IF(N284="snížená",J284,0)</f>
        <v>0</v>
      </c>
      <c r="BG284" s="240">
        <f>IF(N284="zákl. přenesená",J284,0)</f>
        <v>0</v>
      </c>
      <c r="BH284" s="240">
        <f>IF(N284="sníž. přenesená",J284,0)</f>
        <v>0</v>
      </c>
      <c r="BI284" s="240">
        <f>IF(N284="nulová",J284,0)</f>
        <v>0</v>
      </c>
      <c r="BJ284" s="17" t="s">
        <v>91</v>
      </c>
      <c r="BK284" s="240">
        <f>ROUND(I284*H284,2)</f>
        <v>0</v>
      </c>
      <c r="BL284" s="17" t="s">
        <v>214</v>
      </c>
      <c r="BM284" s="239" t="s">
        <v>451</v>
      </c>
    </row>
    <row r="285" s="14" customFormat="1">
      <c r="A285" s="14"/>
      <c r="B285" s="252"/>
      <c r="C285" s="253"/>
      <c r="D285" s="243" t="s">
        <v>215</v>
      </c>
      <c r="E285" s="254" t="s">
        <v>1</v>
      </c>
      <c r="F285" s="255" t="s">
        <v>3435</v>
      </c>
      <c r="G285" s="253"/>
      <c r="H285" s="256">
        <v>324.55000000000001</v>
      </c>
      <c r="I285" s="257"/>
      <c r="J285" s="253"/>
      <c r="K285" s="253"/>
      <c r="L285" s="258"/>
      <c r="M285" s="259"/>
      <c r="N285" s="260"/>
      <c r="O285" s="260"/>
      <c r="P285" s="260"/>
      <c r="Q285" s="260"/>
      <c r="R285" s="260"/>
      <c r="S285" s="260"/>
      <c r="T285" s="261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T285" s="262" t="s">
        <v>215</v>
      </c>
      <c r="AU285" s="262" t="s">
        <v>91</v>
      </c>
      <c r="AV285" s="14" t="s">
        <v>91</v>
      </c>
      <c r="AW285" s="14" t="s">
        <v>35</v>
      </c>
      <c r="AX285" s="14" t="s">
        <v>78</v>
      </c>
      <c r="AY285" s="262" t="s">
        <v>208</v>
      </c>
    </row>
    <row r="286" s="15" customFormat="1">
      <c r="A286" s="15"/>
      <c r="B286" s="263"/>
      <c r="C286" s="264"/>
      <c r="D286" s="243" t="s">
        <v>215</v>
      </c>
      <c r="E286" s="265" t="s">
        <v>1</v>
      </c>
      <c r="F286" s="266" t="s">
        <v>218</v>
      </c>
      <c r="G286" s="264"/>
      <c r="H286" s="267">
        <v>324.55000000000001</v>
      </c>
      <c r="I286" s="268"/>
      <c r="J286" s="264"/>
      <c r="K286" s="264"/>
      <c r="L286" s="269"/>
      <c r="M286" s="270"/>
      <c r="N286" s="271"/>
      <c r="O286" s="271"/>
      <c r="P286" s="271"/>
      <c r="Q286" s="271"/>
      <c r="R286" s="271"/>
      <c r="S286" s="271"/>
      <c r="T286" s="272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T286" s="273" t="s">
        <v>215</v>
      </c>
      <c r="AU286" s="273" t="s">
        <v>91</v>
      </c>
      <c r="AV286" s="15" t="s">
        <v>214</v>
      </c>
      <c r="AW286" s="15" t="s">
        <v>35</v>
      </c>
      <c r="AX286" s="15" t="s">
        <v>85</v>
      </c>
      <c r="AY286" s="273" t="s">
        <v>208</v>
      </c>
    </row>
    <row r="287" s="2" customFormat="1" ht="37.8" customHeight="1">
      <c r="A287" s="38"/>
      <c r="B287" s="39"/>
      <c r="C287" s="227" t="s">
        <v>331</v>
      </c>
      <c r="D287" s="227" t="s">
        <v>210</v>
      </c>
      <c r="E287" s="228" t="s">
        <v>465</v>
      </c>
      <c r="F287" s="229" t="s">
        <v>466</v>
      </c>
      <c r="G287" s="230" t="s">
        <v>308</v>
      </c>
      <c r="H287" s="231">
        <v>324.55000000000001</v>
      </c>
      <c r="I287" s="232"/>
      <c r="J287" s="233">
        <f>ROUND(I287*H287,2)</f>
        <v>0</v>
      </c>
      <c r="K287" s="234"/>
      <c r="L287" s="44"/>
      <c r="M287" s="235" t="s">
        <v>1</v>
      </c>
      <c r="N287" s="236" t="s">
        <v>44</v>
      </c>
      <c r="O287" s="91"/>
      <c r="P287" s="237">
        <f>O287*H287</f>
        <v>0</v>
      </c>
      <c r="Q287" s="237">
        <v>0</v>
      </c>
      <c r="R287" s="237">
        <f>Q287*H287</f>
        <v>0</v>
      </c>
      <c r="S287" s="237">
        <v>0</v>
      </c>
      <c r="T287" s="238">
        <f>S287*H287</f>
        <v>0</v>
      </c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R287" s="239" t="s">
        <v>214</v>
      </c>
      <c r="AT287" s="239" t="s">
        <v>210</v>
      </c>
      <c r="AU287" s="239" t="s">
        <v>91</v>
      </c>
      <c r="AY287" s="17" t="s">
        <v>208</v>
      </c>
      <c r="BE287" s="240">
        <f>IF(N287="základní",J287,0)</f>
        <v>0</v>
      </c>
      <c r="BF287" s="240">
        <f>IF(N287="snížená",J287,0)</f>
        <v>0</v>
      </c>
      <c r="BG287" s="240">
        <f>IF(N287="zákl. přenesená",J287,0)</f>
        <v>0</v>
      </c>
      <c r="BH287" s="240">
        <f>IF(N287="sníž. přenesená",J287,0)</f>
        <v>0</v>
      </c>
      <c r="BI287" s="240">
        <f>IF(N287="nulová",J287,0)</f>
        <v>0</v>
      </c>
      <c r="BJ287" s="17" t="s">
        <v>91</v>
      </c>
      <c r="BK287" s="240">
        <f>ROUND(I287*H287,2)</f>
        <v>0</v>
      </c>
      <c r="BL287" s="17" t="s">
        <v>214</v>
      </c>
      <c r="BM287" s="239" t="s">
        <v>455</v>
      </c>
    </row>
    <row r="288" s="2" customFormat="1" ht="66.75" customHeight="1">
      <c r="A288" s="38"/>
      <c r="B288" s="39"/>
      <c r="C288" s="227" t="s">
        <v>457</v>
      </c>
      <c r="D288" s="227" t="s">
        <v>210</v>
      </c>
      <c r="E288" s="228" t="s">
        <v>468</v>
      </c>
      <c r="F288" s="229" t="s">
        <v>3436</v>
      </c>
      <c r="G288" s="230" t="s">
        <v>239</v>
      </c>
      <c r="H288" s="231">
        <v>7.71</v>
      </c>
      <c r="I288" s="232"/>
      <c r="J288" s="233">
        <f>ROUND(I288*H288,2)</f>
        <v>0</v>
      </c>
      <c r="K288" s="234"/>
      <c r="L288" s="44"/>
      <c r="M288" s="235" t="s">
        <v>1</v>
      </c>
      <c r="N288" s="236" t="s">
        <v>44</v>
      </c>
      <c r="O288" s="91"/>
      <c r="P288" s="237">
        <f>O288*H288</f>
        <v>0</v>
      </c>
      <c r="Q288" s="237">
        <v>0</v>
      </c>
      <c r="R288" s="237">
        <f>Q288*H288</f>
        <v>0</v>
      </c>
      <c r="S288" s="237">
        <v>0</v>
      </c>
      <c r="T288" s="238">
        <f>S288*H288</f>
        <v>0</v>
      </c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R288" s="239" t="s">
        <v>214</v>
      </c>
      <c r="AT288" s="239" t="s">
        <v>210</v>
      </c>
      <c r="AU288" s="239" t="s">
        <v>91</v>
      </c>
      <c r="AY288" s="17" t="s">
        <v>208</v>
      </c>
      <c r="BE288" s="240">
        <f>IF(N288="základní",J288,0)</f>
        <v>0</v>
      </c>
      <c r="BF288" s="240">
        <f>IF(N288="snížená",J288,0)</f>
        <v>0</v>
      </c>
      <c r="BG288" s="240">
        <f>IF(N288="zákl. přenesená",J288,0)</f>
        <v>0</v>
      </c>
      <c r="BH288" s="240">
        <f>IF(N288="sníž. přenesená",J288,0)</f>
        <v>0</v>
      </c>
      <c r="BI288" s="240">
        <f>IF(N288="nulová",J288,0)</f>
        <v>0</v>
      </c>
      <c r="BJ288" s="17" t="s">
        <v>91</v>
      </c>
      <c r="BK288" s="240">
        <f>ROUND(I288*H288,2)</f>
        <v>0</v>
      </c>
      <c r="BL288" s="17" t="s">
        <v>214</v>
      </c>
      <c r="BM288" s="239" t="s">
        <v>460</v>
      </c>
    </row>
    <row r="289" s="14" customFormat="1">
      <c r="A289" s="14"/>
      <c r="B289" s="252"/>
      <c r="C289" s="253"/>
      <c r="D289" s="243" t="s">
        <v>215</v>
      </c>
      <c r="E289" s="254" t="s">
        <v>1</v>
      </c>
      <c r="F289" s="255" t="s">
        <v>3437</v>
      </c>
      <c r="G289" s="253"/>
      <c r="H289" s="256">
        <v>7.71</v>
      </c>
      <c r="I289" s="257"/>
      <c r="J289" s="253"/>
      <c r="K289" s="253"/>
      <c r="L289" s="258"/>
      <c r="M289" s="259"/>
      <c r="N289" s="260"/>
      <c r="O289" s="260"/>
      <c r="P289" s="260"/>
      <c r="Q289" s="260"/>
      <c r="R289" s="260"/>
      <c r="S289" s="260"/>
      <c r="T289" s="261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T289" s="262" t="s">
        <v>215</v>
      </c>
      <c r="AU289" s="262" t="s">
        <v>91</v>
      </c>
      <c r="AV289" s="14" t="s">
        <v>91</v>
      </c>
      <c r="AW289" s="14" t="s">
        <v>35</v>
      </c>
      <c r="AX289" s="14" t="s">
        <v>78</v>
      </c>
      <c r="AY289" s="262" t="s">
        <v>208</v>
      </c>
    </row>
    <row r="290" s="15" customFormat="1">
      <c r="A290" s="15"/>
      <c r="B290" s="263"/>
      <c r="C290" s="264"/>
      <c r="D290" s="243" t="s">
        <v>215</v>
      </c>
      <c r="E290" s="265" t="s">
        <v>1</v>
      </c>
      <c r="F290" s="266" t="s">
        <v>218</v>
      </c>
      <c r="G290" s="264"/>
      <c r="H290" s="267">
        <v>7.71</v>
      </c>
      <c r="I290" s="268"/>
      <c r="J290" s="264"/>
      <c r="K290" s="264"/>
      <c r="L290" s="269"/>
      <c r="M290" s="270"/>
      <c r="N290" s="271"/>
      <c r="O290" s="271"/>
      <c r="P290" s="271"/>
      <c r="Q290" s="271"/>
      <c r="R290" s="271"/>
      <c r="S290" s="271"/>
      <c r="T290" s="272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T290" s="273" t="s">
        <v>215</v>
      </c>
      <c r="AU290" s="273" t="s">
        <v>91</v>
      </c>
      <c r="AV290" s="15" t="s">
        <v>214</v>
      </c>
      <c r="AW290" s="15" t="s">
        <v>35</v>
      </c>
      <c r="AX290" s="15" t="s">
        <v>85</v>
      </c>
      <c r="AY290" s="273" t="s">
        <v>208</v>
      </c>
    </row>
    <row r="291" s="2" customFormat="1" ht="44.25" customHeight="1">
      <c r="A291" s="38"/>
      <c r="B291" s="39"/>
      <c r="C291" s="227" t="s">
        <v>334</v>
      </c>
      <c r="D291" s="227" t="s">
        <v>210</v>
      </c>
      <c r="E291" s="228" t="s">
        <v>472</v>
      </c>
      <c r="F291" s="229" t="s">
        <v>473</v>
      </c>
      <c r="G291" s="230" t="s">
        <v>267</v>
      </c>
      <c r="H291" s="231">
        <v>12.5</v>
      </c>
      <c r="I291" s="232"/>
      <c r="J291" s="233">
        <f>ROUND(I291*H291,2)</f>
        <v>0</v>
      </c>
      <c r="K291" s="234"/>
      <c r="L291" s="44"/>
      <c r="M291" s="235" t="s">
        <v>1</v>
      </c>
      <c r="N291" s="236" t="s">
        <v>44</v>
      </c>
      <c r="O291" s="91"/>
      <c r="P291" s="237">
        <f>O291*H291</f>
        <v>0</v>
      </c>
      <c r="Q291" s="237">
        <v>0</v>
      </c>
      <c r="R291" s="237">
        <f>Q291*H291</f>
        <v>0</v>
      </c>
      <c r="S291" s="237">
        <v>0</v>
      </c>
      <c r="T291" s="238">
        <f>S291*H291</f>
        <v>0</v>
      </c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R291" s="239" t="s">
        <v>214</v>
      </c>
      <c r="AT291" s="239" t="s">
        <v>210</v>
      </c>
      <c r="AU291" s="239" t="s">
        <v>91</v>
      </c>
      <c r="AY291" s="17" t="s">
        <v>208</v>
      </c>
      <c r="BE291" s="240">
        <f>IF(N291="základní",J291,0)</f>
        <v>0</v>
      </c>
      <c r="BF291" s="240">
        <f>IF(N291="snížená",J291,0)</f>
        <v>0</v>
      </c>
      <c r="BG291" s="240">
        <f>IF(N291="zákl. přenesená",J291,0)</f>
        <v>0</v>
      </c>
      <c r="BH291" s="240">
        <f>IF(N291="sníž. přenesená",J291,0)</f>
        <v>0</v>
      </c>
      <c r="BI291" s="240">
        <f>IF(N291="nulová",J291,0)</f>
        <v>0</v>
      </c>
      <c r="BJ291" s="17" t="s">
        <v>91</v>
      </c>
      <c r="BK291" s="240">
        <f>ROUND(I291*H291,2)</f>
        <v>0</v>
      </c>
      <c r="BL291" s="17" t="s">
        <v>214</v>
      </c>
      <c r="BM291" s="239" t="s">
        <v>463</v>
      </c>
    </row>
    <row r="292" s="13" customFormat="1">
      <c r="A292" s="13"/>
      <c r="B292" s="241"/>
      <c r="C292" s="242"/>
      <c r="D292" s="243" t="s">
        <v>215</v>
      </c>
      <c r="E292" s="244" t="s">
        <v>1</v>
      </c>
      <c r="F292" s="245" t="s">
        <v>3438</v>
      </c>
      <c r="G292" s="242"/>
      <c r="H292" s="244" t="s">
        <v>1</v>
      </c>
      <c r="I292" s="246"/>
      <c r="J292" s="242"/>
      <c r="K292" s="242"/>
      <c r="L292" s="247"/>
      <c r="M292" s="248"/>
      <c r="N292" s="249"/>
      <c r="O292" s="249"/>
      <c r="P292" s="249"/>
      <c r="Q292" s="249"/>
      <c r="R292" s="249"/>
      <c r="S292" s="249"/>
      <c r="T292" s="250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T292" s="251" t="s">
        <v>215</v>
      </c>
      <c r="AU292" s="251" t="s">
        <v>91</v>
      </c>
      <c r="AV292" s="13" t="s">
        <v>85</v>
      </c>
      <c r="AW292" s="13" t="s">
        <v>35</v>
      </c>
      <c r="AX292" s="13" t="s">
        <v>78</v>
      </c>
      <c r="AY292" s="251" t="s">
        <v>208</v>
      </c>
    </row>
    <row r="293" s="14" customFormat="1">
      <c r="A293" s="14"/>
      <c r="B293" s="252"/>
      <c r="C293" s="253"/>
      <c r="D293" s="243" t="s">
        <v>215</v>
      </c>
      <c r="E293" s="254" t="s">
        <v>1</v>
      </c>
      <c r="F293" s="255" t="s">
        <v>3439</v>
      </c>
      <c r="G293" s="253"/>
      <c r="H293" s="256">
        <v>12.5</v>
      </c>
      <c r="I293" s="257"/>
      <c r="J293" s="253"/>
      <c r="K293" s="253"/>
      <c r="L293" s="258"/>
      <c r="M293" s="259"/>
      <c r="N293" s="260"/>
      <c r="O293" s="260"/>
      <c r="P293" s="260"/>
      <c r="Q293" s="260"/>
      <c r="R293" s="260"/>
      <c r="S293" s="260"/>
      <c r="T293" s="261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T293" s="262" t="s">
        <v>215</v>
      </c>
      <c r="AU293" s="262" t="s">
        <v>91</v>
      </c>
      <c r="AV293" s="14" t="s">
        <v>91</v>
      </c>
      <c r="AW293" s="14" t="s">
        <v>35</v>
      </c>
      <c r="AX293" s="14" t="s">
        <v>78</v>
      </c>
      <c r="AY293" s="262" t="s">
        <v>208</v>
      </c>
    </row>
    <row r="294" s="15" customFormat="1">
      <c r="A294" s="15"/>
      <c r="B294" s="263"/>
      <c r="C294" s="264"/>
      <c r="D294" s="243" t="s">
        <v>215</v>
      </c>
      <c r="E294" s="265" t="s">
        <v>1</v>
      </c>
      <c r="F294" s="266" t="s">
        <v>218</v>
      </c>
      <c r="G294" s="264"/>
      <c r="H294" s="267">
        <v>12.5</v>
      </c>
      <c r="I294" s="268"/>
      <c r="J294" s="264"/>
      <c r="K294" s="264"/>
      <c r="L294" s="269"/>
      <c r="M294" s="270"/>
      <c r="N294" s="271"/>
      <c r="O294" s="271"/>
      <c r="P294" s="271"/>
      <c r="Q294" s="271"/>
      <c r="R294" s="271"/>
      <c r="S294" s="271"/>
      <c r="T294" s="272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T294" s="273" t="s">
        <v>215</v>
      </c>
      <c r="AU294" s="273" t="s">
        <v>91</v>
      </c>
      <c r="AV294" s="15" t="s">
        <v>214</v>
      </c>
      <c r="AW294" s="15" t="s">
        <v>35</v>
      </c>
      <c r="AX294" s="15" t="s">
        <v>85</v>
      </c>
      <c r="AY294" s="273" t="s">
        <v>208</v>
      </c>
    </row>
    <row r="295" s="2" customFormat="1" ht="37.8" customHeight="1">
      <c r="A295" s="38"/>
      <c r="B295" s="39"/>
      <c r="C295" s="227" t="s">
        <v>464</v>
      </c>
      <c r="D295" s="227" t="s">
        <v>210</v>
      </c>
      <c r="E295" s="228" t="s">
        <v>493</v>
      </c>
      <c r="F295" s="229" t="s">
        <v>494</v>
      </c>
      <c r="G295" s="230" t="s">
        <v>213</v>
      </c>
      <c r="H295" s="231">
        <v>15</v>
      </c>
      <c r="I295" s="232"/>
      <c r="J295" s="233">
        <f>ROUND(I295*H295,2)</f>
        <v>0</v>
      </c>
      <c r="K295" s="234"/>
      <c r="L295" s="44"/>
      <c r="M295" s="235" t="s">
        <v>1</v>
      </c>
      <c r="N295" s="236" t="s">
        <v>44</v>
      </c>
      <c r="O295" s="91"/>
      <c r="P295" s="237">
        <f>O295*H295</f>
        <v>0</v>
      </c>
      <c r="Q295" s="237">
        <v>0</v>
      </c>
      <c r="R295" s="237">
        <f>Q295*H295</f>
        <v>0</v>
      </c>
      <c r="S295" s="237">
        <v>0</v>
      </c>
      <c r="T295" s="238">
        <f>S295*H295</f>
        <v>0</v>
      </c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R295" s="239" t="s">
        <v>214</v>
      </c>
      <c r="AT295" s="239" t="s">
        <v>210</v>
      </c>
      <c r="AU295" s="239" t="s">
        <v>91</v>
      </c>
      <c r="AY295" s="17" t="s">
        <v>208</v>
      </c>
      <c r="BE295" s="240">
        <f>IF(N295="základní",J295,0)</f>
        <v>0</v>
      </c>
      <c r="BF295" s="240">
        <f>IF(N295="snížená",J295,0)</f>
        <v>0</v>
      </c>
      <c r="BG295" s="240">
        <f>IF(N295="zákl. přenesená",J295,0)</f>
        <v>0</v>
      </c>
      <c r="BH295" s="240">
        <f>IF(N295="sníž. přenesená",J295,0)</f>
        <v>0</v>
      </c>
      <c r="BI295" s="240">
        <f>IF(N295="nulová",J295,0)</f>
        <v>0</v>
      </c>
      <c r="BJ295" s="17" t="s">
        <v>91</v>
      </c>
      <c r="BK295" s="240">
        <f>ROUND(I295*H295,2)</f>
        <v>0</v>
      </c>
      <c r="BL295" s="17" t="s">
        <v>214</v>
      </c>
      <c r="BM295" s="239" t="s">
        <v>467</v>
      </c>
    </row>
    <row r="296" s="14" customFormat="1">
      <c r="A296" s="14"/>
      <c r="B296" s="252"/>
      <c r="C296" s="253"/>
      <c r="D296" s="243" t="s">
        <v>215</v>
      </c>
      <c r="E296" s="254" t="s">
        <v>1</v>
      </c>
      <c r="F296" s="255" t="s">
        <v>3440</v>
      </c>
      <c r="G296" s="253"/>
      <c r="H296" s="256">
        <v>15</v>
      </c>
      <c r="I296" s="257"/>
      <c r="J296" s="253"/>
      <c r="K296" s="253"/>
      <c r="L296" s="258"/>
      <c r="M296" s="259"/>
      <c r="N296" s="260"/>
      <c r="O296" s="260"/>
      <c r="P296" s="260"/>
      <c r="Q296" s="260"/>
      <c r="R296" s="260"/>
      <c r="S296" s="260"/>
      <c r="T296" s="261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T296" s="262" t="s">
        <v>215</v>
      </c>
      <c r="AU296" s="262" t="s">
        <v>91</v>
      </c>
      <c r="AV296" s="14" t="s">
        <v>91</v>
      </c>
      <c r="AW296" s="14" t="s">
        <v>35</v>
      </c>
      <c r="AX296" s="14" t="s">
        <v>78</v>
      </c>
      <c r="AY296" s="262" t="s">
        <v>208</v>
      </c>
    </row>
    <row r="297" s="15" customFormat="1">
      <c r="A297" s="15"/>
      <c r="B297" s="263"/>
      <c r="C297" s="264"/>
      <c r="D297" s="243" t="s">
        <v>215</v>
      </c>
      <c r="E297" s="265" t="s">
        <v>1</v>
      </c>
      <c r="F297" s="266" t="s">
        <v>218</v>
      </c>
      <c r="G297" s="264"/>
      <c r="H297" s="267">
        <v>15</v>
      </c>
      <c r="I297" s="268"/>
      <c r="J297" s="264"/>
      <c r="K297" s="264"/>
      <c r="L297" s="269"/>
      <c r="M297" s="270"/>
      <c r="N297" s="271"/>
      <c r="O297" s="271"/>
      <c r="P297" s="271"/>
      <c r="Q297" s="271"/>
      <c r="R297" s="271"/>
      <c r="S297" s="271"/>
      <c r="T297" s="272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T297" s="273" t="s">
        <v>215</v>
      </c>
      <c r="AU297" s="273" t="s">
        <v>91</v>
      </c>
      <c r="AV297" s="15" t="s">
        <v>214</v>
      </c>
      <c r="AW297" s="15" t="s">
        <v>35</v>
      </c>
      <c r="AX297" s="15" t="s">
        <v>85</v>
      </c>
      <c r="AY297" s="273" t="s">
        <v>208</v>
      </c>
    </row>
    <row r="298" s="2" customFormat="1" ht="37.8" customHeight="1">
      <c r="A298" s="38"/>
      <c r="B298" s="39"/>
      <c r="C298" s="227" t="s">
        <v>339</v>
      </c>
      <c r="D298" s="227" t="s">
        <v>210</v>
      </c>
      <c r="E298" s="228" t="s">
        <v>498</v>
      </c>
      <c r="F298" s="229" t="s">
        <v>499</v>
      </c>
      <c r="G298" s="230" t="s">
        <v>239</v>
      </c>
      <c r="H298" s="231">
        <v>2.25</v>
      </c>
      <c r="I298" s="232"/>
      <c r="J298" s="233">
        <f>ROUND(I298*H298,2)</f>
        <v>0</v>
      </c>
      <c r="K298" s="234"/>
      <c r="L298" s="44"/>
      <c r="M298" s="235" t="s">
        <v>1</v>
      </c>
      <c r="N298" s="236" t="s">
        <v>44</v>
      </c>
      <c r="O298" s="91"/>
      <c r="P298" s="237">
        <f>O298*H298</f>
        <v>0</v>
      </c>
      <c r="Q298" s="237">
        <v>0</v>
      </c>
      <c r="R298" s="237">
        <f>Q298*H298</f>
        <v>0</v>
      </c>
      <c r="S298" s="237">
        <v>0</v>
      </c>
      <c r="T298" s="238">
        <f>S298*H298</f>
        <v>0</v>
      </c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R298" s="239" t="s">
        <v>214</v>
      </c>
      <c r="AT298" s="239" t="s">
        <v>210</v>
      </c>
      <c r="AU298" s="239" t="s">
        <v>91</v>
      </c>
      <c r="AY298" s="17" t="s">
        <v>208</v>
      </c>
      <c r="BE298" s="240">
        <f>IF(N298="základní",J298,0)</f>
        <v>0</v>
      </c>
      <c r="BF298" s="240">
        <f>IF(N298="snížená",J298,0)</f>
        <v>0</v>
      </c>
      <c r="BG298" s="240">
        <f>IF(N298="zákl. přenesená",J298,0)</f>
        <v>0</v>
      </c>
      <c r="BH298" s="240">
        <f>IF(N298="sníž. přenesená",J298,0)</f>
        <v>0</v>
      </c>
      <c r="BI298" s="240">
        <f>IF(N298="nulová",J298,0)</f>
        <v>0</v>
      </c>
      <c r="BJ298" s="17" t="s">
        <v>91</v>
      </c>
      <c r="BK298" s="240">
        <f>ROUND(I298*H298,2)</f>
        <v>0</v>
      </c>
      <c r="BL298" s="17" t="s">
        <v>214</v>
      </c>
      <c r="BM298" s="239" t="s">
        <v>470</v>
      </c>
    </row>
    <row r="299" s="2" customFormat="1" ht="37.8" customHeight="1">
      <c r="A299" s="38"/>
      <c r="B299" s="39"/>
      <c r="C299" s="227" t="s">
        <v>471</v>
      </c>
      <c r="D299" s="227" t="s">
        <v>210</v>
      </c>
      <c r="E299" s="228" t="s">
        <v>501</v>
      </c>
      <c r="F299" s="229" t="s">
        <v>502</v>
      </c>
      <c r="G299" s="230" t="s">
        <v>308</v>
      </c>
      <c r="H299" s="231">
        <v>75</v>
      </c>
      <c r="I299" s="232"/>
      <c r="J299" s="233">
        <f>ROUND(I299*H299,2)</f>
        <v>0</v>
      </c>
      <c r="K299" s="234"/>
      <c r="L299" s="44"/>
      <c r="M299" s="235" t="s">
        <v>1</v>
      </c>
      <c r="N299" s="236" t="s">
        <v>44</v>
      </c>
      <c r="O299" s="91"/>
      <c r="P299" s="237">
        <f>O299*H299</f>
        <v>0</v>
      </c>
      <c r="Q299" s="237">
        <v>0</v>
      </c>
      <c r="R299" s="237">
        <f>Q299*H299</f>
        <v>0</v>
      </c>
      <c r="S299" s="237">
        <v>0</v>
      </c>
      <c r="T299" s="238">
        <f>S299*H299</f>
        <v>0</v>
      </c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R299" s="239" t="s">
        <v>214</v>
      </c>
      <c r="AT299" s="239" t="s">
        <v>210</v>
      </c>
      <c r="AU299" s="239" t="s">
        <v>91</v>
      </c>
      <c r="AY299" s="17" t="s">
        <v>208</v>
      </c>
      <c r="BE299" s="240">
        <f>IF(N299="základní",J299,0)</f>
        <v>0</v>
      </c>
      <c r="BF299" s="240">
        <f>IF(N299="snížená",J299,0)</f>
        <v>0</v>
      </c>
      <c r="BG299" s="240">
        <f>IF(N299="zákl. přenesená",J299,0)</f>
        <v>0</v>
      </c>
      <c r="BH299" s="240">
        <f>IF(N299="sníž. přenesená",J299,0)</f>
        <v>0</v>
      </c>
      <c r="BI299" s="240">
        <f>IF(N299="nulová",J299,0)</f>
        <v>0</v>
      </c>
      <c r="BJ299" s="17" t="s">
        <v>91</v>
      </c>
      <c r="BK299" s="240">
        <f>ROUND(I299*H299,2)</f>
        <v>0</v>
      </c>
      <c r="BL299" s="17" t="s">
        <v>214</v>
      </c>
      <c r="BM299" s="239" t="s">
        <v>474</v>
      </c>
    </row>
    <row r="300" s="13" customFormat="1">
      <c r="A300" s="13"/>
      <c r="B300" s="241"/>
      <c r="C300" s="242"/>
      <c r="D300" s="243" t="s">
        <v>215</v>
      </c>
      <c r="E300" s="244" t="s">
        <v>1</v>
      </c>
      <c r="F300" s="245" t="s">
        <v>504</v>
      </c>
      <c r="G300" s="242"/>
      <c r="H300" s="244" t="s">
        <v>1</v>
      </c>
      <c r="I300" s="246"/>
      <c r="J300" s="242"/>
      <c r="K300" s="242"/>
      <c r="L300" s="247"/>
      <c r="M300" s="248"/>
      <c r="N300" s="249"/>
      <c r="O300" s="249"/>
      <c r="P300" s="249"/>
      <c r="Q300" s="249"/>
      <c r="R300" s="249"/>
      <c r="S300" s="249"/>
      <c r="T300" s="250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T300" s="251" t="s">
        <v>215</v>
      </c>
      <c r="AU300" s="251" t="s">
        <v>91</v>
      </c>
      <c r="AV300" s="13" t="s">
        <v>85</v>
      </c>
      <c r="AW300" s="13" t="s">
        <v>35</v>
      </c>
      <c r="AX300" s="13" t="s">
        <v>78</v>
      </c>
      <c r="AY300" s="251" t="s">
        <v>208</v>
      </c>
    </row>
    <row r="301" s="14" customFormat="1">
      <c r="A301" s="14"/>
      <c r="B301" s="252"/>
      <c r="C301" s="253"/>
      <c r="D301" s="243" t="s">
        <v>215</v>
      </c>
      <c r="E301" s="254" t="s">
        <v>1</v>
      </c>
      <c r="F301" s="255" t="s">
        <v>3441</v>
      </c>
      <c r="G301" s="253"/>
      <c r="H301" s="256">
        <v>75</v>
      </c>
      <c r="I301" s="257"/>
      <c r="J301" s="253"/>
      <c r="K301" s="253"/>
      <c r="L301" s="258"/>
      <c r="M301" s="259"/>
      <c r="N301" s="260"/>
      <c r="O301" s="260"/>
      <c r="P301" s="260"/>
      <c r="Q301" s="260"/>
      <c r="R301" s="260"/>
      <c r="S301" s="260"/>
      <c r="T301" s="261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T301" s="262" t="s">
        <v>215</v>
      </c>
      <c r="AU301" s="262" t="s">
        <v>91</v>
      </c>
      <c r="AV301" s="14" t="s">
        <v>91</v>
      </c>
      <c r="AW301" s="14" t="s">
        <v>35</v>
      </c>
      <c r="AX301" s="14" t="s">
        <v>78</v>
      </c>
      <c r="AY301" s="262" t="s">
        <v>208</v>
      </c>
    </row>
    <row r="302" s="15" customFormat="1">
      <c r="A302" s="15"/>
      <c r="B302" s="263"/>
      <c r="C302" s="264"/>
      <c r="D302" s="243" t="s">
        <v>215</v>
      </c>
      <c r="E302" s="265" t="s">
        <v>1</v>
      </c>
      <c r="F302" s="266" t="s">
        <v>218</v>
      </c>
      <c r="G302" s="264"/>
      <c r="H302" s="267">
        <v>75</v>
      </c>
      <c r="I302" s="268"/>
      <c r="J302" s="264"/>
      <c r="K302" s="264"/>
      <c r="L302" s="269"/>
      <c r="M302" s="270"/>
      <c r="N302" s="271"/>
      <c r="O302" s="271"/>
      <c r="P302" s="271"/>
      <c r="Q302" s="271"/>
      <c r="R302" s="271"/>
      <c r="S302" s="271"/>
      <c r="T302" s="272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T302" s="273" t="s">
        <v>215</v>
      </c>
      <c r="AU302" s="273" t="s">
        <v>91</v>
      </c>
      <c r="AV302" s="15" t="s">
        <v>214</v>
      </c>
      <c r="AW302" s="15" t="s">
        <v>35</v>
      </c>
      <c r="AX302" s="15" t="s">
        <v>85</v>
      </c>
      <c r="AY302" s="273" t="s">
        <v>208</v>
      </c>
    </row>
    <row r="303" s="2" customFormat="1" ht="37.8" customHeight="1">
      <c r="A303" s="38"/>
      <c r="B303" s="39"/>
      <c r="C303" s="227" t="s">
        <v>343</v>
      </c>
      <c r="D303" s="227" t="s">
        <v>210</v>
      </c>
      <c r="E303" s="228" t="s">
        <v>506</v>
      </c>
      <c r="F303" s="229" t="s">
        <v>507</v>
      </c>
      <c r="G303" s="230" t="s">
        <v>308</v>
      </c>
      <c r="H303" s="231">
        <v>75</v>
      </c>
      <c r="I303" s="232"/>
      <c r="J303" s="233">
        <f>ROUND(I303*H303,2)</f>
        <v>0</v>
      </c>
      <c r="K303" s="234"/>
      <c r="L303" s="44"/>
      <c r="M303" s="235" t="s">
        <v>1</v>
      </c>
      <c r="N303" s="236" t="s">
        <v>44</v>
      </c>
      <c r="O303" s="91"/>
      <c r="P303" s="237">
        <f>O303*H303</f>
        <v>0</v>
      </c>
      <c r="Q303" s="237">
        <v>0</v>
      </c>
      <c r="R303" s="237">
        <f>Q303*H303</f>
        <v>0</v>
      </c>
      <c r="S303" s="237">
        <v>0</v>
      </c>
      <c r="T303" s="238">
        <f>S303*H303</f>
        <v>0</v>
      </c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R303" s="239" t="s">
        <v>214</v>
      </c>
      <c r="AT303" s="239" t="s">
        <v>210</v>
      </c>
      <c r="AU303" s="239" t="s">
        <v>91</v>
      </c>
      <c r="AY303" s="17" t="s">
        <v>208</v>
      </c>
      <c r="BE303" s="240">
        <f>IF(N303="základní",J303,0)</f>
        <v>0</v>
      </c>
      <c r="BF303" s="240">
        <f>IF(N303="snížená",J303,0)</f>
        <v>0</v>
      </c>
      <c r="BG303" s="240">
        <f>IF(N303="zákl. přenesená",J303,0)</f>
        <v>0</v>
      </c>
      <c r="BH303" s="240">
        <f>IF(N303="sníž. přenesená",J303,0)</f>
        <v>0</v>
      </c>
      <c r="BI303" s="240">
        <f>IF(N303="nulová",J303,0)</f>
        <v>0</v>
      </c>
      <c r="BJ303" s="17" t="s">
        <v>91</v>
      </c>
      <c r="BK303" s="240">
        <f>ROUND(I303*H303,2)</f>
        <v>0</v>
      </c>
      <c r="BL303" s="17" t="s">
        <v>214</v>
      </c>
      <c r="BM303" s="239" t="s">
        <v>479</v>
      </c>
    </row>
    <row r="304" s="12" customFormat="1" ht="22.8" customHeight="1">
      <c r="A304" s="12"/>
      <c r="B304" s="211"/>
      <c r="C304" s="212"/>
      <c r="D304" s="213" t="s">
        <v>77</v>
      </c>
      <c r="E304" s="225" t="s">
        <v>226</v>
      </c>
      <c r="F304" s="225" t="s">
        <v>509</v>
      </c>
      <c r="G304" s="212"/>
      <c r="H304" s="212"/>
      <c r="I304" s="215"/>
      <c r="J304" s="226">
        <f>BK304</f>
        <v>0</v>
      </c>
      <c r="K304" s="212"/>
      <c r="L304" s="217"/>
      <c r="M304" s="218"/>
      <c r="N304" s="219"/>
      <c r="O304" s="219"/>
      <c r="P304" s="220">
        <f>SUM(P305:P336)</f>
        <v>0</v>
      </c>
      <c r="Q304" s="219"/>
      <c r="R304" s="220">
        <f>SUM(R305:R336)</f>
        <v>0</v>
      </c>
      <c r="S304" s="219"/>
      <c r="T304" s="221">
        <f>SUM(T305:T336)</f>
        <v>0</v>
      </c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R304" s="222" t="s">
        <v>85</v>
      </c>
      <c r="AT304" s="223" t="s">
        <v>77</v>
      </c>
      <c r="AU304" s="223" t="s">
        <v>85</v>
      </c>
      <c r="AY304" s="222" t="s">
        <v>208</v>
      </c>
      <c r="BK304" s="224">
        <f>SUM(BK305:BK336)</f>
        <v>0</v>
      </c>
    </row>
    <row r="305" s="2" customFormat="1" ht="49.05" customHeight="1">
      <c r="A305" s="38"/>
      <c r="B305" s="39"/>
      <c r="C305" s="227" t="s">
        <v>481</v>
      </c>
      <c r="D305" s="227" t="s">
        <v>210</v>
      </c>
      <c r="E305" s="228" t="s">
        <v>510</v>
      </c>
      <c r="F305" s="229" t="s">
        <v>511</v>
      </c>
      <c r="G305" s="230" t="s">
        <v>308</v>
      </c>
      <c r="H305" s="231">
        <v>1937.2000000000001</v>
      </c>
      <c r="I305" s="232"/>
      <c r="J305" s="233">
        <f>ROUND(I305*H305,2)</f>
        <v>0</v>
      </c>
      <c r="K305" s="234"/>
      <c r="L305" s="44"/>
      <c r="M305" s="235" t="s">
        <v>1</v>
      </c>
      <c r="N305" s="236" t="s">
        <v>44</v>
      </c>
      <c r="O305" s="91"/>
      <c r="P305" s="237">
        <f>O305*H305</f>
        <v>0</v>
      </c>
      <c r="Q305" s="237">
        <v>0</v>
      </c>
      <c r="R305" s="237">
        <f>Q305*H305</f>
        <v>0</v>
      </c>
      <c r="S305" s="237">
        <v>0</v>
      </c>
      <c r="T305" s="238">
        <f>S305*H305</f>
        <v>0</v>
      </c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R305" s="239" t="s">
        <v>214</v>
      </c>
      <c r="AT305" s="239" t="s">
        <v>210</v>
      </c>
      <c r="AU305" s="239" t="s">
        <v>91</v>
      </c>
      <c r="AY305" s="17" t="s">
        <v>208</v>
      </c>
      <c r="BE305" s="240">
        <f>IF(N305="základní",J305,0)</f>
        <v>0</v>
      </c>
      <c r="BF305" s="240">
        <f>IF(N305="snížená",J305,0)</f>
        <v>0</v>
      </c>
      <c r="BG305" s="240">
        <f>IF(N305="zákl. přenesená",J305,0)</f>
        <v>0</v>
      </c>
      <c r="BH305" s="240">
        <f>IF(N305="sníž. přenesená",J305,0)</f>
        <v>0</v>
      </c>
      <c r="BI305" s="240">
        <f>IF(N305="nulová",J305,0)</f>
        <v>0</v>
      </c>
      <c r="BJ305" s="17" t="s">
        <v>91</v>
      </c>
      <c r="BK305" s="240">
        <f>ROUND(I305*H305,2)</f>
        <v>0</v>
      </c>
      <c r="BL305" s="17" t="s">
        <v>214</v>
      </c>
      <c r="BM305" s="239" t="s">
        <v>484</v>
      </c>
    </row>
    <row r="306" s="13" customFormat="1">
      <c r="A306" s="13"/>
      <c r="B306" s="241"/>
      <c r="C306" s="242"/>
      <c r="D306" s="243" t="s">
        <v>215</v>
      </c>
      <c r="E306" s="244" t="s">
        <v>1</v>
      </c>
      <c r="F306" s="245" t="s">
        <v>3442</v>
      </c>
      <c r="G306" s="242"/>
      <c r="H306" s="244" t="s">
        <v>1</v>
      </c>
      <c r="I306" s="246"/>
      <c r="J306" s="242"/>
      <c r="K306" s="242"/>
      <c r="L306" s="247"/>
      <c r="M306" s="248"/>
      <c r="N306" s="249"/>
      <c r="O306" s="249"/>
      <c r="P306" s="249"/>
      <c r="Q306" s="249"/>
      <c r="R306" s="249"/>
      <c r="S306" s="249"/>
      <c r="T306" s="250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T306" s="251" t="s">
        <v>215</v>
      </c>
      <c r="AU306" s="251" t="s">
        <v>91</v>
      </c>
      <c r="AV306" s="13" t="s">
        <v>85</v>
      </c>
      <c r="AW306" s="13" t="s">
        <v>35</v>
      </c>
      <c r="AX306" s="13" t="s">
        <v>78</v>
      </c>
      <c r="AY306" s="251" t="s">
        <v>208</v>
      </c>
    </row>
    <row r="307" s="13" customFormat="1">
      <c r="A307" s="13"/>
      <c r="B307" s="241"/>
      <c r="C307" s="242"/>
      <c r="D307" s="243" t="s">
        <v>215</v>
      </c>
      <c r="E307" s="244" t="s">
        <v>1</v>
      </c>
      <c r="F307" s="245" t="s">
        <v>3443</v>
      </c>
      <c r="G307" s="242"/>
      <c r="H307" s="244" t="s">
        <v>1</v>
      </c>
      <c r="I307" s="246"/>
      <c r="J307" s="242"/>
      <c r="K307" s="242"/>
      <c r="L307" s="247"/>
      <c r="M307" s="248"/>
      <c r="N307" s="249"/>
      <c r="O307" s="249"/>
      <c r="P307" s="249"/>
      <c r="Q307" s="249"/>
      <c r="R307" s="249"/>
      <c r="S307" s="249"/>
      <c r="T307" s="250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T307" s="251" t="s">
        <v>215</v>
      </c>
      <c r="AU307" s="251" t="s">
        <v>91</v>
      </c>
      <c r="AV307" s="13" t="s">
        <v>85</v>
      </c>
      <c r="AW307" s="13" t="s">
        <v>35</v>
      </c>
      <c r="AX307" s="13" t="s">
        <v>78</v>
      </c>
      <c r="AY307" s="251" t="s">
        <v>208</v>
      </c>
    </row>
    <row r="308" s="14" customFormat="1">
      <c r="A308" s="14"/>
      <c r="B308" s="252"/>
      <c r="C308" s="253"/>
      <c r="D308" s="243" t="s">
        <v>215</v>
      </c>
      <c r="E308" s="254" t="s">
        <v>1</v>
      </c>
      <c r="F308" s="255" t="s">
        <v>3444</v>
      </c>
      <c r="G308" s="253"/>
      <c r="H308" s="256">
        <v>1937.2000000000001</v>
      </c>
      <c r="I308" s="257"/>
      <c r="J308" s="253"/>
      <c r="K308" s="253"/>
      <c r="L308" s="258"/>
      <c r="M308" s="259"/>
      <c r="N308" s="260"/>
      <c r="O308" s="260"/>
      <c r="P308" s="260"/>
      <c r="Q308" s="260"/>
      <c r="R308" s="260"/>
      <c r="S308" s="260"/>
      <c r="T308" s="261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T308" s="262" t="s">
        <v>215</v>
      </c>
      <c r="AU308" s="262" t="s">
        <v>91</v>
      </c>
      <c r="AV308" s="14" t="s">
        <v>91</v>
      </c>
      <c r="AW308" s="14" t="s">
        <v>35</v>
      </c>
      <c r="AX308" s="14" t="s">
        <v>78</v>
      </c>
      <c r="AY308" s="262" t="s">
        <v>208</v>
      </c>
    </row>
    <row r="309" s="15" customFormat="1">
      <c r="A309" s="15"/>
      <c r="B309" s="263"/>
      <c r="C309" s="264"/>
      <c r="D309" s="243" t="s">
        <v>215</v>
      </c>
      <c r="E309" s="265" t="s">
        <v>1</v>
      </c>
      <c r="F309" s="266" t="s">
        <v>218</v>
      </c>
      <c r="G309" s="264"/>
      <c r="H309" s="267">
        <v>1937.2000000000001</v>
      </c>
      <c r="I309" s="268"/>
      <c r="J309" s="264"/>
      <c r="K309" s="264"/>
      <c r="L309" s="269"/>
      <c r="M309" s="270"/>
      <c r="N309" s="271"/>
      <c r="O309" s="271"/>
      <c r="P309" s="271"/>
      <c r="Q309" s="271"/>
      <c r="R309" s="271"/>
      <c r="S309" s="271"/>
      <c r="T309" s="272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T309" s="273" t="s">
        <v>215</v>
      </c>
      <c r="AU309" s="273" t="s">
        <v>91</v>
      </c>
      <c r="AV309" s="15" t="s">
        <v>214</v>
      </c>
      <c r="AW309" s="15" t="s">
        <v>35</v>
      </c>
      <c r="AX309" s="15" t="s">
        <v>85</v>
      </c>
      <c r="AY309" s="273" t="s">
        <v>208</v>
      </c>
    </row>
    <row r="310" s="2" customFormat="1" ht="44.25" customHeight="1">
      <c r="A310" s="38"/>
      <c r="B310" s="39"/>
      <c r="C310" s="227" t="s">
        <v>347</v>
      </c>
      <c r="D310" s="227" t="s">
        <v>210</v>
      </c>
      <c r="E310" s="228" t="s">
        <v>515</v>
      </c>
      <c r="F310" s="229" t="s">
        <v>516</v>
      </c>
      <c r="G310" s="230" t="s">
        <v>308</v>
      </c>
      <c r="H310" s="231">
        <v>2027.2000000000001</v>
      </c>
      <c r="I310" s="232"/>
      <c r="J310" s="233">
        <f>ROUND(I310*H310,2)</f>
        <v>0</v>
      </c>
      <c r="K310" s="234"/>
      <c r="L310" s="44"/>
      <c r="M310" s="235" t="s">
        <v>1</v>
      </c>
      <c r="N310" s="236" t="s">
        <v>44</v>
      </c>
      <c r="O310" s="91"/>
      <c r="P310" s="237">
        <f>O310*H310</f>
        <v>0</v>
      </c>
      <c r="Q310" s="237">
        <v>0</v>
      </c>
      <c r="R310" s="237">
        <f>Q310*H310</f>
        <v>0</v>
      </c>
      <c r="S310" s="237">
        <v>0</v>
      </c>
      <c r="T310" s="238">
        <f>S310*H310</f>
        <v>0</v>
      </c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R310" s="239" t="s">
        <v>214</v>
      </c>
      <c r="AT310" s="239" t="s">
        <v>210</v>
      </c>
      <c r="AU310" s="239" t="s">
        <v>91</v>
      </c>
      <c r="AY310" s="17" t="s">
        <v>208</v>
      </c>
      <c r="BE310" s="240">
        <f>IF(N310="základní",J310,0)</f>
        <v>0</v>
      </c>
      <c r="BF310" s="240">
        <f>IF(N310="snížená",J310,0)</f>
        <v>0</v>
      </c>
      <c r="BG310" s="240">
        <f>IF(N310="zákl. přenesená",J310,0)</f>
        <v>0</v>
      </c>
      <c r="BH310" s="240">
        <f>IF(N310="sníž. přenesená",J310,0)</f>
        <v>0</v>
      </c>
      <c r="BI310" s="240">
        <f>IF(N310="nulová",J310,0)</f>
        <v>0</v>
      </c>
      <c r="BJ310" s="17" t="s">
        <v>91</v>
      </c>
      <c r="BK310" s="240">
        <f>ROUND(I310*H310,2)</f>
        <v>0</v>
      </c>
      <c r="BL310" s="17" t="s">
        <v>214</v>
      </c>
      <c r="BM310" s="239" t="s">
        <v>488</v>
      </c>
    </row>
    <row r="311" s="14" customFormat="1">
      <c r="A311" s="14"/>
      <c r="B311" s="252"/>
      <c r="C311" s="253"/>
      <c r="D311" s="243" t="s">
        <v>215</v>
      </c>
      <c r="E311" s="254" t="s">
        <v>1</v>
      </c>
      <c r="F311" s="255" t="s">
        <v>3445</v>
      </c>
      <c r="G311" s="253"/>
      <c r="H311" s="256">
        <v>2027.2000000000001</v>
      </c>
      <c r="I311" s="257"/>
      <c r="J311" s="253"/>
      <c r="K311" s="253"/>
      <c r="L311" s="258"/>
      <c r="M311" s="259"/>
      <c r="N311" s="260"/>
      <c r="O311" s="260"/>
      <c r="P311" s="260"/>
      <c r="Q311" s="260"/>
      <c r="R311" s="260"/>
      <c r="S311" s="260"/>
      <c r="T311" s="261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T311" s="262" t="s">
        <v>215</v>
      </c>
      <c r="AU311" s="262" t="s">
        <v>91</v>
      </c>
      <c r="AV311" s="14" t="s">
        <v>91</v>
      </c>
      <c r="AW311" s="14" t="s">
        <v>35</v>
      </c>
      <c r="AX311" s="14" t="s">
        <v>78</v>
      </c>
      <c r="AY311" s="262" t="s">
        <v>208</v>
      </c>
    </row>
    <row r="312" s="15" customFormat="1">
      <c r="A312" s="15"/>
      <c r="B312" s="263"/>
      <c r="C312" s="264"/>
      <c r="D312" s="243" t="s">
        <v>215</v>
      </c>
      <c r="E312" s="265" t="s">
        <v>1</v>
      </c>
      <c r="F312" s="266" t="s">
        <v>218</v>
      </c>
      <c r="G312" s="264"/>
      <c r="H312" s="267">
        <v>2027.2000000000001</v>
      </c>
      <c r="I312" s="268"/>
      <c r="J312" s="264"/>
      <c r="K312" s="264"/>
      <c r="L312" s="269"/>
      <c r="M312" s="270"/>
      <c r="N312" s="271"/>
      <c r="O312" s="271"/>
      <c r="P312" s="271"/>
      <c r="Q312" s="271"/>
      <c r="R312" s="271"/>
      <c r="S312" s="271"/>
      <c r="T312" s="272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T312" s="273" t="s">
        <v>215</v>
      </c>
      <c r="AU312" s="273" t="s">
        <v>91</v>
      </c>
      <c r="AV312" s="15" t="s">
        <v>214</v>
      </c>
      <c r="AW312" s="15" t="s">
        <v>35</v>
      </c>
      <c r="AX312" s="15" t="s">
        <v>85</v>
      </c>
      <c r="AY312" s="273" t="s">
        <v>208</v>
      </c>
    </row>
    <row r="313" s="2" customFormat="1" ht="37.8" customHeight="1">
      <c r="A313" s="38"/>
      <c r="B313" s="39"/>
      <c r="C313" s="227" t="s">
        <v>489</v>
      </c>
      <c r="D313" s="227" t="s">
        <v>210</v>
      </c>
      <c r="E313" s="228" t="s">
        <v>519</v>
      </c>
      <c r="F313" s="229" t="s">
        <v>3446</v>
      </c>
      <c r="G313" s="230" t="s">
        <v>308</v>
      </c>
      <c r="H313" s="231">
        <v>2060</v>
      </c>
      <c r="I313" s="232"/>
      <c r="J313" s="233">
        <f>ROUND(I313*H313,2)</f>
        <v>0</v>
      </c>
      <c r="K313" s="234"/>
      <c r="L313" s="44"/>
      <c r="M313" s="235" t="s">
        <v>1</v>
      </c>
      <c r="N313" s="236" t="s">
        <v>44</v>
      </c>
      <c r="O313" s="91"/>
      <c r="P313" s="237">
        <f>O313*H313</f>
        <v>0</v>
      </c>
      <c r="Q313" s="237">
        <v>0</v>
      </c>
      <c r="R313" s="237">
        <f>Q313*H313</f>
        <v>0</v>
      </c>
      <c r="S313" s="237">
        <v>0</v>
      </c>
      <c r="T313" s="238">
        <f>S313*H313</f>
        <v>0</v>
      </c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R313" s="239" t="s">
        <v>214</v>
      </c>
      <c r="AT313" s="239" t="s">
        <v>210</v>
      </c>
      <c r="AU313" s="239" t="s">
        <v>91</v>
      </c>
      <c r="AY313" s="17" t="s">
        <v>208</v>
      </c>
      <c r="BE313" s="240">
        <f>IF(N313="základní",J313,0)</f>
        <v>0</v>
      </c>
      <c r="BF313" s="240">
        <f>IF(N313="snížená",J313,0)</f>
        <v>0</v>
      </c>
      <c r="BG313" s="240">
        <f>IF(N313="zákl. přenesená",J313,0)</f>
        <v>0</v>
      </c>
      <c r="BH313" s="240">
        <f>IF(N313="sníž. přenesená",J313,0)</f>
        <v>0</v>
      </c>
      <c r="BI313" s="240">
        <f>IF(N313="nulová",J313,0)</f>
        <v>0</v>
      </c>
      <c r="BJ313" s="17" t="s">
        <v>91</v>
      </c>
      <c r="BK313" s="240">
        <f>ROUND(I313*H313,2)</f>
        <v>0</v>
      </c>
      <c r="BL313" s="17" t="s">
        <v>214</v>
      </c>
      <c r="BM313" s="239" t="s">
        <v>492</v>
      </c>
    </row>
    <row r="314" s="14" customFormat="1">
      <c r="A314" s="14"/>
      <c r="B314" s="252"/>
      <c r="C314" s="253"/>
      <c r="D314" s="243" t="s">
        <v>215</v>
      </c>
      <c r="E314" s="254" t="s">
        <v>1</v>
      </c>
      <c r="F314" s="255" t="s">
        <v>3447</v>
      </c>
      <c r="G314" s="253"/>
      <c r="H314" s="256">
        <v>2060</v>
      </c>
      <c r="I314" s="257"/>
      <c r="J314" s="253"/>
      <c r="K314" s="253"/>
      <c r="L314" s="258"/>
      <c r="M314" s="259"/>
      <c r="N314" s="260"/>
      <c r="O314" s="260"/>
      <c r="P314" s="260"/>
      <c r="Q314" s="260"/>
      <c r="R314" s="260"/>
      <c r="S314" s="260"/>
      <c r="T314" s="261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T314" s="262" t="s">
        <v>215</v>
      </c>
      <c r="AU314" s="262" t="s">
        <v>91</v>
      </c>
      <c r="AV314" s="14" t="s">
        <v>91</v>
      </c>
      <c r="AW314" s="14" t="s">
        <v>35</v>
      </c>
      <c r="AX314" s="14" t="s">
        <v>78</v>
      </c>
      <c r="AY314" s="262" t="s">
        <v>208</v>
      </c>
    </row>
    <row r="315" s="15" customFormat="1">
      <c r="A315" s="15"/>
      <c r="B315" s="263"/>
      <c r="C315" s="264"/>
      <c r="D315" s="243" t="s">
        <v>215</v>
      </c>
      <c r="E315" s="265" t="s">
        <v>1</v>
      </c>
      <c r="F315" s="266" t="s">
        <v>218</v>
      </c>
      <c r="G315" s="264"/>
      <c r="H315" s="267">
        <v>2060</v>
      </c>
      <c r="I315" s="268"/>
      <c r="J315" s="264"/>
      <c r="K315" s="264"/>
      <c r="L315" s="269"/>
      <c r="M315" s="270"/>
      <c r="N315" s="271"/>
      <c r="O315" s="271"/>
      <c r="P315" s="271"/>
      <c r="Q315" s="271"/>
      <c r="R315" s="271"/>
      <c r="S315" s="271"/>
      <c r="T315" s="272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T315" s="273" t="s">
        <v>215</v>
      </c>
      <c r="AU315" s="273" t="s">
        <v>91</v>
      </c>
      <c r="AV315" s="15" t="s">
        <v>214</v>
      </c>
      <c r="AW315" s="15" t="s">
        <v>35</v>
      </c>
      <c r="AX315" s="15" t="s">
        <v>85</v>
      </c>
      <c r="AY315" s="273" t="s">
        <v>208</v>
      </c>
    </row>
    <row r="316" s="2" customFormat="1" ht="55.5" customHeight="1">
      <c r="A316" s="38"/>
      <c r="B316" s="39"/>
      <c r="C316" s="227" t="s">
        <v>352</v>
      </c>
      <c r="D316" s="227" t="s">
        <v>210</v>
      </c>
      <c r="E316" s="228" t="s">
        <v>524</v>
      </c>
      <c r="F316" s="229" t="s">
        <v>525</v>
      </c>
      <c r="G316" s="230" t="s">
        <v>308</v>
      </c>
      <c r="H316" s="231">
        <v>45</v>
      </c>
      <c r="I316" s="232"/>
      <c r="J316" s="233">
        <f>ROUND(I316*H316,2)</f>
        <v>0</v>
      </c>
      <c r="K316" s="234"/>
      <c r="L316" s="44"/>
      <c r="M316" s="235" t="s">
        <v>1</v>
      </c>
      <c r="N316" s="236" t="s">
        <v>44</v>
      </c>
      <c r="O316" s="91"/>
      <c r="P316" s="237">
        <f>O316*H316</f>
        <v>0</v>
      </c>
      <c r="Q316" s="237">
        <v>0</v>
      </c>
      <c r="R316" s="237">
        <f>Q316*H316</f>
        <v>0</v>
      </c>
      <c r="S316" s="237">
        <v>0</v>
      </c>
      <c r="T316" s="238">
        <f>S316*H316</f>
        <v>0</v>
      </c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R316" s="239" t="s">
        <v>214</v>
      </c>
      <c r="AT316" s="239" t="s">
        <v>210</v>
      </c>
      <c r="AU316" s="239" t="s">
        <v>91</v>
      </c>
      <c r="AY316" s="17" t="s">
        <v>208</v>
      </c>
      <c r="BE316" s="240">
        <f>IF(N316="základní",J316,0)</f>
        <v>0</v>
      </c>
      <c r="BF316" s="240">
        <f>IF(N316="snížená",J316,0)</f>
        <v>0</v>
      </c>
      <c r="BG316" s="240">
        <f>IF(N316="zákl. přenesená",J316,0)</f>
        <v>0</v>
      </c>
      <c r="BH316" s="240">
        <f>IF(N316="sníž. přenesená",J316,0)</f>
        <v>0</v>
      </c>
      <c r="BI316" s="240">
        <f>IF(N316="nulová",J316,0)</f>
        <v>0</v>
      </c>
      <c r="BJ316" s="17" t="s">
        <v>91</v>
      </c>
      <c r="BK316" s="240">
        <f>ROUND(I316*H316,2)</f>
        <v>0</v>
      </c>
      <c r="BL316" s="17" t="s">
        <v>214</v>
      </c>
      <c r="BM316" s="239" t="s">
        <v>495</v>
      </c>
    </row>
    <row r="317" s="2" customFormat="1" ht="24.15" customHeight="1">
      <c r="A317" s="38"/>
      <c r="B317" s="39"/>
      <c r="C317" s="274" t="s">
        <v>497</v>
      </c>
      <c r="D317" s="274" t="s">
        <v>253</v>
      </c>
      <c r="E317" s="275" t="s">
        <v>528</v>
      </c>
      <c r="F317" s="276" t="s">
        <v>529</v>
      </c>
      <c r="G317" s="277" t="s">
        <v>308</v>
      </c>
      <c r="H317" s="278">
        <v>45.899999999999999</v>
      </c>
      <c r="I317" s="279"/>
      <c r="J317" s="280">
        <f>ROUND(I317*H317,2)</f>
        <v>0</v>
      </c>
      <c r="K317" s="281"/>
      <c r="L317" s="282"/>
      <c r="M317" s="283" t="s">
        <v>1</v>
      </c>
      <c r="N317" s="284" t="s">
        <v>44</v>
      </c>
      <c r="O317" s="91"/>
      <c r="P317" s="237">
        <f>O317*H317</f>
        <v>0</v>
      </c>
      <c r="Q317" s="237">
        <v>0</v>
      </c>
      <c r="R317" s="237">
        <f>Q317*H317</f>
        <v>0</v>
      </c>
      <c r="S317" s="237">
        <v>0</v>
      </c>
      <c r="T317" s="238">
        <f>S317*H317</f>
        <v>0</v>
      </c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R317" s="239" t="s">
        <v>231</v>
      </c>
      <c r="AT317" s="239" t="s">
        <v>253</v>
      </c>
      <c r="AU317" s="239" t="s">
        <v>91</v>
      </c>
      <c r="AY317" s="17" t="s">
        <v>208</v>
      </c>
      <c r="BE317" s="240">
        <f>IF(N317="základní",J317,0)</f>
        <v>0</v>
      </c>
      <c r="BF317" s="240">
        <f>IF(N317="snížená",J317,0)</f>
        <v>0</v>
      </c>
      <c r="BG317" s="240">
        <f>IF(N317="zákl. přenesená",J317,0)</f>
        <v>0</v>
      </c>
      <c r="BH317" s="240">
        <f>IF(N317="sníž. přenesená",J317,0)</f>
        <v>0</v>
      </c>
      <c r="BI317" s="240">
        <f>IF(N317="nulová",J317,0)</f>
        <v>0</v>
      </c>
      <c r="BJ317" s="17" t="s">
        <v>91</v>
      </c>
      <c r="BK317" s="240">
        <f>ROUND(I317*H317,2)</f>
        <v>0</v>
      </c>
      <c r="BL317" s="17" t="s">
        <v>214</v>
      </c>
      <c r="BM317" s="239" t="s">
        <v>500</v>
      </c>
    </row>
    <row r="318" s="14" customFormat="1">
      <c r="A318" s="14"/>
      <c r="B318" s="252"/>
      <c r="C318" s="253"/>
      <c r="D318" s="243" t="s">
        <v>215</v>
      </c>
      <c r="E318" s="254" t="s">
        <v>1</v>
      </c>
      <c r="F318" s="255" t="s">
        <v>3448</v>
      </c>
      <c r="G318" s="253"/>
      <c r="H318" s="256">
        <v>45.899999999999999</v>
      </c>
      <c r="I318" s="257"/>
      <c r="J318" s="253"/>
      <c r="K318" s="253"/>
      <c r="L318" s="258"/>
      <c r="M318" s="259"/>
      <c r="N318" s="260"/>
      <c r="O318" s="260"/>
      <c r="P318" s="260"/>
      <c r="Q318" s="260"/>
      <c r="R318" s="260"/>
      <c r="S318" s="260"/>
      <c r="T318" s="261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T318" s="262" t="s">
        <v>215</v>
      </c>
      <c r="AU318" s="262" t="s">
        <v>91</v>
      </c>
      <c r="AV318" s="14" t="s">
        <v>91</v>
      </c>
      <c r="AW318" s="14" t="s">
        <v>35</v>
      </c>
      <c r="AX318" s="14" t="s">
        <v>78</v>
      </c>
      <c r="AY318" s="262" t="s">
        <v>208</v>
      </c>
    </row>
    <row r="319" s="15" customFormat="1">
      <c r="A319" s="15"/>
      <c r="B319" s="263"/>
      <c r="C319" s="264"/>
      <c r="D319" s="243" t="s">
        <v>215</v>
      </c>
      <c r="E319" s="265" t="s">
        <v>1</v>
      </c>
      <c r="F319" s="266" t="s">
        <v>218</v>
      </c>
      <c r="G319" s="264"/>
      <c r="H319" s="267">
        <v>45.899999999999999</v>
      </c>
      <c r="I319" s="268"/>
      <c r="J319" s="264"/>
      <c r="K319" s="264"/>
      <c r="L319" s="269"/>
      <c r="M319" s="270"/>
      <c r="N319" s="271"/>
      <c r="O319" s="271"/>
      <c r="P319" s="271"/>
      <c r="Q319" s="271"/>
      <c r="R319" s="271"/>
      <c r="S319" s="271"/>
      <c r="T319" s="272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T319" s="273" t="s">
        <v>215</v>
      </c>
      <c r="AU319" s="273" t="s">
        <v>91</v>
      </c>
      <c r="AV319" s="15" t="s">
        <v>214</v>
      </c>
      <c r="AW319" s="15" t="s">
        <v>35</v>
      </c>
      <c r="AX319" s="15" t="s">
        <v>85</v>
      </c>
      <c r="AY319" s="273" t="s">
        <v>208</v>
      </c>
    </row>
    <row r="320" s="2" customFormat="1" ht="44.25" customHeight="1">
      <c r="A320" s="38"/>
      <c r="B320" s="39"/>
      <c r="C320" s="227" t="s">
        <v>356</v>
      </c>
      <c r="D320" s="227" t="s">
        <v>210</v>
      </c>
      <c r="E320" s="228" t="s">
        <v>533</v>
      </c>
      <c r="F320" s="229" t="s">
        <v>534</v>
      </c>
      <c r="G320" s="230" t="s">
        <v>308</v>
      </c>
      <c r="H320" s="231">
        <v>160</v>
      </c>
      <c r="I320" s="232"/>
      <c r="J320" s="233">
        <f>ROUND(I320*H320,2)</f>
        <v>0</v>
      </c>
      <c r="K320" s="234"/>
      <c r="L320" s="44"/>
      <c r="M320" s="235" t="s">
        <v>1</v>
      </c>
      <c r="N320" s="236" t="s">
        <v>44</v>
      </c>
      <c r="O320" s="91"/>
      <c r="P320" s="237">
        <f>O320*H320</f>
        <v>0</v>
      </c>
      <c r="Q320" s="237">
        <v>0</v>
      </c>
      <c r="R320" s="237">
        <f>Q320*H320</f>
        <v>0</v>
      </c>
      <c r="S320" s="237">
        <v>0</v>
      </c>
      <c r="T320" s="238">
        <f>S320*H320</f>
        <v>0</v>
      </c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R320" s="239" t="s">
        <v>214</v>
      </c>
      <c r="AT320" s="239" t="s">
        <v>210</v>
      </c>
      <c r="AU320" s="239" t="s">
        <v>91</v>
      </c>
      <c r="AY320" s="17" t="s">
        <v>208</v>
      </c>
      <c r="BE320" s="240">
        <f>IF(N320="základní",J320,0)</f>
        <v>0</v>
      </c>
      <c r="BF320" s="240">
        <f>IF(N320="snížená",J320,0)</f>
        <v>0</v>
      </c>
      <c r="BG320" s="240">
        <f>IF(N320="zákl. přenesená",J320,0)</f>
        <v>0</v>
      </c>
      <c r="BH320" s="240">
        <f>IF(N320="sníž. přenesená",J320,0)</f>
        <v>0</v>
      </c>
      <c r="BI320" s="240">
        <f>IF(N320="nulová",J320,0)</f>
        <v>0</v>
      </c>
      <c r="BJ320" s="17" t="s">
        <v>91</v>
      </c>
      <c r="BK320" s="240">
        <f>ROUND(I320*H320,2)</f>
        <v>0</v>
      </c>
      <c r="BL320" s="17" t="s">
        <v>214</v>
      </c>
      <c r="BM320" s="239" t="s">
        <v>503</v>
      </c>
    </row>
    <row r="321" s="2" customFormat="1" ht="16.5" customHeight="1">
      <c r="A321" s="38"/>
      <c r="B321" s="39"/>
      <c r="C321" s="227" t="s">
        <v>505</v>
      </c>
      <c r="D321" s="227" t="s">
        <v>210</v>
      </c>
      <c r="E321" s="228" t="s">
        <v>537</v>
      </c>
      <c r="F321" s="229" t="s">
        <v>538</v>
      </c>
      <c r="G321" s="230" t="s">
        <v>308</v>
      </c>
      <c r="H321" s="231">
        <v>855</v>
      </c>
      <c r="I321" s="232"/>
      <c r="J321" s="233">
        <f>ROUND(I321*H321,2)</f>
        <v>0</v>
      </c>
      <c r="K321" s="234"/>
      <c r="L321" s="44"/>
      <c r="M321" s="235" t="s">
        <v>1</v>
      </c>
      <c r="N321" s="236" t="s">
        <v>44</v>
      </c>
      <c r="O321" s="91"/>
      <c r="P321" s="237">
        <f>O321*H321</f>
        <v>0</v>
      </c>
      <c r="Q321" s="237">
        <v>0</v>
      </c>
      <c r="R321" s="237">
        <f>Q321*H321</f>
        <v>0</v>
      </c>
      <c r="S321" s="237">
        <v>0</v>
      </c>
      <c r="T321" s="238">
        <f>S321*H321</f>
        <v>0</v>
      </c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R321" s="239" t="s">
        <v>214</v>
      </c>
      <c r="AT321" s="239" t="s">
        <v>210</v>
      </c>
      <c r="AU321" s="239" t="s">
        <v>91</v>
      </c>
      <c r="AY321" s="17" t="s">
        <v>208</v>
      </c>
      <c r="BE321" s="240">
        <f>IF(N321="základní",J321,0)</f>
        <v>0</v>
      </c>
      <c r="BF321" s="240">
        <f>IF(N321="snížená",J321,0)</f>
        <v>0</v>
      </c>
      <c r="BG321" s="240">
        <f>IF(N321="zákl. přenesená",J321,0)</f>
        <v>0</v>
      </c>
      <c r="BH321" s="240">
        <f>IF(N321="sníž. přenesená",J321,0)</f>
        <v>0</v>
      </c>
      <c r="BI321" s="240">
        <f>IF(N321="nulová",J321,0)</f>
        <v>0</v>
      </c>
      <c r="BJ321" s="17" t="s">
        <v>91</v>
      </c>
      <c r="BK321" s="240">
        <f>ROUND(I321*H321,2)</f>
        <v>0</v>
      </c>
      <c r="BL321" s="17" t="s">
        <v>214</v>
      </c>
      <c r="BM321" s="239" t="s">
        <v>508</v>
      </c>
    </row>
    <row r="322" s="14" customFormat="1">
      <c r="A322" s="14"/>
      <c r="B322" s="252"/>
      <c r="C322" s="253"/>
      <c r="D322" s="243" t="s">
        <v>215</v>
      </c>
      <c r="E322" s="254" t="s">
        <v>1</v>
      </c>
      <c r="F322" s="255" t="s">
        <v>3449</v>
      </c>
      <c r="G322" s="253"/>
      <c r="H322" s="256">
        <v>855</v>
      </c>
      <c r="I322" s="257"/>
      <c r="J322" s="253"/>
      <c r="K322" s="253"/>
      <c r="L322" s="258"/>
      <c r="M322" s="259"/>
      <c r="N322" s="260"/>
      <c r="O322" s="260"/>
      <c r="P322" s="260"/>
      <c r="Q322" s="260"/>
      <c r="R322" s="260"/>
      <c r="S322" s="260"/>
      <c r="T322" s="261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T322" s="262" t="s">
        <v>215</v>
      </c>
      <c r="AU322" s="262" t="s">
        <v>91</v>
      </c>
      <c r="AV322" s="14" t="s">
        <v>91</v>
      </c>
      <c r="AW322" s="14" t="s">
        <v>35</v>
      </c>
      <c r="AX322" s="14" t="s">
        <v>78</v>
      </c>
      <c r="AY322" s="262" t="s">
        <v>208</v>
      </c>
    </row>
    <row r="323" s="15" customFormat="1">
      <c r="A323" s="15"/>
      <c r="B323" s="263"/>
      <c r="C323" s="264"/>
      <c r="D323" s="243" t="s">
        <v>215</v>
      </c>
      <c r="E323" s="265" t="s">
        <v>1</v>
      </c>
      <c r="F323" s="266" t="s">
        <v>218</v>
      </c>
      <c r="G323" s="264"/>
      <c r="H323" s="267">
        <v>855</v>
      </c>
      <c r="I323" s="268"/>
      <c r="J323" s="264"/>
      <c r="K323" s="264"/>
      <c r="L323" s="269"/>
      <c r="M323" s="270"/>
      <c r="N323" s="271"/>
      <c r="O323" s="271"/>
      <c r="P323" s="271"/>
      <c r="Q323" s="271"/>
      <c r="R323" s="271"/>
      <c r="S323" s="271"/>
      <c r="T323" s="272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T323" s="273" t="s">
        <v>215</v>
      </c>
      <c r="AU323" s="273" t="s">
        <v>91</v>
      </c>
      <c r="AV323" s="15" t="s">
        <v>214</v>
      </c>
      <c r="AW323" s="15" t="s">
        <v>35</v>
      </c>
      <c r="AX323" s="15" t="s">
        <v>85</v>
      </c>
      <c r="AY323" s="273" t="s">
        <v>208</v>
      </c>
    </row>
    <row r="324" s="2" customFormat="1" ht="33" customHeight="1">
      <c r="A324" s="38"/>
      <c r="B324" s="39"/>
      <c r="C324" s="227" t="s">
        <v>360</v>
      </c>
      <c r="D324" s="227" t="s">
        <v>210</v>
      </c>
      <c r="E324" s="228" t="s">
        <v>542</v>
      </c>
      <c r="F324" s="229" t="s">
        <v>543</v>
      </c>
      <c r="G324" s="230" t="s">
        <v>213</v>
      </c>
      <c r="H324" s="231">
        <v>78.650000000000006</v>
      </c>
      <c r="I324" s="232"/>
      <c r="J324" s="233">
        <f>ROUND(I324*H324,2)</f>
        <v>0</v>
      </c>
      <c r="K324" s="234"/>
      <c r="L324" s="44"/>
      <c r="M324" s="235" t="s">
        <v>1</v>
      </c>
      <c r="N324" s="236" t="s">
        <v>44</v>
      </c>
      <c r="O324" s="91"/>
      <c r="P324" s="237">
        <f>O324*H324</f>
        <v>0</v>
      </c>
      <c r="Q324" s="237">
        <v>0</v>
      </c>
      <c r="R324" s="237">
        <f>Q324*H324</f>
        <v>0</v>
      </c>
      <c r="S324" s="237">
        <v>0</v>
      </c>
      <c r="T324" s="238">
        <f>S324*H324</f>
        <v>0</v>
      </c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R324" s="239" t="s">
        <v>214</v>
      </c>
      <c r="AT324" s="239" t="s">
        <v>210</v>
      </c>
      <c r="AU324" s="239" t="s">
        <v>91</v>
      </c>
      <c r="AY324" s="17" t="s">
        <v>208</v>
      </c>
      <c r="BE324" s="240">
        <f>IF(N324="základní",J324,0)</f>
        <v>0</v>
      </c>
      <c r="BF324" s="240">
        <f>IF(N324="snížená",J324,0)</f>
        <v>0</v>
      </c>
      <c r="BG324" s="240">
        <f>IF(N324="zákl. přenesená",J324,0)</f>
        <v>0</v>
      </c>
      <c r="BH324" s="240">
        <f>IF(N324="sníž. přenesená",J324,0)</f>
        <v>0</v>
      </c>
      <c r="BI324" s="240">
        <f>IF(N324="nulová",J324,0)</f>
        <v>0</v>
      </c>
      <c r="BJ324" s="17" t="s">
        <v>91</v>
      </c>
      <c r="BK324" s="240">
        <f>ROUND(I324*H324,2)</f>
        <v>0</v>
      </c>
      <c r="BL324" s="17" t="s">
        <v>214</v>
      </c>
      <c r="BM324" s="239" t="s">
        <v>512</v>
      </c>
    </row>
    <row r="325" s="14" customFormat="1">
      <c r="A325" s="14"/>
      <c r="B325" s="252"/>
      <c r="C325" s="253"/>
      <c r="D325" s="243" t="s">
        <v>215</v>
      </c>
      <c r="E325" s="254" t="s">
        <v>1</v>
      </c>
      <c r="F325" s="255" t="s">
        <v>3450</v>
      </c>
      <c r="G325" s="253"/>
      <c r="H325" s="256">
        <v>78.650000000000006</v>
      </c>
      <c r="I325" s="257"/>
      <c r="J325" s="253"/>
      <c r="K325" s="253"/>
      <c r="L325" s="258"/>
      <c r="M325" s="259"/>
      <c r="N325" s="260"/>
      <c r="O325" s="260"/>
      <c r="P325" s="260"/>
      <c r="Q325" s="260"/>
      <c r="R325" s="260"/>
      <c r="S325" s="260"/>
      <c r="T325" s="261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T325" s="262" t="s">
        <v>215</v>
      </c>
      <c r="AU325" s="262" t="s">
        <v>91</v>
      </c>
      <c r="AV325" s="14" t="s">
        <v>91</v>
      </c>
      <c r="AW325" s="14" t="s">
        <v>35</v>
      </c>
      <c r="AX325" s="14" t="s">
        <v>78</v>
      </c>
      <c r="AY325" s="262" t="s">
        <v>208</v>
      </c>
    </row>
    <row r="326" s="15" customFormat="1">
      <c r="A326" s="15"/>
      <c r="B326" s="263"/>
      <c r="C326" s="264"/>
      <c r="D326" s="243" t="s">
        <v>215</v>
      </c>
      <c r="E326" s="265" t="s">
        <v>1</v>
      </c>
      <c r="F326" s="266" t="s">
        <v>218</v>
      </c>
      <c r="G326" s="264"/>
      <c r="H326" s="267">
        <v>78.650000000000006</v>
      </c>
      <c r="I326" s="268"/>
      <c r="J326" s="264"/>
      <c r="K326" s="264"/>
      <c r="L326" s="269"/>
      <c r="M326" s="270"/>
      <c r="N326" s="271"/>
      <c r="O326" s="271"/>
      <c r="P326" s="271"/>
      <c r="Q326" s="271"/>
      <c r="R326" s="271"/>
      <c r="S326" s="271"/>
      <c r="T326" s="272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T326" s="273" t="s">
        <v>215</v>
      </c>
      <c r="AU326" s="273" t="s">
        <v>91</v>
      </c>
      <c r="AV326" s="15" t="s">
        <v>214</v>
      </c>
      <c r="AW326" s="15" t="s">
        <v>35</v>
      </c>
      <c r="AX326" s="15" t="s">
        <v>85</v>
      </c>
      <c r="AY326" s="273" t="s">
        <v>208</v>
      </c>
    </row>
    <row r="327" s="2" customFormat="1" ht="33" customHeight="1">
      <c r="A327" s="38"/>
      <c r="B327" s="39"/>
      <c r="C327" s="227" t="s">
        <v>514</v>
      </c>
      <c r="D327" s="227" t="s">
        <v>210</v>
      </c>
      <c r="E327" s="228" t="s">
        <v>547</v>
      </c>
      <c r="F327" s="229" t="s">
        <v>548</v>
      </c>
      <c r="G327" s="230" t="s">
        <v>213</v>
      </c>
      <c r="H327" s="231">
        <v>50</v>
      </c>
      <c r="I327" s="232"/>
      <c r="J327" s="233">
        <f>ROUND(I327*H327,2)</f>
        <v>0</v>
      </c>
      <c r="K327" s="234"/>
      <c r="L327" s="44"/>
      <c r="M327" s="235" t="s">
        <v>1</v>
      </c>
      <c r="N327" s="236" t="s">
        <v>44</v>
      </c>
      <c r="O327" s="91"/>
      <c r="P327" s="237">
        <f>O327*H327</f>
        <v>0</v>
      </c>
      <c r="Q327" s="237">
        <v>0</v>
      </c>
      <c r="R327" s="237">
        <f>Q327*H327</f>
        <v>0</v>
      </c>
      <c r="S327" s="237">
        <v>0</v>
      </c>
      <c r="T327" s="238">
        <f>S327*H327</f>
        <v>0</v>
      </c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R327" s="239" t="s">
        <v>214</v>
      </c>
      <c r="AT327" s="239" t="s">
        <v>210</v>
      </c>
      <c r="AU327" s="239" t="s">
        <v>91</v>
      </c>
      <c r="AY327" s="17" t="s">
        <v>208</v>
      </c>
      <c r="BE327" s="240">
        <f>IF(N327="základní",J327,0)</f>
        <v>0</v>
      </c>
      <c r="BF327" s="240">
        <f>IF(N327="snížená",J327,0)</f>
        <v>0</v>
      </c>
      <c r="BG327" s="240">
        <f>IF(N327="zákl. přenesená",J327,0)</f>
        <v>0</v>
      </c>
      <c r="BH327" s="240">
        <f>IF(N327="sníž. přenesená",J327,0)</f>
        <v>0</v>
      </c>
      <c r="BI327" s="240">
        <f>IF(N327="nulová",J327,0)</f>
        <v>0</v>
      </c>
      <c r="BJ327" s="17" t="s">
        <v>91</v>
      </c>
      <c r="BK327" s="240">
        <f>ROUND(I327*H327,2)</f>
        <v>0</v>
      </c>
      <c r="BL327" s="17" t="s">
        <v>214</v>
      </c>
      <c r="BM327" s="239" t="s">
        <v>517</v>
      </c>
    </row>
    <row r="328" s="14" customFormat="1">
      <c r="A328" s="14"/>
      <c r="B328" s="252"/>
      <c r="C328" s="253"/>
      <c r="D328" s="243" t="s">
        <v>215</v>
      </c>
      <c r="E328" s="254" t="s">
        <v>1</v>
      </c>
      <c r="F328" s="255" t="s">
        <v>3451</v>
      </c>
      <c r="G328" s="253"/>
      <c r="H328" s="256">
        <v>50</v>
      </c>
      <c r="I328" s="257"/>
      <c r="J328" s="253"/>
      <c r="K328" s="253"/>
      <c r="L328" s="258"/>
      <c r="M328" s="259"/>
      <c r="N328" s="260"/>
      <c r="O328" s="260"/>
      <c r="P328" s="260"/>
      <c r="Q328" s="260"/>
      <c r="R328" s="260"/>
      <c r="S328" s="260"/>
      <c r="T328" s="261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T328" s="262" t="s">
        <v>215</v>
      </c>
      <c r="AU328" s="262" t="s">
        <v>91</v>
      </c>
      <c r="AV328" s="14" t="s">
        <v>91</v>
      </c>
      <c r="AW328" s="14" t="s">
        <v>35</v>
      </c>
      <c r="AX328" s="14" t="s">
        <v>78</v>
      </c>
      <c r="AY328" s="262" t="s">
        <v>208</v>
      </c>
    </row>
    <row r="329" s="15" customFormat="1">
      <c r="A329" s="15"/>
      <c r="B329" s="263"/>
      <c r="C329" s="264"/>
      <c r="D329" s="243" t="s">
        <v>215</v>
      </c>
      <c r="E329" s="265" t="s">
        <v>1</v>
      </c>
      <c r="F329" s="266" t="s">
        <v>218</v>
      </c>
      <c r="G329" s="264"/>
      <c r="H329" s="267">
        <v>50</v>
      </c>
      <c r="I329" s="268"/>
      <c r="J329" s="264"/>
      <c r="K329" s="264"/>
      <c r="L329" s="269"/>
      <c r="M329" s="270"/>
      <c r="N329" s="271"/>
      <c r="O329" s="271"/>
      <c r="P329" s="271"/>
      <c r="Q329" s="271"/>
      <c r="R329" s="271"/>
      <c r="S329" s="271"/>
      <c r="T329" s="272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T329" s="273" t="s">
        <v>215</v>
      </c>
      <c r="AU329" s="273" t="s">
        <v>91</v>
      </c>
      <c r="AV329" s="15" t="s">
        <v>214</v>
      </c>
      <c r="AW329" s="15" t="s">
        <v>35</v>
      </c>
      <c r="AX329" s="15" t="s">
        <v>85</v>
      </c>
      <c r="AY329" s="273" t="s">
        <v>208</v>
      </c>
    </row>
    <row r="330" s="2" customFormat="1" ht="33" customHeight="1">
      <c r="A330" s="38"/>
      <c r="B330" s="39"/>
      <c r="C330" s="227" t="s">
        <v>366</v>
      </c>
      <c r="D330" s="227" t="s">
        <v>210</v>
      </c>
      <c r="E330" s="228" t="s">
        <v>552</v>
      </c>
      <c r="F330" s="229" t="s">
        <v>553</v>
      </c>
      <c r="G330" s="230" t="s">
        <v>213</v>
      </c>
      <c r="H330" s="231">
        <v>78.650000000000006</v>
      </c>
      <c r="I330" s="232"/>
      <c r="J330" s="233">
        <f>ROUND(I330*H330,2)</f>
        <v>0</v>
      </c>
      <c r="K330" s="234"/>
      <c r="L330" s="44"/>
      <c r="M330" s="235" t="s">
        <v>1</v>
      </c>
      <c r="N330" s="236" t="s">
        <v>44</v>
      </c>
      <c r="O330" s="91"/>
      <c r="P330" s="237">
        <f>O330*H330</f>
        <v>0</v>
      </c>
      <c r="Q330" s="237">
        <v>0</v>
      </c>
      <c r="R330" s="237">
        <f>Q330*H330</f>
        <v>0</v>
      </c>
      <c r="S330" s="237">
        <v>0</v>
      </c>
      <c r="T330" s="238">
        <f>S330*H330</f>
        <v>0</v>
      </c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R330" s="239" t="s">
        <v>214</v>
      </c>
      <c r="AT330" s="239" t="s">
        <v>210</v>
      </c>
      <c r="AU330" s="239" t="s">
        <v>91</v>
      </c>
      <c r="AY330" s="17" t="s">
        <v>208</v>
      </c>
      <c r="BE330" s="240">
        <f>IF(N330="základní",J330,0)</f>
        <v>0</v>
      </c>
      <c r="BF330" s="240">
        <f>IF(N330="snížená",J330,0)</f>
        <v>0</v>
      </c>
      <c r="BG330" s="240">
        <f>IF(N330="zákl. přenesená",J330,0)</f>
        <v>0</v>
      </c>
      <c r="BH330" s="240">
        <f>IF(N330="sníž. přenesená",J330,0)</f>
        <v>0</v>
      </c>
      <c r="BI330" s="240">
        <f>IF(N330="nulová",J330,0)</f>
        <v>0</v>
      </c>
      <c r="BJ330" s="17" t="s">
        <v>91</v>
      </c>
      <c r="BK330" s="240">
        <f>ROUND(I330*H330,2)</f>
        <v>0</v>
      </c>
      <c r="BL330" s="17" t="s">
        <v>214</v>
      </c>
      <c r="BM330" s="239" t="s">
        <v>521</v>
      </c>
    </row>
    <row r="331" s="2" customFormat="1" ht="37.8" customHeight="1">
      <c r="A331" s="38"/>
      <c r="B331" s="39"/>
      <c r="C331" s="227" t="s">
        <v>523</v>
      </c>
      <c r="D331" s="227" t="s">
        <v>210</v>
      </c>
      <c r="E331" s="228" t="s">
        <v>555</v>
      </c>
      <c r="F331" s="229" t="s">
        <v>556</v>
      </c>
      <c r="G331" s="230" t="s">
        <v>213</v>
      </c>
      <c r="H331" s="231">
        <v>50</v>
      </c>
      <c r="I331" s="232"/>
      <c r="J331" s="233">
        <f>ROUND(I331*H331,2)</f>
        <v>0</v>
      </c>
      <c r="K331" s="234"/>
      <c r="L331" s="44"/>
      <c r="M331" s="235" t="s">
        <v>1</v>
      </c>
      <c r="N331" s="236" t="s">
        <v>44</v>
      </c>
      <c r="O331" s="91"/>
      <c r="P331" s="237">
        <f>O331*H331</f>
        <v>0</v>
      </c>
      <c r="Q331" s="237">
        <v>0</v>
      </c>
      <c r="R331" s="237">
        <f>Q331*H331</f>
        <v>0</v>
      </c>
      <c r="S331" s="237">
        <v>0</v>
      </c>
      <c r="T331" s="238">
        <f>S331*H331</f>
        <v>0</v>
      </c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R331" s="239" t="s">
        <v>214</v>
      </c>
      <c r="AT331" s="239" t="s">
        <v>210</v>
      </c>
      <c r="AU331" s="239" t="s">
        <v>91</v>
      </c>
      <c r="AY331" s="17" t="s">
        <v>208</v>
      </c>
      <c r="BE331" s="240">
        <f>IF(N331="základní",J331,0)</f>
        <v>0</v>
      </c>
      <c r="BF331" s="240">
        <f>IF(N331="snížená",J331,0)</f>
        <v>0</v>
      </c>
      <c r="BG331" s="240">
        <f>IF(N331="zákl. přenesená",J331,0)</f>
        <v>0</v>
      </c>
      <c r="BH331" s="240">
        <f>IF(N331="sníž. přenesená",J331,0)</f>
        <v>0</v>
      </c>
      <c r="BI331" s="240">
        <f>IF(N331="nulová",J331,0)</f>
        <v>0</v>
      </c>
      <c r="BJ331" s="17" t="s">
        <v>91</v>
      </c>
      <c r="BK331" s="240">
        <f>ROUND(I331*H331,2)</f>
        <v>0</v>
      </c>
      <c r="BL331" s="17" t="s">
        <v>214</v>
      </c>
      <c r="BM331" s="239" t="s">
        <v>526</v>
      </c>
    </row>
    <row r="332" s="2" customFormat="1" ht="44.25" customHeight="1">
      <c r="A332" s="38"/>
      <c r="B332" s="39"/>
      <c r="C332" s="227" t="s">
        <v>370</v>
      </c>
      <c r="D332" s="227" t="s">
        <v>210</v>
      </c>
      <c r="E332" s="228" t="s">
        <v>559</v>
      </c>
      <c r="F332" s="229" t="s">
        <v>560</v>
      </c>
      <c r="G332" s="230" t="s">
        <v>213</v>
      </c>
      <c r="H332" s="231">
        <v>78.650000000000006</v>
      </c>
      <c r="I332" s="232"/>
      <c r="J332" s="233">
        <f>ROUND(I332*H332,2)</f>
        <v>0</v>
      </c>
      <c r="K332" s="234"/>
      <c r="L332" s="44"/>
      <c r="M332" s="235" t="s">
        <v>1</v>
      </c>
      <c r="N332" s="236" t="s">
        <v>44</v>
      </c>
      <c r="O332" s="91"/>
      <c r="P332" s="237">
        <f>O332*H332</f>
        <v>0</v>
      </c>
      <c r="Q332" s="237">
        <v>0</v>
      </c>
      <c r="R332" s="237">
        <f>Q332*H332</f>
        <v>0</v>
      </c>
      <c r="S332" s="237">
        <v>0</v>
      </c>
      <c r="T332" s="238">
        <f>S332*H332</f>
        <v>0</v>
      </c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R332" s="239" t="s">
        <v>214</v>
      </c>
      <c r="AT332" s="239" t="s">
        <v>210</v>
      </c>
      <c r="AU332" s="239" t="s">
        <v>91</v>
      </c>
      <c r="AY332" s="17" t="s">
        <v>208</v>
      </c>
      <c r="BE332" s="240">
        <f>IF(N332="základní",J332,0)</f>
        <v>0</v>
      </c>
      <c r="BF332" s="240">
        <f>IF(N332="snížená",J332,0)</f>
        <v>0</v>
      </c>
      <c r="BG332" s="240">
        <f>IF(N332="zákl. přenesená",J332,0)</f>
        <v>0</v>
      </c>
      <c r="BH332" s="240">
        <f>IF(N332="sníž. přenesená",J332,0)</f>
        <v>0</v>
      </c>
      <c r="BI332" s="240">
        <f>IF(N332="nulová",J332,0)</f>
        <v>0</v>
      </c>
      <c r="BJ332" s="17" t="s">
        <v>91</v>
      </c>
      <c r="BK332" s="240">
        <f>ROUND(I332*H332,2)</f>
        <v>0</v>
      </c>
      <c r="BL332" s="17" t="s">
        <v>214</v>
      </c>
      <c r="BM332" s="239" t="s">
        <v>530</v>
      </c>
    </row>
    <row r="333" s="2" customFormat="1" ht="44.25" customHeight="1">
      <c r="A333" s="38"/>
      <c r="B333" s="39"/>
      <c r="C333" s="227" t="s">
        <v>532</v>
      </c>
      <c r="D333" s="227" t="s">
        <v>210</v>
      </c>
      <c r="E333" s="228" t="s">
        <v>562</v>
      </c>
      <c r="F333" s="229" t="s">
        <v>563</v>
      </c>
      <c r="G333" s="230" t="s">
        <v>213</v>
      </c>
      <c r="H333" s="231">
        <v>50</v>
      </c>
      <c r="I333" s="232"/>
      <c r="J333" s="233">
        <f>ROUND(I333*H333,2)</f>
        <v>0</v>
      </c>
      <c r="K333" s="234"/>
      <c r="L333" s="44"/>
      <c r="M333" s="235" t="s">
        <v>1</v>
      </c>
      <c r="N333" s="236" t="s">
        <v>44</v>
      </c>
      <c r="O333" s="91"/>
      <c r="P333" s="237">
        <f>O333*H333</f>
        <v>0</v>
      </c>
      <c r="Q333" s="237">
        <v>0</v>
      </c>
      <c r="R333" s="237">
        <f>Q333*H333</f>
        <v>0</v>
      </c>
      <c r="S333" s="237">
        <v>0</v>
      </c>
      <c r="T333" s="238">
        <f>S333*H333</f>
        <v>0</v>
      </c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R333" s="239" t="s">
        <v>214</v>
      </c>
      <c r="AT333" s="239" t="s">
        <v>210</v>
      </c>
      <c r="AU333" s="239" t="s">
        <v>91</v>
      </c>
      <c r="AY333" s="17" t="s">
        <v>208</v>
      </c>
      <c r="BE333" s="240">
        <f>IF(N333="základní",J333,0)</f>
        <v>0</v>
      </c>
      <c r="BF333" s="240">
        <f>IF(N333="snížená",J333,0)</f>
        <v>0</v>
      </c>
      <c r="BG333" s="240">
        <f>IF(N333="zákl. přenesená",J333,0)</f>
        <v>0</v>
      </c>
      <c r="BH333" s="240">
        <f>IF(N333="sníž. přenesená",J333,0)</f>
        <v>0</v>
      </c>
      <c r="BI333" s="240">
        <f>IF(N333="nulová",J333,0)</f>
        <v>0</v>
      </c>
      <c r="BJ333" s="17" t="s">
        <v>91</v>
      </c>
      <c r="BK333" s="240">
        <f>ROUND(I333*H333,2)</f>
        <v>0</v>
      </c>
      <c r="BL333" s="17" t="s">
        <v>214</v>
      </c>
      <c r="BM333" s="239" t="s">
        <v>535</v>
      </c>
    </row>
    <row r="334" s="2" customFormat="1" ht="16.5" customHeight="1">
      <c r="A334" s="38"/>
      <c r="B334" s="39"/>
      <c r="C334" s="227" t="s">
        <v>375</v>
      </c>
      <c r="D334" s="227" t="s">
        <v>210</v>
      </c>
      <c r="E334" s="228" t="s">
        <v>566</v>
      </c>
      <c r="F334" s="229" t="s">
        <v>567</v>
      </c>
      <c r="G334" s="230" t="s">
        <v>239</v>
      </c>
      <c r="H334" s="231">
        <v>8.7309999999999999</v>
      </c>
      <c r="I334" s="232"/>
      <c r="J334" s="233">
        <f>ROUND(I334*H334,2)</f>
        <v>0</v>
      </c>
      <c r="K334" s="234"/>
      <c r="L334" s="44"/>
      <c r="M334" s="235" t="s">
        <v>1</v>
      </c>
      <c r="N334" s="236" t="s">
        <v>44</v>
      </c>
      <c r="O334" s="91"/>
      <c r="P334" s="237">
        <f>O334*H334</f>
        <v>0</v>
      </c>
      <c r="Q334" s="237">
        <v>0</v>
      </c>
      <c r="R334" s="237">
        <f>Q334*H334</f>
        <v>0</v>
      </c>
      <c r="S334" s="237">
        <v>0</v>
      </c>
      <c r="T334" s="238">
        <f>S334*H334</f>
        <v>0</v>
      </c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R334" s="239" t="s">
        <v>214</v>
      </c>
      <c r="AT334" s="239" t="s">
        <v>210</v>
      </c>
      <c r="AU334" s="239" t="s">
        <v>91</v>
      </c>
      <c r="AY334" s="17" t="s">
        <v>208</v>
      </c>
      <c r="BE334" s="240">
        <f>IF(N334="základní",J334,0)</f>
        <v>0</v>
      </c>
      <c r="BF334" s="240">
        <f>IF(N334="snížená",J334,0)</f>
        <v>0</v>
      </c>
      <c r="BG334" s="240">
        <f>IF(N334="zákl. přenesená",J334,0)</f>
        <v>0</v>
      </c>
      <c r="BH334" s="240">
        <f>IF(N334="sníž. přenesená",J334,0)</f>
        <v>0</v>
      </c>
      <c r="BI334" s="240">
        <f>IF(N334="nulová",J334,0)</f>
        <v>0</v>
      </c>
      <c r="BJ334" s="17" t="s">
        <v>91</v>
      </c>
      <c r="BK334" s="240">
        <f>ROUND(I334*H334,2)</f>
        <v>0</v>
      </c>
      <c r="BL334" s="17" t="s">
        <v>214</v>
      </c>
      <c r="BM334" s="239" t="s">
        <v>539</v>
      </c>
    </row>
    <row r="335" s="14" customFormat="1">
      <c r="A335" s="14"/>
      <c r="B335" s="252"/>
      <c r="C335" s="253"/>
      <c r="D335" s="243" t="s">
        <v>215</v>
      </c>
      <c r="E335" s="254" t="s">
        <v>1</v>
      </c>
      <c r="F335" s="255" t="s">
        <v>3452</v>
      </c>
      <c r="G335" s="253"/>
      <c r="H335" s="256">
        <v>8.7309999999999999</v>
      </c>
      <c r="I335" s="257"/>
      <c r="J335" s="253"/>
      <c r="K335" s="253"/>
      <c r="L335" s="258"/>
      <c r="M335" s="259"/>
      <c r="N335" s="260"/>
      <c r="O335" s="260"/>
      <c r="P335" s="260"/>
      <c r="Q335" s="260"/>
      <c r="R335" s="260"/>
      <c r="S335" s="260"/>
      <c r="T335" s="261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T335" s="262" t="s">
        <v>215</v>
      </c>
      <c r="AU335" s="262" t="s">
        <v>91</v>
      </c>
      <c r="AV335" s="14" t="s">
        <v>91</v>
      </c>
      <c r="AW335" s="14" t="s">
        <v>35</v>
      </c>
      <c r="AX335" s="14" t="s">
        <v>78</v>
      </c>
      <c r="AY335" s="262" t="s">
        <v>208</v>
      </c>
    </row>
    <row r="336" s="15" customFormat="1">
      <c r="A336" s="15"/>
      <c r="B336" s="263"/>
      <c r="C336" s="264"/>
      <c r="D336" s="243" t="s">
        <v>215</v>
      </c>
      <c r="E336" s="265" t="s">
        <v>1</v>
      </c>
      <c r="F336" s="266" t="s">
        <v>218</v>
      </c>
      <c r="G336" s="264"/>
      <c r="H336" s="267">
        <v>8.7309999999999999</v>
      </c>
      <c r="I336" s="268"/>
      <c r="J336" s="264"/>
      <c r="K336" s="264"/>
      <c r="L336" s="269"/>
      <c r="M336" s="270"/>
      <c r="N336" s="271"/>
      <c r="O336" s="271"/>
      <c r="P336" s="271"/>
      <c r="Q336" s="271"/>
      <c r="R336" s="271"/>
      <c r="S336" s="271"/>
      <c r="T336" s="272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T336" s="273" t="s">
        <v>215</v>
      </c>
      <c r="AU336" s="273" t="s">
        <v>91</v>
      </c>
      <c r="AV336" s="15" t="s">
        <v>214</v>
      </c>
      <c r="AW336" s="15" t="s">
        <v>35</v>
      </c>
      <c r="AX336" s="15" t="s">
        <v>85</v>
      </c>
      <c r="AY336" s="273" t="s">
        <v>208</v>
      </c>
    </row>
    <row r="337" s="12" customFormat="1" ht="22.8" customHeight="1">
      <c r="A337" s="12"/>
      <c r="B337" s="211"/>
      <c r="C337" s="212"/>
      <c r="D337" s="213" t="s">
        <v>77</v>
      </c>
      <c r="E337" s="225" t="s">
        <v>252</v>
      </c>
      <c r="F337" s="225" t="s">
        <v>570</v>
      </c>
      <c r="G337" s="212"/>
      <c r="H337" s="212"/>
      <c r="I337" s="215"/>
      <c r="J337" s="226">
        <f>BK337</f>
        <v>0</v>
      </c>
      <c r="K337" s="212"/>
      <c r="L337" s="217"/>
      <c r="M337" s="218"/>
      <c r="N337" s="219"/>
      <c r="O337" s="219"/>
      <c r="P337" s="220">
        <f>SUM(P338:P437)</f>
        <v>0</v>
      </c>
      <c r="Q337" s="219"/>
      <c r="R337" s="220">
        <f>SUM(R338:R437)</f>
        <v>0</v>
      </c>
      <c r="S337" s="219"/>
      <c r="T337" s="221">
        <f>SUM(T338:T437)</f>
        <v>0</v>
      </c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R337" s="222" t="s">
        <v>85</v>
      </c>
      <c r="AT337" s="223" t="s">
        <v>77</v>
      </c>
      <c r="AU337" s="223" t="s">
        <v>85</v>
      </c>
      <c r="AY337" s="222" t="s">
        <v>208</v>
      </c>
      <c r="BK337" s="224">
        <f>SUM(BK338:BK437)</f>
        <v>0</v>
      </c>
    </row>
    <row r="338" s="2" customFormat="1" ht="24.15" customHeight="1">
      <c r="A338" s="38"/>
      <c r="B338" s="39"/>
      <c r="C338" s="227" t="s">
        <v>541</v>
      </c>
      <c r="D338" s="227" t="s">
        <v>210</v>
      </c>
      <c r="E338" s="228" t="s">
        <v>3453</v>
      </c>
      <c r="F338" s="229" t="s">
        <v>3454</v>
      </c>
      <c r="G338" s="230" t="s">
        <v>351</v>
      </c>
      <c r="H338" s="231">
        <v>1</v>
      </c>
      <c r="I338" s="232"/>
      <c r="J338" s="233">
        <f>ROUND(I338*H338,2)</f>
        <v>0</v>
      </c>
      <c r="K338" s="234"/>
      <c r="L338" s="44"/>
      <c r="M338" s="235" t="s">
        <v>1</v>
      </c>
      <c r="N338" s="236" t="s">
        <v>44</v>
      </c>
      <c r="O338" s="91"/>
      <c r="P338" s="237">
        <f>O338*H338</f>
        <v>0</v>
      </c>
      <c r="Q338" s="237">
        <v>0</v>
      </c>
      <c r="R338" s="237">
        <f>Q338*H338</f>
        <v>0</v>
      </c>
      <c r="S338" s="237">
        <v>0</v>
      </c>
      <c r="T338" s="238">
        <f>S338*H338</f>
        <v>0</v>
      </c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R338" s="239" t="s">
        <v>214</v>
      </c>
      <c r="AT338" s="239" t="s">
        <v>210</v>
      </c>
      <c r="AU338" s="239" t="s">
        <v>91</v>
      </c>
      <c r="AY338" s="17" t="s">
        <v>208</v>
      </c>
      <c r="BE338" s="240">
        <f>IF(N338="základní",J338,0)</f>
        <v>0</v>
      </c>
      <c r="BF338" s="240">
        <f>IF(N338="snížená",J338,0)</f>
        <v>0</v>
      </c>
      <c r="BG338" s="240">
        <f>IF(N338="zákl. přenesená",J338,0)</f>
        <v>0</v>
      </c>
      <c r="BH338" s="240">
        <f>IF(N338="sníž. přenesená",J338,0)</f>
        <v>0</v>
      </c>
      <c r="BI338" s="240">
        <f>IF(N338="nulová",J338,0)</f>
        <v>0</v>
      </c>
      <c r="BJ338" s="17" t="s">
        <v>91</v>
      </c>
      <c r="BK338" s="240">
        <f>ROUND(I338*H338,2)</f>
        <v>0</v>
      </c>
      <c r="BL338" s="17" t="s">
        <v>214</v>
      </c>
      <c r="BM338" s="239" t="s">
        <v>544</v>
      </c>
    </row>
    <row r="339" s="2" customFormat="1" ht="24.15" customHeight="1">
      <c r="A339" s="38"/>
      <c r="B339" s="39"/>
      <c r="C339" s="227" t="s">
        <v>380</v>
      </c>
      <c r="D339" s="227" t="s">
        <v>210</v>
      </c>
      <c r="E339" s="228" t="s">
        <v>3455</v>
      </c>
      <c r="F339" s="229" t="s">
        <v>3456</v>
      </c>
      <c r="G339" s="230" t="s">
        <v>351</v>
      </c>
      <c r="H339" s="231">
        <v>1</v>
      </c>
      <c r="I339" s="232"/>
      <c r="J339" s="233">
        <f>ROUND(I339*H339,2)</f>
        <v>0</v>
      </c>
      <c r="K339" s="234"/>
      <c r="L339" s="44"/>
      <c r="M339" s="235" t="s">
        <v>1</v>
      </c>
      <c r="N339" s="236" t="s">
        <v>44</v>
      </c>
      <c r="O339" s="91"/>
      <c r="P339" s="237">
        <f>O339*H339</f>
        <v>0</v>
      </c>
      <c r="Q339" s="237">
        <v>0</v>
      </c>
      <c r="R339" s="237">
        <f>Q339*H339</f>
        <v>0</v>
      </c>
      <c r="S339" s="237">
        <v>0</v>
      </c>
      <c r="T339" s="238">
        <f>S339*H339</f>
        <v>0</v>
      </c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R339" s="239" t="s">
        <v>214</v>
      </c>
      <c r="AT339" s="239" t="s">
        <v>210</v>
      </c>
      <c r="AU339" s="239" t="s">
        <v>91</v>
      </c>
      <c r="AY339" s="17" t="s">
        <v>208</v>
      </c>
      <c r="BE339" s="240">
        <f>IF(N339="základní",J339,0)</f>
        <v>0</v>
      </c>
      <c r="BF339" s="240">
        <f>IF(N339="snížená",J339,0)</f>
        <v>0</v>
      </c>
      <c r="BG339" s="240">
        <f>IF(N339="zákl. přenesená",J339,0)</f>
        <v>0</v>
      </c>
      <c r="BH339" s="240">
        <f>IF(N339="sníž. přenesená",J339,0)</f>
        <v>0</v>
      </c>
      <c r="BI339" s="240">
        <f>IF(N339="nulová",J339,0)</f>
        <v>0</v>
      </c>
      <c r="BJ339" s="17" t="s">
        <v>91</v>
      </c>
      <c r="BK339" s="240">
        <f>ROUND(I339*H339,2)</f>
        <v>0</v>
      </c>
      <c r="BL339" s="17" t="s">
        <v>214</v>
      </c>
      <c r="BM339" s="239" t="s">
        <v>549</v>
      </c>
    </row>
    <row r="340" s="2" customFormat="1" ht="16.5" customHeight="1">
      <c r="A340" s="38"/>
      <c r="B340" s="39"/>
      <c r="C340" s="227" t="s">
        <v>551</v>
      </c>
      <c r="D340" s="227" t="s">
        <v>210</v>
      </c>
      <c r="E340" s="228" t="s">
        <v>706</v>
      </c>
      <c r="F340" s="229" t="s">
        <v>707</v>
      </c>
      <c r="G340" s="230" t="s">
        <v>689</v>
      </c>
      <c r="H340" s="231">
        <v>15</v>
      </c>
      <c r="I340" s="232"/>
      <c r="J340" s="233">
        <f>ROUND(I340*H340,2)</f>
        <v>0</v>
      </c>
      <c r="K340" s="234"/>
      <c r="L340" s="44"/>
      <c r="M340" s="235" t="s">
        <v>1</v>
      </c>
      <c r="N340" s="236" t="s">
        <v>44</v>
      </c>
      <c r="O340" s="91"/>
      <c r="P340" s="237">
        <f>O340*H340</f>
        <v>0</v>
      </c>
      <c r="Q340" s="237">
        <v>0</v>
      </c>
      <c r="R340" s="237">
        <f>Q340*H340</f>
        <v>0</v>
      </c>
      <c r="S340" s="237">
        <v>0</v>
      </c>
      <c r="T340" s="238">
        <f>S340*H340</f>
        <v>0</v>
      </c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R340" s="239" t="s">
        <v>214</v>
      </c>
      <c r="AT340" s="239" t="s">
        <v>210</v>
      </c>
      <c r="AU340" s="239" t="s">
        <v>91</v>
      </c>
      <c r="AY340" s="17" t="s">
        <v>208</v>
      </c>
      <c r="BE340" s="240">
        <f>IF(N340="základní",J340,0)</f>
        <v>0</v>
      </c>
      <c r="BF340" s="240">
        <f>IF(N340="snížená",J340,0)</f>
        <v>0</v>
      </c>
      <c r="BG340" s="240">
        <f>IF(N340="zákl. přenesená",J340,0)</f>
        <v>0</v>
      </c>
      <c r="BH340" s="240">
        <f>IF(N340="sníž. přenesená",J340,0)</f>
        <v>0</v>
      </c>
      <c r="BI340" s="240">
        <f>IF(N340="nulová",J340,0)</f>
        <v>0</v>
      </c>
      <c r="BJ340" s="17" t="s">
        <v>91</v>
      </c>
      <c r="BK340" s="240">
        <f>ROUND(I340*H340,2)</f>
        <v>0</v>
      </c>
      <c r="BL340" s="17" t="s">
        <v>214</v>
      </c>
      <c r="BM340" s="239" t="s">
        <v>554</v>
      </c>
    </row>
    <row r="341" s="2" customFormat="1" ht="16.5" customHeight="1">
      <c r="A341" s="38"/>
      <c r="B341" s="39"/>
      <c r="C341" s="227" t="s">
        <v>386</v>
      </c>
      <c r="D341" s="227" t="s">
        <v>210</v>
      </c>
      <c r="E341" s="228" t="s">
        <v>710</v>
      </c>
      <c r="F341" s="229" t="s">
        <v>711</v>
      </c>
      <c r="G341" s="230" t="s">
        <v>689</v>
      </c>
      <c r="H341" s="231">
        <v>4</v>
      </c>
      <c r="I341" s="232"/>
      <c r="J341" s="233">
        <f>ROUND(I341*H341,2)</f>
        <v>0</v>
      </c>
      <c r="K341" s="234"/>
      <c r="L341" s="44"/>
      <c r="M341" s="235" t="s">
        <v>1</v>
      </c>
      <c r="N341" s="236" t="s">
        <v>44</v>
      </c>
      <c r="O341" s="91"/>
      <c r="P341" s="237">
        <f>O341*H341</f>
        <v>0</v>
      </c>
      <c r="Q341" s="237">
        <v>0</v>
      </c>
      <c r="R341" s="237">
        <f>Q341*H341</f>
        <v>0</v>
      </c>
      <c r="S341" s="237">
        <v>0</v>
      </c>
      <c r="T341" s="238">
        <f>S341*H341</f>
        <v>0</v>
      </c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R341" s="239" t="s">
        <v>214</v>
      </c>
      <c r="AT341" s="239" t="s">
        <v>210</v>
      </c>
      <c r="AU341" s="239" t="s">
        <v>91</v>
      </c>
      <c r="AY341" s="17" t="s">
        <v>208</v>
      </c>
      <c r="BE341" s="240">
        <f>IF(N341="základní",J341,0)</f>
        <v>0</v>
      </c>
      <c r="BF341" s="240">
        <f>IF(N341="snížená",J341,0)</f>
        <v>0</v>
      </c>
      <c r="BG341" s="240">
        <f>IF(N341="zákl. přenesená",J341,0)</f>
        <v>0</v>
      </c>
      <c r="BH341" s="240">
        <f>IF(N341="sníž. přenesená",J341,0)</f>
        <v>0</v>
      </c>
      <c r="BI341" s="240">
        <f>IF(N341="nulová",J341,0)</f>
        <v>0</v>
      </c>
      <c r="BJ341" s="17" t="s">
        <v>91</v>
      </c>
      <c r="BK341" s="240">
        <f>ROUND(I341*H341,2)</f>
        <v>0</v>
      </c>
      <c r="BL341" s="17" t="s">
        <v>214</v>
      </c>
      <c r="BM341" s="239" t="s">
        <v>557</v>
      </c>
    </row>
    <row r="342" s="2" customFormat="1" ht="24.15" customHeight="1">
      <c r="A342" s="38"/>
      <c r="B342" s="39"/>
      <c r="C342" s="227" t="s">
        <v>558</v>
      </c>
      <c r="D342" s="227" t="s">
        <v>210</v>
      </c>
      <c r="E342" s="228" t="s">
        <v>3457</v>
      </c>
      <c r="F342" s="229" t="s">
        <v>3458</v>
      </c>
      <c r="G342" s="230" t="s">
        <v>267</v>
      </c>
      <c r="H342" s="231">
        <v>80</v>
      </c>
      <c r="I342" s="232"/>
      <c r="J342" s="233">
        <f>ROUND(I342*H342,2)</f>
        <v>0</v>
      </c>
      <c r="K342" s="234"/>
      <c r="L342" s="44"/>
      <c r="M342" s="235" t="s">
        <v>1</v>
      </c>
      <c r="N342" s="236" t="s">
        <v>44</v>
      </c>
      <c r="O342" s="91"/>
      <c r="P342" s="237">
        <f>O342*H342</f>
        <v>0</v>
      </c>
      <c r="Q342" s="237">
        <v>0</v>
      </c>
      <c r="R342" s="237">
        <f>Q342*H342</f>
        <v>0</v>
      </c>
      <c r="S342" s="237">
        <v>0</v>
      </c>
      <c r="T342" s="238">
        <f>S342*H342</f>
        <v>0</v>
      </c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R342" s="239" t="s">
        <v>214</v>
      </c>
      <c r="AT342" s="239" t="s">
        <v>210</v>
      </c>
      <c r="AU342" s="239" t="s">
        <v>91</v>
      </c>
      <c r="AY342" s="17" t="s">
        <v>208</v>
      </c>
      <c r="BE342" s="240">
        <f>IF(N342="základní",J342,0)</f>
        <v>0</v>
      </c>
      <c r="BF342" s="240">
        <f>IF(N342="snížená",J342,0)</f>
        <v>0</v>
      </c>
      <c r="BG342" s="240">
        <f>IF(N342="zákl. přenesená",J342,0)</f>
        <v>0</v>
      </c>
      <c r="BH342" s="240">
        <f>IF(N342="sníž. přenesená",J342,0)</f>
        <v>0</v>
      </c>
      <c r="BI342" s="240">
        <f>IF(N342="nulová",J342,0)</f>
        <v>0</v>
      </c>
      <c r="BJ342" s="17" t="s">
        <v>91</v>
      </c>
      <c r="BK342" s="240">
        <f>ROUND(I342*H342,2)</f>
        <v>0</v>
      </c>
      <c r="BL342" s="17" t="s">
        <v>214</v>
      </c>
      <c r="BM342" s="239" t="s">
        <v>561</v>
      </c>
    </row>
    <row r="343" s="2" customFormat="1" ht="24.15" customHeight="1">
      <c r="A343" s="38"/>
      <c r="B343" s="39"/>
      <c r="C343" s="227" t="s">
        <v>389</v>
      </c>
      <c r="D343" s="227" t="s">
        <v>210</v>
      </c>
      <c r="E343" s="228" t="s">
        <v>575</v>
      </c>
      <c r="F343" s="229" t="s">
        <v>576</v>
      </c>
      <c r="G343" s="230" t="s">
        <v>308</v>
      </c>
      <c r="H343" s="231">
        <v>1240</v>
      </c>
      <c r="I343" s="232"/>
      <c r="J343" s="233">
        <f>ROUND(I343*H343,2)</f>
        <v>0</v>
      </c>
      <c r="K343" s="234"/>
      <c r="L343" s="44"/>
      <c r="M343" s="235" t="s">
        <v>1</v>
      </c>
      <c r="N343" s="236" t="s">
        <v>44</v>
      </c>
      <c r="O343" s="91"/>
      <c r="P343" s="237">
        <f>O343*H343</f>
        <v>0</v>
      </c>
      <c r="Q343" s="237">
        <v>0</v>
      </c>
      <c r="R343" s="237">
        <f>Q343*H343</f>
        <v>0</v>
      </c>
      <c r="S343" s="237">
        <v>0</v>
      </c>
      <c r="T343" s="238">
        <f>S343*H343</f>
        <v>0</v>
      </c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R343" s="239" t="s">
        <v>214</v>
      </c>
      <c r="AT343" s="239" t="s">
        <v>210</v>
      </c>
      <c r="AU343" s="239" t="s">
        <v>91</v>
      </c>
      <c r="AY343" s="17" t="s">
        <v>208</v>
      </c>
      <c r="BE343" s="240">
        <f>IF(N343="základní",J343,0)</f>
        <v>0</v>
      </c>
      <c r="BF343" s="240">
        <f>IF(N343="snížená",J343,0)</f>
        <v>0</v>
      </c>
      <c r="BG343" s="240">
        <f>IF(N343="zákl. přenesená",J343,0)</f>
        <v>0</v>
      </c>
      <c r="BH343" s="240">
        <f>IF(N343="sníž. přenesená",J343,0)</f>
        <v>0</v>
      </c>
      <c r="BI343" s="240">
        <f>IF(N343="nulová",J343,0)</f>
        <v>0</v>
      </c>
      <c r="BJ343" s="17" t="s">
        <v>91</v>
      </c>
      <c r="BK343" s="240">
        <f>ROUND(I343*H343,2)</f>
        <v>0</v>
      </c>
      <c r="BL343" s="17" t="s">
        <v>214</v>
      </c>
      <c r="BM343" s="239" t="s">
        <v>564</v>
      </c>
    </row>
    <row r="344" s="2" customFormat="1" ht="55.5" customHeight="1">
      <c r="A344" s="38"/>
      <c r="B344" s="39"/>
      <c r="C344" s="227" t="s">
        <v>565</v>
      </c>
      <c r="D344" s="227" t="s">
        <v>210</v>
      </c>
      <c r="E344" s="228" t="s">
        <v>579</v>
      </c>
      <c r="F344" s="229" t="s">
        <v>580</v>
      </c>
      <c r="G344" s="230" t="s">
        <v>308</v>
      </c>
      <c r="H344" s="231">
        <v>111600</v>
      </c>
      <c r="I344" s="232"/>
      <c r="J344" s="233">
        <f>ROUND(I344*H344,2)</f>
        <v>0</v>
      </c>
      <c r="K344" s="234"/>
      <c r="L344" s="44"/>
      <c r="M344" s="235" t="s">
        <v>1</v>
      </c>
      <c r="N344" s="236" t="s">
        <v>44</v>
      </c>
      <c r="O344" s="91"/>
      <c r="P344" s="237">
        <f>O344*H344</f>
        <v>0</v>
      </c>
      <c r="Q344" s="237">
        <v>0</v>
      </c>
      <c r="R344" s="237">
        <f>Q344*H344</f>
        <v>0</v>
      </c>
      <c r="S344" s="237">
        <v>0</v>
      </c>
      <c r="T344" s="238">
        <f>S344*H344</f>
        <v>0</v>
      </c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R344" s="239" t="s">
        <v>214</v>
      </c>
      <c r="AT344" s="239" t="s">
        <v>210</v>
      </c>
      <c r="AU344" s="239" t="s">
        <v>91</v>
      </c>
      <c r="AY344" s="17" t="s">
        <v>208</v>
      </c>
      <c r="BE344" s="240">
        <f>IF(N344="základní",J344,0)</f>
        <v>0</v>
      </c>
      <c r="BF344" s="240">
        <f>IF(N344="snížená",J344,0)</f>
        <v>0</v>
      </c>
      <c r="BG344" s="240">
        <f>IF(N344="zákl. přenesená",J344,0)</f>
        <v>0</v>
      </c>
      <c r="BH344" s="240">
        <f>IF(N344="sníž. přenesená",J344,0)</f>
        <v>0</v>
      </c>
      <c r="BI344" s="240">
        <f>IF(N344="nulová",J344,0)</f>
        <v>0</v>
      </c>
      <c r="BJ344" s="17" t="s">
        <v>91</v>
      </c>
      <c r="BK344" s="240">
        <f>ROUND(I344*H344,2)</f>
        <v>0</v>
      </c>
      <c r="BL344" s="17" t="s">
        <v>214</v>
      </c>
      <c r="BM344" s="239" t="s">
        <v>568</v>
      </c>
    </row>
    <row r="345" s="14" customFormat="1">
      <c r="A345" s="14"/>
      <c r="B345" s="252"/>
      <c r="C345" s="253"/>
      <c r="D345" s="243" t="s">
        <v>215</v>
      </c>
      <c r="E345" s="254" t="s">
        <v>1</v>
      </c>
      <c r="F345" s="255" t="s">
        <v>3459</v>
      </c>
      <c r="G345" s="253"/>
      <c r="H345" s="256">
        <v>111600</v>
      </c>
      <c r="I345" s="257"/>
      <c r="J345" s="253"/>
      <c r="K345" s="253"/>
      <c r="L345" s="258"/>
      <c r="M345" s="259"/>
      <c r="N345" s="260"/>
      <c r="O345" s="260"/>
      <c r="P345" s="260"/>
      <c r="Q345" s="260"/>
      <c r="R345" s="260"/>
      <c r="S345" s="260"/>
      <c r="T345" s="261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T345" s="262" t="s">
        <v>215</v>
      </c>
      <c r="AU345" s="262" t="s">
        <v>91</v>
      </c>
      <c r="AV345" s="14" t="s">
        <v>91</v>
      </c>
      <c r="AW345" s="14" t="s">
        <v>35</v>
      </c>
      <c r="AX345" s="14" t="s">
        <v>78</v>
      </c>
      <c r="AY345" s="262" t="s">
        <v>208</v>
      </c>
    </row>
    <row r="346" s="15" customFormat="1">
      <c r="A346" s="15"/>
      <c r="B346" s="263"/>
      <c r="C346" s="264"/>
      <c r="D346" s="243" t="s">
        <v>215</v>
      </c>
      <c r="E346" s="265" t="s">
        <v>1</v>
      </c>
      <c r="F346" s="266" t="s">
        <v>218</v>
      </c>
      <c r="G346" s="264"/>
      <c r="H346" s="267">
        <v>111600</v>
      </c>
      <c r="I346" s="268"/>
      <c r="J346" s="264"/>
      <c r="K346" s="264"/>
      <c r="L346" s="269"/>
      <c r="M346" s="270"/>
      <c r="N346" s="271"/>
      <c r="O346" s="271"/>
      <c r="P346" s="271"/>
      <c r="Q346" s="271"/>
      <c r="R346" s="271"/>
      <c r="S346" s="271"/>
      <c r="T346" s="272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T346" s="273" t="s">
        <v>215</v>
      </c>
      <c r="AU346" s="273" t="s">
        <v>91</v>
      </c>
      <c r="AV346" s="15" t="s">
        <v>214</v>
      </c>
      <c r="AW346" s="15" t="s">
        <v>35</v>
      </c>
      <c r="AX346" s="15" t="s">
        <v>85</v>
      </c>
      <c r="AY346" s="273" t="s">
        <v>208</v>
      </c>
    </row>
    <row r="347" s="2" customFormat="1" ht="24.15" customHeight="1">
      <c r="A347" s="38"/>
      <c r="B347" s="39"/>
      <c r="C347" s="227" t="s">
        <v>393</v>
      </c>
      <c r="D347" s="227" t="s">
        <v>210</v>
      </c>
      <c r="E347" s="228" t="s">
        <v>584</v>
      </c>
      <c r="F347" s="229" t="s">
        <v>585</v>
      </c>
      <c r="G347" s="230" t="s">
        <v>308</v>
      </c>
      <c r="H347" s="231">
        <v>1240</v>
      </c>
      <c r="I347" s="232"/>
      <c r="J347" s="233">
        <f>ROUND(I347*H347,2)</f>
        <v>0</v>
      </c>
      <c r="K347" s="234"/>
      <c r="L347" s="44"/>
      <c r="M347" s="235" t="s">
        <v>1</v>
      </c>
      <c r="N347" s="236" t="s">
        <v>44</v>
      </c>
      <c r="O347" s="91"/>
      <c r="P347" s="237">
        <f>O347*H347</f>
        <v>0</v>
      </c>
      <c r="Q347" s="237">
        <v>0</v>
      </c>
      <c r="R347" s="237">
        <f>Q347*H347</f>
        <v>0</v>
      </c>
      <c r="S347" s="237">
        <v>0</v>
      </c>
      <c r="T347" s="238">
        <f>S347*H347</f>
        <v>0</v>
      </c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R347" s="239" t="s">
        <v>214</v>
      </c>
      <c r="AT347" s="239" t="s">
        <v>210</v>
      </c>
      <c r="AU347" s="239" t="s">
        <v>91</v>
      </c>
      <c r="AY347" s="17" t="s">
        <v>208</v>
      </c>
      <c r="BE347" s="240">
        <f>IF(N347="základní",J347,0)</f>
        <v>0</v>
      </c>
      <c r="BF347" s="240">
        <f>IF(N347="snížená",J347,0)</f>
        <v>0</v>
      </c>
      <c r="BG347" s="240">
        <f>IF(N347="zákl. přenesená",J347,0)</f>
        <v>0</v>
      </c>
      <c r="BH347" s="240">
        <f>IF(N347="sníž. přenesená",J347,0)</f>
        <v>0</v>
      </c>
      <c r="BI347" s="240">
        <f>IF(N347="nulová",J347,0)</f>
        <v>0</v>
      </c>
      <c r="BJ347" s="17" t="s">
        <v>91</v>
      </c>
      <c r="BK347" s="240">
        <f>ROUND(I347*H347,2)</f>
        <v>0</v>
      </c>
      <c r="BL347" s="17" t="s">
        <v>214</v>
      </c>
      <c r="BM347" s="239" t="s">
        <v>573</v>
      </c>
    </row>
    <row r="348" s="2" customFormat="1" ht="37.8" customHeight="1">
      <c r="A348" s="38"/>
      <c r="B348" s="39"/>
      <c r="C348" s="227" t="s">
        <v>574</v>
      </c>
      <c r="D348" s="227" t="s">
        <v>210</v>
      </c>
      <c r="E348" s="228" t="s">
        <v>587</v>
      </c>
      <c r="F348" s="229" t="s">
        <v>588</v>
      </c>
      <c r="G348" s="230" t="s">
        <v>308</v>
      </c>
      <c r="H348" s="231">
        <v>1101.0999999999999</v>
      </c>
      <c r="I348" s="232"/>
      <c r="J348" s="233">
        <f>ROUND(I348*H348,2)</f>
        <v>0</v>
      </c>
      <c r="K348" s="234"/>
      <c r="L348" s="44"/>
      <c r="M348" s="235" t="s">
        <v>1</v>
      </c>
      <c r="N348" s="236" t="s">
        <v>44</v>
      </c>
      <c r="O348" s="91"/>
      <c r="P348" s="237">
        <f>O348*H348</f>
        <v>0</v>
      </c>
      <c r="Q348" s="237">
        <v>0</v>
      </c>
      <c r="R348" s="237">
        <f>Q348*H348</f>
        <v>0</v>
      </c>
      <c r="S348" s="237">
        <v>0</v>
      </c>
      <c r="T348" s="238">
        <f>S348*H348</f>
        <v>0</v>
      </c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R348" s="239" t="s">
        <v>214</v>
      </c>
      <c r="AT348" s="239" t="s">
        <v>210</v>
      </c>
      <c r="AU348" s="239" t="s">
        <v>91</v>
      </c>
      <c r="AY348" s="17" t="s">
        <v>208</v>
      </c>
      <c r="BE348" s="240">
        <f>IF(N348="základní",J348,0)</f>
        <v>0</v>
      </c>
      <c r="BF348" s="240">
        <f>IF(N348="snížená",J348,0)</f>
        <v>0</v>
      </c>
      <c r="BG348" s="240">
        <f>IF(N348="zákl. přenesená",J348,0)</f>
        <v>0</v>
      </c>
      <c r="BH348" s="240">
        <f>IF(N348="sníž. přenesená",J348,0)</f>
        <v>0</v>
      </c>
      <c r="BI348" s="240">
        <f>IF(N348="nulová",J348,0)</f>
        <v>0</v>
      </c>
      <c r="BJ348" s="17" t="s">
        <v>91</v>
      </c>
      <c r="BK348" s="240">
        <f>ROUND(I348*H348,2)</f>
        <v>0</v>
      </c>
      <c r="BL348" s="17" t="s">
        <v>214</v>
      </c>
      <c r="BM348" s="239" t="s">
        <v>577</v>
      </c>
    </row>
    <row r="349" s="14" customFormat="1">
      <c r="A349" s="14"/>
      <c r="B349" s="252"/>
      <c r="C349" s="253"/>
      <c r="D349" s="243" t="s">
        <v>215</v>
      </c>
      <c r="E349" s="254" t="s">
        <v>1</v>
      </c>
      <c r="F349" s="255" t="s">
        <v>3460</v>
      </c>
      <c r="G349" s="253"/>
      <c r="H349" s="256">
        <v>1101.0999999999999</v>
      </c>
      <c r="I349" s="257"/>
      <c r="J349" s="253"/>
      <c r="K349" s="253"/>
      <c r="L349" s="258"/>
      <c r="M349" s="259"/>
      <c r="N349" s="260"/>
      <c r="O349" s="260"/>
      <c r="P349" s="260"/>
      <c r="Q349" s="260"/>
      <c r="R349" s="260"/>
      <c r="S349" s="260"/>
      <c r="T349" s="261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62" t="s">
        <v>215</v>
      </c>
      <c r="AU349" s="262" t="s">
        <v>91</v>
      </c>
      <c r="AV349" s="14" t="s">
        <v>91</v>
      </c>
      <c r="AW349" s="14" t="s">
        <v>35</v>
      </c>
      <c r="AX349" s="14" t="s">
        <v>78</v>
      </c>
      <c r="AY349" s="262" t="s">
        <v>208</v>
      </c>
    </row>
    <row r="350" s="15" customFormat="1">
      <c r="A350" s="15"/>
      <c r="B350" s="263"/>
      <c r="C350" s="264"/>
      <c r="D350" s="243" t="s">
        <v>215</v>
      </c>
      <c r="E350" s="265" t="s">
        <v>1</v>
      </c>
      <c r="F350" s="266" t="s">
        <v>218</v>
      </c>
      <c r="G350" s="264"/>
      <c r="H350" s="267">
        <v>1101.0999999999999</v>
      </c>
      <c r="I350" s="268"/>
      <c r="J350" s="264"/>
      <c r="K350" s="264"/>
      <c r="L350" s="269"/>
      <c r="M350" s="270"/>
      <c r="N350" s="271"/>
      <c r="O350" s="271"/>
      <c r="P350" s="271"/>
      <c r="Q350" s="271"/>
      <c r="R350" s="271"/>
      <c r="S350" s="271"/>
      <c r="T350" s="272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T350" s="273" t="s">
        <v>215</v>
      </c>
      <c r="AU350" s="273" t="s">
        <v>91</v>
      </c>
      <c r="AV350" s="15" t="s">
        <v>214</v>
      </c>
      <c r="AW350" s="15" t="s">
        <v>35</v>
      </c>
      <c r="AX350" s="15" t="s">
        <v>85</v>
      </c>
      <c r="AY350" s="273" t="s">
        <v>208</v>
      </c>
    </row>
    <row r="351" s="2" customFormat="1" ht="16.5" customHeight="1">
      <c r="A351" s="38"/>
      <c r="B351" s="39"/>
      <c r="C351" s="227" t="s">
        <v>396</v>
      </c>
      <c r="D351" s="227" t="s">
        <v>210</v>
      </c>
      <c r="E351" s="228" t="s">
        <v>691</v>
      </c>
      <c r="F351" s="229" t="s">
        <v>3461</v>
      </c>
      <c r="G351" s="230" t="s">
        <v>689</v>
      </c>
      <c r="H351" s="231">
        <v>66</v>
      </c>
      <c r="I351" s="232"/>
      <c r="J351" s="233">
        <f>ROUND(I351*H351,2)</f>
        <v>0</v>
      </c>
      <c r="K351" s="234"/>
      <c r="L351" s="44"/>
      <c r="M351" s="235" t="s">
        <v>1</v>
      </c>
      <c r="N351" s="236" t="s">
        <v>44</v>
      </c>
      <c r="O351" s="91"/>
      <c r="P351" s="237">
        <f>O351*H351</f>
        <v>0</v>
      </c>
      <c r="Q351" s="237">
        <v>0</v>
      </c>
      <c r="R351" s="237">
        <f>Q351*H351</f>
        <v>0</v>
      </c>
      <c r="S351" s="237">
        <v>0</v>
      </c>
      <c r="T351" s="238">
        <f>S351*H351</f>
        <v>0</v>
      </c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R351" s="239" t="s">
        <v>214</v>
      </c>
      <c r="AT351" s="239" t="s">
        <v>210</v>
      </c>
      <c r="AU351" s="239" t="s">
        <v>91</v>
      </c>
      <c r="AY351" s="17" t="s">
        <v>208</v>
      </c>
      <c r="BE351" s="240">
        <f>IF(N351="základní",J351,0)</f>
        <v>0</v>
      </c>
      <c r="BF351" s="240">
        <f>IF(N351="snížená",J351,0)</f>
        <v>0</v>
      </c>
      <c r="BG351" s="240">
        <f>IF(N351="zákl. přenesená",J351,0)</f>
        <v>0</v>
      </c>
      <c r="BH351" s="240">
        <f>IF(N351="sníž. přenesená",J351,0)</f>
        <v>0</v>
      </c>
      <c r="BI351" s="240">
        <f>IF(N351="nulová",J351,0)</f>
        <v>0</v>
      </c>
      <c r="BJ351" s="17" t="s">
        <v>91</v>
      </c>
      <c r="BK351" s="240">
        <f>ROUND(I351*H351,2)</f>
        <v>0</v>
      </c>
      <c r="BL351" s="17" t="s">
        <v>214</v>
      </c>
      <c r="BM351" s="239" t="s">
        <v>581</v>
      </c>
    </row>
    <row r="352" s="13" customFormat="1">
      <c r="A352" s="13"/>
      <c r="B352" s="241"/>
      <c r="C352" s="242"/>
      <c r="D352" s="243" t="s">
        <v>215</v>
      </c>
      <c r="E352" s="244" t="s">
        <v>1</v>
      </c>
      <c r="F352" s="245" t="s">
        <v>3462</v>
      </c>
      <c r="G352" s="242"/>
      <c r="H352" s="244" t="s">
        <v>1</v>
      </c>
      <c r="I352" s="246"/>
      <c r="J352" s="242"/>
      <c r="K352" s="242"/>
      <c r="L352" s="247"/>
      <c r="M352" s="248"/>
      <c r="N352" s="249"/>
      <c r="O352" s="249"/>
      <c r="P352" s="249"/>
      <c r="Q352" s="249"/>
      <c r="R352" s="249"/>
      <c r="S352" s="249"/>
      <c r="T352" s="250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T352" s="251" t="s">
        <v>215</v>
      </c>
      <c r="AU352" s="251" t="s">
        <v>91</v>
      </c>
      <c r="AV352" s="13" t="s">
        <v>85</v>
      </c>
      <c r="AW352" s="13" t="s">
        <v>35</v>
      </c>
      <c r="AX352" s="13" t="s">
        <v>78</v>
      </c>
      <c r="AY352" s="251" t="s">
        <v>208</v>
      </c>
    </row>
    <row r="353" s="14" customFormat="1">
      <c r="A353" s="14"/>
      <c r="B353" s="252"/>
      <c r="C353" s="253"/>
      <c r="D353" s="243" t="s">
        <v>215</v>
      </c>
      <c r="E353" s="254" t="s">
        <v>1</v>
      </c>
      <c r="F353" s="255" t="s">
        <v>366</v>
      </c>
      <c r="G353" s="253"/>
      <c r="H353" s="256">
        <v>66</v>
      </c>
      <c r="I353" s="257"/>
      <c r="J353" s="253"/>
      <c r="K353" s="253"/>
      <c r="L353" s="258"/>
      <c r="M353" s="259"/>
      <c r="N353" s="260"/>
      <c r="O353" s="260"/>
      <c r="P353" s="260"/>
      <c r="Q353" s="260"/>
      <c r="R353" s="260"/>
      <c r="S353" s="260"/>
      <c r="T353" s="261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T353" s="262" t="s">
        <v>215</v>
      </c>
      <c r="AU353" s="262" t="s">
        <v>91</v>
      </c>
      <c r="AV353" s="14" t="s">
        <v>91</v>
      </c>
      <c r="AW353" s="14" t="s">
        <v>35</v>
      </c>
      <c r="AX353" s="14" t="s">
        <v>78</v>
      </c>
      <c r="AY353" s="262" t="s">
        <v>208</v>
      </c>
    </row>
    <row r="354" s="15" customFormat="1">
      <c r="A354" s="15"/>
      <c r="B354" s="263"/>
      <c r="C354" s="264"/>
      <c r="D354" s="243" t="s">
        <v>215</v>
      </c>
      <c r="E354" s="265" t="s">
        <v>1</v>
      </c>
      <c r="F354" s="266" t="s">
        <v>218</v>
      </c>
      <c r="G354" s="264"/>
      <c r="H354" s="267">
        <v>66</v>
      </c>
      <c r="I354" s="268"/>
      <c r="J354" s="264"/>
      <c r="K354" s="264"/>
      <c r="L354" s="269"/>
      <c r="M354" s="270"/>
      <c r="N354" s="271"/>
      <c r="O354" s="271"/>
      <c r="P354" s="271"/>
      <c r="Q354" s="271"/>
      <c r="R354" s="271"/>
      <c r="S354" s="271"/>
      <c r="T354" s="272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T354" s="273" t="s">
        <v>215</v>
      </c>
      <c r="AU354" s="273" t="s">
        <v>91</v>
      </c>
      <c r="AV354" s="15" t="s">
        <v>214</v>
      </c>
      <c r="AW354" s="15" t="s">
        <v>35</v>
      </c>
      <c r="AX354" s="15" t="s">
        <v>85</v>
      </c>
      <c r="AY354" s="273" t="s">
        <v>208</v>
      </c>
    </row>
    <row r="355" s="2" customFormat="1" ht="16.5" customHeight="1">
      <c r="A355" s="38"/>
      <c r="B355" s="39"/>
      <c r="C355" s="227" t="s">
        <v>583</v>
      </c>
      <c r="D355" s="227" t="s">
        <v>210</v>
      </c>
      <c r="E355" s="228" t="s">
        <v>696</v>
      </c>
      <c r="F355" s="229" t="s">
        <v>697</v>
      </c>
      <c r="G355" s="230" t="s">
        <v>689</v>
      </c>
      <c r="H355" s="231">
        <v>32</v>
      </c>
      <c r="I355" s="232"/>
      <c r="J355" s="233">
        <f>ROUND(I355*H355,2)</f>
        <v>0</v>
      </c>
      <c r="K355" s="234"/>
      <c r="L355" s="44"/>
      <c r="M355" s="235" t="s">
        <v>1</v>
      </c>
      <c r="N355" s="236" t="s">
        <v>44</v>
      </c>
      <c r="O355" s="91"/>
      <c r="P355" s="237">
        <f>O355*H355</f>
        <v>0</v>
      </c>
      <c r="Q355" s="237">
        <v>0</v>
      </c>
      <c r="R355" s="237">
        <f>Q355*H355</f>
        <v>0</v>
      </c>
      <c r="S355" s="237">
        <v>0</v>
      </c>
      <c r="T355" s="238">
        <f>S355*H355</f>
        <v>0</v>
      </c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R355" s="239" t="s">
        <v>214</v>
      </c>
      <c r="AT355" s="239" t="s">
        <v>210</v>
      </c>
      <c r="AU355" s="239" t="s">
        <v>91</v>
      </c>
      <c r="AY355" s="17" t="s">
        <v>208</v>
      </c>
      <c r="BE355" s="240">
        <f>IF(N355="základní",J355,0)</f>
        <v>0</v>
      </c>
      <c r="BF355" s="240">
        <f>IF(N355="snížená",J355,0)</f>
        <v>0</v>
      </c>
      <c r="BG355" s="240">
        <f>IF(N355="zákl. přenesená",J355,0)</f>
        <v>0</v>
      </c>
      <c r="BH355" s="240">
        <f>IF(N355="sníž. přenesená",J355,0)</f>
        <v>0</v>
      </c>
      <c r="BI355" s="240">
        <f>IF(N355="nulová",J355,0)</f>
        <v>0</v>
      </c>
      <c r="BJ355" s="17" t="s">
        <v>91</v>
      </c>
      <c r="BK355" s="240">
        <f>ROUND(I355*H355,2)</f>
        <v>0</v>
      </c>
      <c r="BL355" s="17" t="s">
        <v>214</v>
      </c>
      <c r="BM355" s="239" t="s">
        <v>586</v>
      </c>
    </row>
    <row r="356" s="2" customFormat="1" ht="24.15" customHeight="1">
      <c r="A356" s="38"/>
      <c r="B356" s="39"/>
      <c r="C356" s="227" t="s">
        <v>400</v>
      </c>
      <c r="D356" s="227" t="s">
        <v>210</v>
      </c>
      <c r="E356" s="228" t="s">
        <v>3463</v>
      </c>
      <c r="F356" s="229" t="s">
        <v>3464</v>
      </c>
      <c r="G356" s="230" t="s">
        <v>1288</v>
      </c>
      <c r="H356" s="231">
        <v>1</v>
      </c>
      <c r="I356" s="232"/>
      <c r="J356" s="233">
        <f>ROUND(I356*H356,2)</f>
        <v>0</v>
      </c>
      <c r="K356" s="234"/>
      <c r="L356" s="44"/>
      <c r="M356" s="235" t="s">
        <v>1</v>
      </c>
      <c r="N356" s="236" t="s">
        <v>44</v>
      </c>
      <c r="O356" s="91"/>
      <c r="P356" s="237">
        <f>O356*H356</f>
        <v>0</v>
      </c>
      <c r="Q356" s="237">
        <v>0</v>
      </c>
      <c r="R356" s="237">
        <f>Q356*H356</f>
        <v>0</v>
      </c>
      <c r="S356" s="237">
        <v>0</v>
      </c>
      <c r="T356" s="238">
        <f>S356*H356</f>
        <v>0</v>
      </c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R356" s="239" t="s">
        <v>214</v>
      </c>
      <c r="AT356" s="239" t="s">
        <v>210</v>
      </c>
      <c r="AU356" s="239" t="s">
        <v>91</v>
      </c>
      <c r="AY356" s="17" t="s">
        <v>208</v>
      </c>
      <c r="BE356" s="240">
        <f>IF(N356="základní",J356,0)</f>
        <v>0</v>
      </c>
      <c r="BF356" s="240">
        <f>IF(N356="snížená",J356,0)</f>
        <v>0</v>
      </c>
      <c r="BG356" s="240">
        <f>IF(N356="zákl. přenesená",J356,0)</f>
        <v>0</v>
      </c>
      <c r="BH356" s="240">
        <f>IF(N356="sníž. přenesená",J356,0)</f>
        <v>0</v>
      </c>
      <c r="BI356" s="240">
        <f>IF(N356="nulová",J356,0)</f>
        <v>0</v>
      </c>
      <c r="BJ356" s="17" t="s">
        <v>91</v>
      </c>
      <c r="BK356" s="240">
        <f>ROUND(I356*H356,2)</f>
        <v>0</v>
      </c>
      <c r="BL356" s="17" t="s">
        <v>214</v>
      </c>
      <c r="BM356" s="239" t="s">
        <v>589</v>
      </c>
    </row>
    <row r="357" s="2" customFormat="1" ht="49.05" customHeight="1">
      <c r="A357" s="38"/>
      <c r="B357" s="39"/>
      <c r="C357" s="227" t="s">
        <v>591</v>
      </c>
      <c r="D357" s="227" t="s">
        <v>210</v>
      </c>
      <c r="E357" s="228" t="s">
        <v>604</v>
      </c>
      <c r="F357" s="229" t="s">
        <v>605</v>
      </c>
      <c r="G357" s="230" t="s">
        <v>213</v>
      </c>
      <c r="H357" s="231">
        <v>2.0550000000000002</v>
      </c>
      <c r="I357" s="232"/>
      <c r="J357" s="233">
        <f>ROUND(I357*H357,2)</f>
        <v>0</v>
      </c>
      <c r="K357" s="234"/>
      <c r="L357" s="44"/>
      <c r="M357" s="235" t="s">
        <v>1</v>
      </c>
      <c r="N357" s="236" t="s">
        <v>44</v>
      </c>
      <c r="O357" s="91"/>
      <c r="P357" s="237">
        <f>O357*H357</f>
        <v>0</v>
      </c>
      <c r="Q357" s="237">
        <v>0</v>
      </c>
      <c r="R357" s="237">
        <f>Q357*H357</f>
        <v>0</v>
      </c>
      <c r="S357" s="237">
        <v>0</v>
      </c>
      <c r="T357" s="238">
        <f>S357*H357</f>
        <v>0</v>
      </c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R357" s="239" t="s">
        <v>214</v>
      </c>
      <c r="AT357" s="239" t="s">
        <v>210</v>
      </c>
      <c r="AU357" s="239" t="s">
        <v>91</v>
      </c>
      <c r="AY357" s="17" t="s">
        <v>208</v>
      </c>
      <c r="BE357" s="240">
        <f>IF(N357="základní",J357,0)</f>
        <v>0</v>
      </c>
      <c r="BF357" s="240">
        <f>IF(N357="snížená",J357,0)</f>
        <v>0</v>
      </c>
      <c r="BG357" s="240">
        <f>IF(N357="zákl. přenesená",J357,0)</f>
        <v>0</v>
      </c>
      <c r="BH357" s="240">
        <f>IF(N357="sníž. přenesená",J357,0)</f>
        <v>0</v>
      </c>
      <c r="BI357" s="240">
        <f>IF(N357="nulová",J357,0)</f>
        <v>0</v>
      </c>
      <c r="BJ357" s="17" t="s">
        <v>91</v>
      </c>
      <c r="BK357" s="240">
        <f>ROUND(I357*H357,2)</f>
        <v>0</v>
      </c>
      <c r="BL357" s="17" t="s">
        <v>214</v>
      </c>
      <c r="BM357" s="239" t="s">
        <v>594</v>
      </c>
    </row>
    <row r="358" s="14" customFormat="1">
      <c r="A358" s="14"/>
      <c r="B358" s="252"/>
      <c r="C358" s="253"/>
      <c r="D358" s="243" t="s">
        <v>215</v>
      </c>
      <c r="E358" s="254" t="s">
        <v>1</v>
      </c>
      <c r="F358" s="255" t="s">
        <v>3465</v>
      </c>
      <c r="G358" s="253"/>
      <c r="H358" s="256">
        <v>2.0550000000000002</v>
      </c>
      <c r="I358" s="257"/>
      <c r="J358" s="253"/>
      <c r="K358" s="253"/>
      <c r="L358" s="258"/>
      <c r="M358" s="259"/>
      <c r="N358" s="260"/>
      <c r="O358" s="260"/>
      <c r="P358" s="260"/>
      <c r="Q358" s="260"/>
      <c r="R358" s="260"/>
      <c r="S358" s="260"/>
      <c r="T358" s="261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T358" s="262" t="s">
        <v>215</v>
      </c>
      <c r="AU358" s="262" t="s">
        <v>91</v>
      </c>
      <c r="AV358" s="14" t="s">
        <v>91</v>
      </c>
      <c r="AW358" s="14" t="s">
        <v>35</v>
      </c>
      <c r="AX358" s="14" t="s">
        <v>78</v>
      </c>
      <c r="AY358" s="262" t="s">
        <v>208</v>
      </c>
    </row>
    <row r="359" s="15" customFormat="1">
      <c r="A359" s="15"/>
      <c r="B359" s="263"/>
      <c r="C359" s="264"/>
      <c r="D359" s="243" t="s">
        <v>215</v>
      </c>
      <c r="E359" s="265" t="s">
        <v>1</v>
      </c>
      <c r="F359" s="266" t="s">
        <v>218</v>
      </c>
      <c r="G359" s="264"/>
      <c r="H359" s="267">
        <v>2.0550000000000002</v>
      </c>
      <c r="I359" s="268"/>
      <c r="J359" s="264"/>
      <c r="K359" s="264"/>
      <c r="L359" s="269"/>
      <c r="M359" s="270"/>
      <c r="N359" s="271"/>
      <c r="O359" s="271"/>
      <c r="P359" s="271"/>
      <c r="Q359" s="271"/>
      <c r="R359" s="271"/>
      <c r="S359" s="271"/>
      <c r="T359" s="272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T359" s="273" t="s">
        <v>215</v>
      </c>
      <c r="AU359" s="273" t="s">
        <v>91</v>
      </c>
      <c r="AV359" s="15" t="s">
        <v>214</v>
      </c>
      <c r="AW359" s="15" t="s">
        <v>35</v>
      </c>
      <c r="AX359" s="15" t="s">
        <v>85</v>
      </c>
      <c r="AY359" s="273" t="s">
        <v>208</v>
      </c>
    </row>
    <row r="360" s="2" customFormat="1" ht="16.5" customHeight="1">
      <c r="A360" s="38"/>
      <c r="B360" s="39"/>
      <c r="C360" s="227" t="s">
        <v>405</v>
      </c>
      <c r="D360" s="227" t="s">
        <v>210</v>
      </c>
      <c r="E360" s="228" t="s">
        <v>3466</v>
      </c>
      <c r="F360" s="229" t="s">
        <v>3467</v>
      </c>
      <c r="G360" s="230" t="s">
        <v>213</v>
      </c>
      <c r="H360" s="231">
        <v>17.600000000000001</v>
      </c>
      <c r="I360" s="232"/>
      <c r="J360" s="233">
        <f>ROUND(I360*H360,2)</f>
        <v>0</v>
      </c>
      <c r="K360" s="234"/>
      <c r="L360" s="44"/>
      <c r="M360" s="235" t="s">
        <v>1</v>
      </c>
      <c r="N360" s="236" t="s">
        <v>44</v>
      </c>
      <c r="O360" s="91"/>
      <c r="P360" s="237">
        <f>O360*H360</f>
        <v>0</v>
      </c>
      <c r="Q360" s="237">
        <v>0</v>
      </c>
      <c r="R360" s="237">
        <f>Q360*H360</f>
        <v>0</v>
      </c>
      <c r="S360" s="237">
        <v>0</v>
      </c>
      <c r="T360" s="238">
        <f>S360*H360</f>
        <v>0</v>
      </c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R360" s="239" t="s">
        <v>214</v>
      </c>
      <c r="AT360" s="239" t="s">
        <v>210</v>
      </c>
      <c r="AU360" s="239" t="s">
        <v>91</v>
      </c>
      <c r="AY360" s="17" t="s">
        <v>208</v>
      </c>
      <c r="BE360" s="240">
        <f>IF(N360="základní",J360,0)</f>
        <v>0</v>
      </c>
      <c r="BF360" s="240">
        <f>IF(N360="snížená",J360,0)</f>
        <v>0</v>
      </c>
      <c r="BG360" s="240">
        <f>IF(N360="zákl. přenesená",J360,0)</f>
        <v>0</v>
      </c>
      <c r="BH360" s="240">
        <f>IF(N360="sníž. přenesená",J360,0)</f>
        <v>0</v>
      </c>
      <c r="BI360" s="240">
        <f>IF(N360="nulová",J360,0)</f>
        <v>0</v>
      </c>
      <c r="BJ360" s="17" t="s">
        <v>91</v>
      </c>
      <c r="BK360" s="240">
        <f>ROUND(I360*H360,2)</f>
        <v>0</v>
      </c>
      <c r="BL360" s="17" t="s">
        <v>214</v>
      </c>
      <c r="BM360" s="239" t="s">
        <v>606</v>
      </c>
    </row>
    <row r="361" s="13" customFormat="1">
      <c r="A361" s="13"/>
      <c r="B361" s="241"/>
      <c r="C361" s="242"/>
      <c r="D361" s="243" t="s">
        <v>215</v>
      </c>
      <c r="E361" s="244" t="s">
        <v>1</v>
      </c>
      <c r="F361" s="245" t="s">
        <v>3468</v>
      </c>
      <c r="G361" s="242"/>
      <c r="H361" s="244" t="s">
        <v>1</v>
      </c>
      <c r="I361" s="246"/>
      <c r="J361" s="242"/>
      <c r="K361" s="242"/>
      <c r="L361" s="247"/>
      <c r="M361" s="248"/>
      <c r="N361" s="249"/>
      <c r="O361" s="249"/>
      <c r="P361" s="249"/>
      <c r="Q361" s="249"/>
      <c r="R361" s="249"/>
      <c r="S361" s="249"/>
      <c r="T361" s="250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T361" s="251" t="s">
        <v>215</v>
      </c>
      <c r="AU361" s="251" t="s">
        <v>91</v>
      </c>
      <c r="AV361" s="13" t="s">
        <v>85</v>
      </c>
      <c r="AW361" s="13" t="s">
        <v>35</v>
      </c>
      <c r="AX361" s="13" t="s">
        <v>78</v>
      </c>
      <c r="AY361" s="251" t="s">
        <v>208</v>
      </c>
    </row>
    <row r="362" s="14" customFormat="1">
      <c r="A362" s="14"/>
      <c r="B362" s="252"/>
      <c r="C362" s="253"/>
      <c r="D362" s="243" t="s">
        <v>215</v>
      </c>
      <c r="E362" s="254" t="s">
        <v>1</v>
      </c>
      <c r="F362" s="255" t="s">
        <v>3469</v>
      </c>
      <c r="G362" s="253"/>
      <c r="H362" s="256">
        <v>17.600000000000001</v>
      </c>
      <c r="I362" s="257"/>
      <c r="J362" s="253"/>
      <c r="K362" s="253"/>
      <c r="L362" s="258"/>
      <c r="M362" s="259"/>
      <c r="N362" s="260"/>
      <c r="O362" s="260"/>
      <c r="P362" s="260"/>
      <c r="Q362" s="260"/>
      <c r="R362" s="260"/>
      <c r="S362" s="260"/>
      <c r="T362" s="261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T362" s="262" t="s">
        <v>215</v>
      </c>
      <c r="AU362" s="262" t="s">
        <v>91</v>
      </c>
      <c r="AV362" s="14" t="s">
        <v>91</v>
      </c>
      <c r="AW362" s="14" t="s">
        <v>35</v>
      </c>
      <c r="AX362" s="14" t="s">
        <v>78</v>
      </c>
      <c r="AY362" s="262" t="s">
        <v>208</v>
      </c>
    </row>
    <row r="363" s="15" customFormat="1">
      <c r="A363" s="15"/>
      <c r="B363" s="263"/>
      <c r="C363" s="264"/>
      <c r="D363" s="243" t="s">
        <v>215</v>
      </c>
      <c r="E363" s="265" t="s">
        <v>1</v>
      </c>
      <c r="F363" s="266" t="s">
        <v>218</v>
      </c>
      <c r="G363" s="264"/>
      <c r="H363" s="267">
        <v>17.600000000000001</v>
      </c>
      <c r="I363" s="268"/>
      <c r="J363" s="264"/>
      <c r="K363" s="264"/>
      <c r="L363" s="269"/>
      <c r="M363" s="270"/>
      <c r="N363" s="271"/>
      <c r="O363" s="271"/>
      <c r="P363" s="271"/>
      <c r="Q363" s="271"/>
      <c r="R363" s="271"/>
      <c r="S363" s="271"/>
      <c r="T363" s="272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T363" s="273" t="s">
        <v>215</v>
      </c>
      <c r="AU363" s="273" t="s">
        <v>91</v>
      </c>
      <c r="AV363" s="15" t="s">
        <v>214</v>
      </c>
      <c r="AW363" s="15" t="s">
        <v>35</v>
      </c>
      <c r="AX363" s="15" t="s">
        <v>85</v>
      </c>
      <c r="AY363" s="273" t="s">
        <v>208</v>
      </c>
    </row>
    <row r="364" s="2" customFormat="1" ht="24.15" customHeight="1">
      <c r="A364" s="38"/>
      <c r="B364" s="39"/>
      <c r="C364" s="227" t="s">
        <v>611</v>
      </c>
      <c r="D364" s="227" t="s">
        <v>210</v>
      </c>
      <c r="E364" s="228" t="s">
        <v>3470</v>
      </c>
      <c r="F364" s="229" t="s">
        <v>3471</v>
      </c>
      <c r="G364" s="230" t="s">
        <v>213</v>
      </c>
      <c r="H364" s="231">
        <v>0.5</v>
      </c>
      <c r="I364" s="232"/>
      <c r="J364" s="233">
        <f>ROUND(I364*H364,2)</f>
        <v>0</v>
      </c>
      <c r="K364" s="234"/>
      <c r="L364" s="44"/>
      <c r="M364" s="235" t="s">
        <v>1</v>
      </c>
      <c r="N364" s="236" t="s">
        <v>44</v>
      </c>
      <c r="O364" s="91"/>
      <c r="P364" s="237">
        <f>O364*H364</f>
        <v>0</v>
      </c>
      <c r="Q364" s="237">
        <v>0</v>
      </c>
      <c r="R364" s="237">
        <f>Q364*H364</f>
        <v>0</v>
      </c>
      <c r="S364" s="237">
        <v>0</v>
      </c>
      <c r="T364" s="238">
        <f>S364*H364</f>
        <v>0</v>
      </c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R364" s="239" t="s">
        <v>214</v>
      </c>
      <c r="AT364" s="239" t="s">
        <v>210</v>
      </c>
      <c r="AU364" s="239" t="s">
        <v>91</v>
      </c>
      <c r="AY364" s="17" t="s">
        <v>208</v>
      </c>
      <c r="BE364" s="240">
        <f>IF(N364="základní",J364,0)</f>
        <v>0</v>
      </c>
      <c r="BF364" s="240">
        <f>IF(N364="snížená",J364,0)</f>
        <v>0</v>
      </c>
      <c r="BG364" s="240">
        <f>IF(N364="zákl. přenesená",J364,0)</f>
        <v>0</v>
      </c>
      <c r="BH364" s="240">
        <f>IF(N364="sníž. přenesená",J364,0)</f>
        <v>0</v>
      </c>
      <c r="BI364" s="240">
        <f>IF(N364="nulová",J364,0)</f>
        <v>0</v>
      </c>
      <c r="BJ364" s="17" t="s">
        <v>91</v>
      </c>
      <c r="BK364" s="240">
        <f>ROUND(I364*H364,2)</f>
        <v>0</v>
      </c>
      <c r="BL364" s="17" t="s">
        <v>214</v>
      </c>
      <c r="BM364" s="239" t="s">
        <v>614</v>
      </c>
    </row>
    <row r="365" s="13" customFormat="1">
      <c r="A365" s="13"/>
      <c r="B365" s="241"/>
      <c r="C365" s="242"/>
      <c r="D365" s="243" t="s">
        <v>215</v>
      </c>
      <c r="E365" s="244" t="s">
        <v>1</v>
      </c>
      <c r="F365" s="245" t="s">
        <v>3472</v>
      </c>
      <c r="G365" s="242"/>
      <c r="H365" s="244" t="s">
        <v>1</v>
      </c>
      <c r="I365" s="246"/>
      <c r="J365" s="242"/>
      <c r="K365" s="242"/>
      <c r="L365" s="247"/>
      <c r="M365" s="248"/>
      <c r="N365" s="249"/>
      <c r="O365" s="249"/>
      <c r="P365" s="249"/>
      <c r="Q365" s="249"/>
      <c r="R365" s="249"/>
      <c r="S365" s="249"/>
      <c r="T365" s="250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T365" s="251" t="s">
        <v>215</v>
      </c>
      <c r="AU365" s="251" t="s">
        <v>91</v>
      </c>
      <c r="AV365" s="13" t="s">
        <v>85</v>
      </c>
      <c r="AW365" s="13" t="s">
        <v>35</v>
      </c>
      <c r="AX365" s="13" t="s">
        <v>78</v>
      </c>
      <c r="AY365" s="251" t="s">
        <v>208</v>
      </c>
    </row>
    <row r="366" s="14" customFormat="1">
      <c r="A366" s="14"/>
      <c r="B366" s="252"/>
      <c r="C366" s="253"/>
      <c r="D366" s="243" t="s">
        <v>215</v>
      </c>
      <c r="E366" s="254" t="s">
        <v>1</v>
      </c>
      <c r="F366" s="255" t="s">
        <v>3473</v>
      </c>
      <c r="G366" s="253"/>
      <c r="H366" s="256">
        <v>0.5</v>
      </c>
      <c r="I366" s="257"/>
      <c r="J366" s="253"/>
      <c r="K366" s="253"/>
      <c r="L366" s="258"/>
      <c r="M366" s="259"/>
      <c r="N366" s="260"/>
      <c r="O366" s="260"/>
      <c r="P366" s="260"/>
      <c r="Q366" s="260"/>
      <c r="R366" s="260"/>
      <c r="S366" s="260"/>
      <c r="T366" s="261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T366" s="262" t="s">
        <v>215</v>
      </c>
      <c r="AU366" s="262" t="s">
        <v>91</v>
      </c>
      <c r="AV366" s="14" t="s">
        <v>91</v>
      </c>
      <c r="AW366" s="14" t="s">
        <v>35</v>
      </c>
      <c r="AX366" s="14" t="s">
        <v>78</v>
      </c>
      <c r="AY366" s="262" t="s">
        <v>208</v>
      </c>
    </row>
    <row r="367" s="15" customFormat="1">
      <c r="A367" s="15"/>
      <c r="B367" s="263"/>
      <c r="C367" s="264"/>
      <c r="D367" s="243" t="s">
        <v>215</v>
      </c>
      <c r="E367" s="265" t="s">
        <v>1</v>
      </c>
      <c r="F367" s="266" t="s">
        <v>218</v>
      </c>
      <c r="G367" s="264"/>
      <c r="H367" s="267">
        <v>0.5</v>
      </c>
      <c r="I367" s="268"/>
      <c r="J367" s="264"/>
      <c r="K367" s="264"/>
      <c r="L367" s="269"/>
      <c r="M367" s="270"/>
      <c r="N367" s="271"/>
      <c r="O367" s="271"/>
      <c r="P367" s="271"/>
      <c r="Q367" s="271"/>
      <c r="R367" s="271"/>
      <c r="S367" s="271"/>
      <c r="T367" s="272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T367" s="273" t="s">
        <v>215</v>
      </c>
      <c r="AU367" s="273" t="s">
        <v>91</v>
      </c>
      <c r="AV367" s="15" t="s">
        <v>214</v>
      </c>
      <c r="AW367" s="15" t="s">
        <v>35</v>
      </c>
      <c r="AX367" s="15" t="s">
        <v>85</v>
      </c>
      <c r="AY367" s="273" t="s">
        <v>208</v>
      </c>
    </row>
    <row r="368" s="2" customFormat="1" ht="24.15" customHeight="1">
      <c r="A368" s="38"/>
      <c r="B368" s="39"/>
      <c r="C368" s="227" t="s">
        <v>410</v>
      </c>
      <c r="D368" s="227" t="s">
        <v>210</v>
      </c>
      <c r="E368" s="228" t="s">
        <v>617</v>
      </c>
      <c r="F368" s="229" t="s">
        <v>618</v>
      </c>
      <c r="G368" s="230" t="s">
        <v>213</v>
      </c>
      <c r="H368" s="231">
        <v>116</v>
      </c>
      <c r="I368" s="232"/>
      <c r="J368" s="233">
        <f>ROUND(I368*H368,2)</f>
        <v>0</v>
      </c>
      <c r="K368" s="234"/>
      <c r="L368" s="44"/>
      <c r="M368" s="235" t="s">
        <v>1</v>
      </c>
      <c r="N368" s="236" t="s">
        <v>44</v>
      </c>
      <c r="O368" s="91"/>
      <c r="P368" s="237">
        <f>O368*H368</f>
        <v>0</v>
      </c>
      <c r="Q368" s="237">
        <v>0</v>
      </c>
      <c r="R368" s="237">
        <f>Q368*H368</f>
        <v>0</v>
      </c>
      <c r="S368" s="237">
        <v>0</v>
      </c>
      <c r="T368" s="238">
        <f>S368*H368</f>
        <v>0</v>
      </c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R368" s="239" t="s">
        <v>214</v>
      </c>
      <c r="AT368" s="239" t="s">
        <v>210</v>
      </c>
      <c r="AU368" s="239" t="s">
        <v>91</v>
      </c>
      <c r="AY368" s="17" t="s">
        <v>208</v>
      </c>
      <c r="BE368" s="240">
        <f>IF(N368="základní",J368,0)</f>
        <v>0</v>
      </c>
      <c r="BF368" s="240">
        <f>IF(N368="snížená",J368,0)</f>
        <v>0</v>
      </c>
      <c r="BG368" s="240">
        <f>IF(N368="zákl. přenesená",J368,0)</f>
        <v>0</v>
      </c>
      <c r="BH368" s="240">
        <f>IF(N368="sníž. přenesená",J368,0)</f>
        <v>0</v>
      </c>
      <c r="BI368" s="240">
        <f>IF(N368="nulová",J368,0)</f>
        <v>0</v>
      </c>
      <c r="BJ368" s="17" t="s">
        <v>91</v>
      </c>
      <c r="BK368" s="240">
        <f>ROUND(I368*H368,2)</f>
        <v>0</v>
      </c>
      <c r="BL368" s="17" t="s">
        <v>214</v>
      </c>
      <c r="BM368" s="239" t="s">
        <v>619</v>
      </c>
    </row>
    <row r="369" s="14" customFormat="1">
      <c r="A369" s="14"/>
      <c r="B369" s="252"/>
      <c r="C369" s="253"/>
      <c r="D369" s="243" t="s">
        <v>215</v>
      </c>
      <c r="E369" s="254" t="s">
        <v>1</v>
      </c>
      <c r="F369" s="255" t="s">
        <v>3474</v>
      </c>
      <c r="G369" s="253"/>
      <c r="H369" s="256">
        <v>116</v>
      </c>
      <c r="I369" s="257"/>
      <c r="J369" s="253"/>
      <c r="K369" s="253"/>
      <c r="L369" s="258"/>
      <c r="M369" s="259"/>
      <c r="N369" s="260"/>
      <c r="O369" s="260"/>
      <c r="P369" s="260"/>
      <c r="Q369" s="260"/>
      <c r="R369" s="260"/>
      <c r="S369" s="260"/>
      <c r="T369" s="261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T369" s="262" t="s">
        <v>215</v>
      </c>
      <c r="AU369" s="262" t="s">
        <v>91</v>
      </c>
      <c r="AV369" s="14" t="s">
        <v>91</v>
      </c>
      <c r="AW369" s="14" t="s">
        <v>35</v>
      </c>
      <c r="AX369" s="14" t="s">
        <v>78</v>
      </c>
      <c r="AY369" s="262" t="s">
        <v>208</v>
      </c>
    </row>
    <row r="370" s="15" customFormat="1">
      <c r="A370" s="15"/>
      <c r="B370" s="263"/>
      <c r="C370" s="264"/>
      <c r="D370" s="243" t="s">
        <v>215</v>
      </c>
      <c r="E370" s="265" t="s">
        <v>1</v>
      </c>
      <c r="F370" s="266" t="s">
        <v>218</v>
      </c>
      <c r="G370" s="264"/>
      <c r="H370" s="267">
        <v>116</v>
      </c>
      <c r="I370" s="268"/>
      <c r="J370" s="264"/>
      <c r="K370" s="264"/>
      <c r="L370" s="269"/>
      <c r="M370" s="270"/>
      <c r="N370" s="271"/>
      <c r="O370" s="271"/>
      <c r="P370" s="271"/>
      <c r="Q370" s="271"/>
      <c r="R370" s="271"/>
      <c r="S370" s="271"/>
      <c r="T370" s="272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T370" s="273" t="s">
        <v>215</v>
      </c>
      <c r="AU370" s="273" t="s">
        <v>91</v>
      </c>
      <c r="AV370" s="15" t="s">
        <v>214</v>
      </c>
      <c r="AW370" s="15" t="s">
        <v>35</v>
      </c>
      <c r="AX370" s="15" t="s">
        <v>85</v>
      </c>
      <c r="AY370" s="273" t="s">
        <v>208</v>
      </c>
    </row>
    <row r="371" s="2" customFormat="1" ht="33" customHeight="1">
      <c r="A371" s="38"/>
      <c r="B371" s="39"/>
      <c r="C371" s="227" t="s">
        <v>621</v>
      </c>
      <c r="D371" s="227" t="s">
        <v>210</v>
      </c>
      <c r="E371" s="228" t="s">
        <v>622</v>
      </c>
      <c r="F371" s="229" t="s">
        <v>623</v>
      </c>
      <c r="G371" s="230" t="s">
        <v>213</v>
      </c>
      <c r="H371" s="231">
        <v>116</v>
      </c>
      <c r="I371" s="232"/>
      <c r="J371" s="233">
        <f>ROUND(I371*H371,2)</f>
        <v>0</v>
      </c>
      <c r="K371" s="234"/>
      <c r="L371" s="44"/>
      <c r="M371" s="235" t="s">
        <v>1</v>
      </c>
      <c r="N371" s="236" t="s">
        <v>44</v>
      </c>
      <c r="O371" s="91"/>
      <c r="P371" s="237">
        <f>O371*H371</f>
        <v>0</v>
      </c>
      <c r="Q371" s="237">
        <v>0</v>
      </c>
      <c r="R371" s="237">
        <f>Q371*H371</f>
        <v>0</v>
      </c>
      <c r="S371" s="237">
        <v>0</v>
      </c>
      <c r="T371" s="238">
        <f>S371*H371</f>
        <v>0</v>
      </c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R371" s="239" t="s">
        <v>214</v>
      </c>
      <c r="AT371" s="239" t="s">
        <v>210</v>
      </c>
      <c r="AU371" s="239" t="s">
        <v>91</v>
      </c>
      <c r="AY371" s="17" t="s">
        <v>208</v>
      </c>
      <c r="BE371" s="240">
        <f>IF(N371="základní",J371,0)</f>
        <v>0</v>
      </c>
      <c r="BF371" s="240">
        <f>IF(N371="snížená",J371,0)</f>
        <v>0</v>
      </c>
      <c r="BG371" s="240">
        <f>IF(N371="zákl. přenesená",J371,0)</f>
        <v>0</v>
      </c>
      <c r="BH371" s="240">
        <f>IF(N371="sníž. přenesená",J371,0)</f>
        <v>0</v>
      </c>
      <c r="BI371" s="240">
        <f>IF(N371="nulová",J371,0)</f>
        <v>0</v>
      </c>
      <c r="BJ371" s="17" t="s">
        <v>91</v>
      </c>
      <c r="BK371" s="240">
        <f>ROUND(I371*H371,2)</f>
        <v>0</v>
      </c>
      <c r="BL371" s="17" t="s">
        <v>214</v>
      </c>
      <c r="BM371" s="239" t="s">
        <v>624</v>
      </c>
    </row>
    <row r="372" s="2" customFormat="1" ht="33" customHeight="1">
      <c r="A372" s="38"/>
      <c r="B372" s="39"/>
      <c r="C372" s="227" t="s">
        <v>413</v>
      </c>
      <c r="D372" s="227" t="s">
        <v>210</v>
      </c>
      <c r="E372" s="228" t="s">
        <v>625</v>
      </c>
      <c r="F372" s="229" t="s">
        <v>626</v>
      </c>
      <c r="G372" s="230" t="s">
        <v>308</v>
      </c>
      <c r="H372" s="231">
        <v>860</v>
      </c>
      <c r="I372" s="232"/>
      <c r="J372" s="233">
        <f>ROUND(I372*H372,2)</f>
        <v>0</v>
      </c>
      <c r="K372" s="234"/>
      <c r="L372" s="44"/>
      <c r="M372" s="235" t="s">
        <v>1</v>
      </c>
      <c r="N372" s="236" t="s">
        <v>44</v>
      </c>
      <c r="O372" s="91"/>
      <c r="P372" s="237">
        <f>O372*H372</f>
        <v>0</v>
      </c>
      <c r="Q372" s="237">
        <v>0</v>
      </c>
      <c r="R372" s="237">
        <f>Q372*H372</f>
        <v>0</v>
      </c>
      <c r="S372" s="237">
        <v>0</v>
      </c>
      <c r="T372" s="238">
        <f>S372*H372</f>
        <v>0</v>
      </c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R372" s="239" t="s">
        <v>214</v>
      </c>
      <c r="AT372" s="239" t="s">
        <v>210</v>
      </c>
      <c r="AU372" s="239" t="s">
        <v>91</v>
      </c>
      <c r="AY372" s="17" t="s">
        <v>208</v>
      </c>
      <c r="BE372" s="240">
        <f>IF(N372="základní",J372,0)</f>
        <v>0</v>
      </c>
      <c r="BF372" s="240">
        <f>IF(N372="snížená",J372,0)</f>
        <v>0</v>
      </c>
      <c r="BG372" s="240">
        <f>IF(N372="zákl. přenesená",J372,0)</f>
        <v>0</v>
      </c>
      <c r="BH372" s="240">
        <f>IF(N372="sníž. přenesená",J372,0)</f>
        <v>0</v>
      </c>
      <c r="BI372" s="240">
        <f>IF(N372="nulová",J372,0)</f>
        <v>0</v>
      </c>
      <c r="BJ372" s="17" t="s">
        <v>91</v>
      </c>
      <c r="BK372" s="240">
        <f>ROUND(I372*H372,2)</f>
        <v>0</v>
      </c>
      <c r="BL372" s="17" t="s">
        <v>214</v>
      </c>
      <c r="BM372" s="239" t="s">
        <v>627</v>
      </c>
    </row>
    <row r="373" s="14" customFormat="1">
      <c r="A373" s="14"/>
      <c r="B373" s="252"/>
      <c r="C373" s="253"/>
      <c r="D373" s="243" t="s">
        <v>215</v>
      </c>
      <c r="E373" s="254" t="s">
        <v>1</v>
      </c>
      <c r="F373" s="255" t="s">
        <v>3475</v>
      </c>
      <c r="G373" s="253"/>
      <c r="H373" s="256">
        <v>860</v>
      </c>
      <c r="I373" s="257"/>
      <c r="J373" s="253"/>
      <c r="K373" s="253"/>
      <c r="L373" s="258"/>
      <c r="M373" s="259"/>
      <c r="N373" s="260"/>
      <c r="O373" s="260"/>
      <c r="P373" s="260"/>
      <c r="Q373" s="260"/>
      <c r="R373" s="260"/>
      <c r="S373" s="260"/>
      <c r="T373" s="261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T373" s="262" t="s">
        <v>215</v>
      </c>
      <c r="AU373" s="262" t="s">
        <v>91</v>
      </c>
      <c r="AV373" s="14" t="s">
        <v>91</v>
      </c>
      <c r="AW373" s="14" t="s">
        <v>35</v>
      </c>
      <c r="AX373" s="14" t="s">
        <v>78</v>
      </c>
      <c r="AY373" s="262" t="s">
        <v>208</v>
      </c>
    </row>
    <row r="374" s="15" customFormat="1">
      <c r="A374" s="15"/>
      <c r="B374" s="263"/>
      <c r="C374" s="264"/>
      <c r="D374" s="243" t="s">
        <v>215</v>
      </c>
      <c r="E374" s="265" t="s">
        <v>1</v>
      </c>
      <c r="F374" s="266" t="s">
        <v>218</v>
      </c>
      <c r="G374" s="264"/>
      <c r="H374" s="267">
        <v>860</v>
      </c>
      <c r="I374" s="268"/>
      <c r="J374" s="264"/>
      <c r="K374" s="264"/>
      <c r="L374" s="269"/>
      <c r="M374" s="270"/>
      <c r="N374" s="271"/>
      <c r="O374" s="271"/>
      <c r="P374" s="271"/>
      <c r="Q374" s="271"/>
      <c r="R374" s="271"/>
      <c r="S374" s="271"/>
      <c r="T374" s="272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T374" s="273" t="s">
        <v>215</v>
      </c>
      <c r="AU374" s="273" t="s">
        <v>91</v>
      </c>
      <c r="AV374" s="15" t="s">
        <v>214</v>
      </c>
      <c r="AW374" s="15" t="s">
        <v>35</v>
      </c>
      <c r="AX374" s="15" t="s">
        <v>85</v>
      </c>
      <c r="AY374" s="273" t="s">
        <v>208</v>
      </c>
    </row>
    <row r="375" s="2" customFormat="1" ht="21.75" customHeight="1">
      <c r="A375" s="38"/>
      <c r="B375" s="39"/>
      <c r="C375" s="227" t="s">
        <v>629</v>
      </c>
      <c r="D375" s="227" t="s">
        <v>210</v>
      </c>
      <c r="E375" s="228" t="s">
        <v>3476</v>
      </c>
      <c r="F375" s="229" t="s">
        <v>3477</v>
      </c>
      <c r="G375" s="230" t="s">
        <v>351</v>
      </c>
      <c r="H375" s="231">
        <v>1</v>
      </c>
      <c r="I375" s="232"/>
      <c r="J375" s="233">
        <f>ROUND(I375*H375,2)</f>
        <v>0</v>
      </c>
      <c r="K375" s="234"/>
      <c r="L375" s="44"/>
      <c r="M375" s="235" t="s">
        <v>1</v>
      </c>
      <c r="N375" s="236" t="s">
        <v>44</v>
      </c>
      <c r="O375" s="91"/>
      <c r="P375" s="237">
        <f>O375*H375</f>
        <v>0</v>
      </c>
      <c r="Q375" s="237">
        <v>0</v>
      </c>
      <c r="R375" s="237">
        <f>Q375*H375</f>
        <v>0</v>
      </c>
      <c r="S375" s="237">
        <v>0</v>
      </c>
      <c r="T375" s="238">
        <f>S375*H375</f>
        <v>0</v>
      </c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R375" s="239" t="s">
        <v>214</v>
      </c>
      <c r="AT375" s="239" t="s">
        <v>210</v>
      </c>
      <c r="AU375" s="239" t="s">
        <v>91</v>
      </c>
      <c r="AY375" s="17" t="s">
        <v>208</v>
      </c>
      <c r="BE375" s="240">
        <f>IF(N375="základní",J375,0)</f>
        <v>0</v>
      </c>
      <c r="BF375" s="240">
        <f>IF(N375="snížená",J375,0)</f>
        <v>0</v>
      </c>
      <c r="BG375" s="240">
        <f>IF(N375="zákl. přenesená",J375,0)</f>
        <v>0</v>
      </c>
      <c r="BH375" s="240">
        <f>IF(N375="sníž. přenesená",J375,0)</f>
        <v>0</v>
      </c>
      <c r="BI375" s="240">
        <f>IF(N375="nulová",J375,0)</f>
        <v>0</v>
      </c>
      <c r="BJ375" s="17" t="s">
        <v>91</v>
      </c>
      <c r="BK375" s="240">
        <f>ROUND(I375*H375,2)</f>
        <v>0</v>
      </c>
      <c r="BL375" s="17" t="s">
        <v>214</v>
      </c>
      <c r="BM375" s="239" t="s">
        <v>632</v>
      </c>
    </row>
    <row r="376" s="2" customFormat="1" ht="24.15" customHeight="1">
      <c r="A376" s="38"/>
      <c r="B376" s="39"/>
      <c r="C376" s="227" t="s">
        <v>417</v>
      </c>
      <c r="D376" s="227" t="s">
        <v>210</v>
      </c>
      <c r="E376" s="228" t="s">
        <v>3478</v>
      </c>
      <c r="F376" s="229" t="s">
        <v>3479</v>
      </c>
      <c r="G376" s="230" t="s">
        <v>351</v>
      </c>
      <c r="H376" s="231">
        <v>1</v>
      </c>
      <c r="I376" s="232"/>
      <c r="J376" s="233">
        <f>ROUND(I376*H376,2)</f>
        <v>0</v>
      </c>
      <c r="K376" s="234"/>
      <c r="L376" s="44"/>
      <c r="M376" s="235" t="s">
        <v>1</v>
      </c>
      <c r="N376" s="236" t="s">
        <v>44</v>
      </c>
      <c r="O376" s="91"/>
      <c r="P376" s="237">
        <f>O376*H376</f>
        <v>0</v>
      </c>
      <c r="Q376" s="237">
        <v>0</v>
      </c>
      <c r="R376" s="237">
        <f>Q376*H376</f>
        <v>0</v>
      </c>
      <c r="S376" s="237">
        <v>0</v>
      </c>
      <c r="T376" s="238">
        <f>S376*H376</f>
        <v>0</v>
      </c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R376" s="239" t="s">
        <v>214</v>
      </c>
      <c r="AT376" s="239" t="s">
        <v>210</v>
      </c>
      <c r="AU376" s="239" t="s">
        <v>91</v>
      </c>
      <c r="AY376" s="17" t="s">
        <v>208</v>
      </c>
      <c r="BE376" s="240">
        <f>IF(N376="základní",J376,0)</f>
        <v>0</v>
      </c>
      <c r="BF376" s="240">
        <f>IF(N376="snížená",J376,0)</f>
        <v>0</v>
      </c>
      <c r="BG376" s="240">
        <f>IF(N376="zákl. přenesená",J376,0)</f>
        <v>0</v>
      </c>
      <c r="BH376" s="240">
        <f>IF(N376="sníž. přenesená",J376,0)</f>
        <v>0</v>
      </c>
      <c r="BI376" s="240">
        <f>IF(N376="nulová",J376,0)</f>
        <v>0</v>
      </c>
      <c r="BJ376" s="17" t="s">
        <v>91</v>
      </c>
      <c r="BK376" s="240">
        <f>ROUND(I376*H376,2)</f>
        <v>0</v>
      </c>
      <c r="BL376" s="17" t="s">
        <v>214</v>
      </c>
      <c r="BM376" s="239" t="s">
        <v>635</v>
      </c>
    </row>
    <row r="377" s="2" customFormat="1" ht="37.8" customHeight="1">
      <c r="A377" s="38"/>
      <c r="B377" s="39"/>
      <c r="C377" s="227" t="s">
        <v>640</v>
      </c>
      <c r="D377" s="227" t="s">
        <v>210</v>
      </c>
      <c r="E377" s="228" t="s">
        <v>633</v>
      </c>
      <c r="F377" s="229" t="s">
        <v>634</v>
      </c>
      <c r="G377" s="230" t="s">
        <v>308</v>
      </c>
      <c r="H377" s="231">
        <v>69.849999999999994</v>
      </c>
      <c r="I377" s="232"/>
      <c r="J377" s="233">
        <f>ROUND(I377*H377,2)</f>
        <v>0</v>
      </c>
      <c r="K377" s="234"/>
      <c r="L377" s="44"/>
      <c r="M377" s="235" t="s">
        <v>1</v>
      </c>
      <c r="N377" s="236" t="s">
        <v>44</v>
      </c>
      <c r="O377" s="91"/>
      <c r="P377" s="237">
        <f>O377*H377</f>
        <v>0</v>
      </c>
      <c r="Q377" s="237">
        <v>0</v>
      </c>
      <c r="R377" s="237">
        <f>Q377*H377</f>
        <v>0</v>
      </c>
      <c r="S377" s="237">
        <v>0</v>
      </c>
      <c r="T377" s="238">
        <f>S377*H377</f>
        <v>0</v>
      </c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R377" s="239" t="s">
        <v>214</v>
      </c>
      <c r="AT377" s="239" t="s">
        <v>210</v>
      </c>
      <c r="AU377" s="239" t="s">
        <v>91</v>
      </c>
      <c r="AY377" s="17" t="s">
        <v>208</v>
      </c>
      <c r="BE377" s="240">
        <f>IF(N377="základní",J377,0)</f>
        <v>0</v>
      </c>
      <c r="BF377" s="240">
        <f>IF(N377="snížená",J377,0)</f>
        <v>0</v>
      </c>
      <c r="BG377" s="240">
        <f>IF(N377="zákl. přenesená",J377,0)</f>
        <v>0</v>
      </c>
      <c r="BH377" s="240">
        <f>IF(N377="sníž. přenesená",J377,0)</f>
        <v>0</v>
      </c>
      <c r="BI377" s="240">
        <f>IF(N377="nulová",J377,0)</f>
        <v>0</v>
      </c>
      <c r="BJ377" s="17" t="s">
        <v>91</v>
      </c>
      <c r="BK377" s="240">
        <f>ROUND(I377*H377,2)</f>
        <v>0</v>
      </c>
      <c r="BL377" s="17" t="s">
        <v>214</v>
      </c>
      <c r="BM377" s="239" t="s">
        <v>643</v>
      </c>
    </row>
    <row r="378" s="13" customFormat="1">
      <c r="A378" s="13"/>
      <c r="B378" s="241"/>
      <c r="C378" s="242"/>
      <c r="D378" s="243" t="s">
        <v>215</v>
      </c>
      <c r="E378" s="244" t="s">
        <v>1</v>
      </c>
      <c r="F378" s="245" t="s">
        <v>3480</v>
      </c>
      <c r="G378" s="242"/>
      <c r="H378" s="244" t="s">
        <v>1</v>
      </c>
      <c r="I378" s="246"/>
      <c r="J378" s="242"/>
      <c r="K378" s="242"/>
      <c r="L378" s="247"/>
      <c r="M378" s="248"/>
      <c r="N378" s="249"/>
      <c r="O378" s="249"/>
      <c r="P378" s="249"/>
      <c r="Q378" s="249"/>
      <c r="R378" s="249"/>
      <c r="S378" s="249"/>
      <c r="T378" s="250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T378" s="251" t="s">
        <v>215</v>
      </c>
      <c r="AU378" s="251" t="s">
        <v>91</v>
      </c>
      <c r="AV378" s="13" t="s">
        <v>85</v>
      </c>
      <c r="AW378" s="13" t="s">
        <v>35</v>
      </c>
      <c r="AX378" s="13" t="s">
        <v>78</v>
      </c>
      <c r="AY378" s="251" t="s">
        <v>208</v>
      </c>
    </row>
    <row r="379" s="14" customFormat="1">
      <c r="A379" s="14"/>
      <c r="B379" s="252"/>
      <c r="C379" s="253"/>
      <c r="D379" s="243" t="s">
        <v>215</v>
      </c>
      <c r="E379" s="254" t="s">
        <v>1</v>
      </c>
      <c r="F379" s="255" t="s">
        <v>3481</v>
      </c>
      <c r="G379" s="253"/>
      <c r="H379" s="256">
        <v>6</v>
      </c>
      <c r="I379" s="257"/>
      <c r="J379" s="253"/>
      <c r="K379" s="253"/>
      <c r="L379" s="258"/>
      <c r="M379" s="259"/>
      <c r="N379" s="260"/>
      <c r="O379" s="260"/>
      <c r="P379" s="260"/>
      <c r="Q379" s="260"/>
      <c r="R379" s="260"/>
      <c r="S379" s="260"/>
      <c r="T379" s="261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T379" s="262" t="s">
        <v>215</v>
      </c>
      <c r="AU379" s="262" t="s">
        <v>91</v>
      </c>
      <c r="AV379" s="14" t="s">
        <v>91</v>
      </c>
      <c r="AW379" s="14" t="s">
        <v>35</v>
      </c>
      <c r="AX379" s="14" t="s">
        <v>78</v>
      </c>
      <c r="AY379" s="262" t="s">
        <v>208</v>
      </c>
    </row>
    <row r="380" s="13" customFormat="1">
      <c r="A380" s="13"/>
      <c r="B380" s="241"/>
      <c r="C380" s="242"/>
      <c r="D380" s="243" t="s">
        <v>215</v>
      </c>
      <c r="E380" s="244" t="s">
        <v>1</v>
      </c>
      <c r="F380" s="245" t="s">
        <v>3482</v>
      </c>
      <c r="G380" s="242"/>
      <c r="H380" s="244" t="s">
        <v>1</v>
      </c>
      <c r="I380" s="246"/>
      <c r="J380" s="242"/>
      <c r="K380" s="242"/>
      <c r="L380" s="247"/>
      <c r="M380" s="248"/>
      <c r="N380" s="249"/>
      <c r="O380" s="249"/>
      <c r="P380" s="249"/>
      <c r="Q380" s="249"/>
      <c r="R380" s="249"/>
      <c r="S380" s="249"/>
      <c r="T380" s="250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T380" s="251" t="s">
        <v>215</v>
      </c>
      <c r="AU380" s="251" t="s">
        <v>91</v>
      </c>
      <c r="AV380" s="13" t="s">
        <v>85</v>
      </c>
      <c r="AW380" s="13" t="s">
        <v>35</v>
      </c>
      <c r="AX380" s="13" t="s">
        <v>78</v>
      </c>
      <c r="AY380" s="251" t="s">
        <v>208</v>
      </c>
    </row>
    <row r="381" s="14" customFormat="1">
      <c r="A381" s="14"/>
      <c r="B381" s="252"/>
      <c r="C381" s="253"/>
      <c r="D381" s="243" t="s">
        <v>215</v>
      </c>
      <c r="E381" s="254" t="s">
        <v>1</v>
      </c>
      <c r="F381" s="255" t="s">
        <v>3483</v>
      </c>
      <c r="G381" s="253"/>
      <c r="H381" s="256">
        <v>1.3999999999999999</v>
      </c>
      <c r="I381" s="257"/>
      <c r="J381" s="253"/>
      <c r="K381" s="253"/>
      <c r="L381" s="258"/>
      <c r="M381" s="259"/>
      <c r="N381" s="260"/>
      <c r="O381" s="260"/>
      <c r="P381" s="260"/>
      <c r="Q381" s="260"/>
      <c r="R381" s="260"/>
      <c r="S381" s="260"/>
      <c r="T381" s="261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T381" s="262" t="s">
        <v>215</v>
      </c>
      <c r="AU381" s="262" t="s">
        <v>91</v>
      </c>
      <c r="AV381" s="14" t="s">
        <v>91</v>
      </c>
      <c r="AW381" s="14" t="s">
        <v>35</v>
      </c>
      <c r="AX381" s="14" t="s">
        <v>78</v>
      </c>
      <c r="AY381" s="262" t="s">
        <v>208</v>
      </c>
    </row>
    <row r="382" s="13" customFormat="1">
      <c r="A382" s="13"/>
      <c r="B382" s="241"/>
      <c r="C382" s="242"/>
      <c r="D382" s="243" t="s">
        <v>215</v>
      </c>
      <c r="E382" s="244" t="s">
        <v>1</v>
      </c>
      <c r="F382" s="245" t="s">
        <v>3484</v>
      </c>
      <c r="G382" s="242"/>
      <c r="H382" s="244" t="s">
        <v>1</v>
      </c>
      <c r="I382" s="246"/>
      <c r="J382" s="242"/>
      <c r="K382" s="242"/>
      <c r="L382" s="247"/>
      <c r="M382" s="248"/>
      <c r="N382" s="249"/>
      <c r="O382" s="249"/>
      <c r="P382" s="249"/>
      <c r="Q382" s="249"/>
      <c r="R382" s="249"/>
      <c r="S382" s="249"/>
      <c r="T382" s="250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T382" s="251" t="s">
        <v>215</v>
      </c>
      <c r="AU382" s="251" t="s">
        <v>91</v>
      </c>
      <c r="AV382" s="13" t="s">
        <v>85</v>
      </c>
      <c r="AW382" s="13" t="s">
        <v>35</v>
      </c>
      <c r="AX382" s="13" t="s">
        <v>78</v>
      </c>
      <c r="AY382" s="251" t="s">
        <v>208</v>
      </c>
    </row>
    <row r="383" s="14" customFormat="1">
      <c r="A383" s="14"/>
      <c r="B383" s="252"/>
      <c r="C383" s="253"/>
      <c r="D383" s="243" t="s">
        <v>215</v>
      </c>
      <c r="E383" s="254" t="s">
        <v>1</v>
      </c>
      <c r="F383" s="255" t="s">
        <v>3485</v>
      </c>
      <c r="G383" s="253"/>
      <c r="H383" s="256">
        <v>24</v>
      </c>
      <c r="I383" s="257"/>
      <c r="J383" s="253"/>
      <c r="K383" s="253"/>
      <c r="L383" s="258"/>
      <c r="M383" s="259"/>
      <c r="N383" s="260"/>
      <c r="O383" s="260"/>
      <c r="P383" s="260"/>
      <c r="Q383" s="260"/>
      <c r="R383" s="260"/>
      <c r="S383" s="260"/>
      <c r="T383" s="261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T383" s="262" t="s">
        <v>215</v>
      </c>
      <c r="AU383" s="262" t="s">
        <v>91</v>
      </c>
      <c r="AV383" s="14" t="s">
        <v>91</v>
      </c>
      <c r="AW383" s="14" t="s">
        <v>35</v>
      </c>
      <c r="AX383" s="14" t="s">
        <v>78</v>
      </c>
      <c r="AY383" s="262" t="s">
        <v>208</v>
      </c>
    </row>
    <row r="384" s="13" customFormat="1">
      <c r="A384" s="13"/>
      <c r="B384" s="241"/>
      <c r="C384" s="242"/>
      <c r="D384" s="243" t="s">
        <v>215</v>
      </c>
      <c r="E384" s="244" t="s">
        <v>1</v>
      </c>
      <c r="F384" s="245" t="s">
        <v>3486</v>
      </c>
      <c r="G384" s="242"/>
      <c r="H384" s="244" t="s">
        <v>1</v>
      </c>
      <c r="I384" s="246"/>
      <c r="J384" s="242"/>
      <c r="K384" s="242"/>
      <c r="L384" s="247"/>
      <c r="M384" s="248"/>
      <c r="N384" s="249"/>
      <c r="O384" s="249"/>
      <c r="P384" s="249"/>
      <c r="Q384" s="249"/>
      <c r="R384" s="249"/>
      <c r="S384" s="249"/>
      <c r="T384" s="250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T384" s="251" t="s">
        <v>215</v>
      </c>
      <c r="AU384" s="251" t="s">
        <v>91</v>
      </c>
      <c r="AV384" s="13" t="s">
        <v>85</v>
      </c>
      <c r="AW384" s="13" t="s">
        <v>35</v>
      </c>
      <c r="AX384" s="13" t="s">
        <v>78</v>
      </c>
      <c r="AY384" s="251" t="s">
        <v>208</v>
      </c>
    </row>
    <row r="385" s="14" customFormat="1">
      <c r="A385" s="14"/>
      <c r="B385" s="252"/>
      <c r="C385" s="253"/>
      <c r="D385" s="243" t="s">
        <v>215</v>
      </c>
      <c r="E385" s="254" t="s">
        <v>1</v>
      </c>
      <c r="F385" s="255" t="s">
        <v>3487</v>
      </c>
      <c r="G385" s="253"/>
      <c r="H385" s="256">
        <v>36</v>
      </c>
      <c r="I385" s="257"/>
      <c r="J385" s="253"/>
      <c r="K385" s="253"/>
      <c r="L385" s="258"/>
      <c r="M385" s="259"/>
      <c r="N385" s="260"/>
      <c r="O385" s="260"/>
      <c r="P385" s="260"/>
      <c r="Q385" s="260"/>
      <c r="R385" s="260"/>
      <c r="S385" s="260"/>
      <c r="T385" s="261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T385" s="262" t="s">
        <v>215</v>
      </c>
      <c r="AU385" s="262" t="s">
        <v>91</v>
      </c>
      <c r="AV385" s="14" t="s">
        <v>91</v>
      </c>
      <c r="AW385" s="14" t="s">
        <v>35</v>
      </c>
      <c r="AX385" s="14" t="s">
        <v>78</v>
      </c>
      <c r="AY385" s="262" t="s">
        <v>208</v>
      </c>
    </row>
    <row r="386" s="13" customFormat="1">
      <c r="A386" s="13"/>
      <c r="B386" s="241"/>
      <c r="C386" s="242"/>
      <c r="D386" s="243" t="s">
        <v>215</v>
      </c>
      <c r="E386" s="244" t="s">
        <v>1</v>
      </c>
      <c r="F386" s="245" t="s">
        <v>3488</v>
      </c>
      <c r="G386" s="242"/>
      <c r="H386" s="244" t="s">
        <v>1</v>
      </c>
      <c r="I386" s="246"/>
      <c r="J386" s="242"/>
      <c r="K386" s="242"/>
      <c r="L386" s="247"/>
      <c r="M386" s="248"/>
      <c r="N386" s="249"/>
      <c r="O386" s="249"/>
      <c r="P386" s="249"/>
      <c r="Q386" s="249"/>
      <c r="R386" s="249"/>
      <c r="S386" s="249"/>
      <c r="T386" s="250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T386" s="251" t="s">
        <v>215</v>
      </c>
      <c r="AU386" s="251" t="s">
        <v>91</v>
      </c>
      <c r="AV386" s="13" t="s">
        <v>85</v>
      </c>
      <c r="AW386" s="13" t="s">
        <v>35</v>
      </c>
      <c r="AX386" s="13" t="s">
        <v>78</v>
      </c>
      <c r="AY386" s="251" t="s">
        <v>208</v>
      </c>
    </row>
    <row r="387" s="14" customFormat="1">
      <c r="A387" s="14"/>
      <c r="B387" s="252"/>
      <c r="C387" s="253"/>
      <c r="D387" s="243" t="s">
        <v>215</v>
      </c>
      <c r="E387" s="254" t="s">
        <v>1</v>
      </c>
      <c r="F387" s="255" t="s">
        <v>3489</v>
      </c>
      <c r="G387" s="253"/>
      <c r="H387" s="256">
        <v>2.4500000000000002</v>
      </c>
      <c r="I387" s="257"/>
      <c r="J387" s="253"/>
      <c r="K387" s="253"/>
      <c r="L387" s="258"/>
      <c r="M387" s="259"/>
      <c r="N387" s="260"/>
      <c r="O387" s="260"/>
      <c r="P387" s="260"/>
      <c r="Q387" s="260"/>
      <c r="R387" s="260"/>
      <c r="S387" s="260"/>
      <c r="T387" s="261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T387" s="262" t="s">
        <v>215</v>
      </c>
      <c r="AU387" s="262" t="s">
        <v>91</v>
      </c>
      <c r="AV387" s="14" t="s">
        <v>91</v>
      </c>
      <c r="AW387" s="14" t="s">
        <v>35</v>
      </c>
      <c r="AX387" s="14" t="s">
        <v>78</v>
      </c>
      <c r="AY387" s="262" t="s">
        <v>208</v>
      </c>
    </row>
    <row r="388" s="15" customFormat="1">
      <c r="A388" s="15"/>
      <c r="B388" s="263"/>
      <c r="C388" s="264"/>
      <c r="D388" s="243" t="s">
        <v>215</v>
      </c>
      <c r="E388" s="265" t="s">
        <v>1</v>
      </c>
      <c r="F388" s="266" t="s">
        <v>218</v>
      </c>
      <c r="G388" s="264"/>
      <c r="H388" s="267">
        <v>69.850000000000009</v>
      </c>
      <c r="I388" s="268"/>
      <c r="J388" s="264"/>
      <c r="K388" s="264"/>
      <c r="L388" s="269"/>
      <c r="M388" s="270"/>
      <c r="N388" s="271"/>
      <c r="O388" s="271"/>
      <c r="P388" s="271"/>
      <c r="Q388" s="271"/>
      <c r="R388" s="271"/>
      <c r="S388" s="271"/>
      <c r="T388" s="272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T388" s="273" t="s">
        <v>215</v>
      </c>
      <c r="AU388" s="273" t="s">
        <v>91</v>
      </c>
      <c r="AV388" s="15" t="s">
        <v>214</v>
      </c>
      <c r="AW388" s="15" t="s">
        <v>35</v>
      </c>
      <c r="AX388" s="15" t="s">
        <v>85</v>
      </c>
      <c r="AY388" s="273" t="s">
        <v>208</v>
      </c>
    </row>
    <row r="389" s="2" customFormat="1" ht="37.8" customHeight="1">
      <c r="A389" s="38"/>
      <c r="B389" s="39"/>
      <c r="C389" s="227" t="s">
        <v>426</v>
      </c>
      <c r="D389" s="227" t="s">
        <v>210</v>
      </c>
      <c r="E389" s="228" t="s">
        <v>641</v>
      </c>
      <c r="F389" s="229" t="s">
        <v>642</v>
      </c>
      <c r="G389" s="230" t="s">
        <v>308</v>
      </c>
      <c r="H389" s="231">
        <v>35.960000000000001</v>
      </c>
      <c r="I389" s="232"/>
      <c r="J389" s="233">
        <f>ROUND(I389*H389,2)</f>
        <v>0</v>
      </c>
      <c r="K389" s="234"/>
      <c r="L389" s="44"/>
      <c r="M389" s="235" t="s">
        <v>1</v>
      </c>
      <c r="N389" s="236" t="s">
        <v>44</v>
      </c>
      <c r="O389" s="91"/>
      <c r="P389" s="237">
        <f>O389*H389</f>
        <v>0</v>
      </c>
      <c r="Q389" s="237">
        <v>0</v>
      </c>
      <c r="R389" s="237">
        <f>Q389*H389</f>
        <v>0</v>
      </c>
      <c r="S389" s="237">
        <v>0</v>
      </c>
      <c r="T389" s="238">
        <f>S389*H389</f>
        <v>0</v>
      </c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R389" s="239" t="s">
        <v>214</v>
      </c>
      <c r="AT389" s="239" t="s">
        <v>210</v>
      </c>
      <c r="AU389" s="239" t="s">
        <v>91</v>
      </c>
      <c r="AY389" s="17" t="s">
        <v>208</v>
      </c>
      <c r="BE389" s="240">
        <f>IF(N389="základní",J389,0)</f>
        <v>0</v>
      </c>
      <c r="BF389" s="240">
        <f>IF(N389="snížená",J389,0)</f>
        <v>0</v>
      </c>
      <c r="BG389" s="240">
        <f>IF(N389="zákl. přenesená",J389,0)</f>
        <v>0</v>
      </c>
      <c r="BH389" s="240">
        <f>IF(N389="sníž. přenesená",J389,0)</f>
        <v>0</v>
      </c>
      <c r="BI389" s="240">
        <f>IF(N389="nulová",J389,0)</f>
        <v>0</v>
      </c>
      <c r="BJ389" s="17" t="s">
        <v>91</v>
      </c>
      <c r="BK389" s="240">
        <f>ROUND(I389*H389,2)</f>
        <v>0</v>
      </c>
      <c r="BL389" s="17" t="s">
        <v>214</v>
      </c>
      <c r="BM389" s="239" t="s">
        <v>647</v>
      </c>
    </row>
    <row r="390" s="13" customFormat="1">
      <c r="A390" s="13"/>
      <c r="B390" s="241"/>
      <c r="C390" s="242"/>
      <c r="D390" s="243" t="s">
        <v>215</v>
      </c>
      <c r="E390" s="244" t="s">
        <v>1</v>
      </c>
      <c r="F390" s="245" t="s">
        <v>3490</v>
      </c>
      <c r="G390" s="242"/>
      <c r="H390" s="244" t="s">
        <v>1</v>
      </c>
      <c r="I390" s="246"/>
      <c r="J390" s="242"/>
      <c r="K390" s="242"/>
      <c r="L390" s="247"/>
      <c r="M390" s="248"/>
      <c r="N390" s="249"/>
      <c r="O390" s="249"/>
      <c r="P390" s="249"/>
      <c r="Q390" s="249"/>
      <c r="R390" s="249"/>
      <c r="S390" s="249"/>
      <c r="T390" s="250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T390" s="251" t="s">
        <v>215</v>
      </c>
      <c r="AU390" s="251" t="s">
        <v>91</v>
      </c>
      <c r="AV390" s="13" t="s">
        <v>85</v>
      </c>
      <c r="AW390" s="13" t="s">
        <v>35</v>
      </c>
      <c r="AX390" s="13" t="s">
        <v>78</v>
      </c>
      <c r="AY390" s="251" t="s">
        <v>208</v>
      </c>
    </row>
    <row r="391" s="14" customFormat="1">
      <c r="A391" s="14"/>
      <c r="B391" s="252"/>
      <c r="C391" s="253"/>
      <c r="D391" s="243" t="s">
        <v>215</v>
      </c>
      <c r="E391" s="254" t="s">
        <v>1</v>
      </c>
      <c r="F391" s="255" t="s">
        <v>3491</v>
      </c>
      <c r="G391" s="253"/>
      <c r="H391" s="256">
        <v>2.6000000000000001</v>
      </c>
      <c r="I391" s="257"/>
      <c r="J391" s="253"/>
      <c r="K391" s="253"/>
      <c r="L391" s="258"/>
      <c r="M391" s="259"/>
      <c r="N391" s="260"/>
      <c r="O391" s="260"/>
      <c r="P391" s="260"/>
      <c r="Q391" s="260"/>
      <c r="R391" s="260"/>
      <c r="S391" s="260"/>
      <c r="T391" s="261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T391" s="262" t="s">
        <v>215</v>
      </c>
      <c r="AU391" s="262" t="s">
        <v>91</v>
      </c>
      <c r="AV391" s="14" t="s">
        <v>91</v>
      </c>
      <c r="AW391" s="14" t="s">
        <v>35</v>
      </c>
      <c r="AX391" s="14" t="s">
        <v>78</v>
      </c>
      <c r="AY391" s="262" t="s">
        <v>208</v>
      </c>
    </row>
    <row r="392" s="13" customFormat="1">
      <c r="A392" s="13"/>
      <c r="B392" s="241"/>
      <c r="C392" s="242"/>
      <c r="D392" s="243" t="s">
        <v>215</v>
      </c>
      <c r="E392" s="244" t="s">
        <v>1</v>
      </c>
      <c r="F392" s="245" t="s">
        <v>3492</v>
      </c>
      <c r="G392" s="242"/>
      <c r="H392" s="244" t="s">
        <v>1</v>
      </c>
      <c r="I392" s="246"/>
      <c r="J392" s="242"/>
      <c r="K392" s="242"/>
      <c r="L392" s="247"/>
      <c r="M392" s="248"/>
      <c r="N392" s="249"/>
      <c r="O392" s="249"/>
      <c r="P392" s="249"/>
      <c r="Q392" s="249"/>
      <c r="R392" s="249"/>
      <c r="S392" s="249"/>
      <c r="T392" s="250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T392" s="251" t="s">
        <v>215</v>
      </c>
      <c r="AU392" s="251" t="s">
        <v>91</v>
      </c>
      <c r="AV392" s="13" t="s">
        <v>85</v>
      </c>
      <c r="AW392" s="13" t="s">
        <v>35</v>
      </c>
      <c r="AX392" s="13" t="s">
        <v>78</v>
      </c>
      <c r="AY392" s="251" t="s">
        <v>208</v>
      </c>
    </row>
    <row r="393" s="14" customFormat="1">
      <c r="A393" s="14"/>
      <c r="B393" s="252"/>
      <c r="C393" s="253"/>
      <c r="D393" s="243" t="s">
        <v>215</v>
      </c>
      <c r="E393" s="254" t="s">
        <v>1</v>
      </c>
      <c r="F393" s="255" t="s">
        <v>3493</v>
      </c>
      <c r="G393" s="253"/>
      <c r="H393" s="256">
        <v>7.5</v>
      </c>
      <c r="I393" s="257"/>
      <c r="J393" s="253"/>
      <c r="K393" s="253"/>
      <c r="L393" s="258"/>
      <c r="M393" s="259"/>
      <c r="N393" s="260"/>
      <c r="O393" s="260"/>
      <c r="P393" s="260"/>
      <c r="Q393" s="260"/>
      <c r="R393" s="260"/>
      <c r="S393" s="260"/>
      <c r="T393" s="261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T393" s="262" t="s">
        <v>215</v>
      </c>
      <c r="AU393" s="262" t="s">
        <v>91</v>
      </c>
      <c r="AV393" s="14" t="s">
        <v>91</v>
      </c>
      <c r="AW393" s="14" t="s">
        <v>35</v>
      </c>
      <c r="AX393" s="14" t="s">
        <v>78</v>
      </c>
      <c r="AY393" s="262" t="s">
        <v>208</v>
      </c>
    </row>
    <row r="394" s="13" customFormat="1">
      <c r="A394" s="13"/>
      <c r="B394" s="241"/>
      <c r="C394" s="242"/>
      <c r="D394" s="243" t="s">
        <v>215</v>
      </c>
      <c r="E394" s="244" t="s">
        <v>1</v>
      </c>
      <c r="F394" s="245" t="s">
        <v>3494</v>
      </c>
      <c r="G394" s="242"/>
      <c r="H394" s="244" t="s">
        <v>1</v>
      </c>
      <c r="I394" s="246"/>
      <c r="J394" s="242"/>
      <c r="K394" s="242"/>
      <c r="L394" s="247"/>
      <c r="M394" s="248"/>
      <c r="N394" s="249"/>
      <c r="O394" s="249"/>
      <c r="P394" s="249"/>
      <c r="Q394" s="249"/>
      <c r="R394" s="249"/>
      <c r="S394" s="249"/>
      <c r="T394" s="250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T394" s="251" t="s">
        <v>215</v>
      </c>
      <c r="AU394" s="251" t="s">
        <v>91</v>
      </c>
      <c r="AV394" s="13" t="s">
        <v>85</v>
      </c>
      <c r="AW394" s="13" t="s">
        <v>35</v>
      </c>
      <c r="AX394" s="13" t="s">
        <v>78</v>
      </c>
      <c r="AY394" s="251" t="s">
        <v>208</v>
      </c>
    </row>
    <row r="395" s="14" customFormat="1">
      <c r="A395" s="14"/>
      <c r="B395" s="252"/>
      <c r="C395" s="253"/>
      <c r="D395" s="243" t="s">
        <v>215</v>
      </c>
      <c r="E395" s="254" t="s">
        <v>1</v>
      </c>
      <c r="F395" s="255" t="s">
        <v>3495</v>
      </c>
      <c r="G395" s="253"/>
      <c r="H395" s="256">
        <v>17.399999999999999</v>
      </c>
      <c r="I395" s="257"/>
      <c r="J395" s="253"/>
      <c r="K395" s="253"/>
      <c r="L395" s="258"/>
      <c r="M395" s="259"/>
      <c r="N395" s="260"/>
      <c r="O395" s="260"/>
      <c r="P395" s="260"/>
      <c r="Q395" s="260"/>
      <c r="R395" s="260"/>
      <c r="S395" s="260"/>
      <c r="T395" s="261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T395" s="262" t="s">
        <v>215</v>
      </c>
      <c r="AU395" s="262" t="s">
        <v>91</v>
      </c>
      <c r="AV395" s="14" t="s">
        <v>91</v>
      </c>
      <c r="AW395" s="14" t="s">
        <v>35</v>
      </c>
      <c r="AX395" s="14" t="s">
        <v>78</v>
      </c>
      <c r="AY395" s="262" t="s">
        <v>208</v>
      </c>
    </row>
    <row r="396" s="13" customFormat="1">
      <c r="A396" s="13"/>
      <c r="B396" s="241"/>
      <c r="C396" s="242"/>
      <c r="D396" s="243" t="s">
        <v>215</v>
      </c>
      <c r="E396" s="244" t="s">
        <v>1</v>
      </c>
      <c r="F396" s="245" t="s">
        <v>3496</v>
      </c>
      <c r="G396" s="242"/>
      <c r="H396" s="244" t="s">
        <v>1</v>
      </c>
      <c r="I396" s="246"/>
      <c r="J396" s="242"/>
      <c r="K396" s="242"/>
      <c r="L396" s="247"/>
      <c r="M396" s="248"/>
      <c r="N396" s="249"/>
      <c r="O396" s="249"/>
      <c r="P396" s="249"/>
      <c r="Q396" s="249"/>
      <c r="R396" s="249"/>
      <c r="S396" s="249"/>
      <c r="T396" s="250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T396" s="251" t="s">
        <v>215</v>
      </c>
      <c r="AU396" s="251" t="s">
        <v>91</v>
      </c>
      <c r="AV396" s="13" t="s">
        <v>85</v>
      </c>
      <c r="AW396" s="13" t="s">
        <v>35</v>
      </c>
      <c r="AX396" s="13" t="s">
        <v>78</v>
      </c>
      <c r="AY396" s="251" t="s">
        <v>208</v>
      </c>
    </row>
    <row r="397" s="14" customFormat="1">
      <c r="A397" s="14"/>
      <c r="B397" s="252"/>
      <c r="C397" s="253"/>
      <c r="D397" s="243" t="s">
        <v>215</v>
      </c>
      <c r="E397" s="254" t="s">
        <v>1</v>
      </c>
      <c r="F397" s="255" t="s">
        <v>3497</v>
      </c>
      <c r="G397" s="253"/>
      <c r="H397" s="256">
        <v>3.7799999999999998</v>
      </c>
      <c r="I397" s="257"/>
      <c r="J397" s="253"/>
      <c r="K397" s="253"/>
      <c r="L397" s="258"/>
      <c r="M397" s="259"/>
      <c r="N397" s="260"/>
      <c r="O397" s="260"/>
      <c r="P397" s="260"/>
      <c r="Q397" s="260"/>
      <c r="R397" s="260"/>
      <c r="S397" s="260"/>
      <c r="T397" s="261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T397" s="262" t="s">
        <v>215</v>
      </c>
      <c r="AU397" s="262" t="s">
        <v>91</v>
      </c>
      <c r="AV397" s="14" t="s">
        <v>91</v>
      </c>
      <c r="AW397" s="14" t="s">
        <v>35</v>
      </c>
      <c r="AX397" s="14" t="s">
        <v>78</v>
      </c>
      <c r="AY397" s="262" t="s">
        <v>208</v>
      </c>
    </row>
    <row r="398" s="13" customFormat="1">
      <c r="A398" s="13"/>
      <c r="B398" s="241"/>
      <c r="C398" s="242"/>
      <c r="D398" s="243" t="s">
        <v>215</v>
      </c>
      <c r="E398" s="244" t="s">
        <v>1</v>
      </c>
      <c r="F398" s="245" t="s">
        <v>3498</v>
      </c>
      <c r="G398" s="242"/>
      <c r="H398" s="244" t="s">
        <v>1</v>
      </c>
      <c r="I398" s="246"/>
      <c r="J398" s="242"/>
      <c r="K398" s="242"/>
      <c r="L398" s="247"/>
      <c r="M398" s="248"/>
      <c r="N398" s="249"/>
      <c r="O398" s="249"/>
      <c r="P398" s="249"/>
      <c r="Q398" s="249"/>
      <c r="R398" s="249"/>
      <c r="S398" s="249"/>
      <c r="T398" s="250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T398" s="251" t="s">
        <v>215</v>
      </c>
      <c r="AU398" s="251" t="s">
        <v>91</v>
      </c>
      <c r="AV398" s="13" t="s">
        <v>85</v>
      </c>
      <c r="AW398" s="13" t="s">
        <v>35</v>
      </c>
      <c r="AX398" s="13" t="s">
        <v>78</v>
      </c>
      <c r="AY398" s="251" t="s">
        <v>208</v>
      </c>
    </row>
    <row r="399" s="14" customFormat="1">
      <c r="A399" s="14"/>
      <c r="B399" s="252"/>
      <c r="C399" s="253"/>
      <c r="D399" s="243" t="s">
        <v>215</v>
      </c>
      <c r="E399" s="254" t="s">
        <v>1</v>
      </c>
      <c r="F399" s="255" t="s">
        <v>3499</v>
      </c>
      <c r="G399" s="253"/>
      <c r="H399" s="256">
        <v>4.6799999999999997</v>
      </c>
      <c r="I399" s="257"/>
      <c r="J399" s="253"/>
      <c r="K399" s="253"/>
      <c r="L399" s="258"/>
      <c r="M399" s="259"/>
      <c r="N399" s="260"/>
      <c r="O399" s="260"/>
      <c r="P399" s="260"/>
      <c r="Q399" s="260"/>
      <c r="R399" s="260"/>
      <c r="S399" s="260"/>
      <c r="T399" s="261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T399" s="262" t="s">
        <v>215</v>
      </c>
      <c r="AU399" s="262" t="s">
        <v>91</v>
      </c>
      <c r="AV399" s="14" t="s">
        <v>91</v>
      </c>
      <c r="AW399" s="14" t="s">
        <v>35</v>
      </c>
      <c r="AX399" s="14" t="s">
        <v>78</v>
      </c>
      <c r="AY399" s="262" t="s">
        <v>208</v>
      </c>
    </row>
    <row r="400" s="15" customFormat="1">
      <c r="A400" s="15"/>
      <c r="B400" s="263"/>
      <c r="C400" s="264"/>
      <c r="D400" s="243" t="s">
        <v>215</v>
      </c>
      <c r="E400" s="265" t="s">
        <v>1</v>
      </c>
      <c r="F400" s="266" t="s">
        <v>218</v>
      </c>
      <c r="G400" s="264"/>
      <c r="H400" s="267">
        <v>35.960000000000001</v>
      </c>
      <c r="I400" s="268"/>
      <c r="J400" s="264"/>
      <c r="K400" s="264"/>
      <c r="L400" s="269"/>
      <c r="M400" s="270"/>
      <c r="N400" s="271"/>
      <c r="O400" s="271"/>
      <c r="P400" s="271"/>
      <c r="Q400" s="271"/>
      <c r="R400" s="271"/>
      <c r="S400" s="271"/>
      <c r="T400" s="272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T400" s="273" t="s">
        <v>215</v>
      </c>
      <c r="AU400" s="273" t="s">
        <v>91</v>
      </c>
      <c r="AV400" s="15" t="s">
        <v>214</v>
      </c>
      <c r="AW400" s="15" t="s">
        <v>35</v>
      </c>
      <c r="AX400" s="15" t="s">
        <v>85</v>
      </c>
      <c r="AY400" s="273" t="s">
        <v>208</v>
      </c>
    </row>
    <row r="401" s="2" customFormat="1" ht="33" customHeight="1">
      <c r="A401" s="38"/>
      <c r="B401" s="39"/>
      <c r="C401" s="227" t="s">
        <v>652</v>
      </c>
      <c r="D401" s="227" t="s">
        <v>210</v>
      </c>
      <c r="E401" s="228" t="s">
        <v>653</v>
      </c>
      <c r="F401" s="229" t="s">
        <v>654</v>
      </c>
      <c r="G401" s="230" t="s">
        <v>308</v>
      </c>
      <c r="H401" s="231">
        <v>8.8200000000000003</v>
      </c>
      <c r="I401" s="232"/>
      <c r="J401" s="233">
        <f>ROUND(I401*H401,2)</f>
        <v>0</v>
      </c>
      <c r="K401" s="234"/>
      <c r="L401" s="44"/>
      <c r="M401" s="235" t="s">
        <v>1</v>
      </c>
      <c r="N401" s="236" t="s">
        <v>44</v>
      </c>
      <c r="O401" s="91"/>
      <c r="P401" s="237">
        <f>O401*H401</f>
        <v>0</v>
      </c>
      <c r="Q401" s="237">
        <v>0</v>
      </c>
      <c r="R401" s="237">
        <f>Q401*H401</f>
        <v>0</v>
      </c>
      <c r="S401" s="237">
        <v>0</v>
      </c>
      <c r="T401" s="238">
        <f>S401*H401</f>
        <v>0</v>
      </c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R401" s="239" t="s">
        <v>214</v>
      </c>
      <c r="AT401" s="239" t="s">
        <v>210</v>
      </c>
      <c r="AU401" s="239" t="s">
        <v>91</v>
      </c>
      <c r="AY401" s="17" t="s">
        <v>208</v>
      </c>
      <c r="BE401" s="240">
        <f>IF(N401="základní",J401,0)</f>
        <v>0</v>
      </c>
      <c r="BF401" s="240">
        <f>IF(N401="snížená",J401,0)</f>
        <v>0</v>
      </c>
      <c r="BG401" s="240">
        <f>IF(N401="zákl. přenesená",J401,0)</f>
        <v>0</v>
      </c>
      <c r="BH401" s="240">
        <f>IF(N401="sníž. přenesená",J401,0)</f>
        <v>0</v>
      </c>
      <c r="BI401" s="240">
        <f>IF(N401="nulová",J401,0)</f>
        <v>0</v>
      </c>
      <c r="BJ401" s="17" t="s">
        <v>91</v>
      </c>
      <c r="BK401" s="240">
        <f>ROUND(I401*H401,2)</f>
        <v>0</v>
      </c>
      <c r="BL401" s="17" t="s">
        <v>214</v>
      </c>
      <c r="BM401" s="239" t="s">
        <v>655</v>
      </c>
    </row>
    <row r="402" s="13" customFormat="1">
      <c r="A402" s="13"/>
      <c r="B402" s="241"/>
      <c r="C402" s="242"/>
      <c r="D402" s="243" t="s">
        <v>215</v>
      </c>
      <c r="E402" s="244" t="s">
        <v>1</v>
      </c>
      <c r="F402" s="245" t="s">
        <v>3500</v>
      </c>
      <c r="G402" s="242"/>
      <c r="H402" s="244" t="s">
        <v>1</v>
      </c>
      <c r="I402" s="246"/>
      <c r="J402" s="242"/>
      <c r="K402" s="242"/>
      <c r="L402" s="247"/>
      <c r="M402" s="248"/>
      <c r="N402" s="249"/>
      <c r="O402" s="249"/>
      <c r="P402" s="249"/>
      <c r="Q402" s="249"/>
      <c r="R402" s="249"/>
      <c r="S402" s="249"/>
      <c r="T402" s="250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T402" s="251" t="s">
        <v>215</v>
      </c>
      <c r="AU402" s="251" t="s">
        <v>91</v>
      </c>
      <c r="AV402" s="13" t="s">
        <v>85</v>
      </c>
      <c r="AW402" s="13" t="s">
        <v>35</v>
      </c>
      <c r="AX402" s="13" t="s">
        <v>78</v>
      </c>
      <c r="AY402" s="251" t="s">
        <v>208</v>
      </c>
    </row>
    <row r="403" s="14" customFormat="1">
      <c r="A403" s="14"/>
      <c r="B403" s="252"/>
      <c r="C403" s="253"/>
      <c r="D403" s="243" t="s">
        <v>215</v>
      </c>
      <c r="E403" s="254" t="s">
        <v>1</v>
      </c>
      <c r="F403" s="255" t="s">
        <v>3501</v>
      </c>
      <c r="G403" s="253"/>
      <c r="H403" s="256">
        <v>8.0999999999999996</v>
      </c>
      <c r="I403" s="257"/>
      <c r="J403" s="253"/>
      <c r="K403" s="253"/>
      <c r="L403" s="258"/>
      <c r="M403" s="259"/>
      <c r="N403" s="260"/>
      <c r="O403" s="260"/>
      <c r="P403" s="260"/>
      <c r="Q403" s="260"/>
      <c r="R403" s="260"/>
      <c r="S403" s="260"/>
      <c r="T403" s="261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T403" s="262" t="s">
        <v>215</v>
      </c>
      <c r="AU403" s="262" t="s">
        <v>91</v>
      </c>
      <c r="AV403" s="14" t="s">
        <v>91</v>
      </c>
      <c r="AW403" s="14" t="s">
        <v>35</v>
      </c>
      <c r="AX403" s="14" t="s">
        <v>78</v>
      </c>
      <c r="AY403" s="262" t="s">
        <v>208</v>
      </c>
    </row>
    <row r="404" s="13" customFormat="1">
      <c r="A404" s="13"/>
      <c r="B404" s="241"/>
      <c r="C404" s="242"/>
      <c r="D404" s="243" t="s">
        <v>215</v>
      </c>
      <c r="E404" s="244" t="s">
        <v>1</v>
      </c>
      <c r="F404" s="245" t="s">
        <v>3502</v>
      </c>
      <c r="G404" s="242"/>
      <c r="H404" s="244" t="s">
        <v>1</v>
      </c>
      <c r="I404" s="246"/>
      <c r="J404" s="242"/>
      <c r="K404" s="242"/>
      <c r="L404" s="247"/>
      <c r="M404" s="248"/>
      <c r="N404" s="249"/>
      <c r="O404" s="249"/>
      <c r="P404" s="249"/>
      <c r="Q404" s="249"/>
      <c r="R404" s="249"/>
      <c r="S404" s="249"/>
      <c r="T404" s="250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T404" s="251" t="s">
        <v>215</v>
      </c>
      <c r="AU404" s="251" t="s">
        <v>91</v>
      </c>
      <c r="AV404" s="13" t="s">
        <v>85</v>
      </c>
      <c r="AW404" s="13" t="s">
        <v>35</v>
      </c>
      <c r="AX404" s="13" t="s">
        <v>78</v>
      </c>
      <c r="AY404" s="251" t="s">
        <v>208</v>
      </c>
    </row>
    <row r="405" s="14" customFormat="1">
      <c r="A405" s="14"/>
      <c r="B405" s="252"/>
      <c r="C405" s="253"/>
      <c r="D405" s="243" t="s">
        <v>215</v>
      </c>
      <c r="E405" s="254" t="s">
        <v>1</v>
      </c>
      <c r="F405" s="255" t="s">
        <v>3503</v>
      </c>
      <c r="G405" s="253"/>
      <c r="H405" s="256">
        <v>0.71999999999999997</v>
      </c>
      <c r="I405" s="257"/>
      <c r="J405" s="253"/>
      <c r="K405" s="253"/>
      <c r="L405" s="258"/>
      <c r="M405" s="259"/>
      <c r="N405" s="260"/>
      <c r="O405" s="260"/>
      <c r="P405" s="260"/>
      <c r="Q405" s="260"/>
      <c r="R405" s="260"/>
      <c r="S405" s="260"/>
      <c r="T405" s="261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T405" s="262" t="s">
        <v>215</v>
      </c>
      <c r="AU405" s="262" t="s">
        <v>91</v>
      </c>
      <c r="AV405" s="14" t="s">
        <v>91</v>
      </c>
      <c r="AW405" s="14" t="s">
        <v>35</v>
      </c>
      <c r="AX405" s="14" t="s">
        <v>78</v>
      </c>
      <c r="AY405" s="262" t="s">
        <v>208</v>
      </c>
    </row>
    <row r="406" s="15" customFormat="1">
      <c r="A406" s="15"/>
      <c r="B406" s="263"/>
      <c r="C406" s="264"/>
      <c r="D406" s="243" t="s">
        <v>215</v>
      </c>
      <c r="E406" s="265" t="s">
        <v>1</v>
      </c>
      <c r="F406" s="266" t="s">
        <v>218</v>
      </c>
      <c r="G406" s="264"/>
      <c r="H406" s="267">
        <v>8.8200000000000003</v>
      </c>
      <c r="I406" s="268"/>
      <c r="J406" s="264"/>
      <c r="K406" s="264"/>
      <c r="L406" s="269"/>
      <c r="M406" s="270"/>
      <c r="N406" s="271"/>
      <c r="O406" s="271"/>
      <c r="P406" s="271"/>
      <c r="Q406" s="271"/>
      <c r="R406" s="271"/>
      <c r="S406" s="271"/>
      <c r="T406" s="272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T406" s="273" t="s">
        <v>215</v>
      </c>
      <c r="AU406" s="273" t="s">
        <v>91</v>
      </c>
      <c r="AV406" s="15" t="s">
        <v>214</v>
      </c>
      <c r="AW406" s="15" t="s">
        <v>35</v>
      </c>
      <c r="AX406" s="15" t="s">
        <v>85</v>
      </c>
      <c r="AY406" s="273" t="s">
        <v>208</v>
      </c>
    </row>
    <row r="407" s="2" customFormat="1" ht="33" customHeight="1">
      <c r="A407" s="38"/>
      <c r="B407" s="39"/>
      <c r="C407" s="227" t="s">
        <v>433</v>
      </c>
      <c r="D407" s="227" t="s">
        <v>210</v>
      </c>
      <c r="E407" s="228" t="s">
        <v>657</v>
      </c>
      <c r="F407" s="229" t="s">
        <v>658</v>
      </c>
      <c r="G407" s="230" t="s">
        <v>308</v>
      </c>
      <c r="H407" s="231">
        <v>11.16</v>
      </c>
      <c r="I407" s="232"/>
      <c r="J407" s="233">
        <f>ROUND(I407*H407,2)</f>
        <v>0</v>
      </c>
      <c r="K407" s="234"/>
      <c r="L407" s="44"/>
      <c r="M407" s="235" t="s">
        <v>1</v>
      </c>
      <c r="N407" s="236" t="s">
        <v>44</v>
      </c>
      <c r="O407" s="91"/>
      <c r="P407" s="237">
        <f>O407*H407</f>
        <v>0</v>
      </c>
      <c r="Q407" s="237">
        <v>0</v>
      </c>
      <c r="R407" s="237">
        <f>Q407*H407</f>
        <v>0</v>
      </c>
      <c r="S407" s="237">
        <v>0</v>
      </c>
      <c r="T407" s="238">
        <f>S407*H407</f>
        <v>0</v>
      </c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R407" s="239" t="s">
        <v>214</v>
      </c>
      <c r="AT407" s="239" t="s">
        <v>210</v>
      </c>
      <c r="AU407" s="239" t="s">
        <v>91</v>
      </c>
      <c r="AY407" s="17" t="s">
        <v>208</v>
      </c>
      <c r="BE407" s="240">
        <f>IF(N407="základní",J407,0)</f>
        <v>0</v>
      </c>
      <c r="BF407" s="240">
        <f>IF(N407="snížená",J407,0)</f>
        <v>0</v>
      </c>
      <c r="BG407" s="240">
        <f>IF(N407="zákl. přenesená",J407,0)</f>
        <v>0</v>
      </c>
      <c r="BH407" s="240">
        <f>IF(N407="sníž. přenesená",J407,0)</f>
        <v>0</v>
      </c>
      <c r="BI407" s="240">
        <f>IF(N407="nulová",J407,0)</f>
        <v>0</v>
      </c>
      <c r="BJ407" s="17" t="s">
        <v>91</v>
      </c>
      <c r="BK407" s="240">
        <f>ROUND(I407*H407,2)</f>
        <v>0</v>
      </c>
      <c r="BL407" s="17" t="s">
        <v>214</v>
      </c>
      <c r="BM407" s="239" t="s">
        <v>659</v>
      </c>
    </row>
    <row r="408" s="13" customFormat="1">
      <c r="A408" s="13"/>
      <c r="B408" s="241"/>
      <c r="C408" s="242"/>
      <c r="D408" s="243" t="s">
        <v>215</v>
      </c>
      <c r="E408" s="244" t="s">
        <v>1</v>
      </c>
      <c r="F408" s="245" t="s">
        <v>3504</v>
      </c>
      <c r="G408" s="242"/>
      <c r="H408" s="244" t="s">
        <v>1</v>
      </c>
      <c r="I408" s="246"/>
      <c r="J408" s="242"/>
      <c r="K408" s="242"/>
      <c r="L408" s="247"/>
      <c r="M408" s="248"/>
      <c r="N408" s="249"/>
      <c r="O408" s="249"/>
      <c r="P408" s="249"/>
      <c r="Q408" s="249"/>
      <c r="R408" s="249"/>
      <c r="S408" s="249"/>
      <c r="T408" s="250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T408" s="251" t="s">
        <v>215</v>
      </c>
      <c r="AU408" s="251" t="s">
        <v>91</v>
      </c>
      <c r="AV408" s="13" t="s">
        <v>85</v>
      </c>
      <c r="AW408" s="13" t="s">
        <v>35</v>
      </c>
      <c r="AX408" s="13" t="s">
        <v>78</v>
      </c>
      <c r="AY408" s="251" t="s">
        <v>208</v>
      </c>
    </row>
    <row r="409" s="14" customFormat="1">
      <c r="A409" s="14"/>
      <c r="B409" s="252"/>
      <c r="C409" s="253"/>
      <c r="D409" s="243" t="s">
        <v>215</v>
      </c>
      <c r="E409" s="254" t="s">
        <v>1</v>
      </c>
      <c r="F409" s="255" t="s">
        <v>3505</v>
      </c>
      <c r="G409" s="253"/>
      <c r="H409" s="256">
        <v>1.0800000000000001</v>
      </c>
      <c r="I409" s="257"/>
      <c r="J409" s="253"/>
      <c r="K409" s="253"/>
      <c r="L409" s="258"/>
      <c r="M409" s="259"/>
      <c r="N409" s="260"/>
      <c r="O409" s="260"/>
      <c r="P409" s="260"/>
      <c r="Q409" s="260"/>
      <c r="R409" s="260"/>
      <c r="S409" s="260"/>
      <c r="T409" s="261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T409" s="262" t="s">
        <v>215</v>
      </c>
      <c r="AU409" s="262" t="s">
        <v>91</v>
      </c>
      <c r="AV409" s="14" t="s">
        <v>91</v>
      </c>
      <c r="AW409" s="14" t="s">
        <v>35</v>
      </c>
      <c r="AX409" s="14" t="s">
        <v>78</v>
      </c>
      <c r="AY409" s="262" t="s">
        <v>208</v>
      </c>
    </row>
    <row r="410" s="13" customFormat="1">
      <c r="A410" s="13"/>
      <c r="B410" s="241"/>
      <c r="C410" s="242"/>
      <c r="D410" s="243" t="s">
        <v>215</v>
      </c>
      <c r="E410" s="244" t="s">
        <v>1</v>
      </c>
      <c r="F410" s="245" t="s">
        <v>3506</v>
      </c>
      <c r="G410" s="242"/>
      <c r="H410" s="244" t="s">
        <v>1</v>
      </c>
      <c r="I410" s="246"/>
      <c r="J410" s="242"/>
      <c r="K410" s="242"/>
      <c r="L410" s="247"/>
      <c r="M410" s="248"/>
      <c r="N410" s="249"/>
      <c r="O410" s="249"/>
      <c r="P410" s="249"/>
      <c r="Q410" s="249"/>
      <c r="R410" s="249"/>
      <c r="S410" s="249"/>
      <c r="T410" s="250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T410" s="251" t="s">
        <v>215</v>
      </c>
      <c r="AU410" s="251" t="s">
        <v>91</v>
      </c>
      <c r="AV410" s="13" t="s">
        <v>85</v>
      </c>
      <c r="AW410" s="13" t="s">
        <v>35</v>
      </c>
      <c r="AX410" s="13" t="s">
        <v>78</v>
      </c>
      <c r="AY410" s="251" t="s">
        <v>208</v>
      </c>
    </row>
    <row r="411" s="14" customFormat="1">
      <c r="A411" s="14"/>
      <c r="B411" s="252"/>
      <c r="C411" s="253"/>
      <c r="D411" s="243" t="s">
        <v>215</v>
      </c>
      <c r="E411" s="254" t="s">
        <v>1</v>
      </c>
      <c r="F411" s="255" t="s">
        <v>3507</v>
      </c>
      <c r="G411" s="253"/>
      <c r="H411" s="256">
        <v>10.08</v>
      </c>
      <c r="I411" s="257"/>
      <c r="J411" s="253"/>
      <c r="K411" s="253"/>
      <c r="L411" s="258"/>
      <c r="M411" s="259"/>
      <c r="N411" s="260"/>
      <c r="O411" s="260"/>
      <c r="P411" s="260"/>
      <c r="Q411" s="260"/>
      <c r="R411" s="260"/>
      <c r="S411" s="260"/>
      <c r="T411" s="261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T411" s="262" t="s">
        <v>215</v>
      </c>
      <c r="AU411" s="262" t="s">
        <v>91</v>
      </c>
      <c r="AV411" s="14" t="s">
        <v>91</v>
      </c>
      <c r="AW411" s="14" t="s">
        <v>35</v>
      </c>
      <c r="AX411" s="14" t="s">
        <v>78</v>
      </c>
      <c r="AY411" s="262" t="s">
        <v>208</v>
      </c>
    </row>
    <row r="412" s="15" customFormat="1">
      <c r="A412" s="15"/>
      <c r="B412" s="263"/>
      <c r="C412" s="264"/>
      <c r="D412" s="243" t="s">
        <v>215</v>
      </c>
      <c r="E412" s="265" t="s">
        <v>1</v>
      </c>
      <c r="F412" s="266" t="s">
        <v>218</v>
      </c>
      <c r="G412" s="264"/>
      <c r="H412" s="267">
        <v>11.16</v>
      </c>
      <c r="I412" s="268"/>
      <c r="J412" s="264"/>
      <c r="K412" s="264"/>
      <c r="L412" s="269"/>
      <c r="M412" s="270"/>
      <c r="N412" s="271"/>
      <c r="O412" s="271"/>
      <c r="P412" s="271"/>
      <c r="Q412" s="271"/>
      <c r="R412" s="271"/>
      <c r="S412" s="271"/>
      <c r="T412" s="272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T412" s="273" t="s">
        <v>215</v>
      </c>
      <c r="AU412" s="273" t="s">
        <v>91</v>
      </c>
      <c r="AV412" s="15" t="s">
        <v>214</v>
      </c>
      <c r="AW412" s="15" t="s">
        <v>35</v>
      </c>
      <c r="AX412" s="15" t="s">
        <v>85</v>
      </c>
      <c r="AY412" s="273" t="s">
        <v>208</v>
      </c>
    </row>
    <row r="413" s="2" customFormat="1" ht="33" customHeight="1">
      <c r="A413" s="38"/>
      <c r="B413" s="39"/>
      <c r="C413" s="227" t="s">
        <v>664</v>
      </c>
      <c r="D413" s="227" t="s">
        <v>210</v>
      </c>
      <c r="E413" s="228" t="s">
        <v>665</v>
      </c>
      <c r="F413" s="229" t="s">
        <v>666</v>
      </c>
      <c r="G413" s="230" t="s">
        <v>308</v>
      </c>
      <c r="H413" s="231">
        <v>160.88399999999999</v>
      </c>
      <c r="I413" s="232"/>
      <c r="J413" s="233">
        <f>ROUND(I413*H413,2)</f>
        <v>0</v>
      </c>
      <c r="K413" s="234"/>
      <c r="L413" s="44"/>
      <c r="M413" s="235" t="s">
        <v>1</v>
      </c>
      <c r="N413" s="236" t="s">
        <v>44</v>
      </c>
      <c r="O413" s="91"/>
      <c r="P413" s="237">
        <f>O413*H413</f>
        <v>0</v>
      </c>
      <c r="Q413" s="237">
        <v>0</v>
      </c>
      <c r="R413" s="237">
        <f>Q413*H413</f>
        <v>0</v>
      </c>
      <c r="S413" s="237">
        <v>0</v>
      </c>
      <c r="T413" s="238">
        <f>S413*H413</f>
        <v>0</v>
      </c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R413" s="239" t="s">
        <v>214</v>
      </c>
      <c r="AT413" s="239" t="s">
        <v>210</v>
      </c>
      <c r="AU413" s="239" t="s">
        <v>91</v>
      </c>
      <c r="AY413" s="17" t="s">
        <v>208</v>
      </c>
      <c r="BE413" s="240">
        <f>IF(N413="základní",J413,0)</f>
        <v>0</v>
      </c>
      <c r="BF413" s="240">
        <f>IF(N413="snížená",J413,0)</f>
        <v>0</v>
      </c>
      <c r="BG413" s="240">
        <f>IF(N413="zákl. přenesená",J413,0)</f>
        <v>0</v>
      </c>
      <c r="BH413" s="240">
        <f>IF(N413="sníž. přenesená",J413,0)</f>
        <v>0</v>
      </c>
      <c r="BI413" s="240">
        <f>IF(N413="nulová",J413,0)</f>
        <v>0</v>
      </c>
      <c r="BJ413" s="17" t="s">
        <v>91</v>
      </c>
      <c r="BK413" s="240">
        <f>ROUND(I413*H413,2)</f>
        <v>0</v>
      </c>
      <c r="BL413" s="17" t="s">
        <v>214</v>
      </c>
      <c r="BM413" s="239" t="s">
        <v>667</v>
      </c>
    </row>
    <row r="414" s="13" customFormat="1">
      <c r="A414" s="13"/>
      <c r="B414" s="241"/>
      <c r="C414" s="242"/>
      <c r="D414" s="243" t="s">
        <v>215</v>
      </c>
      <c r="E414" s="244" t="s">
        <v>1</v>
      </c>
      <c r="F414" s="245" t="s">
        <v>3508</v>
      </c>
      <c r="G414" s="242"/>
      <c r="H414" s="244" t="s">
        <v>1</v>
      </c>
      <c r="I414" s="246"/>
      <c r="J414" s="242"/>
      <c r="K414" s="242"/>
      <c r="L414" s="247"/>
      <c r="M414" s="248"/>
      <c r="N414" s="249"/>
      <c r="O414" s="249"/>
      <c r="P414" s="249"/>
      <c r="Q414" s="249"/>
      <c r="R414" s="249"/>
      <c r="S414" s="249"/>
      <c r="T414" s="250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T414" s="251" t="s">
        <v>215</v>
      </c>
      <c r="AU414" s="251" t="s">
        <v>91</v>
      </c>
      <c r="AV414" s="13" t="s">
        <v>85</v>
      </c>
      <c r="AW414" s="13" t="s">
        <v>35</v>
      </c>
      <c r="AX414" s="13" t="s">
        <v>78</v>
      </c>
      <c r="AY414" s="251" t="s">
        <v>208</v>
      </c>
    </row>
    <row r="415" s="14" customFormat="1">
      <c r="A415" s="14"/>
      <c r="B415" s="252"/>
      <c r="C415" s="253"/>
      <c r="D415" s="243" t="s">
        <v>215</v>
      </c>
      <c r="E415" s="254" t="s">
        <v>1</v>
      </c>
      <c r="F415" s="255" t="s">
        <v>3509</v>
      </c>
      <c r="G415" s="253"/>
      <c r="H415" s="256">
        <v>155.52000000000001</v>
      </c>
      <c r="I415" s="257"/>
      <c r="J415" s="253"/>
      <c r="K415" s="253"/>
      <c r="L415" s="258"/>
      <c r="M415" s="259"/>
      <c r="N415" s="260"/>
      <c r="O415" s="260"/>
      <c r="P415" s="260"/>
      <c r="Q415" s="260"/>
      <c r="R415" s="260"/>
      <c r="S415" s="260"/>
      <c r="T415" s="261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T415" s="262" t="s">
        <v>215</v>
      </c>
      <c r="AU415" s="262" t="s">
        <v>91</v>
      </c>
      <c r="AV415" s="14" t="s">
        <v>91</v>
      </c>
      <c r="AW415" s="14" t="s">
        <v>35</v>
      </c>
      <c r="AX415" s="14" t="s">
        <v>78</v>
      </c>
      <c r="AY415" s="262" t="s">
        <v>208</v>
      </c>
    </row>
    <row r="416" s="13" customFormat="1">
      <c r="A416" s="13"/>
      <c r="B416" s="241"/>
      <c r="C416" s="242"/>
      <c r="D416" s="243" t="s">
        <v>215</v>
      </c>
      <c r="E416" s="244" t="s">
        <v>1</v>
      </c>
      <c r="F416" s="245" t="s">
        <v>3510</v>
      </c>
      <c r="G416" s="242"/>
      <c r="H416" s="244" t="s">
        <v>1</v>
      </c>
      <c r="I416" s="246"/>
      <c r="J416" s="242"/>
      <c r="K416" s="242"/>
      <c r="L416" s="247"/>
      <c r="M416" s="248"/>
      <c r="N416" s="249"/>
      <c r="O416" s="249"/>
      <c r="P416" s="249"/>
      <c r="Q416" s="249"/>
      <c r="R416" s="249"/>
      <c r="S416" s="249"/>
      <c r="T416" s="250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T416" s="251" t="s">
        <v>215</v>
      </c>
      <c r="AU416" s="251" t="s">
        <v>91</v>
      </c>
      <c r="AV416" s="13" t="s">
        <v>85</v>
      </c>
      <c r="AW416" s="13" t="s">
        <v>35</v>
      </c>
      <c r="AX416" s="13" t="s">
        <v>78</v>
      </c>
      <c r="AY416" s="251" t="s">
        <v>208</v>
      </c>
    </row>
    <row r="417" s="14" customFormat="1">
      <c r="A417" s="14"/>
      <c r="B417" s="252"/>
      <c r="C417" s="253"/>
      <c r="D417" s="243" t="s">
        <v>215</v>
      </c>
      <c r="E417" s="254" t="s">
        <v>1</v>
      </c>
      <c r="F417" s="255" t="s">
        <v>3511</v>
      </c>
      <c r="G417" s="253"/>
      <c r="H417" s="256">
        <v>5.3639999999999999</v>
      </c>
      <c r="I417" s="257"/>
      <c r="J417" s="253"/>
      <c r="K417" s="253"/>
      <c r="L417" s="258"/>
      <c r="M417" s="259"/>
      <c r="N417" s="260"/>
      <c r="O417" s="260"/>
      <c r="P417" s="260"/>
      <c r="Q417" s="260"/>
      <c r="R417" s="260"/>
      <c r="S417" s="260"/>
      <c r="T417" s="261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T417" s="262" t="s">
        <v>215</v>
      </c>
      <c r="AU417" s="262" t="s">
        <v>91</v>
      </c>
      <c r="AV417" s="14" t="s">
        <v>91</v>
      </c>
      <c r="AW417" s="14" t="s">
        <v>35</v>
      </c>
      <c r="AX417" s="14" t="s">
        <v>78</v>
      </c>
      <c r="AY417" s="262" t="s">
        <v>208</v>
      </c>
    </row>
    <row r="418" s="15" customFormat="1">
      <c r="A418" s="15"/>
      <c r="B418" s="263"/>
      <c r="C418" s="264"/>
      <c r="D418" s="243" t="s">
        <v>215</v>
      </c>
      <c r="E418" s="265" t="s">
        <v>1</v>
      </c>
      <c r="F418" s="266" t="s">
        <v>218</v>
      </c>
      <c r="G418" s="264"/>
      <c r="H418" s="267">
        <v>160.88400000000002</v>
      </c>
      <c r="I418" s="268"/>
      <c r="J418" s="264"/>
      <c r="K418" s="264"/>
      <c r="L418" s="269"/>
      <c r="M418" s="270"/>
      <c r="N418" s="271"/>
      <c r="O418" s="271"/>
      <c r="P418" s="271"/>
      <c r="Q418" s="271"/>
      <c r="R418" s="271"/>
      <c r="S418" s="271"/>
      <c r="T418" s="272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T418" s="273" t="s">
        <v>215</v>
      </c>
      <c r="AU418" s="273" t="s">
        <v>91</v>
      </c>
      <c r="AV418" s="15" t="s">
        <v>214</v>
      </c>
      <c r="AW418" s="15" t="s">
        <v>35</v>
      </c>
      <c r="AX418" s="15" t="s">
        <v>85</v>
      </c>
      <c r="AY418" s="273" t="s">
        <v>208</v>
      </c>
    </row>
    <row r="419" s="2" customFormat="1" ht="33" customHeight="1">
      <c r="A419" s="38"/>
      <c r="B419" s="39"/>
      <c r="C419" s="227" t="s">
        <v>440</v>
      </c>
      <c r="D419" s="227" t="s">
        <v>210</v>
      </c>
      <c r="E419" s="228" t="s">
        <v>3512</v>
      </c>
      <c r="F419" s="229" t="s">
        <v>3513</v>
      </c>
      <c r="G419" s="230" t="s">
        <v>308</v>
      </c>
      <c r="H419" s="231">
        <v>14.52</v>
      </c>
      <c r="I419" s="232"/>
      <c r="J419" s="233">
        <f>ROUND(I419*H419,2)</f>
        <v>0</v>
      </c>
      <c r="K419" s="234"/>
      <c r="L419" s="44"/>
      <c r="M419" s="235" t="s">
        <v>1</v>
      </c>
      <c r="N419" s="236" t="s">
        <v>44</v>
      </c>
      <c r="O419" s="91"/>
      <c r="P419" s="237">
        <f>O419*H419</f>
        <v>0</v>
      </c>
      <c r="Q419" s="237">
        <v>0</v>
      </c>
      <c r="R419" s="237">
        <f>Q419*H419</f>
        <v>0</v>
      </c>
      <c r="S419" s="237">
        <v>0</v>
      </c>
      <c r="T419" s="238">
        <f>S419*H419</f>
        <v>0</v>
      </c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R419" s="239" t="s">
        <v>214</v>
      </c>
      <c r="AT419" s="239" t="s">
        <v>210</v>
      </c>
      <c r="AU419" s="239" t="s">
        <v>91</v>
      </c>
      <c r="AY419" s="17" t="s">
        <v>208</v>
      </c>
      <c r="BE419" s="240">
        <f>IF(N419="základní",J419,0)</f>
        <v>0</v>
      </c>
      <c r="BF419" s="240">
        <f>IF(N419="snížená",J419,0)</f>
        <v>0</v>
      </c>
      <c r="BG419" s="240">
        <f>IF(N419="zákl. přenesená",J419,0)</f>
        <v>0</v>
      </c>
      <c r="BH419" s="240">
        <f>IF(N419="sníž. přenesená",J419,0)</f>
        <v>0</v>
      </c>
      <c r="BI419" s="240">
        <f>IF(N419="nulová",J419,0)</f>
        <v>0</v>
      </c>
      <c r="BJ419" s="17" t="s">
        <v>91</v>
      </c>
      <c r="BK419" s="240">
        <f>ROUND(I419*H419,2)</f>
        <v>0</v>
      </c>
      <c r="BL419" s="17" t="s">
        <v>214</v>
      </c>
      <c r="BM419" s="239" t="s">
        <v>676</v>
      </c>
    </row>
    <row r="420" s="13" customFormat="1">
      <c r="A420" s="13"/>
      <c r="B420" s="241"/>
      <c r="C420" s="242"/>
      <c r="D420" s="243" t="s">
        <v>215</v>
      </c>
      <c r="E420" s="244" t="s">
        <v>1</v>
      </c>
      <c r="F420" s="245" t="s">
        <v>3514</v>
      </c>
      <c r="G420" s="242"/>
      <c r="H420" s="244" t="s">
        <v>1</v>
      </c>
      <c r="I420" s="246"/>
      <c r="J420" s="242"/>
      <c r="K420" s="242"/>
      <c r="L420" s="247"/>
      <c r="M420" s="248"/>
      <c r="N420" s="249"/>
      <c r="O420" s="249"/>
      <c r="P420" s="249"/>
      <c r="Q420" s="249"/>
      <c r="R420" s="249"/>
      <c r="S420" s="249"/>
      <c r="T420" s="250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  <c r="AE420" s="13"/>
      <c r="AT420" s="251" t="s">
        <v>215</v>
      </c>
      <c r="AU420" s="251" t="s">
        <v>91</v>
      </c>
      <c r="AV420" s="13" t="s">
        <v>85</v>
      </c>
      <c r="AW420" s="13" t="s">
        <v>35</v>
      </c>
      <c r="AX420" s="13" t="s">
        <v>78</v>
      </c>
      <c r="AY420" s="251" t="s">
        <v>208</v>
      </c>
    </row>
    <row r="421" s="14" customFormat="1">
      <c r="A421" s="14"/>
      <c r="B421" s="252"/>
      <c r="C421" s="253"/>
      <c r="D421" s="243" t="s">
        <v>215</v>
      </c>
      <c r="E421" s="254" t="s">
        <v>1</v>
      </c>
      <c r="F421" s="255" t="s">
        <v>3515</v>
      </c>
      <c r="G421" s="253"/>
      <c r="H421" s="256">
        <v>9.1199999999999992</v>
      </c>
      <c r="I421" s="257"/>
      <c r="J421" s="253"/>
      <c r="K421" s="253"/>
      <c r="L421" s="258"/>
      <c r="M421" s="259"/>
      <c r="N421" s="260"/>
      <c r="O421" s="260"/>
      <c r="P421" s="260"/>
      <c r="Q421" s="260"/>
      <c r="R421" s="260"/>
      <c r="S421" s="260"/>
      <c r="T421" s="261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T421" s="262" t="s">
        <v>215</v>
      </c>
      <c r="AU421" s="262" t="s">
        <v>91</v>
      </c>
      <c r="AV421" s="14" t="s">
        <v>91</v>
      </c>
      <c r="AW421" s="14" t="s">
        <v>35</v>
      </c>
      <c r="AX421" s="14" t="s">
        <v>78</v>
      </c>
      <c r="AY421" s="262" t="s">
        <v>208</v>
      </c>
    </row>
    <row r="422" s="13" customFormat="1">
      <c r="A422" s="13"/>
      <c r="B422" s="241"/>
      <c r="C422" s="242"/>
      <c r="D422" s="243" t="s">
        <v>215</v>
      </c>
      <c r="E422" s="244" t="s">
        <v>1</v>
      </c>
      <c r="F422" s="245" t="s">
        <v>3516</v>
      </c>
      <c r="G422" s="242"/>
      <c r="H422" s="244" t="s">
        <v>1</v>
      </c>
      <c r="I422" s="246"/>
      <c r="J422" s="242"/>
      <c r="K422" s="242"/>
      <c r="L422" s="247"/>
      <c r="M422" s="248"/>
      <c r="N422" s="249"/>
      <c r="O422" s="249"/>
      <c r="P422" s="249"/>
      <c r="Q422" s="249"/>
      <c r="R422" s="249"/>
      <c r="S422" s="249"/>
      <c r="T422" s="250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T422" s="251" t="s">
        <v>215</v>
      </c>
      <c r="AU422" s="251" t="s">
        <v>91</v>
      </c>
      <c r="AV422" s="13" t="s">
        <v>85</v>
      </c>
      <c r="AW422" s="13" t="s">
        <v>35</v>
      </c>
      <c r="AX422" s="13" t="s">
        <v>78</v>
      </c>
      <c r="AY422" s="251" t="s">
        <v>208</v>
      </c>
    </row>
    <row r="423" s="14" customFormat="1">
      <c r="A423" s="14"/>
      <c r="B423" s="252"/>
      <c r="C423" s="253"/>
      <c r="D423" s="243" t="s">
        <v>215</v>
      </c>
      <c r="E423" s="254" t="s">
        <v>1</v>
      </c>
      <c r="F423" s="255" t="s">
        <v>3517</v>
      </c>
      <c r="G423" s="253"/>
      <c r="H423" s="256">
        <v>5.4000000000000004</v>
      </c>
      <c r="I423" s="257"/>
      <c r="J423" s="253"/>
      <c r="K423" s="253"/>
      <c r="L423" s="258"/>
      <c r="M423" s="259"/>
      <c r="N423" s="260"/>
      <c r="O423" s="260"/>
      <c r="P423" s="260"/>
      <c r="Q423" s="260"/>
      <c r="R423" s="260"/>
      <c r="S423" s="260"/>
      <c r="T423" s="261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T423" s="262" t="s">
        <v>215</v>
      </c>
      <c r="AU423" s="262" t="s">
        <v>91</v>
      </c>
      <c r="AV423" s="14" t="s">
        <v>91</v>
      </c>
      <c r="AW423" s="14" t="s">
        <v>35</v>
      </c>
      <c r="AX423" s="14" t="s">
        <v>78</v>
      </c>
      <c r="AY423" s="262" t="s">
        <v>208</v>
      </c>
    </row>
    <row r="424" s="15" customFormat="1">
      <c r="A424" s="15"/>
      <c r="B424" s="263"/>
      <c r="C424" s="264"/>
      <c r="D424" s="243" t="s">
        <v>215</v>
      </c>
      <c r="E424" s="265" t="s">
        <v>1</v>
      </c>
      <c r="F424" s="266" t="s">
        <v>218</v>
      </c>
      <c r="G424" s="264"/>
      <c r="H424" s="267">
        <v>14.52</v>
      </c>
      <c r="I424" s="268"/>
      <c r="J424" s="264"/>
      <c r="K424" s="264"/>
      <c r="L424" s="269"/>
      <c r="M424" s="270"/>
      <c r="N424" s="271"/>
      <c r="O424" s="271"/>
      <c r="P424" s="271"/>
      <c r="Q424" s="271"/>
      <c r="R424" s="271"/>
      <c r="S424" s="271"/>
      <c r="T424" s="272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T424" s="273" t="s">
        <v>215</v>
      </c>
      <c r="AU424" s="273" t="s">
        <v>91</v>
      </c>
      <c r="AV424" s="15" t="s">
        <v>214</v>
      </c>
      <c r="AW424" s="15" t="s">
        <v>35</v>
      </c>
      <c r="AX424" s="15" t="s">
        <v>85</v>
      </c>
      <c r="AY424" s="273" t="s">
        <v>208</v>
      </c>
    </row>
    <row r="425" s="2" customFormat="1" ht="16.5" customHeight="1">
      <c r="A425" s="38"/>
      <c r="B425" s="39"/>
      <c r="C425" s="227" t="s">
        <v>678</v>
      </c>
      <c r="D425" s="227" t="s">
        <v>210</v>
      </c>
      <c r="E425" s="228" t="s">
        <v>679</v>
      </c>
      <c r="F425" s="229" t="s">
        <v>680</v>
      </c>
      <c r="G425" s="230" t="s">
        <v>351</v>
      </c>
      <c r="H425" s="231">
        <v>3</v>
      </c>
      <c r="I425" s="232"/>
      <c r="J425" s="233">
        <f>ROUND(I425*H425,2)</f>
        <v>0</v>
      </c>
      <c r="K425" s="234"/>
      <c r="L425" s="44"/>
      <c r="M425" s="235" t="s">
        <v>1</v>
      </c>
      <c r="N425" s="236" t="s">
        <v>44</v>
      </c>
      <c r="O425" s="91"/>
      <c r="P425" s="237">
        <f>O425*H425</f>
        <v>0</v>
      </c>
      <c r="Q425" s="237">
        <v>0</v>
      </c>
      <c r="R425" s="237">
        <f>Q425*H425</f>
        <v>0</v>
      </c>
      <c r="S425" s="237">
        <v>0</v>
      </c>
      <c r="T425" s="238">
        <f>S425*H425</f>
        <v>0</v>
      </c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R425" s="239" t="s">
        <v>214</v>
      </c>
      <c r="AT425" s="239" t="s">
        <v>210</v>
      </c>
      <c r="AU425" s="239" t="s">
        <v>91</v>
      </c>
      <c r="AY425" s="17" t="s">
        <v>208</v>
      </c>
      <c r="BE425" s="240">
        <f>IF(N425="základní",J425,0)</f>
        <v>0</v>
      </c>
      <c r="BF425" s="240">
        <f>IF(N425="snížená",J425,0)</f>
        <v>0</v>
      </c>
      <c r="BG425" s="240">
        <f>IF(N425="zákl. přenesená",J425,0)</f>
        <v>0</v>
      </c>
      <c r="BH425" s="240">
        <f>IF(N425="sníž. přenesená",J425,0)</f>
        <v>0</v>
      </c>
      <c r="BI425" s="240">
        <f>IF(N425="nulová",J425,0)</f>
        <v>0</v>
      </c>
      <c r="BJ425" s="17" t="s">
        <v>91</v>
      </c>
      <c r="BK425" s="240">
        <f>ROUND(I425*H425,2)</f>
        <v>0</v>
      </c>
      <c r="BL425" s="17" t="s">
        <v>214</v>
      </c>
      <c r="BM425" s="239" t="s">
        <v>681</v>
      </c>
    </row>
    <row r="426" s="2" customFormat="1" ht="33" customHeight="1">
      <c r="A426" s="38"/>
      <c r="B426" s="39"/>
      <c r="C426" s="227" t="s">
        <v>451</v>
      </c>
      <c r="D426" s="227" t="s">
        <v>210</v>
      </c>
      <c r="E426" s="228" t="s">
        <v>682</v>
      </c>
      <c r="F426" s="229" t="s">
        <v>683</v>
      </c>
      <c r="G426" s="230" t="s">
        <v>308</v>
      </c>
      <c r="H426" s="231">
        <v>1101</v>
      </c>
      <c r="I426" s="232"/>
      <c r="J426" s="233">
        <f>ROUND(I426*H426,2)</f>
        <v>0</v>
      </c>
      <c r="K426" s="234"/>
      <c r="L426" s="44"/>
      <c r="M426" s="235" t="s">
        <v>1</v>
      </c>
      <c r="N426" s="236" t="s">
        <v>44</v>
      </c>
      <c r="O426" s="91"/>
      <c r="P426" s="237">
        <f>O426*H426</f>
        <v>0</v>
      </c>
      <c r="Q426" s="237">
        <v>0</v>
      </c>
      <c r="R426" s="237">
        <f>Q426*H426</f>
        <v>0</v>
      </c>
      <c r="S426" s="237">
        <v>0</v>
      </c>
      <c r="T426" s="238">
        <f>S426*H426</f>
        <v>0</v>
      </c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R426" s="239" t="s">
        <v>214</v>
      </c>
      <c r="AT426" s="239" t="s">
        <v>210</v>
      </c>
      <c r="AU426" s="239" t="s">
        <v>91</v>
      </c>
      <c r="AY426" s="17" t="s">
        <v>208</v>
      </c>
      <c r="BE426" s="240">
        <f>IF(N426="základní",J426,0)</f>
        <v>0</v>
      </c>
      <c r="BF426" s="240">
        <f>IF(N426="snížená",J426,0)</f>
        <v>0</v>
      </c>
      <c r="BG426" s="240">
        <f>IF(N426="zákl. přenesená",J426,0)</f>
        <v>0</v>
      </c>
      <c r="BH426" s="240">
        <f>IF(N426="sníž. přenesená",J426,0)</f>
        <v>0</v>
      </c>
      <c r="BI426" s="240">
        <f>IF(N426="nulová",J426,0)</f>
        <v>0</v>
      </c>
      <c r="BJ426" s="17" t="s">
        <v>91</v>
      </c>
      <c r="BK426" s="240">
        <f>ROUND(I426*H426,2)</f>
        <v>0</v>
      </c>
      <c r="BL426" s="17" t="s">
        <v>214</v>
      </c>
      <c r="BM426" s="239" t="s">
        <v>684</v>
      </c>
    </row>
    <row r="427" s="14" customFormat="1">
      <c r="A427" s="14"/>
      <c r="B427" s="252"/>
      <c r="C427" s="253"/>
      <c r="D427" s="243" t="s">
        <v>215</v>
      </c>
      <c r="E427" s="254" t="s">
        <v>1</v>
      </c>
      <c r="F427" s="255" t="s">
        <v>3518</v>
      </c>
      <c r="G427" s="253"/>
      <c r="H427" s="256">
        <v>1101</v>
      </c>
      <c r="I427" s="257"/>
      <c r="J427" s="253"/>
      <c r="K427" s="253"/>
      <c r="L427" s="258"/>
      <c r="M427" s="259"/>
      <c r="N427" s="260"/>
      <c r="O427" s="260"/>
      <c r="P427" s="260"/>
      <c r="Q427" s="260"/>
      <c r="R427" s="260"/>
      <c r="S427" s="260"/>
      <c r="T427" s="261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T427" s="262" t="s">
        <v>215</v>
      </c>
      <c r="AU427" s="262" t="s">
        <v>91</v>
      </c>
      <c r="AV427" s="14" t="s">
        <v>91</v>
      </c>
      <c r="AW427" s="14" t="s">
        <v>35</v>
      </c>
      <c r="AX427" s="14" t="s">
        <v>78</v>
      </c>
      <c r="AY427" s="262" t="s">
        <v>208</v>
      </c>
    </row>
    <row r="428" s="15" customFormat="1">
      <c r="A428" s="15"/>
      <c r="B428" s="263"/>
      <c r="C428" s="264"/>
      <c r="D428" s="243" t="s">
        <v>215</v>
      </c>
      <c r="E428" s="265" t="s">
        <v>1</v>
      </c>
      <c r="F428" s="266" t="s">
        <v>218</v>
      </c>
      <c r="G428" s="264"/>
      <c r="H428" s="267">
        <v>1101</v>
      </c>
      <c r="I428" s="268"/>
      <c r="J428" s="264"/>
      <c r="K428" s="264"/>
      <c r="L428" s="269"/>
      <c r="M428" s="270"/>
      <c r="N428" s="271"/>
      <c r="O428" s="271"/>
      <c r="P428" s="271"/>
      <c r="Q428" s="271"/>
      <c r="R428" s="271"/>
      <c r="S428" s="271"/>
      <c r="T428" s="272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T428" s="273" t="s">
        <v>215</v>
      </c>
      <c r="AU428" s="273" t="s">
        <v>91</v>
      </c>
      <c r="AV428" s="15" t="s">
        <v>214</v>
      </c>
      <c r="AW428" s="15" t="s">
        <v>35</v>
      </c>
      <c r="AX428" s="15" t="s">
        <v>85</v>
      </c>
      <c r="AY428" s="273" t="s">
        <v>208</v>
      </c>
    </row>
    <row r="429" s="2" customFormat="1" ht="37.8" customHeight="1">
      <c r="A429" s="38"/>
      <c r="B429" s="39"/>
      <c r="C429" s="227" t="s">
        <v>686</v>
      </c>
      <c r="D429" s="227" t="s">
        <v>210</v>
      </c>
      <c r="E429" s="228" t="s">
        <v>720</v>
      </c>
      <c r="F429" s="229" t="s">
        <v>721</v>
      </c>
      <c r="G429" s="230" t="s">
        <v>308</v>
      </c>
      <c r="H429" s="231">
        <v>1937.2000000000001</v>
      </c>
      <c r="I429" s="232"/>
      <c r="J429" s="233">
        <f>ROUND(I429*H429,2)</f>
        <v>0</v>
      </c>
      <c r="K429" s="234"/>
      <c r="L429" s="44"/>
      <c r="M429" s="235" t="s">
        <v>1</v>
      </c>
      <c r="N429" s="236" t="s">
        <v>44</v>
      </c>
      <c r="O429" s="91"/>
      <c r="P429" s="237">
        <f>O429*H429</f>
        <v>0</v>
      </c>
      <c r="Q429" s="237">
        <v>0</v>
      </c>
      <c r="R429" s="237">
        <f>Q429*H429</f>
        <v>0</v>
      </c>
      <c r="S429" s="237">
        <v>0</v>
      </c>
      <c r="T429" s="238">
        <f>S429*H429</f>
        <v>0</v>
      </c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R429" s="239" t="s">
        <v>214</v>
      </c>
      <c r="AT429" s="239" t="s">
        <v>210</v>
      </c>
      <c r="AU429" s="239" t="s">
        <v>91</v>
      </c>
      <c r="AY429" s="17" t="s">
        <v>208</v>
      </c>
      <c r="BE429" s="240">
        <f>IF(N429="základní",J429,0)</f>
        <v>0</v>
      </c>
      <c r="BF429" s="240">
        <f>IF(N429="snížená",J429,0)</f>
        <v>0</v>
      </c>
      <c r="BG429" s="240">
        <f>IF(N429="zákl. přenesená",J429,0)</f>
        <v>0</v>
      </c>
      <c r="BH429" s="240">
        <f>IF(N429="sníž. přenesená",J429,0)</f>
        <v>0</v>
      </c>
      <c r="BI429" s="240">
        <f>IF(N429="nulová",J429,0)</f>
        <v>0</v>
      </c>
      <c r="BJ429" s="17" t="s">
        <v>91</v>
      </c>
      <c r="BK429" s="240">
        <f>ROUND(I429*H429,2)</f>
        <v>0</v>
      </c>
      <c r="BL429" s="17" t="s">
        <v>214</v>
      </c>
      <c r="BM429" s="239" t="s">
        <v>690</v>
      </c>
    </row>
    <row r="430" s="13" customFormat="1">
      <c r="A430" s="13"/>
      <c r="B430" s="241"/>
      <c r="C430" s="242"/>
      <c r="D430" s="243" t="s">
        <v>215</v>
      </c>
      <c r="E430" s="244" t="s">
        <v>1</v>
      </c>
      <c r="F430" s="245" t="s">
        <v>3442</v>
      </c>
      <c r="G430" s="242"/>
      <c r="H430" s="244" t="s">
        <v>1</v>
      </c>
      <c r="I430" s="246"/>
      <c r="J430" s="242"/>
      <c r="K430" s="242"/>
      <c r="L430" s="247"/>
      <c r="M430" s="248"/>
      <c r="N430" s="249"/>
      <c r="O430" s="249"/>
      <c r="P430" s="249"/>
      <c r="Q430" s="249"/>
      <c r="R430" s="249"/>
      <c r="S430" s="249"/>
      <c r="T430" s="250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T430" s="251" t="s">
        <v>215</v>
      </c>
      <c r="AU430" s="251" t="s">
        <v>91</v>
      </c>
      <c r="AV430" s="13" t="s">
        <v>85</v>
      </c>
      <c r="AW430" s="13" t="s">
        <v>35</v>
      </c>
      <c r="AX430" s="13" t="s">
        <v>78</v>
      </c>
      <c r="AY430" s="251" t="s">
        <v>208</v>
      </c>
    </row>
    <row r="431" s="13" customFormat="1">
      <c r="A431" s="13"/>
      <c r="B431" s="241"/>
      <c r="C431" s="242"/>
      <c r="D431" s="243" t="s">
        <v>215</v>
      </c>
      <c r="E431" s="244" t="s">
        <v>1</v>
      </c>
      <c r="F431" s="245" t="s">
        <v>3519</v>
      </c>
      <c r="G431" s="242"/>
      <c r="H431" s="244" t="s">
        <v>1</v>
      </c>
      <c r="I431" s="246"/>
      <c r="J431" s="242"/>
      <c r="K431" s="242"/>
      <c r="L431" s="247"/>
      <c r="M431" s="248"/>
      <c r="N431" s="249"/>
      <c r="O431" s="249"/>
      <c r="P431" s="249"/>
      <c r="Q431" s="249"/>
      <c r="R431" s="249"/>
      <c r="S431" s="249"/>
      <c r="T431" s="250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T431" s="251" t="s">
        <v>215</v>
      </c>
      <c r="AU431" s="251" t="s">
        <v>91</v>
      </c>
      <c r="AV431" s="13" t="s">
        <v>85</v>
      </c>
      <c r="AW431" s="13" t="s">
        <v>35</v>
      </c>
      <c r="AX431" s="13" t="s">
        <v>78</v>
      </c>
      <c r="AY431" s="251" t="s">
        <v>208</v>
      </c>
    </row>
    <row r="432" s="14" customFormat="1">
      <c r="A432" s="14"/>
      <c r="B432" s="252"/>
      <c r="C432" s="253"/>
      <c r="D432" s="243" t="s">
        <v>215</v>
      </c>
      <c r="E432" s="254" t="s">
        <v>1</v>
      </c>
      <c r="F432" s="255" t="s">
        <v>3444</v>
      </c>
      <c r="G432" s="253"/>
      <c r="H432" s="256">
        <v>1937.2000000000001</v>
      </c>
      <c r="I432" s="257"/>
      <c r="J432" s="253"/>
      <c r="K432" s="253"/>
      <c r="L432" s="258"/>
      <c r="M432" s="259"/>
      <c r="N432" s="260"/>
      <c r="O432" s="260"/>
      <c r="P432" s="260"/>
      <c r="Q432" s="260"/>
      <c r="R432" s="260"/>
      <c r="S432" s="260"/>
      <c r="T432" s="261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T432" s="262" t="s">
        <v>215</v>
      </c>
      <c r="AU432" s="262" t="s">
        <v>91</v>
      </c>
      <c r="AV432" s="14" t="s">
        <v>91</v>
      </c>
      <c r="AW432" s="14" t="s">
        <v>35</v>
      </c>
      <c r="AX432" s="14" t="s">
        <v>78</v>
      </c>
      <c r="AY432" s="262" t="s">
        <v>208</v>
      </c>
    </row>
    <row r="433" s="15" customFormat="1">
      <c r="A433" s="15"/>
      <c r="B433" s="263"/>
      <c r="C433" s="264"/>
      <c r="D433" s="243" t="s">
        <v>215</v>
      </c>
      <c r="E433" s="265" t="s">
        <v>1</v>
      </c>
      <c r="F433" s="266" t="s">
        <v>218</v>
      </c>
      <c r="G433" s="264"/>
      <c r="H433" s="267">
        <v>1937.2000000000001</v>
      </c>
      <c r="I433" s="268"/>
      <c r="J433" s="264"/>
      <c r="K433" s="264"/>
      <c r="L433" s="269"/>
      <c r="M433" s="270"/>
      <c r="N433" s="271"/>
      <c r="O433" s="271"/>
      <c r="P433" s="271"/>
      <c r="Q433" s="271"/>
      <c r="R433" s="271"/>
      <c r="S433" s="271"/>
      <c r="T433" s="272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T433" s="273" t="s">
        <v>215</v>
      </c>
      <c r="AU433" s="273" t="s">
        <v>91</v>
      </c>
      <c r="AV433" s="15" t="s">
        <v>214</v>
      </c>
      <c r="AW433" s="15" t="s">
        <v>35</v>
      </c>
      <c r="AX433" s="15" t="s">
        <v>85</v>
      </c>
      <c r="AY433" s="273" t="s">
        <v>208</v>
      </c>
    </row>
    <row r="434" s="2" customFormat="1" ht="37.8" customHeight="1">
      <c r="A434" s="38"/>
      <c r="B434" s="39"/>
      <c r="C434" s="227" t="s">
        <v>455</v>
      </c>
      <c r="D434" s="227" t="s">
        <v>210</v>
      </c>
      <c r="E434" s="228" t="s">
        <v>725</v>
      </c>
      <c r="F434" s="229" t="s">
        <v>726</v>
      </c>
      <c r="G434" s="230" t="s">
        <v>308</v>
      </c>
      <c r="H434" s="231">
        <v>352.10000000000002</v>
      </c>
      <c r="I434" s="232"/>
      <c r="J434" s="233">
        <f>ROUND(I434*H434,2)</f>
        <v>0</v>
      </c>
      <c r="K434" s="234"/>
      <c r="L434" s="44"/>
      <c r="M434" s="235" t="s">
        <v>1</v>
      </c>
      <c r="N434" s="236" t="s">
        <v>44</v>
      </c>
      <c r="O434" s="91"/>
      <c r="P434" s="237">
        <f>O434*H434</f>
        <v>0</v>
      </c>
      <c r="Q434" s="237">
        <v>0</v>
      </c>
      <c r="R434" s="237">
        <f>Q434*H434</f>
        <v>0</v>
      </c>
      <c r="S434" s="237">
        <v>0</v>
      </c>
      <c r="T434" s="238">
        <f>S434*H434</f>
        <v>0</v>
      </c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R434" s="239" t="s">
        <v>214</v>
      </c>
      <c r="AT434" s="239" t="s">
        <v>210</v>
      </c>
      <c r="AU434" s="239" t="s">
        <v>91</v>
      </c>
      <c r="AY434" s="17" t="s">
        <v>208</v>
      </c>
      <c r="BE434" s="240">
        <f>IF(N434="základní",J434,0)</f>
        <v>0</v>
      </c>
      <c r="BF434" s="240">
        <f>IF(N434="snížená",J434,0)</f>
        <v>0</v>
      </c>
      <c r="BG434" s="240">
        <f>IF(N434="zákl. přenesená",J434,0)</f>
        <v>0</v>
      </c>
      <c r="BH434" s="240">
        <f>IF(N434="sníž. přenesená",J434,0)</f>
        <v>0</v>
      </c>
      <c r="BI434" s="240">
        <f>IF(N434="nulová",J434,0)</f>
        <v>0</v>
      </c>
      <c r="BJ434" s="17" t="s">
        <v>91</v>
      </c>
      <c r="BK434" s="240">
        <f>ROUND(I434*H434,2)</f>
        <v>0</v>
      </c>
      <c r="BL434" s="17" t="s">
        <v>214</v>
      </c>
      <c r="BM434" s="239" t="s">
        <v>693</v>
      </c>
    </row>
    <row r="435" s="13" customFormat="1">
      <c r="A435" s="13"/>
      <c r="B435" s="241"/>
      <c r="C435" s="242"/>
      <c r="D435" s="243" t="s">
        <v>215</v>
      </c>
      <c r="E435" s="244" t="s">
        <v>1</v>
      </c>
      <c r="F435" s="245" t="s">
        <v>3520</v>
      </c>
      <c r="G435" s="242"/>
      <c r="H435" s="244" t="s">
        <v>1</v>
      </c>
      <c r="I435" s="246"/>
      <c r="J435" s="242"/>
      <c r="K435" s="242"/>
      <c r="L435" s="247"/>
      <c r="M435" s="248"/>
      <c r="N435" s="249"/>
      <c r="O435" s="249"/>
      <c r="P435" s="249"/>
      <c r="Q435" s="249"/>
      <c r="R435" s="249"/>
      <c r="S435" s="249"/>
      <c r="T435" s="250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  <c r="AE435" s="13"/>
      <c r="AT435" s="251" t="s">
        <v>215</v>
      </c>
      <c r="AU435" s="251" t="s">
        <v>91</v>
      </c>
      <c r="AV435" s="13" t="s">
        <v>85</v>
      </c>
      <c r="AW435" s="13" t="s">
        <v>35</v>
      </c>
      <c r="AX435" s="13" t="s">
        <v>78</v>
      </c>
      <c r="AY435" s="251" t="s">
        <v>208</v>
      </c>
    </row>
    <row r="436" s="14" customFormat="1">
      <c r="A436" s="14"/>
      <c r="B436" s="252"/>
      <c r="C436" s="253"/>
      <c r="D436" s="243" t="s">
        <v>215</v>
      </c>
      <c r="E436" s="254" t="s">
        <v>1</v>
      </c>
      <c r="F436" s="255" t="s">
        <v>3521</v>
      </c>
      <c r="G436" s="253"/>
      <c r="H436" s="256">
        <v>352.10000000000002</v>
      </c>
      <c r="I436" s="257"/>
      <c r="J436" s="253"/>
      <c r="K436" s="253"/>
      <c r="L436" s="258"/>
      <c r="M436" s="259"/>
      <c r="N436" s="260"/>
      <c r="O436" s="260"/>
      <c r="P436" s="260"/>
      <c r="Q436" s="260"/>
      <c r="R436" s="260"/>
      <c r="S436" s="260"/>
      <c r="T436" s="261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T436" s="262" t="s">
        <v>215</v>
      </c>
      <c r="AU436" s="262" t="s">
        <v>91</v>
      </c>
      <c r="AV436" s="14" t="s">
        <v>91</v>
      </c>
      <c r="AW436" s="14" t="s">
        <v>35</v>
      </c>
      <c r="AX436" s="14" t="s">
        <v>78</v>
      </c>
      <c r="AY436" s="262" t="s">
        <v>208</v>
      </c>
    </row>
    <row r="437" s="15" customFormat="1">
      <c r="A437" s="15"/>
      <c r="B437" s="263"/>
      <c r="C437" s="264"/>
      <c r="D437" s="243" t="s">
        <v>215</v>
      </c>
      <c r="E437" s="265" t="s">
        <v>1</v>
      </c>
      <c r="F437" s="266" t="s">
        <v>218</v>
      </c>
      <c r="G437" s="264"/>
      <c r="H437" s="267">
        <v>352.10000000000002</v>
      </c>
      <c r="I437" s="268"/>
      <c r="J437" s="264"/>
      <c r="K437" s="264"/>
      <c r="L437" s="269"/>
      <c r="M437" s="270"/>
      <c r="N437" s="271"/>
      <c r="O437" s="271"/>
      <c r="P437" s="271"/>
      <c r="Q437" s="271"/>
      <c r="R437" s="271"/>
      <c r="S437" s="271"/>
      <c r="T437" s="272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T437" s="273" t="s">
        <v>215</v>
      </c>
      <c r="AU437" s="273" t="s">
        <v>91</v>
      </c>
      <c r="AV437" s="15" t="s">
        <v>214</v>
      </c>
      <c r="AW437" s="15" t="s">
        <v>35</v>
      </c>
      <c r="AX437" s="15" t="s">
        <v>85</v>
      </c>
      <c r="AY437" s="273" t="s">
        <v>208</v>
      </c>
    </row>
    <row r="438" s="12" customFormat="1" ht="22.8" customHeight="1">
      <c r="A438" s="12"/>
      <c r="B438" s="211"/>
      <c r="C438" s="212"/>
      <c r="D438" s="213" t="s">
        <v>77</v>
      </c>
      <c r="E438" s="225" t="s">
        <v>729</v>
      </c>
      <c r="F438" s="225" t="s">
        <v>730</v>
      </c>
      <c r="G438" s="212"/>
      <c r="H438" s="212"/>
      <c r="I438" s="215"/>
      <c r="J438" s="226">
        <f>BK438</f>
        <v>0</v>
      </c>
      <c r="K438" s="212"/>
      <c r="L438" s="217"/>
      <c r="M438" s="218"/>
      <c r="N438" s="219"/>
      <c r="O438" s="219"/>
      <c r="P438" s="220">
        <f>SUM(P439:P444)</f>
        <v>0</v>
      </c>
      <c r="Q438" s="219"/>
      <c r="R438" s="220">
        <f>SUM(R439:R444)</f>
        <v>0</v>
      </c>
      <c r="S438" s="219"/>
      <c r="T438" s="221">
        <f>SUM(T439:T444)</f>
        <v>0</v>
      </c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R438" s="222" t="s">
        <v>85</v>
      </c>
      <c r="AT438" s="223" t="s">
        <v>77</v>
      </c>
      <c r="AU438" s="223" t="s">
        <v>85</v>
      </c>
      <c r="AY438" s="222" t="s">
        <v>208</v>
      </c>
      <c r="BK438" s="224">
        <f>SUM(BK439:BK444)</f>
        <v>0</v>
      </c>
    </row>
    <row r="439" s="2" customFormat="1" ht="24.15" customHeight="1">
      <c r="A439" s="38"/>
      <c r="B439" s="39"/>
      <c r="C439" s="227" t="s">
        <v>695</v>
      </c>
      <c r="D439" s="227" t="s">
        <v>210</v>
      </c>
      <c r="E439" s="228" t="s">
        <v>731</v>
      </c>
      <c r="F439" s="229" t="s">
        <v>732</v>
      </c>
      <c r="G439" s="230" t="s">
        <v>239</v>
      </c>
      <c r="H439" s="231">
        <v>562.04700000000003</v>
      </c>
      <c r="I439" s="232"/>
      <c r="J439" s="233">
        <f>ROUND(I439*H439,2)</f>
        <v>0</v>
      </c>
      <c r="K439" s="234"/>
      <c r="L439" s="44"/>
      <c r="M439" s="235" t="s">
        <v>1</v>
      </c>
      <c r="N439" s="236" t="s">
        <v>44</v>
      </c>
      <c r="O439" s="91"/>
      <c r="P439" s="237">
        <f>O439*H439</f>
        <v>0</v>
      </c>
      <c r="Q439" s="237">
        <v>0</v>
      </c>
      <c r="R439" s="237">
        <f>Q439*H439</f>
        <v>0</v>
      </c>
      <c r="S439" s="237">
        <v>0</v>
      </c>
      <c r="T439" s="238">
        <f>S439*H439</f>
        <v>0</v>
      </c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R439" s="239" t="s">
        <v>214</v>
      </c>
      <c r="AT439" s="239" t="s">
        <v>210</v>
      </c>
      <c r="AU439" s="239" t="s">
        <v>91</v>
      </c>
      <c r="AY439" s="17" t="s">
        <v>208</v>
      </c>
      <c r="BE439" s="240">
        <f>IF(N439="základní",J439,0)</f>
        <v>0</v>
      </c>
      <c r="BF439" s="240">
        <f>IF(N439="snížená",J439,0)</f>
        <v>0</v>
      </c>
      <c r="BG439" s="240">
        <f>IF(N439="zákl. přenesená",J439,0)</f>
        <v>0</v>
      </c>
      <c r="BH439" s="240">
        <f>IF(N439="sníž. přenesená",J439,0)</f>
        <v>0</v>
      </c>
      <c r="BI439" s="240">
        <f>IF(N439="nulová",J439,0)</f>
        <v>0</v>
      </c>
      <c r="BJ439" s="17" t="s">
        <v>91</v>
      </c>
      <c r="BK439" s="240">
        <f>ROUND(I439*H439,2)</f>
        <v>0</v>
      </c>
      <c r="BL439" s="17" t="s">
        <v>214</v>
      </c>
      <c r="BM439" s="239" t="s">
        <v>698</v>
      </c>
    </row>
    <row r="440" s="2" customFormat="1" ht="33" customHeight="1">
      <c r="A440" s="38"/>
      <c r="B440" s="39"/>
      <c r="C440" s="227" t="s">
        <v>460</v>
      </c>
      <c r="D440" s="227" t="s">
        <v>210</v>
      </c>
      <c r="E440" s="228" t="s">
        <v>735</v>
      </c>
      <c r="F440" s="229" t="s">
        <v>736</v>
      </c>
      <c r="G440" s="230" t="s">
        <v>239</v>
      </c>
      <c r="H440" s="231">
        <v>562.04700000000003</v>
      </c>
      <c r="I440" s="232"/>
      <c r="J440" s="233">
        <f>ROUND(I440*H440,2)</f>
        <v>0</v>
      </c>
      <c r="K440" s="234"/>
      <c r="L440" s="44"/>
      <c r="M440" s="235" t="s">
        <v>1</v>
      </c>
      <c r="N440" s="236" t="s">
        <v>44</v>
      </c>
      <c r="O440" s="91"/>
      <c r="P440" s="237">
        <f>O440*H440</f>
        <v>0</v>
      </c>
      <c r="Q440" s="237">
        <v>0</v>
      </c>
      <c r="R440" s="237">
        <f>Q440*H440</f>
        <v>0</v>
      </c>
      <c r="S440" s="237">
        <v>0</v>
      </c>
      <c r="T440" s="238">
        <f>S440*H440</f>
        <v>0</v>
      </c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R440" s="239" t="s">
        <v>214</v>
      </c>
      <c r="AT440" s="239" t="s">
        <v>210</v>
      </c>
      <c r="AU440" s="239" t="s">
        <v>91</v>
      </c>
      <c r="AY440" s="17" t="s">
        <v>208</v>
      </c>
      <c r="BE440" s="240">
        <f>IF(N440="základní",J440,0)</f>
        <v>0</v>
      </c>
      <c r="BF440" s="240">
        <f>IF(N440="snížená",J440,0)</f>
        <v>0</v>
      </c>
      <c r="BG440" s="240">
        <f>IF(N440="zákl. přenesená",J440,0)</f>
        <v>0</v>
      </c>
      <c r="BH440" s="240">
        <f>IF(N440="sníž. přenesená",J440,0)</f>
        <v>0</v>
      </c>
      <c r="BI440" s="240">
        <f>IF(N440="nulová",J440,0)</f>
        <v>0</v>
      </c>
      <c r="BJ440" s="17" t="s">
        <v>91</v>
      </c>
      <c r="BK440" s="240">
        <f>ROUND(I440*H440,2)</f>
        <v>0</v>
      </c>
      <c r="BL440" s="17" t="s">
        <v>214</v>
      </c>
      <c r="BM440" s="239" t="s">
        <v>701</v>
      </c>
    </row>
    <row r="441" s="2" customFormat="1" ht="44.25" customHeight="1">
      <c r="A441" s="38"/>
      <c r="B441" s="39"/>
      <c r="C441" s="227" t="s">
        <v>702</v>
      </c>
      <c r="D441" s="227" t="s">
        <v>210</v>
      </c>
      <c r="E441" s="228" t="s">
        <v>738</v>
      </c>
      <c r="F441" s="229" t="s">
        <v>739</v>
      </c>
      <c r="G441" s="230" t="s">
        <v>239</v>
      </c>
      <c r="H441" s="231">
        <v>10678.893</v>
      </c>
      <c r="I441" s="232"/>
      <c r="J441" s="233">
        <f>ROUND(I441*H441,2)</f>
        <v>0</v>
      </c>
      <c r="K441" s="234"/>
      <c r="L441" s="44"/>
      <c r="M441" s="235" t="s">
        <v>1</v>
      </c>
      <c r="N441" s="236" t="s">
        <v>44</v>
      </c>
      <c r="O441" s="91"/>
      <c r="P441" s="237">
        <f>O441*H441</f>
        <v>0</v>
      </c>
      <c r="Q441" s="237">
        <v>0</v>
      </c>
      <c r="R441" s="237">
        <f>Q441*H441</f>
        <v>0</v>
      </c>
      <c r="S441" s="237">
        <v>0</v>
      </c>
      <c r="T441" s="238">
        <f>S441*H441</f>
        <v>0</v>
      </c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R441" s="239" t="s">
        <v>214</v>
      </c>
      <c r="AT441" s="239" t="s">
        <v>210</v>
      </c>
      <c r="AU441" s="239" t="s">
        <v>91</v>
      </c>
      <c r="AY441" s="17" t="s">
        <v>208</v>
      </c>
      <c r="BE441" s="240">
        <f>IF(N441="základní",J441,0)</f>
        <v>0</v>
      </c>
      <c r="BF441" s="240">
        <f>IF(N441="snížená",J441,0)</f>
        <v>0</v>
      </c>
      <c r="BG441" s="240">
        <f>IF(N441="zákl. přenesená",J441,0)</f>
        <v>0</v>
      </c>
      <c r="BH441" s="240">
        <f>IF(N441="sníž. přenesená",J441,0)</f>
        <v>0</v>
      </c>
      <c r="BI441" s="240">
        <f>IF(N441="nulová",J441,0)</f>
        <v>0</v>
      </c>
      <c r="BJ441" s="17" t="s">
        <v>91</v>
      </c>
      <c r="BK441" s="240">
        <f>ROUND(I441*H441,2)</f>
        <v>0</v>
      </c>
      <c r="BL441" s="17" t="s">
        <v>214</v>
      </c>
      <c r="BM441" s="239" t="s">
        <v>705</v>
      </c>
    </row>
    <row r="442" s="14" customFormat="1">
      <c r="A442" s="14"/>
      <c r="B442" s="252"/>
      <c r="C442" s="253"/>
      <c r="D442" s="243" t="s">
        <v>215</v>
      </c>
      <c r="E442" s="254" t="s">
        <v>1</v>
      </c>
      <c r="F442" s="255" t="s">
        <v>3522</v>
      </c>
      <c r="G442" s="253"/>
      <c r="H442" s="256">
        <v>10678.893</v>
      </c>
      <c r="I442" s="257"/>
      <c r="J442" s="253"/>
      <c r="K442" s="253"/>
      <c r="L442" s="258"/>
      <c r="M442" s="259"/>
      <c r="N442" s="260"/>
      <c r="O442" s="260"/>
      <c r="P442" s="260"/>
      <c r="Q442" s="260"/>
      <c r="R442" s="260"/>
      <c r="S442" s="260"/>
      <c r="T442" s="261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T442" s="262" t="s">
        <v>215</v>
      </c>
      <c r="AU442" s="262" t="s">
        <v>91</v>
      </c>
      <c r="AV442" s="14" t="s">
        <v>91</v>
      </c>
      <c r="AW442" s="14" t="s">
        <v>35</v>
      </c>
      <c r="AX442" s="14" t="s">
        <v>78</v>
      </c>
      <c r="AY442" s="262" t="s">
        <v>208</v>
      </c>
    </row>
    <row r="443" s="15" customFormat="1">
      <c r="A443" s="15"/>
      <c r="B443" s="263"/>
      <c r="C443" s="264"/>
      <c r="D443" s="243" t="s">
        <v>215</v>
      </c>
      <c r="E443" s="265" t="s">
        <v>1</v>
      </c>
      <c r="F443" s="266" t="s">
        <v>218</v>
      </c>
      <c r="G443" s="264"/>
      <c r="H443" s="267">
        <v>10678.893</v>
      </c>
      <c r="I443" s="268"/>
      <c r="J443" s="264"/>
      <c r="K443" s="264"/>
      <c r="L443" s="269"/>
      <c r="M443" s="270"/>
      <c r="N443" s="271"/>
      <c r="O443" s="271"/>
      <c r="P443" s="271"/>
      <c r="Q443" s="271"/>
      <c r="R443" s="271"/>
      <c r="S443" s="271"/>
      <c r="T443" s="272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T443" s="273" t="s">
        <v>215</v>
      </c>
      <c r="AU443" s="273" t="s">
        <v>91</v>
      </c>
      <c r="AV443" s="15" t="s">
        <v>214</v>
      </c>
      <c r="AW443" s="15" t="s">
        <v>35</v>
      </c>
      <c r="AX443" s="15" t="s">
        <v>85</v>
      </c>
      <c r="AY443" s="273" t="s">
        <v>208</v>
      </c>
    </row>
    <row r="444" s="2" customFormat="1" ht="44.25" customHeight="1">
      <c r="A444" s="38"/>
      <c r="B444" s="39"/>
      <c r="C444" s="227" t="s">
        <v>463</v>
      </c>
      <c r="D444" s="227" t="s">
        <v>210</v>
      </c>
      <c r="E444" s="228" t="s">
        <v>743</v>
      </c>
      <c r="F444" s="229" t="s">
        <v>744</v>
      </c>
      <c r="G444" s="230" t="s">
        <v>239</v>
      </c>
      <c r="H444" s="231">
        <v>562.04700000000003</v>
      </c>
      <c r="I444" s="232"/>
      <c r="J444" s="233">
        <f>ROUND(I444*H444,2)</f>
        <v>0</v>
      </c>
      <c r="K444" s="234"/>
      <c r="L444" s="44"/>
      <c r="M444" s="235" t="s">
        <v>1</v>
      </c>
      <c r="N444" s="236" t="s">
        <v>44</v>
      </c>
      <c r="O444" s="91"/>
      <c r="P444" s="237">
        <f>O444*H444</f>
        <v>0</v>
      </c>
      <c r="Q444" s="237">
        <v>0</v>
      </c>
      <c r="R444" s="237">
        <f>Q444*H444</f>
        <v>0</v>
      </c>
      <c r="S444" s="237">
        <v>0</v>
      </c>
      <c r="T444" s="238">
        <f>S444*H444</f>
        <v>0</v>
      </c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R444" s="239" t="s">
        <v>214</v>
      </c>
      <c r="AT444" s="239" t="s">
        <v>210</v>
      </c>
      <c r="AU444" s="239" t="s">
        <v>91</v>
      </c>
      <c r="AY444" s="17" t="s">
        <v>208</v>
      </c>
      <c r="BE444" s="240">
        <f>IF(N444="základní",J444,0)</f>
        <v>0</v>
      </c>
      <c r="BF444" s="240">
        <f>IF(N444="snížená",J444,0)</f>
        <v>0</v>
      </c>
      <c r="BG444" s="240">
        <f>IF(N444="zákl. přenesená",J444,0)</f>
        <v>0</v>
      </c>
      <c r="BH444" s="240">
        <f>IF(N444="sníž. přenesená",J444,0)</f>
        <v>0</v>
      </c>
      <c r="BI444" s="240">
        <f>IF(N444="nulová",J444,0)</f>
        <v>0</v>
      </c>
      <c r="BJ444" s="17" t="s">
        <v>91</v>
      </c>
      <c r="BK444" s="240">
        <f>ROUND(I444*H444,2)</f>
        <v>0</v>
      </c>
      <c r="BL444" s="17" t="s">
        <v>214</v>
      </c>
      <c r="BM444" s="239" t="s">
        <v>708</v>
      </c>
    </row>
    <row r="445" s="12" customFormat="1" ht="22.8" customHeight="1">
      <c r="A445" s="12"/>
      <c r="B445" s="211"/>
      <c r="C445" s="212"/>
      <c r="D445" s="213" t="s">
        <v>77</v>
      </c>
      <c r="E445" s="225" t="s">
        <v>746</v>
      </c>
      <c r="F445" s="225" t="s">
        <v>747</v>
      </c>
      <c r="G445" s="212"/>
      <c r="H445" s="212"/>
      <c r="I445" s="215"/>
      <c r="J445" s="226">
        <f>BK445</f>
        <v>0</v>
      </c>
      <c r="K445" s="212"/>
      <c r="L445" s="217"/>
      <c r="M445" s="218"/>
      <c r="N445" s="219"/>
      <c r="O445" s="219"/>
      <c r="P445" s="220">
        <f>P446</f>
        <v>0</v>
      </c>
      <c r="Q445" s="219"/>
      <c r="R445" s="220">
        <f>R446</f>
        <v>0</v>
      </c>
      <c r="S445" s="219"/>
      <c r="T445" s="221">
        <f>T446</f>
        <v>0</v>
      </c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R445" s="222" t="s">
        <v>85</v>
      </c>
      <c r="AT445" s="223" t="s">
        <v>77</v>
      </c>
      <c r="AU445" s="223" t="s">
        <v>85</v>
      </c>
      <c r="AY445" s="222" t="s">
        <v>208</v>
      </c>
      <c r="BK445" s="224">
        <f>BK446</f>
        <v>0</v>
      </c>
    </row>
    <row r="446" s="2" customFormat="1" ht="16.5" customHeight="1">
      <c r="A446" s="38"/>
      <c r="B446" s="39"/>
      <c r="C446" s="227" t="s">
        <v>709</v>
      </c>
      <c r="D446" s="227" t="s">
        <v>210</v>
      </c>
      <c r="E446" s="228" t="s">
        <v>748</v>
      </c>
      <c r="F446" s="229" t="s">
        <v>749</v>
      </c>
      <c r="G446" s="230" t="s">
        <v>239</v>
      </c>
      <c r="H446" s="231">
        <v>911.06899999999996</v>
      </c>
      <c r="I446" s="232"/>
      <c r="J446" s="233">
        <f>ROUND(I446*H446,2)</f>
        <v>0</v>
      </c>
      <c r="K446" s="234"/>
      <c r="L446" s="44"/>
      <c r="M446" s="235" t="s">
        <v>1</v>
      </c>
      <c r="N446" s="236" t="s">
        <v>44</v>
      </c>
      <c r="O446" s="91"/>
      <c r="P446" s="237">
        <f>O446*H446</f>
        <v>0</v>
      </c>
      <c r="Q446" s="237">
        <v>0</v>
      </c>
      <c r="R446" s="237">
        <f>Q446*H446</f>
        <v>0</v>
      </c>
      <c r="S446" s="237">
        <v>0</v>
      </c>
      <c r="T446" s="238">
        <f>S446*H446</f>
        <v>0</v>
      </c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R446" s="239" t="s">
        <v>214</v>
      </c>
      <c r="AT446" s="239" t="s">
        <v>210</v>
      </c>
      <c r="AU446" s="239" t="s">
        <v>91</v>
      </c>
      <c r="AY446" s="17" t="s">
        <v>208</v>
      </c>
      <c r="BE446" s="240">
        <f>IF(N446="základní",J446,0)</f>
        <v>0</v>
      </c>
      <c r="BF446" s="240">
        <f>IF(N446="snížená",J446,0)</f>
        <v>0</v>
      </c>
      <c r="BG446" s="240">
        <f>IF(N446="zákl. přenesená",J446,0)</f>
        <v>0</v>
      </c>
      <c r="BH446" s="240">
        <f>IF(N446="sníž. přenesená",J446,0)</f>
        <v>0</v>
      </c>
      <c r="BI446" s="240">
        <f>IF(N446="nulová",J446,0)</f>
        <v>0</v>
      </c>
      <c r="BJ446" s="17" t="s">
        <v>91</v>
      </c>
      <c r="BK446" s="240">
        <f>ROUND(I446*H446,2)</f>
        <v>0</v>
      </c>
      <c r="BL446" s="17" t="s">
        <v>214</v>
      </c>
      <c r="BM446" s="239" t="s">
        <v>712</v>
      </c>
    </row>
    <row r="447" s="12" customFormat="1" ht="25.92" customHeight="1">
      <c r="A447" s="12"/>
      <c r="B447" s="211"/>
      <c r="C447" s="212"/>
      <c r="D447" s="213" t="s">
        <v>77</v>
      </c>
      <c r="E447" s="214" t="s">
        <v>751</v>
      </c>
      <c r="F447" s="214" t="s">
        <v>752</v>
      </c>
      <c r="G447" s="212"/>
      <c r="H447" s="212"/>
      <c r="I447" s="215"/>
      <c r="J447" s="216">
        <f>BK447</f>
        <v>0</v>
      </c>
      <c r="K447" s="212"/>
      <c r="L447" s="217"/>
      <c r="M447" s="218"/>
      <c r="N447" s="219"/>
      <c r="O447" s="219"/>
      <c r="P447" s="220">
        <f>P448+P471+P493+P533+P580+P621+P630+P670+P694+P709+P714+P725+P732+P740</f>
        <v>0</v>
      </c>
      <c r="Q447" s="219"/>
      <c r="R447" s="220">
        <f>R448+R471+R493+R533+R580+R621+R630+R670+R694+R709+R714+R725+R732+R740</f>
        <v>0</v>
      </c>
      <c r="S447" s="219"/>
      <c r="T447" s="221">
        <f>T448+T471+T493+T533+T580+T621+T630+T670+T694+T709+T714+T725+T732+T740</f>
        <v>0</v>
      </c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R447" s="222" t="s">
        <v>91</v>
      </c>
      <c r="AT447" s="223" t="s">
        <v>77</v>
      </c>
      <c r="AU447" s="223" t="s">
        <v>78</v>
      </c>
      <c r="AY447" s="222" t="s">
        <v>208</v>
      </c>
      <c r="BK447" s="224">
        <f>BK448+BK471+BK493+BK533+BK580+BK621+BK630+BK670+BK694+BK709+BK714+BK725+BK732+BK740</f>
        <v>0</v>
      </c>
    </row>
    <row r="448" s="12" customFormat="1" ht="22.8" customHeight="1">
      <c r="A448" s="12"/>
      <c r="B448" s="211"/>
      <c r="C448" s="212"/>
      <c r="D448" s="213" t="s">
        <v>77</v>
      </c>
      <c r="E448" s="225" t="s">
        <v>753</v>
      </c>
      <c r="F448" s="225" t="s">
        <v>754</v>
      </c>
      <c r="G448" s="212"/>
      <c r="H448" s="212"/>
      <c r="I448" s="215"/>
      <c r="J448" s="226">
        <f>BK448</f>
        <v>0</v>
      </c>
      <c r="K448" s="212"/>
      <c r="L448" s="217"/>
      <c r="M448" s="218"/>
      <c r="N448" s="219"/>
      <c r="O448" s="219"/>
      <c r="P448" s="220">
        <f>SUM(P449:P470)</f>
        <v>0</v>
      </c>
      <c r="Q448" s="219"/>
      <c r="R448" s="220">
        <f>SUM(R449:R470)</f>
        <v>0</v>
      </c>
      <c r="S448" s="219"/>
      <c r="T448" s="221">
        <f>SUM(T449:T470)</f>
        <v>0</v>
      </c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R448" s="222" t="s">
        <v>91</v>
      </c>
      <c r="AT448" s="223" t="s">
        <v>77</v>
      </c>
      <c r="AU448" s="223" t="s">
        <v>85</v>
      </c>
      <c r="AY448" s="222" t="s">
        <v>208</v>
      </c>
      <c r="BK448" s="224">
        <f>SUM(BK449:BK470)</f>
        <v>0</v>
      </c>
    </row>
    <row r="449" s="2" customFormat="1" ht="33" customHeight="1">
      <c r="A449" s="38"/>
      <c r="B449" s="39"/>
      <c r="C449" s="227" t="s">
        <v>467</v>
      </c>
      <c r="D449" s="227" t="s">
        <v>210</v>
      </c>
      <c r="E449" s="228" t="s">
        <v>756</v>
      </c>
      <c r="F449" s="229" t="s">
        <v>757</v>
      </c>
      <c r="G449" s="230" t="s">
        <v>308</v>
      </c>
      <c r="H449" s="231">
        <v>360.44</v>
      </c>
      <c r="I449" s="232"/>
      <c r="J449" s="233">
        <f>ROUND(I449*H449,2)</f>
        <v>0</v>
      </c>
      <c r="K449" s="234"/>
      <c r="L449" s="44"/>
      <c r="M449" s="235" t="s">
        <v>1</v>
      </c>
      <c r="N449" s="236" t="s">
        <v>44</v>
      </c>
      <c r="O449" s="91"/>
      <c r="P449" s="237">
        <f>O449*H449</f>
        <v>0</v>
      </c>
      <c r="Q449" s="237">
        <v>0</v>
      </c>
      <c r="R449" s="237">
        <f>Q449*H449</f>
        <v>0</v>
      </c>
      <c r="S449" s="237">
        <v>0</v>
      </c>
      <c r="T449" s="238">
        <f>S449*H449</f>
        <v>0</v>
      </c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R449" s="239" t="s">
        <v>249</v>
      </c>
      <c r="AT449" s="239" t="s">
        <v>210</v>
      </c>
      <c r="AU449" s="239" t="s">
        <v>91</v>
      </c>
      <c r="AY449" s="17" t="s">
        <v>208</v>
      </c>
      <c r="BE449" s="240">
        <f>IF(N449="základní",J449,0)</f>
        <v>0</v>
      </c>
      <c r="BF449" s="240">
        <f>IF(N449="snížená",J449,0)</f>
        <v>0</v>
      </c>
      <c r="BG449" s="240">
        <f>IF(N449="zákl. přenesená",J449,0)</f>
        <v>0</v>
      </c>
      <c r="BH449" s="240">
        <f>IF(N449="sníž. přenesená",J449,0)</f>
        <v>0</v>
      </c>
      <c r="BI449" s="240">
        <f>IF(N449="nulová",J449,0)</f>
        <v>0</v>
      </c>
      <c r="BJ449" s="17" t="s">
        <v>91</v>
      </c>
      <c r="BK449" s="240">
        <f>ROUND(I449*H449,2)</f>
        <v>0</v>
      </c>
      <c r="BL449" s="17" t="s">
        <v>249</v>
      </c>
      <c r="BM449" s="239" t="s">
        <v>715</v>
      </c>
    </row>
    <row r="450" s="14" customFormat="1">
      <c r="A450" s="14"/>
      <c r="B450" s="252"/>
      <c r="C450" s="253"/>
      <c r="D450" s="243" t="s">
        <v>215</v>
      </c>
      <c r="E450" s="254" t="s">
        <v>1</v>
      </c>
      <c r="F450" s="255" t="s">
        <v>3523</v>
      </c>
      <c r="G450" s="253"/>
      <c r="H450" s="256">
        <v>360.44</v>
      </c>
      <c r="I450" s="257"/>
      <c r="J450" s="253"/>
      <c r="K450" s="253"/>
      <c r="L450" s="258"/>
      <c r="M450" s="259"/>
      <c r="N450" s="260"/>
      <c r="O450" s="260"/>
      <c r="P450" s="260"/>
      <c r="Q450" s="260"/>
      <c r="R450" s="260"/>
      <c r="S450" s="260"/>
      <c r="T450" s="261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T450" s="262" t="s">
        <v>215</v>
      </c>
      <c r="AU450" s="262" t="s">
        <v>91</v>
      </c>
      <c r="AV450" s="14" t="s">
        <v>91</v>
      </c>
      <c r="AW450" s="14" t="s">
        <v>35</v>
      </c>
      <c r="AX450" s="14" t="s">
        <v>78</v>
      </c>
      <c r="AY450" s="262" t="s">
        <v>208</v>
      </c>
    </row>
    <row r="451" s="15" customFormat="1">
      <c r="A451" s="15"/>
      <c r="B451" s="263"/>
      <c r="C451" s="264"/>
      <c r="D451" s="243" t="s">
        <v>215</v>
      </c>
      <c r="E451" s="265" t="s">
        <v>1</v>
      </c>
      <c r="F451" s="266" t="s">
        <v>218</v>
      </c>
      <c r="G451" s="264"/>
      <c r="H451" s="267">
        <v>360.44</v>
      </c>
      <c r="I451" s="268"/>
      <c r="J451" s="264"/>
      <c r="K451" s="264"/>
      <c r="L451" s="269"/>
      <c r="M451" s="270"/>
      <c r="N451" s="271"/>
      <c r="O451" s="271"/>
      <c r="P451" s="271"/>
      <c r="Q451" s="271"/>
      <c r="R451" s="271"/>
      <c r="S451" s="271"/>
      <c r="T451" s="272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T451" s="273" t="s">
        <v>215</v>
      </c>
      <c r="AU451" s="273" t="s">
        <v>91</v>
      </c>
      <c r="AV451" s="15" t="s">
        <v>214</v>
      </c>
      <c r="AW451" s="15" t="s">
        <v>35</v>
      </c>
      <c r="AX451" s="15" t="s">
        <v>85</v>
      </c>
      <c r="AY451" s="273" t="s">
        <v>208</v>
      </c>
    </row>
    <row r="452" s="2" customFormat="1" ht="16.5" customHeight="1">
      <c r="A452" s="38"/>
      <c r="B452" s="39"/>
      <c r="C452" s="274" t="s">
        <v>716</v>
      </c>
      <c r="D452" s="274" t="s">
        <v>253</v>
      </c>
      <c r="E452" s="275" t="s">
        <v>760</v>
      </c>
      <c r="F452" s="276" t="s">
        <v>761</v>
      </c>
      <c r="G452" s="277" t="s">
        <v>239</v>
      </c>
      <c r="H452" s="278">
        <v>0.123</v>
      </c>
      <c r="I452" s="279"/>
      <c r="J452" s="280">
        <f>ROUND(I452*H452,2)</f>
        <v>0</v>
      </c>
      <c r="K452" s="281"/>
      <c r="L452" s="282"/>
      <c r="M452" s="283" t="s">
        <v>1</v>
      </c>
      <c r="N452" s="284" t="s">
        <v>44</v>
      </c>
      <c r="O452" s="91"/>
      <c r="P452" s="237">
        <f>O452*H452</f>
        <v>0</v>
      </c>
      <c r="Q452" s="237">
        <v>0</v>
      </c>
      <c r="R452" s="237">
        <f>Q452*H452</f>
        <v>0</v>
      </c>
      <c r="S452" s="237">
        <v>0</v>
      </c>
      <c r="T452" s="238">
        <f>S452*H452</f>
        <v>0</v>
      </c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R452" s="239" t="s">
        <v>287</v>
      </c>
      <c r="AT452" s="239" t="s">
        <v>253</v>
      </c>
      <c r="AU452" s="239" t="s">
        <v>91</v>
      </c>
      <c r="AY452" s="17" t="s">
        <v>208</v>
      </c>
      <c r="BE452" s="240">
        <f>IF(N452="základní",J452,0)</f>
        <v>0</v>
      </c>
      <c r="BF452" s="240">
        <f>IF(N452="snížená",J452,0)</f>
        <v>0</v>
      </c>
      <c r="BG452" s="240">
        <f>IF(N452="zákl. přenesená",J452,0)</f>
        <v>0</v>
      </c>
      <c r="BH452" s="240">
        <f>IF(N452="sníž. přenesená",J452,0)</f>
        <v>0</v>
      </c>
      <c r="BI452" s="240">
        <f>IF(N452="nulová",J452,0)</f>
        <v>0</v>
      </c>
      <c r="BJ452" s="17" t="s">
        <v>91</v>
      </c>
      <c r="BK452" s="240">
        <f>ROUND(I452*H452,2)</f>
        <v>0</v>
      </c>
      <c r="BL452" s="17" t="s">
        <v>249</v>
      </c>
      <c r="BM452" s="239" t="s">
        <v>719</v>
      </c>
    </row>
    <row r="453" s="14" customFormat="1">
      <c r="A453" s="14"/>
      <c r="B453" s="252"/>
      <c r="C453" s="253"/>
      <c r="D453" s="243" t="s">
        <v>215</v>
      </c>
      <c r="E453" s="254" t="s">
        <v>1</v>
      </c>
      <c r="F453" s="255" t="s">
        <v>3524</v>
      </c>
      <c r="G453" s="253"/>
      <c r="H453" s="256">
        <v>0.123</v>
      </c>
      <c r="I453" s="257"/>
      <c r="J453" s="253"/>
      <c r="K453" s="253"/>
      <c r="L453" s="258"/>
      <c r="M453" s="259"/>
      <c r="N453" s="260"/>
      <c r="O453" s="260"/>
      <c r="P453" s="260"/>
      <c r="Q453" s="260"/>
      <c r="R453" s="260"/>
      <c r="S453" s="260"/>
      <c r="T453" s="261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T453" s="262" t="s">
        <v>215</v>
      </c>
      <c r="AU453" s="262" t="s">
        <v>91</v>
      </c>
      <c r="AV453" s="14" t="s">
        <v>91</v>
      </c>
      <c r="AW453" s="14" t="s">
        <v>35</v>
      </c>
      <c r="AX453" s="14" t="s">
        <v>78</v>
      </c>
      <c r="AY453" s="262" t="s">
        <v>208</v>
      </c>
    </row>
    <row r="454" s="15" customFormat="1">
      <c r="A454" s="15"/>
      <c r="B454" s="263"/>
      <c r="C454" s="264"/>
      <c r="D454" s="243" t="s">
        <v>215</v>
      </c>
      <c r="E454" s="265" t="s">
        <v>1</v>
      </c>
      <c r="F454" s="266" t="s">
        <v>218</v>
      </c>
      <c r="G454" s="264"/>
      <c r="H454" s="267">
        <v>0.123</v>
      </c>
      <c r="I454" s="268"/>
      <c r="J454" s="264"/>
      <c r="K454" s="264"/>
      <c r="L454" s="269"/>
      <c r="M454" s="270"/>
      <c r="N454" s="271"/>
      <c r="O454" s="271"/>
      <c r="P454" s="271"/>
      <c r="Q454" s="271"/>
      <c r="R454" s="271"/>
      <c r="S454" s="271"/>
      <c r="T454" s="272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T454" s="273" t="s">
        <v>215</v>
      </c>
      <c r="AU454" s="273" t="s">
        <v>91</v>
      </c>
      <c r="AV454" s="15" t="s">
        <v>214</v>
      </c>
      <c r="AW454" s="15" t="s">
        <v>35</v>
      </c>
      <c r="AX454" s="15" t="s">
        <v>85</v>
      </c>
      <c r="AY454" s="273" t="s">
        <v>208</v>
      </c>
    </row>
    <row r="455" s="2" customFormat="1" ht="16.5" customHeight="1">
      <c r="A455" s="38"/>
      <c r="B455" s="39"/>
      <c r="C455" s="227" t="s">
        <v>470</v>
      </c>
      <c r="D455" s="227" t="s">
        <v>210</v>
      </c>
      <c r="E455" s="228" t="s">
        <v>765</v>
      </c>
      <c r="F455" s="229" t="s">
        <v>766</v>
      </c>
      <c r="G455" s="230" t="s">
        <v>308</v>
      </c>
      <c r="H455" s="231">
        <v>552</v>
      </c>
      <c r="I455" s="232"/>
      <c r="J455" s="233">
        <f>ROUND(I455*H455,2)</f>
        <v>0</v>
      </c>
      <c r="K455" s="234"/>
      <c r="L455" s="44"/>
      <c r="M455" s="235" t="s">
        <v>1</v>
      </c>
      <c r="N455" s="236" t="s">
        <v>44</v>
      </c>
      <c r="O455" s="91"/>
      <c r="P455" s="237">
        <f>O455*H455</f>
        <v>0</v>
      </c>
      <c r="Q455" s="237">
        <v>0</v>
      </c>
      <c r="R455" s="237">
        <f>Q455*H455</f>
        <v>0</v>
      </c>
      <c r="S455" s="237">
        <v>0</v>
      </c>
      <c r="T455" s="238">
        <f>S455*H455</f>
        <v>0</v>
      </c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R455" s="239" t="s">
        <v>249</v>
      </c>
      <c r="AT455" s="239" t="s">
        <v>210</v>
      </c>
      <c r="AU455" s="239" t="s">
        <v>91</v>
      </c>
      <c r="AY455" s="17" t="s">
        <v>208</v>
      </c>
      <c r="BE455" s="240">
        <f>IF(N455="základní",J455,0)</f>
        <v>0</v>
      </c>
      <c r="BF455" s="240">
        <f>IF(N455="snížená",J455,0)</f>
        <v>0</v>
      </c>
      <c r="BG455" s="240">
        <f>IF(N455="zákl. přenesená",J455,0)</f>
        <v>0</v>
      </c>
      <c r="BH455" s="240">
        <f>IF(N455="sníž. přenesená",J455,0)</f>
        <v>0</v>
      </c>
      <c r="BI455" s="240">
        <f>IF(N455="nulová",J455,0)</f>
        <v>0</v>
      </c>
      <c r="BJ455" s="17" t="s">
        <v>91</v>
      </c>
      <c r="BK455" s="240">
        <f>ROUND(I455*H455,2)</f>
        <v>0</v>
      </c>
      <c r="BL455" s="17" t="s">
        <v>249</v>
      </c>
      <c r="BM455" s="239" t="s">
        <v>722</v>
      </c>
    </row>
    <row r="456" s="14" customFormat="1">
      <c r="A456" s="14"/>
      <c r="B456" s="252"/>
      <c r="C456" s="253"/>
      <c r="D456" s="243" t="s">
        <v>215</v>
      </c>
      <c r="E456" s="254" t="s">
        <v>1</v>
      </c>
      <c r="F456" s="255" t="s">
        <v>3525</v>
      </c>
      <c r="G456" s="253"/>
      <c r="H456" s="256">
        <v>552</v>
      </c>
      <c r="I456" s="257"/>
      <c r="J456" s="253"/>
      <c r="K456" s="253"/>
      <c r="L456" s="258"/>
      <c r="M456" s="259"/>
      <c r="N456" s="260"/>
      <c r="O456" s="260"/>
      <c r="P456" s="260"/>
      <c r="Q456" s="260"/>
      <c r="R456" s="260"/>
      <c r="S456" s="260"/>
      <c r="T456" s="261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T456" s="262" t="s">
        <v>215</v>
      </c>
      <c r="AU456" s="262" t="s">
        <v>91</v>
      </c>
      <c r="AV456" s="14" t="s">
        <v>91</v>
      </c>
      <c r="AW456" s="14" t="s">
        <v>35</v>
      </c>
      <c r="AX456" s="14" t="s">
        <v>78</v>
      </c>
      <c r="AY456" s="262" t="s">
        <v>208</v>
      </c>
    </row>
    <row r="457" s="15" customFormat="1">
      <c r="A457" s="15"/>
      <c r="B457" s="263"/>
      <c r="C457" s="264"/>
      <c r="D457" s="243" t="s">
        <v>215</v>
      </c>
      <c r="E457" s="265" t="s">
        <v>1</v>
      </c>
      <c r="F457" s="266" t="s">
        <v>218</v>
      </c>
      <c r="G457" s="264"/>
      <c r="H457" s="267">
        <v>552</v>
      </c>
      <c r="I457" s="268"/>
      <c r="J457" s="264"/>
      <c r="K457" s="264"/>
      <c r="L457" s="269"/>
      <c r="M457" s="270"/>
      <c r="N457" s="271"/>
      <c r="O457" s="271"/>
      <c r="P457" s="271"/>
      <c r="Q457" s="271"/>
      <c r="R457" s="271"/>
      <c r="S457" s="271"/>
      <c r="T457" s="272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T457" s="273" t="s">
        <v>215</v>
      </c>
      <c r="AU457" s="273" t="s">
        <v>91</v>
      </c>
      <c r="AV457" s="15" t="s">
        <v>214</v>
      </c>
      <c r="AW457" s="15" t="s">
        <v>35</v>
      </c>
      <c r="AX457" s="15" t="s">
        <v>85</v>
      </c>
      <c r="AY457" s="273" t="s">
        <v>208</v>
      </c>
    </row>
    <row r="458" s="2" customFormat="1" ht="24.15" customHeight="1">
      <c r="A458" s="38"/>
      <c r="B458" s="39"/>
      <c r="C458" s="227" t="s">
        <v>724</v>
      </c>
      <c r="D458" s="227" t="s">
        <v>210</v>
      </c>
      <c r="E458" s="228" t="s">
        <v>3526</v>
      </c>
      <c r="F458" s="229" t="s">
        <v>3527</v>
      </c>
      <c r="G458" s="230" t="s">
        <v>308</v>
      </c>
      <c r="H458" s="231">
        <v>347</v>
      </c>
      <c r="I458" s="232"/>
      <c r="J458" s="233">
        <f>ROUND(I458*H458,2)</f>
        <v>0</v>
      </c>
      <c r="K458" s="234"/>
      <c r="L458" s="44"/>
      <c r="M458" s="235" t="s">
        <v>1</v>
      </c>
      <c r="N458" s="236" t="s">
        <v>44</v>
      </c>
      <c r="O458" s="91"/>
      <c r="P458" s="237">
        <f>O458*H458</f>
        <v>0</v>
      </c>
      <c r="Q458" s="237">
        <v>0</v>
      </c>
      <c r="R458" s="237">
        <f>Q458*H458</f>
        <v>0</v>
      </c>
      <c r="S458" s="237">
        <v>0</v>
      </c>
      <c r="T458" s="238">
        <f>S458*H458</f>
        <v>0</v>
      </c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R458" s="239" t="s">
        <v>249</v>
      </c>
      <c r="AT458" s="239" t="s">
        <v>210</v>
      </c>
      <c r="AU458" s="239" t="s">
        <v>91</v>
      </c>
      <c r="AY458" s="17" t="s">
        <v>208</v>
      </c>
      <c r="BE458" s="240">
        <f>IF(N458="základní",J458,0)</f>
        <v>0</v>
      </c>
      <c r="BF458" s="240">
        <f>IF(N458="snížená",J458,0)</f>
        <v>0</v>
      </c>
      <c r="BG458" s="240">
        <f>IF(N458="zákl. přenesená",J458,0)</f>
        <v>0</v>
      </c>
      <c r="BH458" s="240">
        <f>IF(N458="sníž. přenesená",J458,0)</f>
        <v>0</v>
      </c>
      <c r="BI458" s="240">
        <f>IF(N458="nulová",J458,0)</f>
        <v>0</v>
      </c>
      <c r="BJ458" s="17" t="s">
        <v>91</v>
      </c>
      <c r="BK458" s="240">
        <f>ROUND(I458*H458,2)</f>
        <v>0</v>
      </c>
      <c r="BL458" s="17" t="s">
        <v>249</v>
      </c>
      <c r="BM458" s="239" t="s">
        <v>727</v>
      </c>
    </row>
    <row r="459" s="13" customFormat="1">
      <c r="A459" s="13"/>
      <c r="B459" s="241"/>
      <c r="C459" s="242"/>
      <c r="D459" s="243" t="s">
        <v>215</v>
      </c>
      <c r="E459" s="244" t="s">
        <v>1</v>
      </c>
      <c r="F459" s="245" t="s">
        <v>3528</v>
      </c>
      <c r="G459" s="242"/>
      <c r="H459" s="244" t="s">
        <v>1</v>
      </c>
      <c r="I459" s="246"/>
      <c r="J459" s="242"/>
      <c r="K459" s="242"/>
      <c r="L459" s="247"/>
      <c r="M459" s="248"/>
      <c r="N459" s="249"/>
      <c r="O459" s="249"/>
      <c r="P459" s="249"/>
      <c r="Q459" s="249"/>
      <c r="R459" s="249"/>
      <c r="S459" s="249"/>
      <c r="T459" s="250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T459" s="251" t="s">
        <v>215</v>
      </c>
      <c r="AU459" s="251" t="s">
        <v>91</v>
      </c>
      <c r="AV459" s="13" t="s">
        <v>85</v>
      </c>
      <c r="AW459" s="13" t="s">
        <v>35</v>
      </c>
      <c r="AX459" s="13" t="s">
        <v>78</v>
      </c>
      <c r="AY459" s="251" t="s">
        <v>208</v>
      </c>
    </row>
    <row r="460" s="14" customFormat="1">
      <c r="A460" s="14"/>
      <c r="B460" s="252"/>
      <c r="C460" s="253"/>
      <c r="D460" s="243" t="s">
        <v>215</v>
      </c>
      <c r="E460" s="254" t="s">
        <v>1</v>
      </c>
      <c r="F460" s="255" t="s">
        <v>3529</v>
      </c>
      <c r="G460" s="253"/>
      <c r="H460" s="256">
        <v>347</v>
      </c>
      <c r="I460" s="257"/>
      <c r="J460" s="253"/>
      <c r="K460" s="253"/>
      <c r="L460" s="258"/>
      <c r="M460" s="259"/>
      <c r="N460" s="260"/>
      <c r="O460" s="260"/>
      <c r="P460" s="260"/>
      <c r="Q460" s="260"/>
      <c r="R460" s="260"/>
      <c r="S460" s="260"/>
      <c r="T460" s="261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T460" s="262" t="s">
        <v>215</v>
      </c>
      <c r="AU460" s="262" t="s">
        <v>91</v>
      </c>
      <c r="AV460" s="14" t="s">
        <v>91</v>
      </c>
      <c r="AW460" s="14" t="s">
        <v>35</v>
      </c>
      <c r="AX460" s="14" t="s">
        <v>78</v>
      </c>
      <c r="AY460" s="262" t="s">
        <v>208</v>
      </c>
    </row>
    <row r="461" s="15" customFormat="1">
      <c r="A461" s="15"/>
      <c r="B461" s="263"/>
      <c r="C461" s="264"/>
      <c r="D461" s="243" t="s">
        <v>215</v>
      </c>
      <c r="E461" s="265" t="s">
        <v>1</v>
      </c>
      <c r="F461" s="266" t="s">
        <v>218</v>
      </c>
      <c r="G461" s="264"/>
      <c r="H461" s="267">
        <v>347</v>
      </c>
      <c r="I461" s="268"/>
      <c r="J461" s="264"/>
      <c r="K461" s="264"/>
      <c r="L461" s="269"/>
      <c r="M461" s="270"/>
      <c r="N461" s="271"/>
      <c r="O461" s="271"/>
      <c r="P461" s="271"/>
      <c r="Q461" s="271"/>
      <c r="R461" s="271"/>
      <c r="S461" s="271"/>
      <c r="T461" s="272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T461" s="273" t="s">
        <v>215</v>
      </c>
      <c r="AU461" s="273" t="s">
        <v>91</v>
      </c>
      <c r="AV461" s="15" t="s">
        <v>214</v>
      </c>
      <c r="AW461" s="15" t="s">
        <v>35</v>
      </c>
      <c r="AX461" s="15" t="s">
        <v>85</v>
      </c>
      <c r="AY461" s="273" t="s">
        <v>208</v>
      </c>
    </row>
    <row r="462" s="2" customFormat="1" ht="24.15" customHeight="1">
      <c r="A462" s="38"/>
      <c r="B462" s="39"/>
      <c r="C462" s="274" t="s">
        <v>474</v>
      </c>
      <c r="D462" s="274" t="s">
        <v>253</v>
      </c>
      <c r="E462" s="275" t="s">
        <v>3530</v>
      </c>
      <c r="F462" s="276" t="s">
        <v>3531</v>
      </c>
      <c r="G462" s="277" t="s">
        <v>308</v>
      </c>
      <c r="H462" s="278">
        <v>404.42899999999997</v>
      </c>
      <c r="I462" s="279"/>
      <c r="J462" s="280">
        <f>ROUND(I462*H462,2)</f>
        <v>0</v>
      </c>
      <c r="K462" s="281"/>
      <c r="L462" s="282"/>
      <c r="M462" s="283" t="s">
        <v>1</v>
      </c>
      <c r="N462" s="284" t="s">
        <v>44</v>
      </c>
      <c r="O462" s="91"/>
      <c r="P462" s="237">
        <f>O462*H462</f>
        <v>0</v>
      </c>
      <c r="Q462" s="237">
        <v>0</v>
      </c>
      <c r="R462" s="237">
        <f>Q462*H462</f>
        <v>0</v>
      </c>
      <c r="S462" s="237">
        <v>0</v>
      </c>
      <c r="T462" s="238">
        <f>S462*H462</f>
        <v>0</v>
      </c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R462" s="239" t="s">
        <v>287</v>
      </c>
      <c r="AT462" s="239" t="s">
        <v>253</v>
      </c>
      <c r="AU462" s="239" t="s">
        <v>91</v>
      </c>
      <c r="AY462" s="17" t="s">
        <v>208</v>
      </c>
      <c r="BE462" s="240">
        <f>IF(N462="základní",J462,0)</f>
        <v>0</v>
      </c>
      <c r="BF462" s="240">
        <f>IF(N462="snížená",J462,0)</f>
        <v>0</v>
      </c>
      <c r="BG462" s="240">
        <f>IF(N462="zákl. přenesená",J462,0)</f>
        <v>0</v>
      </c>
      <c r="BH462" s="240">
        <f>IF(N462="sníž. přenesená",J462,0)</f>
        <v>0</v>
      </c>
      <c r="BI462" s="240">
        <f>IF(N462="nulová",J462,0)</f>
        <v>0</v>
      </c>
      <c r="BJ462" s="17" t="s">
        <v>91</v>
      </c>
      <c r="BK462" s="240">
        <f>ROUND(I462*H462,2)</f>
        <v>0</v>
      </c>
      <c r="BL462" s="17" t="s">
        <v>249</v>
      </c>
      <c r="BM462" s="239" t="s">
        <v>733</v>
      </c>
    </row>
    <row r="463" s="14" customFormat="1">
      <c r="A463" s="14"/>
      <c r="B463" s="252"/>
      <c r="C463" s="253"/>
      <c r="D463" s="243" t="s">
        <v>215</v>
      </c>
      <c r="E463" s="254" t="s">
        <v>1</v>
      </c>
      <c r="F463" s="255" t="s">
        <v>3532</v>
      </c>
      <c r="G463" s="253"/>
      <c r="H463" s="256">
        <v>404.42899999999997</v>
      </c>
      <c r="I463" s="257"/>
      <c r="J463" s="253"/>
      <c r="K463" s="253"/>
      <c r="L463" s="258"/>
      <c r="M463" s="259"/>
      <c r="N463" s="260"/>
      <c r="O463" s="260"/>
      <c r="P463" s="260"/>
      <c r="Q463" s="260"/>
      <c r="R463" s="260"/>
      <c r="S463" s="260"/>
      <c r="T463" s="261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T463" s="262" t="s">
        <v>215</v>
      </c>
      <c r="AU463" s="262" t="s">
        <v>91</v>
      </c>
      <c r="AV463" s="14" t="s">
        <v>91</v>
      </c>
      <c r="AW463" s="14" t="s">
        <v>35</v>
      </c>
      <c r="AX463" s="14" t="s">
        <v>78</v>
      </c>
      <c r="AY463" s="262" t="s">
        <v>208</v>
      </c>
    </row>
    <row r="464" s="15" customFormat="1">
      <c r="A464" s="15"/>
      <c r="B464" s="263"/>
      <c r="C464" s="264"/>
      <c r="D464" s="243" t="s">
        <v>215</v>
      </c>
      <c r="E464" s="265" t="s">
        <v>1</v>
      </c>
      <c r="F464" s="266" t="s">
        <v>218</v>
      </c>
      <c r="G464" s="264"/>
      <c r="H464" s="267">
        <v>404.42899999999997</v>
      </c>
      <c r="I464" s="268"/>
      <c r="J464" s="264"/>
      <c r="K464" s="264"/>
      <c r="L464" s="269"/>
      <c r="M464" s="270"/>
      <c r="N464" s="271"/>
      <c r="O464" s="271"/>
      <c r="P464" s="271"/>
      <c r="Q464" s="271"/>
      <c r="R464" s="271"/>
      <c r="S464" s="271"/>
      <c r="T464" s="272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T464" s="273" t="s">
        <v>215</v>
      </c>
      <c r="AU464" s="273" t="s">
        <v>91</v>
      </c>
      <c r="AV464" s="15" t="s">
        <v>214</v>
      </c>
      <c r="AW464" s="15" t="s">
        <v>35</v>
      </c>
      <c r="AX464" s="15" t="s">
        <v>85</v>
      </c>
      <c r="AY464" s="273" t="s">
        <v>208</v>
      </c>
    </row>
    <row r="465" s="2" customFormat="1" ht="24.15" customHeight="1">
      <c r="A465" s="38"/>
      <c r="B465" s="39"/>
      <c r="C465" s="227" t="s">
        <v>734</v>
      </c>
      <c r="D465" s="227" t="s">
        <v>210</v>
      </c>
      <c r="E465" s="228" t="s">
        <v>769</v>
      </c>
      <c r="F465" s="229" t="s">
        <v>770</v>
      </c>
      <c r="G465" s="230" t="s">
        <v>308</v>
      </c>
      <c r="H465" s="231">
        <v>70</v>
      </c>
      <c r="I465" s="232"/>
      <c r="J465" s="233">
        <f>ROUND(I465*H465,2)</f>
        <v>0</v>
      </c>
      <c r="K465" s="234"/>
      <c r="L465" s="44"/>
      <c r="M465" s="235" t="s">
        <v>1</v>
      </c>
      <c r="N465" s="236" t="s">
        <v>44</v>
      </c>
      <c r="O465" s="91"/>
      <c r="P465" s="237">
        <f>O465*H465</f>
        <v>0</v>
      </c>
      <c r="Q465" s="237">
        <v>0</v>
      </c>
      <c r="R465" s="237">
        <f>Q465*H465</f>
        <v>0</v>
      </c>
      <c r="S465" s="237">
        <v>0</v>
      </c>
      <c r="T465" s="238">
        <f>S465*H465</f>
        <v>0</v>
      </c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R465" s="239" t="s">
        <v>249</v>
      </c>
      <c r="AT465" s="239" t="s">
        <v>210</v>
      </c>
      <c r="AU465" s="239" t="s">
        <v>91</v>
      </c>
      <c r="AY465" s="17" t="s">
        <v>208</v>
      </c>
      <c r="BE465" s="240">
        <f>IF(N465="základní",J465,0)</f>
        <v>0</v>
      </c>
      <c r="BF465" s="240">
        <f>IF(N465="snížená",J465,0)</f>
        <v>0</v>
      </c>
      <c r="BG465" s="240">
        <f>IF(N465="zákl. přenesená",J465,0)</f>
        <v>0</v>
      </c>
      <c r="BH465" s="240">
        <f>IF(N465="sníž. přenesená",J465,0)</f>
        <v>0</v>
      </c>
      <c r="BI465" s="240">
        <f>IF(N465="nulová",J465,0)</f>
        <v>0</v>
      </c>
      <c r="BJ465" s="17" t="s">
        <v>91</v>
      </c>
      <c r="BK465" s="240">
        <f>ROUND(I465*H465,2)</f>
        <v>0</v>
      </c>
      <c r="BL465" s="17" t="s">
        <v>249</v>
      </c>
      <c r="BM465" s="239" t="s">
        <v>737</v>
      </c>
    </row>
    <row r="466" s="14" customFormat="1">
      <c r="A466" s="14"/>
      <c r="B466" s="252"/>
      <c r="C466" s="253"/>
      <c r="D466" s="243" t="s">
        <v>215</v>
      </c>
      <c r="E466" s="254" t="s">
        <v>1</v>
      </c>
      <c r="F466" s="255" t="s">
        <v>3533</v>
      </c>
      <c r="G466" s="253"/>
      <c r="H466" s="256">
        <v>70</v>
      </c>
      <c r="I466" s="257"/>
      <c r="J466" s="253"/>
      <c r="K466" s="253"/>
      <c r="L466" s="258"/>
      <c r="M466" s="259"/>
      <c r="N466" s="260"/>
      <c r="O466" s="260"/>
      <c r="P466" s="260"/>
      <c r="Q466" s="260"/>
      <c r="R466" s="260"/>
      <c r="S466" s="260"/>
      <c r="T466" s="261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T466" s="262" t="s">
        <v>215</v>
      </c>
      <c r="AU466" s="262" t="s">
        <v>91</v>
      </c>
      <c r="AV466" s="14" t="s">
        <v>91</v>
      </c>
      <c r="AW466" s="14" t="s">
        <v>35</v>
      </c>
      <c r="AX466" s="14" t="s">
        <v>78</v>
      </c>
      <c r="AY466" s="262" t="s">
        <v>208</v>
      </c>
    </row>
    <row r="467" s="15" customFormat="1">
      <c r="A467" s="15"/>
      <c r="B467" s="263"/>
      <c r="C467" s="264"/>
      <c r="D467" s="243" t="s">
        <v>215</v>
      </c>
      <c r="E467" s="265" t="s">
        <v>1</v>
      </c>
      <c r="F467" s="266" t="s">
        <v>218</v>
      </c>
      <c r="G467" s="264"/>
      <c r="H467" s="267">
        <v>70</v>
      </c>
      <c r="I467" s="268"/>
      <c r="J467" s="264"/>
      <c r="K467" s="264"/>
      <c r="L467" s="269"/>
      <c r="M467" s="270"/>
      <c r="N467" s="271"/>
      <c r="O467" s="271"/>
      <c r="P467" s="271"/>
      <c r="Q467" s="271"/>
      <c r="R467" s="271"/>
      <c r="S467" s="271"/>
      <c r="T467" s="272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T467" s="273" t="s">
        <v>215</v>
      </c>
      <c r="AU467" s="273" t="s">
        <v>91</v>
      </c>
      <c r="AV467" s="15" t="s">
        <v>214</v>
      </c>
      <c r="AW467" s="15" t="s">
        <v>35</v>
      </c>
      <c r="AX467" s="15" t="s">
        <v>85</v>
      </c>
      <c r="AY467" s="273" t="s">
        <v>208</v>
      </c>
    </row>
    <row r="468" s="2" customFormat="1" ht="24.15" customHeight="1">
      <c r="A468" s="38"/>
      <c r="B468" s="39"/>
      <c r="C468" s="274" t="s">
        <v>479</v>
      </c>
      <c r="D468" s="274" t="s">
        <v>253</v>
      </c>
      <c r="E468" s="275" t="s">
        <v>773</v>
      </c>
      <c r="F468" s="276" t="s">
        <v>774</v>
      </c>
      <c r="G468" s="277" t="s">
        <v>308</v>
      </c>
      <c r="H468" s="278">
        <v>85.469999999999999</v>
      </c>
      <c r="I468" s="279"/>
      <c r="J468" s="280">
        <f>ROUND(I468*H468,2)</f>
        <v>0</v>
      </c>
      <c r="K468" s="281"/>
      <c r="L468" s="282"/>
      <c r="M468" s="283" t="s">
        <v>1</v>
      </c>
      <c r="N468" s="284" t="s">
        <v>44</v>
      </c>
      <c r="O468" s="91"/>
      <c r="P468" s="237">
        <f>O468*H468</f>
        <v>0</v>
      </c>
      <c r="Q468" s="237">
        <v>0</v>
      </c>
      <c r="R468" s="237">
        <f>Q468*H468</f>
        <v>0</v>
      </c>
      <c r="S468" s="237">
        <v>0</v>
      </c>
      <c r="T468" s="238">
        <f>S468*H468</f>
        <v>0</v>
      </c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R468" s="239" t="s">
        <v>287</v>
      </c>
      <c r="AT468" s="239" t="s">
        <v>253</v>
      </c>
      <c r="AU468" s="239" t="s">
        <v>91</v>
      </c>
      <c r="AY468" s="17" t="s">
        <v>208</v>
      </c>
      <c r="BE468" s="240">
        <f>IF(N468="základní",J468,0)</f>
        <v>0</v>
      </c>
      <c r="BF468" s="240">
        <f>IF(N468="snížená",J468,0)</f>
        <v>0</v>
      </c>
      <c r="BG468" s="240">
        <f>IF(N468="zákl. přenesená",J468,0)</f>
        <v>0</v>
      </c>
      <c r="BH468" s="240">
        <f>IF(N468="sníž. přenesená",J468,0)</f>
        <v>0</v>
      </c>
      <c r="BI468" s="240">
        <f>IF(N468="nulová",J468,0)</f>
        <v>0</v>
      </c>
      <c r="BJ468" s="17" t="s">
        <v>91</v>
      </c>
      <c r="BK468" s="240">
        <f>ROUND(I468*H468,2)</f>
        <v>0</v>
      </c>
      <c r="BL468" s="17" t="s">
        <v>249</v>
      </c>
      <c r="BM468" s="239" t="s">
        <v>740</v>
      </c>
    </row>
    <row r="469" s="14" customFormat="1">
      <c r="A469" s="14"/>
      <c r="B469" s="252"/>
      <c r="C469" s="253"/>
      <c r="D469" s="243" t="s">
        <v>215</v>
      </c>
      <c r="E469" s="254" t="s">
        <v>1</v>
      </c>
      <c r="F469" s="255" t="s">
        <v>3534</v>
      </c>
      <c r="G469" s="253"/>
      <c r="H469" s="256">
        <v>85.469999999999999</v>
      </c>
      <c r="I469" s="257"/>
      <c r="J469" s="253"/>
      <c r="K469" s="253"/>
      <c r="L469" s="258"/>
      <c r="M469" s="259"/>
      <c r="N469" s="260"/>
      <c r="O469" s="260"/>
      <c r="P469" s="260"/>
      <c r="Q469" s="260"/>
      <c r="R469" s="260"/>
      <c r="S469" s="260"/>
      <c r="T469" s="261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T469" s="262" t="s">
        <v>215</v>
      </c>
      <c r="AU469" s="262" t="s">
        <v>91</v>
      </c>
      <c r="AV469" s="14" t="s">
        <v>91</v>
      </c>
      <c r="AW469" s="14" t="s">
        <v>35</v>
      </c>
      <c r="AX469" s="14" t="s">
        <v>78</v>
      </c>
      <c r="AY469" s="262" t="s">
        <v>208</v>
      </c>
    </row>
    <row r="470" s="15" customFormat="1">
      <c r="A470" s="15"/>
      <c r="B470" s="263"/>
      <c r="C470" s="264"/>
      <c r="D470" s="243" t="s">
        <v>215</v>
      </c>
      <c r="E470" s="265" t="s">
        <v>1</v>
      </c>
      <c r="F470" s="266" t="s">
        <v>218</v>
      </c>
      <c r="G470" s="264"/>
      <c r="H470" s="267">
        <v>85.469999999999999</v>
      </c>
      <c r="I470" s="268"/>
      <c r="J470" s="264"/>
      <c r="K470" s="264"/>
      <c r="L470" s="269"/>
      <c r="M470" s="270"/>
      <c r="N470" s="271"/>
      <c r="O470" s="271"/>
      <c r="P470" s="271"/>
      <c r="Q470" s="271"/>
      <c r="R470" s="271"/>
      <c r="S470" s="271"/>
      <c r="T470" s="272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T470" s="273" t="s">
        <v>215</v>
      </c>
      <c r="AU470" s="273" t="s">
        <v>91</v>
      </c>
      <c r="AV470" s="15" t="s">
        <v>214</v>
      </c>
      <c r="AW470" s="15" t="s">
        <v>35</v>
      </c>
      <c r="AX470" s="15" t="s">
        <v>85</v>
      </c>
      <c r="AY470" s="273" t="s">
        <v>208</v>
      </c>
    </row>
    <row r="471" s="12" customFormat="1" ht="22.8" customHeight="1">
      <c r="A471" s="12"/>
      <c r="B471" s="211"/>
      <c r="C471" s="212"/>
      <c r="D471" s="213" t="s">
        <v>77</v>
      </c>
      <c r="E471" s="225" t="s">
        <v>795</v>
      </c>
      <c r="F471" s="225" t="s">
        <v>796</v>
      </c>
      <c r="G471" s="212"/>
      <c r="H471" s="212"/>
      <c r="I471" s="215"/>
      <c r="J471" s="226">
        <f>BK471</f>
        <v>0</v>
      </c>
      <c r="K471" s="212"/>
      <c r="L471" s="217"/>
      <c r="M471" s="218"/>
      <c r="N471" s="219"/>
      <c r="O471" s="219"/>
      <c r="P471" s="220">
        <f>SUM(P472:P492)</f>
        <v>0</v>
      </c>
      <c r="Q471" s="219"/>
      <c r="R471" s="220">
        <f>SUM(R472:R492)</f>
        <v>0</v>
      </c>
      <c r="S471" s="219"/>
      <c r="T471" s="221">
        <f>SUM(T472:T492)</f>
        <v>0</v>
      </c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R471" s="222" t="s">
        <v>91</v>
      </c>
      <c r="AT471" s="223" t="s">
        <v>77</v>
      </c>
      <c r="AU471" s="223" t="s">
        <v>85</v>
      </c>
      <c r="AY471" s="222" t="s">
        <v>208</v>
      </c>
      <c r="BK471" s="224">
        <f>SUM(BK472:BK492)</f>
        <v>0</v>
      </c>
    </row>
    <row r="472" s="2" customFormat="1" ht="24.15" customHeight="1">
      <c r="A472" s="38"/>
      <c r="B472" s="39"/>
      <c r="C472" s="227" t="s">
        <v>742</v>
      </c>
      <c r="D472" s="227" t="s">
        <v>210</v>
      </c>
      <c r="E472" s="228" t="s">
        <v>806</v>
      </c>
      <c r="F472" s="229" t="s">
        <v>807</v>
      </c>
      <c r="G472" s="230" t="s">
        <v>308</v>
      </c>
      <c r="H472" s="231">
        <v>1160</v>
      </c>
      <c r="I472" s="232"/>
      <c r="J472" s="233">
        <f>ROUND(I472*H472,2)</f>
        <v>0</v>
      </c>
      <c r="K472" s="234"/>
      <c r="L472" s="44"/>
      <c r="M472" s="235" t="s">
        <v>1</v>
      </c>
      <c r="N472" s="236" t="s">
        <v>44</v>
      </c>
      <c r="O472" s="91"/>
      <c r="P472" s="237">
        <f>O472*H472</f>
        <v>0</v>
      </c>
      <c r="Q472" s="237">
        <v>0</v>
      </c>
      <c r="R472" s="237">
        <f>Q472*H472</f>
        <v>0</v>
      </c>
      <c r="S472" s="237">
        <v>0</v>
      </c>
      <c r="T472" s="238">
        <f>S472*H472</f>
        <v>0</v>
      </c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R472" s="239" t="s">
        <v>249</v>
      </c>
      <c r="AT472" s="239" t="s">
        <v>210</v>
      </c>
      <c r="AU472" s="239" t="s">
        <v>91</v>
      </c>
      <c r="AY472" s="17" t="s">
        <v>208</v>
      </c>
      <c r="BE472" s="240">
        <f>IF(N472="základní",J472,0)</f>
        <v>0</v>
      </c>
      <c r="BF472" s="240">
        <f>IF(N472="snížená",J472,0)</f>
        <v>0</v>
      </c>
      <c r="BG472" s="240">
        <f>IF(N472="zákl. přenesená",J472,0)</f>
        <v>0</v>
      </c>
      <c r="BH472" s="240">
        <f>IF(N472="sníž. přenesená",J472,0)</f>
        <v>0</v>
      </c>
      <c r="BI472" s="240">
        <f>IF(N472="nulová",J472,0)</f>
        <v>0</v>
      </c>
      <c r="BJ472" s="17" t="s">
        <v>91</v>
      </c>
      <c r="BK472" s="240">
        <f>ROUND(I472*H472,2)</f>
        <v>0</v>
      </c>
      <c r="BL472" s="17" t="s">
        <v>249</v>
      </c>
      <c r="BM472" s="239" t="s">
        <v>745</v>
      </c>
    </row>
    <row r="473" s="14" customFormat="1">
      <c r="A473" s="14"/>
      <c r="B473" s="252"/>
      <c r="C473" s="253"/>
      <c r="D473" s="243" t="s">
        <v>215</v>
      </c>
      <c r="E473" s="254" t="s">
        <v>1</v>
      </c>
      <c r="F473" s="255" t="s">
        <v>3535</v>
      </c>
      <c r="G473" s="253"/>
      <c r="H473" s="256">
        <v>1160</v>
      </c>
      <c r="I473" s="257"/>
      <c r="J473" s="253"/>
      <c r="K473" s="253"/>
      <c r="L473" s="258"/>
      <c r="M473" s="259"/>
      <c r="N473" s="260"/>
      <c r="O473" s="260"/>
      <c r="P473" s="260"/>
      <c r="Q473" s="260"/>
      <c r="R473" s="260"/>
      <c r="S473" s="260"/>
      <c r="T473" s="261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T473" s="262" t="s">
        <v>215</v>
      </c>
      <c r="AU473" s="262" t="s">
        <v>91</v>
      </c>
      <c r="AV473" s="14" t="s">
        <v>91</v>
      </c>
      <c r="AW473" s="14" t="s">
        <v>35</v>
      </c>
      <c r="AX473" s="14" t="s">
        <v>78</v>
      </c>
      <c r="AY473" s="262" t="s">
        <v>208</v>
      </c>
    </row>
    <row r="474" s="15" customFormat="1">
      <c r="A474" s="15"/>
      <c r="B474" s="263"/>
      <c r="C474" s="264"/>
      <c r="D474" s="243" t="s">
        <v>215</v>
      </c>
      <c r="E474" s="265" t="s">
        <v>1</v>
      </c>
      <c r="F474" s="266" t="s">
        <v>218</v>
      </c>
      <c r="G474" s="264"/>
      <c r="H474" s="267">
        <v>1160</v>
      </c>
      <c r="I474" s="268"/>
      <c r="J474" s="264"/>
      <c r="K474" s="264"/>
      <c r="L474" s="269"/>
      <c r="M474" s="270"/>
      <c r="N474" s="271"/>
      <c r="O474" s="271"/>
      <c r="P474" s="271"/>
      <c r="Q474" s="271"/>
      <c r="R474" s="271"/>
      <c r="S474" s="271"/>
      <c r="T474" s="272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T474" s="273" t="s">
        <v>215</v>
      </c>
      <c r="AU474" s="273" t="s">
        <v>91</v>
      </c>
      <c r="AV474" s="15" t="s">
        <v>214</v>
      </c>
      <c r="AW474" s="15" t="s">
        <v>35</v>
      </c>
      <c r="AX474" s="15" t="s">
        <v>85</v>
      </c>
      <c r="AY474" s="273" t="s">
        <v>208</v>
      </c>
    </row>
    <row r="475" s="2" customFormat="1" ht="37.8" customHeight="1">
      <c r="A475" s="38"/>
      <c r="B475" s="39"/>
      <c r="C475" s="227" t="s">
        <v>484</v>
      </c>
      <c r="D475" s="227" t="s">
        <v>210</v>
      </c>
      <c r="E475" s="228" t="s">
        <v>811</v>
      </c>
      <c r="F475" s="229" t="s">
        <v>812</v>
      </c>
      <c r="G475" s="230" t="s">
        <v>308</v>
      </c>
      <c r="H475" s="231">
        <v>850</v>
      </c>
      <c r="I475" s="232"/>
      <c r="J475" s="233">
        <f>ROUND(I475*H475,2)</f>
        <v>0</v>
      </c>
      <c r="K475" s="234"/>
      <c r="L475" s="44"/>
      <c r="M475" s="235" t="s">
        <v>1</v>
      </c>
      <c r="N475" s="236" t="s">
        <v>44</v>
      </c>
      <c r="O475" s="91"/>
      <c r="P475" s="237">
        <f>O475*H475</f>
        <v>0</v>
      </c>
      <c r="Q475" s="237">
        <v>0</v>
      </c>
      <c r="R475" s="237">
        <f>Q475*H475</f>
        <v>0</v>
      </c>
      <c r="S475" s="237">
        <v>0</v>
      </c>
      <c r="T475" s="238">
        <f>S475*H475</f>
        <v>0</v>
      </c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R475" s="239" t="s">
        <v>249</v>
      </c>
      <c r="AT475" s="239" t="s">
        <v>210</v>
      </c>
      <c r="AU475" s="239" t="s">
        <v>91</v>
      </c>
      <c r="AY475" s="17" t="s">
        <v>208</v>
      </c>
      <c r="BE475" s="240">
        <f>IF(N475="základní",J475,0)</f>
        <v>0</v>
      </c>
      <c r="BF475" s="240">
        <f>IF(N475="snížená",J475,0)</f>
        <v>0</v>
      </c>
      <c r="BG475" s="240">
        <f>IF(N475="zákl. přenesená",J475,0)</f>
        <v>0</v>
      </c>
      <c r="BH475" s="240">
        <f>IF(N475="sníž. přenesená",J475,0)</f>
        <v>0</v>
      </c>
      <c r="BI475" s="240">
        <f>IF(N475="nulová",J475,0)</f>
        <v>0</v>
      </c>
      <c r="BJ475" s="17" t="s">
        <v>91</v>
      </c>
      <c r="BK475" s="240">
        <f>ROUND(I475*H475,2)</f>
        <v>0</v>
      </c>
      <c r="BL475" s="17" t="s">
        <v>249</v>
      </c>
      <c r="BM475" s="239" t="s">
        <v>750</v>
      </c>
    </row>
    <row r="476" s="14" customFormat="1">
      <c r="A476" s="14"/>
      <c r="B476" s="252"/>
      <c r="C476" s="253"/>
      <c r="D476" s="243" t="s">
        <v>215</v>
      </c>
      <c r="E476" s="254" t="s">
        <v>1</v>
      </c>
      <c r="F476" s="255" t="s">
        <v>3536</v>
      </c>
      <c r="G476" s="253"/>
      <c r="H476" s="256">
        <v>850</v>
      </c>
      <c r="I476" s="257"/>
      <c r="J476" s="253"/>
      <c r="K476" s="253"/>
      <c r="L476" s="258"/>
      <c r="M476" s="259"/>
      <c r="N476" s="260"/>
      <c r="O476" s="260"/>
      <c r="P476" s="260"/>
      <c r="Q476" s="260"/>
      <c r="R476" s="260"/>
      <c r="S476" s="260"/>
      <c r="T476" s="261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T476" s="262" t="s">
        <v>215</v>
      </c>
      <c r="AU476" s="262" t="s">
        <v>91</v>
      </c>
      <c r="AV476" s="14" t="s">
        <v>91</v>
      </c>
      <c r="AW476" s="14" t="s">
        <v>35</v>
      </c>
      <c r="AX476" s="14" t="s">
        <v>78</v>
      </c>
      <c r="AY476" s="262" t="s">
        <v>208</v>
      </c>
    </row>
    <row r="477" s="15" customFormat="1">
      <c r="A477" s="15"/>
      <c r="B477" s="263"/>
      <c r="C477" s="264"/>
      <c r="D477" s="243" t="s">
        <v>215</v>
      </c>
      <c r="E477" s="265" t="s">
        <v>1</v>
      </c>
      <c r="F477" s="266" t="s">
        <v>218</v>
      </c>
      <c r="G477" s="264"/>
      <c r="H477" s="267">
        <v>850</v>
      </c>
      <c r="I477" s="268"/>
      <c r="J477" s="264"/>
      <c r="K477" s="264"/>
      <c r="L477" s="269"/>
      <c r="M477" s="270"/>
      <c r="N477" s="271"/>
      <c r="O477" s="271"/>
      <c r="P477" s="271"/>
      <c r="Q477" s="271"/>
      <c r="R477" s="271"/>
      <c r="S477" s="271"/>
      <c r="T477" s="272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T477" s="273" t="s">
        <v>215</v>
      </c>
      <c r="AU477" s="273" t="s">
        <v>91</v>
      </c>
      <c r="AV477" s="15" t="s">
        <v>214</v>
      </c>
      <c r="AW477" s="15" t="s">
        <v>35</v>
      </c>
      <c r="AX477" s="15" t="s">
        <v>85</v>
      </c>
      <c r="AY477" s="273" t="s">
        <v>208</v>
      </c>
    </row>
    <row r="478" s="2" customFormat="1" ht="24.15" customHeight="1">
      <c r="A478" s="38"/>
      <c r="B478" s="39"/>
      <c r="C478" s="274" t="s">
        <v>755</v>
      </c>
      <c r="D478" s="274" t="s">
        <v>253</v>
      </c>
      <c r="E478" s="275" t="s">
        <v>824</v>
      </c>
      <c r="F478" s="276" t="s">
        <v>825</v>
      </c>
      <c r="G478" s="277" t="s">
        <v>213</v>
      </c>
      <c r="H478" s="278">
        <v>69.359999999999999</v>
      </c>
      <c r="I478" s="279"/>
      <c r="J478" s="280">
        <f>ROUND(I478*H478,2)</f>
        <v>0</v>
      </c>
      <c r="K478" s="281"/>
      <c r="L478" s="282"/>
      <c r="M478" s="283" t="s">
        <v>1</v>
      </c>
      <c r="N478" s="284" t="s">
        <v>44</v>
      </c>
      <c r="O478" s="91"/>
      <c r="P478" s="237">
        <f>O478*H478</f>
        <v>0</v>
      </c>
      <c r="Q478" s="237">
        <v>0</v>
      </c>
      <c r="R478" s="237">
        <f>Q478*H478</f>
        <v>0</v>
      </c>
      <c r="S478" s="237">
        <v>0</v>
      </c>
      <c r="T478" s="238">
        <f>S478*H478</f>
        <v>0</v>
      </c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R478" s="239" t="s">
        <v>287</v>
      </c>
      <c r="AT478" s="239" t="s">
        <v>253</v>
      </c>
      <c r="AU478" s="239" t="s">
        <v>91</v>
      </c>
      <c r="AY478" s="17" t="s">
        <v>208</v>
      </c>
      <c r="BE478" s="240">
        <f>IF(N478="základní",J478,0)</f>
        <v>0</v>
      </c>
      <c r="BF478" s="240">
        <f>IF(N478="snížená",J478,0)</f>
        <v>0</v>
      </c>
      <c r="BG478" s="240">
        <f>IF(N478="zákl. přenesená",J478,0)</f>
        <v>0</v>
      </c>
      <c r="BH478" s="240">
        <f>IF(N478="sníž. přenesená",J478,0)</f>
        <v>0</v>
      </c>
      <c r="BI478" s="240">
        <f>IF(N478="nulová",J478,0)</f>
        <v>0</v>
      </c>
      <c r="BJ478" s="17" t="s">
        <v>91</v>
      </c>
      <c r="BK478" s="240">
        <f>ROUND(I478*H478,2)</f>
        <v>0</v>
      </c>
      <c r="BL478" s="17" t="s">
        <v>249</v>
      </c>
      <c r="BM478" s="239" t="s">
        <v>758</v>
      </c>
    </row>
    <row r="479" s="2" customFormat="1" ht="44.25" customHeight="1">
      <c r="A479" s="38"/>
      <c r="B479" s="39"/>
      <c r="C479" s="227" t="s">
        <v>488</v>
      </c>
      <c r="D479" s="227" t="s">
        <v>210</v>
      </c>
      <c r="E479" s="228" t="s">
        <v>3537</v>
      </c>
      <c r="F479" s="229" t="s">
        <v>3538</v>
      </c>
      <c r="G479" s="230" t="s">
        <v>308</v>
      </c>
      <c r="H479" s="231">
        <v>30</v>
      </c>
      <c r="I479" s="232"/>
      <c r="J479" s="233">
        <f>ROUND(I479*H479,2)</f>
        <v>0</v>
      </c>
      <c r="K479" s="234"/>
      <c r="L479" s="44"/>
      <c r="M479" s="235" t="s">
        <v>1</v>
      </c>
      <c r="N479" s="236" t="s">
        <v>44</v>
      </c>
      <c r="O479" s="91"/>
      <c r="P479" s="237">
        <f>O479*H479</f>
        <v>0</v>
      </c>
      <c r="Q479" s="237">
        <v>0</v>
      </c>
      <c r="R479" s="237">
        <f>Q479*H479</f>
        <v>0</v>
      </c>
      <c r="S479" s="237">
        <v>0</v>
      </c>
      <c r="T479" s="238">
        <f>S479*H479</f>
        <v>0</v>
      </c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R479" s="239" t="s">
        <v>249</v>
      </c>
      <c r="AT479" s="239" t="s">
        <v>210</v>
      </c>
      <c r="AU479" s="239" t="s">
        <v>91</v>
      </c>
      <c r="AY479" s="17" t="s">
        <v>208</v>
      </c>
      <c r="BE479" s="240">
        <f>IF(N479="základní",J479,0)</f>
        <v>0</v>
      </c>
      <c r="BF479" s="240">
        <f>IF(N479="snížená",J479,0)</f>
        <v>0</v>
      </c>
      <c r="BG479" s="240">
        <f>IF(N479="zákl. přenesená",J479,0)</f>
        <v>0</v>
      </c>
      <c r="BH479" s="240">
        <f>IF(N479="sníž. přenesená",J479,0)</f>
        <v>0</v>
      </c>
      <c r="BI479" s="240">
        <f>IF(N479="nulová",J479,0)</f>
        <v>0</v>
      </c>
      <c r="BJ479" s="17" t="s">
        <v>91</v>
      </c>
      <c r="BK479" s="240">
        <f>ROUND(I479*H479,2)</f>
        <v>0</v>
      </c>
      <c r="BL479" s="17" t="s">
        <v>249</v>
      </c>
      <c r="BM479" s="239" t="s">
        <v>762</v>
      </c>
    </row>
    <row r="480" s="2" customFormat="1" ht="16.5" customHeight="1">
      <c r="A480" s="38"/>
      <c r="B480" s="39"/>
      <c r="C480" s="274" t="s">
        <v>764</v>
      </c>
      <c r="D480" s="274" t="s">
        <v>253</v>
      </c>
      <c r="E480" s="275" t="s">
        <v>3539</v>
      </c>
      <c r="F480" s="276" t="s">
        <v>3540</v>
      </c>
      <c r="G480" s="277" t="s">
        <v>308</v>
      </c>
      <c r="H480" s="278">
        <v>31.5</v>
      </c>
      <c r="I480" s="279"/>
      <c r="J480" s="280">
        <f>ROUND(I480*H480,2)</f>
        <v>0</v>
      </c>
      <c r="K480" s="281"/>
      <c r="L480" s="282"/>
      <c r="M480" s="283" t="s">
        <v>1</v>
      </c>
      <c r="N480" s="284" t="s">
        <v>44</v>
      </c>
      <c r="O480" s="91"/>
      <c r="P480" s="237">
        <f>O480*H480</f>
        <v>0</v>
      </c>
      <c r="Q480" s="237">
        <v>0</v>
      </c>
      <c r="R480" s="237">
        <f>Q480*H480</f>
        <v>0</v>
      </c>
      <c r="S480" s="237">
        <v>0</v>
      </c>
      <c r="T480" s="238">
        <f>S480*H480</f>
        <v>0</v>
      </c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R480" s="239" t="s">
        <v>287</v>
      </c>
      <c r="AT480" s="239" t="s">
        <v>253</v>
      </c>
      <c r="AU480" s="239" t="s">
        <v>91</v>
      </c>
      <c r="AY480" s="17" t="s">
        <v>208</v>
      </c>
      <c r="BE480" s="240">
        <f>IF(N480="základní",J480,0)</f>
        <v>0</v>
      </c>
      <c r="BF480" s="240">
        <f>IF(N480="snížená",J480,0)</f>
        <v>0</v>
      </c>
      <c r="BG480" s="240">
        <f>IF(N480="zákl. přenesená",J480,0)</f>
        <v>0</v>
      </c>
      <c r="BH480" s="240">
        <f>IF(N480="sníž. přenesená",J480,0)</f>
        <v>0</v>
      </c>
      <c r="BI480" s="240">
        <f>IF(N480="nulová",J480,0)</f>
        <v>0</v>
      </c>
      <c r="BJ480" s="17" t="s">
        <v>91</v>
      </c>
      <c r="BK480" s="240">
        <f>ROUND(I480*H480,2)</f>
        <v>0</v>
      </c>
      <c r="BL480" s="17" t="s">
        <v>249</v>
      </c>
      <c r="BM480" s="239" t="s">
        <v>767</v>
      </c>
    </row>
    <row r="481" s="14" customFormat="1">
      <c r="A481" s="14"/>
      <c r="B481" s="252"/>
      <c r="C481" s="253"/>
      <c r="D481" s="243" t="s">
        <v>215</v>
      </c>
      <c r="E481" s="254" t="s">
        <v>1</v>
      </c>
      <c r="F481" s="255" t="s">
        <v>3541</v>
      </c>
      <c r="G481" s="253"/>
      <c r="H481" s="256">
        <v>31.5</v>
      </c>
      <c r="I481" s="257"/>
      <c r="J481" s="253"/>
      <c r="K481" s="253"/>
      <c r="L481" s="258"/>
      <c r="M481" s="259"/>
      <c r="N481" s="260"/>
      <c r="O481" s="260"/>
      <c r="P481" s="260"/>
      <c r="Q481" s="260"/>
      <c r="R481" s="260"/>
      <c r="S481" s="260"/>
      <c r="T481" s="261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T481" s="262" t="s">
        <v>215</v>
      </c>
      <c r="AU481" s="262" t="s">
        <v>91</v>
      </c>
      <c r="AV481" s="14" t="s">
        <v>91</v>
      </c>
      <c r="AW481" s="14" t="s">
        <v>35</v>
      </c>
      <c r="AX481" s="14" t="s">
        <v>78</v>
      </c>
      <c r="AY481" s="262" t="s">
        <v>208</v>
      </c>
    </row>
    <row r="482" s="15" customFormat="1">
      <c r="A482" s="15"/>
      <c r="B482" s="263"/>
      <c r="C482" s="264"/>
      <c r="D482" s="243" t="s">
        <v>215</v>
      </c>
      <c r="E482" s="265" t="s">
        <v>1</v>
      </c>
      <c r="F482" s="266" t="s">
        <v>218</v>
      </c>
      <c r="G482" s="264"/>
      <c r="H482" s="267">
        <v>31.5</v>
      </c>
      <c r="I482" s="268"/>
      <c r="J482" s="264"/>
      <c r="K482" s="264"/>
      <c r="L482" s="269"/>
      <c r="M482" s="270"/>
      <c r="N482" s="271"/>
      <c r="O482" s="271"/>
      <c r="P482" s="271"/>
      <c r="Q482" s="271"/>
      <c r="R482" s="271"/>
      <c r="S482" s="271"/>
      <c r="T482" s="272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T482" s="273" t="s">
        <v>215</v>
      </c>
      <c r="AU482" s="273" t="s">
        <v>91</v>
      </c>
      <c r="AV482" s="15" t="s">
        <v>214</v>
      </c>
      <c r="AW482" s="15" t="s">
        <v>35</v>
      </c>
      <c r="AX482" s="15" t="s">
        <v>85</v>
      </c>
      <c r="AY482" s="273" t="s">
        <v>208</v>
      </c>
    </row>
    <row r="483" s="2" customFormat="1" ht="37.8" customHeight="1">
      <c r="A483" s="38"/>
      <c r="B483" s="39"/>
      <c r="C483" s="227" t="s">
        <v>492</v>
      </c>
      <c r="D483" s="227" t="s">
        <v>210</v>
      </c>
      <c r="E483" s="228" t="s">
        <v>840</v>
      </c>
      <c r="F483" s="229" t="s">
        <v>841</v>
      </c>
      <c r="G483" s="230" t="s">
        <v>308</v>
      </c>
      <c r="H483" s="231">
        <v>1160</v>
      </c>
      <c r="I483" s="232"/>
      <c r="J483" s="233">
        <f>ROUND(I483*H483,2)</f>
        <v>0</v>
      </c>
      <c r="K483" s="234"/>
      <c r="L483" s="44"/>
      <c r="M483" s="235" t="s">
        <v>1</v>
      </c>
      <c r="N483" s="236" t="s">
        <v>44</v>
      </c>
      <c r="O483" s="91"/>
      <c r="P483" s="237">
        <f>O483*H483</f>
        <v>0</v>
      </c>
      <c r="Q483" s="237">
        <v>0</v>
      </c>
      <c r="R483" s="237">
        <f>Q483*H483</f>
        <v>0</v>
      </c>
      <c r="S483" s="237">
        <v>0</v>
      </c>
      <c r="T483" s="238">
        <f>S483*H483</f>
        <v>0</v>
      </c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R483" s="239" t="s">
        <v>249</v>
      </c>
      <c r="AT483" s="239" t="s">
        <v>210</v>
      </c>
      <c r="AU483" s="239" t="s">
        <v>91</v>
      </c>
      <c r="AY483" s="17" t="s">
        <v>208</v>
      </c>
      <c r="BE483" s="240">
        <f>IF(N483="základní",J483,0)</f>
        <v>0</v>
      </c>
      <c r="BF483" s="240">
        <f>IF(N483="snížená",J483,0)</f>
        <v>0</v>
      </c>
      <c r="BG483" s="240">
        <f>IF(N483="zákl. přenesená",J483,0)</f>
        <v>0</v>
      </c>
      <c r="BH483" s="240">
        <f>IF(N483="sníž. přenesená",J483,0)</f>
        <v>0</v>
      </c>
      <c r="BI483" s="240">
        <f>IF(N483="nulová",J483,0)</f>
        <v>0</v>
      </c>
      <c r="BJ483" s="17" t="s">
        <v>91</v>
      </c>
      <c r="BK483" s="240">
        <f>ROUND(I483*H483,2)</f>
        <v>0</v>
      </c>
      <c r="BL483" s="17" t="s">
        <v>249</v>
      </c>
      <c r="BM483" s="239" t="s">
        <v>771</v>
      </c>
    </row>
    <row r="484" s="13" customFormat="1">
      <c r="A484" s="13"/>
      <c r="B484" s="241"/>
      <c r="C484" s="242"/>
      <c r="D484" s="243" t="s">
        <v>215</v>
      </c>
      <c r="E484" s="244" t="s">
        <v>1</v>
      </c>
      <c r="F484" s="245" t="s">
        <v>3542</v>
      </c>
      <c r="G484" s="242"/>
      <c r="H484" s="244" t="s">
        <v>1</v>
      </c>
      <c r="I484" s="246"/>
      <c r="J484" s="242"/>
      <c r="K484" s="242"/>
      <c r="L484" s="247"/>
      <c r="M484" s="248"/>
      <c r="N484" s="249"/>
      <c r="O484" s="249"/>
      <c r="P484" s="249"/>
      <c r="Q484" s="249"/>
      <c r="R484" s="249"/>
      <c r="S484" s="249"/>
      <c r="T484" s="250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T484" s="251" t="s">
        <v>215</v>
      </c>
      <c r="AU484" s="251" t="s">
        <v>91</v>
      </c>
      <c r="AV484" s="13" t="s">
        <v>85</v>
      </c>
      <c r="AW484" s="13" t="s">
        <v>35</v>
      </c>
      <c r="AX484" s="13" t="s">
        <v>78</v>
      </c>
      <c r="AY484" s="251" t="s">
        <v>208</v>
      </c>
    </row>
    <row r="485" s="14" customFormat="1">
      <c r="A485" s="14"/>
      <c r="B485" s="252"/>
      <c r="C485" s="253"/>
      <c r="D485" s="243" t="s">
        <v>215</v>
      </c>
      <c r="E485" s="254" t="s">
        <v>1</v>
      </c>
      <c r="F485" s="255" t="s">
        <v>3543</v>
      </c>
      <c r="G485" s="253"/>
      <c r="H485" s="256">
        <v>1160</v>
      </c>
      <c r="I485" s="257"/>
      <c r="J485" s="253"/>
      <c r="K485" s="253"/>
      <c r="L485" s="258"/>
      <c r="M485" s="259"/>
      <c r="N485" s="260"/>
      <c r="O485" s="260"/>
      <c r="P485" s="260"/>
      <c r="Q485" s="260"/>
      <c r="R485" s="260"/>
      <c r="S485" s="260"/>
      <c r="T485" s="261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T485" s="262" t="s">
        <v>215</v>
      </c>
      <c r="AU485" s="262" t="s">
        <v>91</v>
      </c>
      <c r="AV485" s="14" t="s">
        <v>91</v>
      </c>
      <c r="AW485" s="14" t="s">
        <v>35</v>
      </c>
      <c r="AX485" s="14" t="s">
        <v>78</v>
      </c>
      <c r="AY485" s="262" t="s">
        <v>208</v>
      </c>
    </row>
    <row r="486" s="15" customFormat="1">
      <c r="A486" s="15"/>
      <c r="B486" s="263"/>
      <c r="C486" s="264"/>
      <c r="D486" s="243" t="s">
        <v>215</v>
      </c>
      <c r="E486" s="265" t="s">
        <v>1</v>
      </c>
      <c r="F486" s="266" t="s">
        <v>218</v>
      </c>
      <c r="G486" s="264"/>
      <c r="H486" s="267">
        <v>1160</v>
      </c>
      <c r="I486" s="268"/>
      <c r="J486" s="264"/>
      <c r="K486" s="264"/>
      <c r="L486" s="269"/>
      <c r="M486" s="270"/>
      <c r="N486" s="271"/>
      <c r="O486" s="271"/>
      <c r="P486" s="271"/>
      <c r="Q486" s="271"/>
      <c r="R486" s="271"/>
      <c r="S486" s="271"/>
      <c r="T486" s="272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T486" s="273" t="s">
        <v>215</v>
      </c>
      <c r="AU486" s="273" t="s">
        <v>91</v>
      </c>
      <c r="AV486" s="15" t="s">
        <v>214</v>
      </c>
      <c r="AW486" s="15" t="s">
        <v>35</v>
      </c>
      <c r="AX486" s="15" t="s">
        <v>85</v>
      </c>
      <c r="AY486" s="273" t="s">
        <v>208</v>
      </c>
    </row>
    <row r="487" s="2" customFormat="1" ht="44.25" customHeight="1">
      <c r="A487" s="38"/>
      <c r="B487" s="39"/>
      <c r="C487" s="227" t="s">
        <v>772</v>
      </c>
      <c r="D487" s="227" t="s">
        <v>210</v>
      </c>
      <c r="E487" s="228" t="s">
        <v>845</v>
      </c>
      <c r="F487" s="229" t="s">
        <v>846</v>
      </c>
      <c r="G487" s="230" t="s">
        <v>308</v>
      </c>
      <c r="H487" s="231">
        <v>1400</v>
      </c>
      <c r="I487" s="232"/>
      <c r="J487" s="233">
        <f>ROUND(I487*H487,2)</f>
        <v>0</v>
      </c>
      <c r="K487" s="234"/>
      <c r="L487" s="44"/>
      <c r="M487" s="235" t="s">
        <v>1</v>
      </c>
      <c r="N487" s="236" t="s">
        <v>44</v>
      </c>
      <c r="O487" s="91"/>
      <c r="P487" s="237">
        <f>O487*H487</f>
        <v>0</v>
      </c>
      <c r="Q487" s="237">
        <v>0</v>
      </c>
      <c r="R487" s="237">
        <f>Q487*H487</f>
        <v>0</v>
      </c>
      <c r="S487" s="237">
        <v>0</v>
      </c>
      <c r="T487" s="238">
        <f>S487*H487</f>
        <v>0</v>
      </c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R487" s="239" t="s">
        <v>249</v>
      </c>
      <c r="AT487" s="239" t="s">
        <v>210</v>
      </c>
      <c r="AU487" s="239" t="s">
        <v>91</v>
      </c>
      <c r="AY487" s="17" t="s">
        <v>208</v>
      </c>
      <c r="BE487" s="240">
        <f>IF(N487="základní",J487,0)</f>
        <v>0</v>
      </c>
      <c r="BF487" s="240">
        <f>IF(N487="snížená",J487,0)</f>
        <v>0</v>
      </c>
      <c r="BG487" s="240">
        <f>IF(N487="zákl. přenesená",J487,0)</f>
        <v>0</v>
      </c>
      <c r="BH487" s="240">
        <f>IF(N487="sníž. přenesená",J487,0)</f>
        <v>0</v>
      </c>
      <c r="BI487" s="240">
        <f>IF(N487="nulová",J487,0)</f>
        <v>0</v>
      </c>
      <c r="BJ487" s="17" t="s">
        <v>91</v>
      </c>
      <c r="BK487" s="240">
        <f>ROUND(I487*H487,2)</f>
        <v>0</v>
      </c>
      <c r="BL487" s="17" t="s">
        <v>249</v>
      </c>
      <c r="BM487" s="239" t="s">
        <v>775</v>
      </c>
    </row>
    <row r="488" s="14" customFormat="1">
      <c r="A488" s="14"/>
      <c r="B488" s="252"/>
      <c r="C488" s="253"/>
      <c r="D488" s="243" t="s">
        <v>215</v>
      </c>
      <c r="E488" s="254" t="s">
        <v>1</v>
      </c>
      <c r="F488" s="255" t="s">
        <v>3544</v>
      </c>
      <c r="G488" s="253"/>
      <c r="H488" s="256">
        <v>1400</v>
      </c>
      <c r="I488" s="257"/>
      <c r="J488" s="253"/>
      <c r="K488" s="253"/>
      <c r="L488" s="258"/>
      <c r="M488" s="259"/>
      <c r="N488" s="260"/>
      <c r="O488" s="260"/>
      <c r="P488" s="260"/>
      <c r="Q488" s="260"/>
      <c r="R488" s="260"/>
      <c r="S488" s="260"/>
      <c r="T488" s="261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T488" s="262" t="s">
        <v>215</v>
      </c>
      <c r="AU488" s="262" t="s">
        <v>91</v>
      </c>
      <c r="AV488" s="14" t="s">
        <v>91</v>
      </c>
      <c r="AW488" s="14" t="s">
        <v>35</v>
      </c>
      <c r="AX488" s="14" t="s">
        <v>78</v>
      </c>
      <c r="AY488" s="262" t="s">
        <v>208</v>
      </c>
    </row>
    <row r="489" s="15" customFormat="1">
      <c r="A489" s="15"/>
      <c r="B489" s="263"/>
      <c r="C489" s="264"/>
      <c r="D489" s="243" t="s">
        <v>215</v>
      </c>
      <c r="E489" s="265" t="s">
        <v>1</v>
      </c>
      <c r="F489" s="266" t="s">
        <v>218</v>
      </c>
      <c r="G489" s="264"/>
      <c r="H489" s="267">
        <v>1400</v>
      </c>
      <c r="I489" s="268"/>
      <c r="J489" s="264"/>
      <c r="K489" s="264"/>
      <c r="L489" s="269"/>
      <c r="M489" s="270"/>
      <c r="N489" s="271"/>
      <c r="O489" s="271"/>
      <c r="P489" s="271"/>
      <c r="Q489" s="271"/>
      <c r="R489" s="271"/>
      <c r="S489" s="271"/>
      <c r="T489" s="272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T489" s="273" t="s">
        <v>215</v>
      </c>
      <c r="AU489" s="273" t="s">
        <v>91</v>
      </c>
      <c r="AV489" s="15" t="s">
        <v>214</v>
      </c>
      <c r="AW489" s="15" t="s">
        <v>35</v>
      </c>
      <c r="AX489" s="15" t="s">
        <v>85</v>
      </c>
      <c r="AY489" s="273" t="s">
        <v>208</v>
      </c>
    </row>
    <row r="490" s="2" customFormat="1" ht="24.15" customHeight="1">
      <c r="A490" s="38"/>
      <c r="B490" s="39"/>
      <c r="C490" s="274" t="s">
        <v>495</v>
      </c>
      <c r="D490" s="274" t="s">
        <v>253</v>
      </c>
      <c r="E490" s="275" t="s">
        <v>849</v>
      </c>
      <c r="F490" s="276" t="s">
        <v>850</v>
      </c>
      <c r="G490" s="277" t="s">
        <v>308</v>
      </c>
      <c r="H490" s="278">
        <v>1631.7000000000001</v>
      </c>
      <c r="I490" s="279"/>
      <c r="J490" s="280">
        <f>ROUND(I490*H490,2)</f>
        <v>0</v>
      </c>
      <c r="K490" s="281"/>
      <c r="L490" s="282"/>
      <c r="M490" s="283" t="s">
        <v>1</v>
      </c>
      <c r="N490" s="284" t="s">
        <v>44</v>
      </c>
      <c r="O490" s="91"/>
      <c r="P490" s="237">
        <f>O490*H490</f>
        <v>0</v>
      </c>
      <c r="Q490" s="237">
        <v>0</v>
      </c>
      <c r="R490" s="237">
        <f>Q490*H490</f>
        <v>0</v>
      </c>
      <c r="S490" s="237">
        <v>0</v>
      </c>
      <c r="T490" s="238">
        <f>S490*H490</f>
        <v>0</v>
      </c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R490" s="239" t="s">
        <v>287</v>
      </c>
      <c r="AT490" s="239" t="s">
        <v>253</v>
      </c>
      <c r="AU490" s="239" t="s">
        <v>91</v>
      </c>
      <c r="AY490" s="17" t="s">
        <v>208</v>
      </c>
      <c r="BE490" s="240">
        <f>IF(N490="základní",J490,0)</f>
        <v>0</v>
      </c>
      <c r="BF490" s="240">
        <f>IF(N490="snížená",J490,0)</f>
        <v>0</v>
      </c>
      <c r="BG490" s="240">
        <f>IF(N490="zákl. přenesená",J490,0)</f>
        <v>0</v>
      </c>
      <c r="BH490" s="240">
        <f>IF(N490="sníž. přenesená",J490,0)</f>
        <v>0</v>
      </c>
      <c r="BI490" s="240">
        <f>IF(N490="nulová",J490,0)</f>
        <v>0</v>
      </c>
      <c r="BJ490" s="17" t="s">
        <v>91</v>
      </c>
      <c r="BK490" s="240">
        <f>ROUND(I490*H490,2)</f>
        <v>0</v>
      </c>
      <c r="BL490" s="17" t="s">
        <v>249</v>
      </c>
      <c r="BM490" s="239" t="s">
        <v>781</v>
      </c>
    </row>
    <row r="491" s="14" customFormat="1">
      <c r="A491" s="14"/>
      <c r="B491" s="252"/>
      <c r="C491" s="253"/>
      <c r="D491" s="243" t="s">
        <v>215</v>
      </c>
      <c r="E491" s="254" t="s">
        <v>1</v>
      </c>
      <c r="F491" s="255" t="s">
        <v>852</v>
      </c>
      <c r="G491" s="253"/>
      <c r="H491" s="256">
        <v>1631.7000000000001</v>
      </c>
      <c r="I491" s="257"/>
      <c r="J491" s="253"/>
      <c r="K491" s="253"/>
      <c r="L491" s="258"/>
      <c r="M491" s="259"/>
      <c r="N491" s="260"/>
      <c r="O491" s="260"/>
      <c r="P491" s="260"/>
      <c r="Q491" s="260"/>
      <c r="R491" s="260"/>
      <c r="S491" s="260"/>
      <c r="T491" s="261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T491" s="262" t="s">
        <v>215</v>
      </c>
      <c r="AU491" s="262" t="s">
        <v>91</v>
      </c>
      <c r="AV491" s="14" t="s">
        <v>91</v>
      </c>
      <c r="AW491" s="14" t="s">
        <v>35</v>
      </c>
      <c r="AX491" s="14" t="s">
        <v>78</v>
      </c>
      <c r="AY491" s="262" t="s">
        <v>208</v>
      </c>
    </row>
    <row r="492" s="15" customFormat="1">
      <c r="A492" s="15"/>
      <c r="B492" s="263"/>
      <c r="C492" s="264"/>
      <c r="D492" s="243" t="s">
        <v>215</v>
      </c>
      <c r="E492" s="265" t="s">
        <v>1</v>
      </c>
      <c r="F492" s="266" t="s">
        <v>218</v>
      </c>
      <c r="G492" s="264"/>
      <c r="H492" s="267">
        <v>1631.7000000000001</v>
      </c>
      <c r="I492" s="268"/>
      <c r="J492" s="264"/>
      <c r="K492" s="264"/>
      <c r="L492" s="269"/>
      <c r="M492" s="270"/>
      <c r="N492" s="271"/>
      <c r="O492" s="271"/>
      <c r="P492" s="271"/>
      <c r="Q492" s="271"/>
      <c r="R492" s="271"/>
      <c r="S492" s="271"/>
      <c r="T492" s="272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T492" s="273" t="s">
        <v>215</v>
      </c>
      <c r="AU492" s="273" t="s">
        <v>91</v>
      </c>
      <c r="AV492" s="15" t="s">
        <v>214</v>
      </c>
      <c r="AW492" s="15" t="s">
        <v>35</v>
      </c>
      <c r="AX492" s="15" t="s">
        <v>85</v>
      </c>
      <c r="AY492" s="273" t="s">
        <v>208</v>
      </c>
    </row>
    <row r="493" s="12" customFormat="1" ht="22.8" customHeight="1">
      <c r="A493" s="12"/>
      <c r="B493" s="211"/>
      <c r="C493" s="212"/>
      <c r="D493" s="213" t="s">
        <v>77</v>
      </c>
      <c r="E493" s="225" t="s">
        <v>859</v>
      </c>
      <c r="F493" s="225" t="s">
        <v>860</v>
      </c>
      <c r="G493" s="212"/>
      <c r="H493" s="212"/>
      <c r="I493" s="215"/>
      <c r="J493" s="226">
        <f>BK493</f>
        <v>0</v>
      </c>
      <c r="K493" s="212"/>
      <c r="L493" s="217"/>
      <c r="M493" s="218"/>
      <c r="N493" s="219"/>
      <c r="O493" s="219"/>
      <c r="P493" s="220">
        <f>SUM(P494:P532)</f>
        <v>0</v>
      </c>
      <c r="Q493" s="219"/>
      <c r="R493" s="220">
        <f>SUM(R494:R532)</f>
        <v>0</v>
      </c>
      <c r="S493" s="219"/>
      <c r="T493" s="221">
        <f>SUM(T494:T532)</f>
        <v>0</v>
      </c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R493" s="222" t="s">
        <v>85</v>
      </c>
      <c r="AT493" s="223" t="s">
        <v>77</v>
      </c>
      <c r="AU493" s="223" t="s">
        <v>85</v>
      </c>
      <c r="AY493" s="222" t="s">
        <v>208</v>
      </c>
      <c r="BK493" s="224">
        <f>SUM(BK494:BK532)</f>
        <v>0</v>
      </c>
    </row>
    <row r="494" s="2" customFormat="1" ht="16.5" customHeight="1">
      <c r="A494" s="38"/>
      <c r="B494" s="39"/>
      <c r="C494" s="227" t="s">
        <v>783</v>
      </c>
      <c r="D494" s="227" t="s">
        <v>210</v>
      </c>
      <c r="E494" s="228" t="s">
        <v>920</v>
      </c>
      <c r="F494" s="229" t="s">
        <v>3545</v>
      </c>
      <c r="G494" s="230" t="s">
        <v>351</v>
      </c>
      <c r="H494" s="231">
        <v>3</v>
      </c>
      <c r="I494" s="232"/>
      <c r="J494" s="233">
        <f>ROUND(I494*H494,2)</f>
        <v>0</v>
      </c>
      <c r="K494" s="234"/>
      <c r="L494" s="44"/>
      <c r="M494" s="235" t="s">
        <v>1</v>
      </c>
      <c r="N494" s="236" t="s">
        <v>44</v>
      </c>
      <c r="O494" s="91"/>
      <c r="P494" s="237">
        <f>O494*H494</f>
        <v>0</v>
      </c>
      <c r="Q494" s="237">
        <v>0</v>
      </c>
      <c r="R494" s="237">
        <f>Q494*H494</f>
        <v>0</v>
      </c>
      <c r="S494" s="237">
        <v>0</v>
      </c>
      <c r="T494" s="238">
        <f>S494*H494</f>
        <v>0</v>
      </c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R494" s="239" t="s">
        <v>214</v>
      </c>
      <c r="AT494" s="239" t="s">
        <v>210</v>
      </c>
      <c r="AU494" s="239" t="s">
        <v>91</v>
      </c>
      <c r="AY494" s="17" t="s">
        <v>208</v>
      </c>
      <c r="BE494" s="240">
        <f>IF(N494="základní",J494,0)</f>
        <v>0</v>
      </c>
      <c r="BF494" s="240">
        <f>IF(N494="snížená",J494,0)</f>
        <v>0</v>
      </c>
      <c r="BG494" s="240">
        <f>IF(N494="zákl. přenesená",J494,0)</f>
        <v>0</v>
      </c>
      <c r="BH494" s="240">
        <f>IF(N494="sníž. přenesená",J494,0)</f>
        <v>0</v>
      </c>
      <c r="BI494" s="240">
        <f>IF(N494="nulová",J494,0)</f>
        <v>0</v>
      </c>
      <c r="BJ494" s="17" t="s">
        <v>91</v>
      </c>
      <c r="BK494" s="240">
        <f>ROUND(I494*H494,2)</f>
        <v>0</v>
      </c>
      <c r="BL494" s="17" t="s">
        <v>214</v>
      </c>
      <c r="BM494" s="239" t="s">
        <v>784</v>
      </c>
    </row>
    <row r="495" s="2" customFormat="1" ht="16.5" customHeight="1">
      <c r="A495" s="38"/>
      <c r="B495" s="39"/>
      <c r="C495" s="227" t="s">
        <v>500</v>
      </c>
      <c r="D495" s="227" t="s">
        <v>210</v>
      </c>
      <c r="E495" s="228" t="s">
        <v>923</v>
      </c>
      <c r="F495" s="229" t="s">
        <v>3546</v>
      </c>
      <c r="G495" s="230" t="s">
        <v>351</v>
      </c>
      <c r="H495" s="231">
        <v>13</v>
      </c>
      <c r="I495" s="232"/>
      <c r="J495" s="233">
        <f>ROUND(I495*H495,2)</f>
        <v>0</v>
      </c>
      <c r="K495" s="234"/>
      <c r="L495" s="44"/>
      <c r="M495" s="235" t="s">
        <v>1</v>
      </c>
      <c r="N495" s="236" t="s">
        <v>44</v>
      </c>
      <c r="O495" s="91"/>
      <c r="P495" s="237">
        <f>O495*H495</f>
        <v>0</v>
      </c>
      <c r="Q495" s="237">
        <v>0</v>
      </c>
      <c r="R495" s="237">
        <f>Q495*H495</f>
        <v>0</v>
      </c>
      <c r="S495" s="237">
        <v>0</v>
      </c>
      <c r="T495" s="238">
        <f>S495*H495</f>
        <v>0</v>
      </c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R495" s="239" t="s">
        <v>214</v>
      </c>
      <c r="AT495" s="239" t="s">
        <v>210</v>
      </c>
      <c r="AU495" s="239" t="s">
        <v>91</v>
      </c>
      <c r="AY495" s="17" t="s">
        <v>208</v>
      </c>
      <c r="BE495" s="240">
        <f>IF(N495="základní",J495,0)</f>
        <v>0</v>
      </c>
      <c r="BF495" s="240">
        <f>IF(N495="snížená",J495,0)</f>
        <v>0</v>
      </c>
      <c r="BG495" s="240">
        <f>IF(N495="zákl. přenesená",J495,0)</f>
        <v>0</v>
      </c>
      <c r="BH495" s="240">
        <f>IF(N495="sníž. přenesená",J495,0)</f>
        <v>0</v>
      </c>
      <c r="BI495" s="240">
        <f>IF(N495="nulová",J495,0)</f>
        <v>0</v>
      </c>
      <c r="BJ495" s="17" t="s">
        <v>91</v>
      </c>
      <c r="BK495" s="240">
        <f>ROUND(I495*H495,2)</f>
        <v>0</v>
      </c>
      <c r="BL495" s="17" t="s">
        <v>214</v>
      </c>
      <c r="BM495" s="239" t="s">
        <v>788</v>
      </c>
    </row>
    <row r="496" s="2" customFormat="1" ht="24.15" customHeight="1">
      <c r="A496" s="38"/>
      <c r="B496" s="39"/>
      <c r="C496" s="227" t="s">
        <v>790</v>
      </c>
      <c r="D496" s="227" t="s">
        <v>210</v>
      </c>
      <c r="E496" s="228" t="s">
        <v>927</v>
      </c>
      <c r="F496" s="229" t="s">
        <v>3547</v>
      </c>
      <c r="G496" s="230" t="s">
        <v>351</v>
      </c>
      <c r="H496" s="231">
        <v>2</v>
      </c>
      <c r="I496" s="232"/>
      <c r="J496" s="233">
        <f>ROUND(I496*H496,2)</f>
        <v>0</v>
      </c>
      <c r="K496" s="234"/>
      <c r="L496" s="44"/>
      <c r="M496" s="235" t="s">
        <v>1</v>
      </c>
      <c r="N496" s="236" t="s">
        <v>44</v>
      </c>
      <c r="O496" s="91"/>
      <c r="P496" s="237">
        <f>O496*H496</f>
        <v>0</v>
      </c>
      <c r="Q496" s="237">
        <v>0</v>
      </c>
      <c r="R496" s="237">
        <f>Q496*H496</f>
        <v>0</v>
      </c>
      <c r="S496" s="237">
        <v>0</v>
      </c>
      <c r="T496" s="238">
        <f>S496*H496</f>
        <v>0</v>
      </c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R496" s="239" t="s">
        <v>214</v>
      </c>
      <c r="AT496" s="239" t="s">
        <v>210</v>
      </c>
      <c r="AU496" s="239" t="s">
        <v>91</v>
      </c>
      <c r="AY496" s="17" t="s">
        <v>208</v>
      </c>
      <c r="BE496" s="240">
        <f>IF(N496="základní",J496,0)</f>
        <v>0</v>
      </c>
      <c r="BF496" s="240">
        <f>IF(N496="snížená",J496,0)</f>
        <v>0</v>
      </c>
      <c r="BG496" s="240">
        <f>IF(N496="zákl. přenesená",J496,0)</f>
        <v>0</v>
      </c>
      <c r="BH496" s="240">
        <f>IF(N496="sníž. přenesená",J496,0)</f>
        <v>0</v>
      </c>
      <c r="BI496" s="240">
        <f>IF(N496="nulová",J496,0)</f>
        <v>0</v>
      </c>
      <c r="BJ496" s="17" t="s">
        <v>91</v>
      </c>
      <c r="BK496" s="240">
        <f>ROUND(I496*H496,2)</f>
        <v>0</v>
      </c>
      <c r="BL496" s="17" t="s">
        <v>214</v>
      </c>
      <c r="BM496" s="239" t="s">
        <v>793</v>
      </c>
    </row>
    <row r="497" s="2" customFormat="1" ht="24.15" customHeight="1">
      <c r="A497" s="38"/>
      <c r="B497" s="39"/>
      <c r="C497" s="227" t="s">
        <v>503</v>
      </c>
      <c r="D497" s="227" t="s">
        <v>210</v>
      </c>
      <c r="E497" s="228" t="s">
        <v>930</v>
      </c>
      <c r="F497" s="229" t="s">
        <v>3548</v>
      </c>
      <c r="G497" s="230" t="s">
        <v>351</v>
      </c>
      <c r="H497" s="231">
        <v>2</v>
      </c>
      <c r="I497" s="232"/>
      <c r="J497" s="233">
        <f>ROUND(I497*H497,2)</f>
        <v>0</v>
      </c>
      <c r="K497" s="234"/>
      <c r="L497" s="44"/>
      <c r="M497" s="235" t="s">
        <v>1</v>
      </c>
      <c r="N497" s="236" t="s">
        <v>44</v>
      </c>
      <c r="O497" s="91"/>
      <c r="P497" s="237">
        <f>O497*H497</f>
        <v>0</v>
      </c>
      <c r="Q497" s="237">
        <v>0</v>
      </c>
      <c r="R497" s="237">
        <f>Q497*H497</f>
        <v>0</v>
      </c>
      <c r="S497" s="237">
        <v>0</v>
      </c>
      <c r="T497" s="238">
        <f>S497*H497</f>
        <v>0</v>
      </c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R497" s="239" t="s">
        <v>214</v>
      </c>
      <c r="AT497" s="239" t="s">
        <v>210</v>
      </c>
      <c r="AU497" s="239" t="s">
        <v>91</v>
      </c>
      <c r="AY497" s="17" t="s">
        <v>208</v>
      </c>
      <c r="BE497" s="240">
        <f>IF(N497="základní",J497,0)</f>
        <v>0</v>
      </c>
      <c r="BF497" s="240">
        <f>IF(N497="snížená",J497,0)</f>
        <v>0</v>
      </c>
      <c r="BG497" s="240">
        <f>IF(N497="zákl. přenesená",J497,0)</f>
        <v>0</v>
      </c>
      <c r="BH497" s="240">
        <f>IF(N497="sníž. přenesená",J497,0)</f>
        <v>0</v>
      </c>
      <c r="BI497" s="240">
        <f>IF(N497="nulová",J497,0)</f>
        <v>0</v>
      </c>
      <c r="BJ497" s="17" t="s">
        <v>91</v>
      </c>
      <c r="BK497" s="240">
        <f>ROUND(I497*H497,2)</f>
        <v>0</v>
      </c>
      <c r="BL497" s="17" t="s">
        <v>214</v>
      </c>
      <c r="BM497" s="239" t="s">
        <v>799</v>
      </c>
    </row>
    <row r="498" s="2" customFormat="1" ht="16.5" customHeight="1">
      <c r="A498" s="38"/>
      <c r="B498" s="39"/>
      <c r="C498" s="227" t="s">
        <v>801</v>
      </c>
      <c r="D498" s="227" t="s">
        <v>210</v>
      </c>
      <c r="E498" s="228" t="s">
        <v>934</v>
      </c>
      <c r="F498" s="229" t="s">
        <v>3549</v>
      </c>
      <c r="G498" s="230" t="s">
        <v>351</v>
      </c>
      <c r="H498" s="231">
        <v>1</v>
      </c>
      <c r="I498" s="232"/>
      <c r="J498" s="233">
        <f>ROUND(I498*H498,2)</f>
        <v>0</v>
      </c>
      <c r="K498" s="234"/>
      <c r="L498" s="44"/>
      <c r="M498" s="235" t="s">
        <v>1</v>
      </c>
      <c r="N498" s="236" t="s">
        <v>44</v>
      </c>
      <c r="O498" s="91"/>
      <c r="P498" s="237">
        <f>O498*H498</f>
        <v>0</v>
      </c>
      <c r="Q498" s="237">
        <v>0</v>
      </c>
      <c r="R498" s="237">
        <f>Q498*H498</f>
        <v>0</v>
      </c>
      <c r="S498" s="237">
        <v>0</v>
      </c>
      <c r="T498" s="238">
        <f>S498*H498</f>
        <v>0</v>
      </c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R498" s="239" t="s">
        <v>214</v>
      </c>
      <c r="AT498" s="239" t="s">
        <v>210</v>
      </c>
      <c r="AU498" s="239" t="s">
        <v>91</v>
      </c>
      <c r="AY498" s="17" t="s">
        <v>208</v>
      </c>
      <c r="BE498" s="240">
        <f>IF(N498="základní",J498,0)</f>
        <v>0</v>
      </c>
      <c r="BF498" s="240">
        <f>IF(N498="snížená",J498,0)</f>
        <v>0</v>
      </c>
      <c r="BG498" s="240">
        <f>IF(N498="zákl. přenesená",J498,0)</f>
        <v>0</v>
      </c>
      <c r="BH498" s="240">
        <f>IF(N498="sníž. přenesená",J498,0)</f>
        <v>0</v>
      </c>
      <c r="BI498" s="240">
        <f>IF(N498="nulová",J498,0)</f>
        <v>0</v>
      </c>
      <c r="BJ498" s="17" t="s">
        <v>91</v>
      </c>
      <c r="BK498" s="240">
        <f>ROUND(I498*H498,2)</f>
        <v>0</v>
      </c>
      <c r="BL498" s="17" t="s">
        <v>214</v>
      </c>
      <c r="BM498" s="239" t="s">
        <v>804</v>
      </c>
    </row>
    <row r="499" s="2" customFormat="1" ht="16.5" customHeight="1">
      <c r="A499" s="38"/>
      <c r="B499" s="39"/>
      <c r="C499" s="227" t="s">
        <v>508</v>
      </c>
      <c r="D499" s="227" t="s">
        <v>210</v>
      </c>
      <c r="E499" s="228" t="s">
        <v>937</v>
      </c>
      <c r="F499" s="229" t="s">
        <v>3550</v>
      </c>
      <c r="G499" s="230" t="s">
        <v>351</v>
      </c>
      <c r="H499" s="231">
        <v>3</v>
      </c>
      <c r="I499" s="232"/>
      <c r="J499" s="233">
        <f>ROUND(I499*H499,2)</f>
        <v>0</v>
      </c>
      <c r="K499" s="234"/>
      <c r="L499" s="44"/>
      <c r="M499" s="235" t="s">
        <v>1</v>
      </c>
      <c r="N499" s="236" t="s">
        <v>44</v>
      </c>
      <c r="O499" s="91"/>
      <c r="P499" s="237">
        <f>O499*H499</f>
        <v>0</v>
      </c>
      <c r="Q499" s="237">
        <v>0</v>
      </c>
      <c r="R499" s="237">
        <f>Q499*H499</f>
        <v>0</v>
      </c>
      <c r="S499" s="237">
        <v>0</v>
      </c>
      <c r="T499" s="238">
        <f>S499*H499</f>
        <v>0</v>
      </c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R499" s="239" t="s">
        <v>214</v>
      </c>
      <c r="AT499" s="239" t="s">
        <v>210</v>
      </c>
      <c r="AU499" s="239" t="s">
        <v>91</v>
      </c>
      <c r="AY499" s="17" t="s">
        <v>208</v>
      </c>
      <c r="BE499" s="240">
        <f>IF(N499="základní",J499,0)</f>
        <v>0</v>
      </c>
      <c r="BF499" s="240">
        <f>IF(N499="snížená",J499,0)</f>
        <v>0</v>
      </c>
      <c r="BG499" s="240">
        <f>IF(N499="zákl. přenesená",J499,0)</f>
        <v>0</v>
      </c>
      <c r="BH499" s="240">
        <f>IF(N499="sníž. přenesená",J499,0)</f>
        <v>0</v>
      </c>
      <c r="BI499" s="240">
        <f>IF(N499="nulová",J499,0)</f>
        <v>0</v>
      </c>
      <c r="BJ499" s="17" t="s">
        <v>91</v>
      </c>
      <c r="BK499" s="240">
        <f>ROUND(I499*H499,2)</f>
        <v>0</v>
      </c>
      <c r="BL499" s="17" t="s">
        <v>214</v>
      </c>
      <c r="BM499" s="239" t="s">
        <v>808</v>
      </c>
    </row>
    <row r="500" s="2" customFormat="1" ht="24.15" customHeight="1">
      <c r="A500" s="38"/>
      <c r="B500" s="39"/>
      <c r="C500" s="227" t="s">
        <v>810</v>
      </c>
      <c r="D500" s="227" t="s">
        <v>210</v>
      </c>
      <c r="E500" s="228" t="s">
        <v>941</v>
      </c>
      <c r="F500" s="229" t="s">
        <v>3551</v>
      </c>
      <c r="G500" s="230" t="s">
        <v>351</v>
      </c>
      <c r="H500" s="231">
        <v>4</v>
      </c>
      <c r="I500" s="232"/>
      <c r="J500" s="233">
        <f>ROUND(I500*H500,2)</f>
        <v>0</v>
      </c>
      <c r="K500" s="234"/>
      <c r="L500" s="44"/>
      <c r="M500" s="235" t="s">
        <v>1</v>
      </c>
      <c r="N500" s="236" t="s">
        <v>44</v>
      </c>
      <c r="O500" s="91"/>
      <c r="P500" s="237">
        <f>O500*H500</f>
        <v>0</v>
      </c>
      <c r="Q500" s="237">
        <v>0</v>
      </c>
      <c r="R500" s="237">
        <f>Q500*H500</f>
        <v>0</v>
      </c>
      <c r="S500" s="237">
        <v>0</v>
      </c>
      <c r="T500" s="238">
        <f>S500*H500</f>
        <v>0</v>
      </c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R500" s="239" t="s">
        <v>214</v>
      </c>
      <c r="AT500" s="239" t="s">
        <v>210</v>
      </c>
      <c r="AU500" s="239" t="s">
        <v>91</v>
      </c>
      <c r="AY500" s="17" t="s">
        <v>208</v>
      </c>
      <c r="BE500" s="240">
        <f>IF(N500="základní",J500,0)</f>
        <v>0</v>
      </c>
      <c r="BF500" s="240">
        <f>IF(N500="snížená",J500,0)</f>
        <v>0</v>
      </c>
      <c r="BG500" s="240">
        <f>IF(N500="zákl. přenesená",J500,0)</f>
        <v>0</v>
      </c>
      <c r="BH500" s="240">
        <f>IF(N500="sníž. přenesená",J500,0)</f>
        <v>0</v>
      </c>
      <c r="BI500" s="240">
        <f>IF(N500="nulová",J500,0)</f>
        <v>0</v>
      </c>
      <c r="BJ500" s="17" t="s">
        <v>91</v>
      </c>
      <c r="BK500" s="240">
        <f>ROUND(I500*H500,2)</f>
        <v>0</v>
      </c>
      <c r="BL500" s="17" t="s">
        <v>214</v>
      </c>
      <c r="BM500" s="239" t="s">
        <v>813</v>
      </c>
    </row>
    <row r="501" s="2" customFormat="1" ht="24.15" customHeight="1">
      <c r="A501" s="38"/>
      <c r="B501" s="39"/>
      <c r="C501" s="227" t="s">
        <v>512</v>
      </c>
      <c r="D501" s="227" t="s">
        <v>210</v>
      </c>
      <c r="E501" s="228" t="s">
        <v>944</v>
      </c>
      <c r="F501" s="229" t="s">
        <v>3552</v>
      </c>
      <c r="G501" s="230" t="s">
        <v>351</v>
      </c>
      <c r="H501" s="231">
        <v>1</v>
      </c>
      <c r="I501" s="232"/>
      <c r="J501" s="233">
        <f>ROUND(I501*H501,2)</f>
        <v>0</v>
      </c>
      <c r="K501" s="234"/>
      <c r="L501" s="44"/>
      <c r="M501" s="235" t="s">
        <v>1</v>
      </c>
      <c r="N501" s="236" t="s">
        <v>44</v>
      </c>
      <c r="O501" s="91"/>
      <c r="P501" s="237">
        <f>O501*H501</f>
        <v>0</v>
      </c>
      <c r="Q501" s="237">
        <v>0</v>
      </c>
      <c r="R501" s="237">
        <f>Q501*H501</f>
        <v>0</v>
      </c>
      <c r="S501" s="237">
        <v>0</v>
      </c>
      <c r="T501" s="238">
        <f>S501*H501</f>
        <v>0</v>
      </c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R501" s="239" t="s">
        <v>214</v>
      </c>
      <c r="AT501" s="239" t="s">
        <v>210</v>
      </c>
      <c r="AU501" s="239" t="s">
        <v>91</v>
      </c>
      <c r="AY501" s="17" t="s">
        <v>208</v>
      </c>
      <c r="BE501" s="240">
        <f>IF(N501="základní",J501,0)</f>
        <v>0</v>
      </c>
      <c r="BF501" s="240">
        <f>IF(N501="snížená",J501,0)</f>
        <v>0</v>
      </c>
      <c r="BG501" s="240">
        <f>IF(N501="zákl. přenesená",J501,0)</f>
        <v>0</v>
      </c>
      <c r="BH501" s="240">
        <f>IF(N501="sníž. přenesená",J501,0)</f>
        <v>0</v>
      </c>
      <c r="BI501" s="240">
        <f>IF(N501="nulová",J501,0)</f>
        <v>0</v>
      </c>
      <c r="BJ501" s="17" t="s">
        <v>91</v>
      </c>
      <c r="BK501" s="240">
        <f>ROUND(I501*H501,2)</f>
        <v>0</v>
      </c>
      <c r="BL501" s="17" t="s">
        <v>214</v>
      </c>
      <c r="BM501" s="239" t="s">
        <v>817</v>
      </c>
    </row>
    <row r="502" s="2" customFormat="1" ht="24.15" customHeight="1">
      <c r="A502" s="38"/>
      <c r="B502" s="39"/>
      <c r="C502" s="227" t="s">
        <v>820</v>
      </c>
      <c r="D502" s="227" t="s">
        <v>210</v>
      </c>
      <c r="E502" s="228" t="s">
        <v>948</v>
      </c>
      <c r="F502" s="229" t="s">
        <v>3553</v>
      </c>
      <c r="G502" s="230" t="s">
        <v>351</v>
      </c>
      <c r="H502" s="231">
        <v>2</v>
      </c>
      <c r="I502" s="232"/>
      <c r="J502" s="233">
        <f>ROUND(I502*H502,2)</f>
        <v>0</v>
      </c>
      <c r="K502" s="234"/>
      <c r="L502" s="44"/>
      <c r="M502" s="235" t="s">
        <v>1</v>
      </c>
      <c r="N502" s="236" t="s">
        <v>44</v>
      </c>
      <c r="O502" s="91"/>
      <c r="P502" s="237">
        <f>O502*H502</f>
        <v>0</v>
      </c>
      <c r="Q502" s="237">
        <v>0</v>
      </c>
      <c r="R502" s="237">
        <f>Q502*H502</f>
        <v>0</v>
      </c>
      <c r="S502" s="237">
        <v>0</v>
      </c>
      <c r="T502" s="238">
        <f>S502*H502</f>
        <v>0</v>
      </c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R502" s="239" t="s">
        <v>214</v>
      </c>
      <c r="AT502" s="239" t="s">
        <v>210</v>
      </c>
      <c r="AU502" s="239" t="s">
        <v>91</v>
      </c>
      <c r="AY502" s="17" t="s">
        <v>208</v>
      </c>
      <c r="BE502" s="240">
        <f>IF(N502="základní",J502,0)</f>
        <v>0</v>
      </c>
      <c r="BF502" s="240">
        <f>IF(N502="snížená",J502,0)</f>
        <v>0</v>
      </c>
      <c r="BG502" s="240">
        <f>IF(N502="zákl. přenesená",J502,0)</f>
        <v>0</v>
      </c>
      <c r="BH502" s="240">
        <f>IF(N502="sníž. přenesená",J502,0)</f>
        <v>0</v>
      </c>
      <c r="BI502" s="240">
        <f>IF(N502="nulová",J502,0)</f>
        <v>0</v>
      </c>
      <c r="BJ502" s="17" t="s">
        <v>91</v>
      </c>
      <c r="BK502" s="240">
        <f>ROUND(I502*H502,2)</f>
        <v>0</v>
      </c>
      <c r="BL502" s="17" t="s">
        <v>214</v>
      </c>
      <c r="BM502" s="239" t="s">
        <v>823</v>
      </c>
    </row>
    <row r="503" s="2" customFormat="1" ht="16.5" customHeight="1">
      <c r="A503" s="38"/>
      <c r="B503" s="39"/>
      <c r="C503" s="227" t="s">
        <v>517</v>
      </c>
      <c r="D503" s="227" t="s">
        <v>210</v>
      </c>
      <c r="E503" s="228" t="s">
        <v>951</v>
      </c>
      <c r="F503" s="229" t="s">
        <v>3554</v>
      </c>
      <c r="G503" s="230" t="s">
        <v>351</v>
      </c>
      <c r="H503" s="231">
        <v>3</v>
      </c>
      <c r="I503" s="232"/>
      <c r="J503" s="233">
        <f>ROUND(I503*H503,2)</f>
        <v>0</v>
      </c>
      <c r="K503" s="234"/>
      <c r="L503" s="44"/>
      <c r="M503" s="235" t="s">
        <v>1</v>
      </c>
      <c r="N503" s="236" t="s">
        <v>44</v>
      </c>
      <c r="O503" s="91"/>
      <c r="P503" s="237">
        <f>O503*H503</f>
        <v>0</v>
      </c>
      <c r="Q503" s="237">
        <v>0</v>
      </c>
      <c r="R503" s="237">
        <f>Q503*H503</f>
        <v>0</v>
      </c>
      <c r="S503" s="237">
        <v>0</v>
      </c>
      <c r="T503" s="238">
        <f>S503*H503</f>
        <v>0</v>
      </c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R503" s="239" t="s">
        <v>214</v>
      </c>
      <c r="AT503" s="239" t="s">
        <v>210</v>
      </c>
      <c r="AU503" s="239" t="s">
        <v>91</v>
      </c>
      <c r="AY503" s="17" t="s">
        <v>208</v>
      </c>
      <c r="BE503" s="240">
        <f>IF(N503="základní",J503,0)</f>
        <v>0</v>
      </c>
      <c r="BF503" s="240">
        <f>IF(N503="snížená",J503,0)</f>
        <v>0</v>
      </c>
      <c r="BG503" s="240">
        <f>IF(N503="zákl. přenesená",J503,0)</f>
        <v>0</v>
      </c>
      <c r="BH503" s="240">
        <f>IF(N503="sníž. přenesená",J503,0)</f>
        <v>0</v>
      </c>
      <c r="BI503" s="240">
        <f>IF(N503="nulová",J503,0)</f>
        <v>0</v>
      </c>
      <c r="BJ503" s="17" t="s">
        <v>91</v>
      </c>
      <c r="BK503" s="240">
        <f>ROUND(I503*H503,2)</f>
        <v>0</v>
      </c>
      <c r="BL503" s="17" t="s">
        <v>214</v>
      </c>
      <c r="BM503" s="239" t="s">
        <v>826</v>
      </c>
    </row>
    <row r="504" s="2" customFormat="1" ht="21.75" customHeight="1">
      <c r="A504" s="38"/>
      <c r="B504" s="39"/>
      <c r="C504" s="227" t="s">
        <v>827</v>
      </c>
      <c r="D504" s="227" t="s">
        <v>210</v>
      </c>
      <c r="E504" s="228" t="s">
        <v>955</v>
      </c>
      <c r="F504" s="229" t="s">
        <v>3555</v>
      </c>
      <c r="G504" s="230" t="s">
        <v>351</v>
      </c>
      <c r="H504" s="231">
        <v>3</v>
      </c>
      <c r="I504" s="232"/>
      <c r="J504" s="233">
        <f>ROUND(I504*H504,2)</f>
        <v>0</v>
      </c>
      <c r="K504" s="234"/>
      <c r="L504" s="44"/>
      <c r="M504" s="235" t="s">
        <v>1</v>
      </c>
      <c r="N504" s="236" t="s">
        <v>44</v>
      </c>
      <c r="O504" s="91"/>
      <c r="P504" s="237">
        <f>O504*H504</f>
        <v>0</v>
      </c>
      <c r="Q504" s="237">
        <v>0</v>
      </c>
      <c r="R504" s="237">
        <f>Q504*H504</f>
        <v>0</v>
      </c>
      <c r="S504" s="237">
        <v>0</v>
      </c>
      <c r="T504" s="238">
        <f>S504*H504</f>
        <v>0</v>
      </c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R504" s="239" t="s">
        <v>214</v>
      </c>
      <c r="AT504" s="239" t="s">
        <v>210</v>
      </c>
      <c r="AU504" s="239" t="s">
        <v>91</v>
      </c>
      <c r="AY504" s="17" t="s">
        <v>208</v>
      </c>
      <c r="BE504" s="240">
        <f>IF(N504="základní",J504,0)</f>
        <v>0</v>
      </c>
      <c r="BF504" s="240">
        <f>IF(N504="snížená",J504,0)</f>
        <v>0</v>
      </c>
      <c r="BG504" s="240">
        <f>IF(N504="zákl. přenesená",J504,0)</f>
        <v>0</v>
      </c>
      <c r="BH504" s="240">
        <f>IF(N504="sníž. přenesená",J504,0)</f>
        <v>0</v>
      </c>
      <c r="BI504" s="240">
        <f>IF(N504="nulová",J504,0)</f>
        <v>0</v>
      </c>
      <c r="BJ504" s="17" t="s">
        <v>91</v>
      </c>
      <c r="BK504" s="240">
        <f>ROUND(I504*H504,2)</f>
        <v>0</v>
      </c>
      <c r="BL504" s="17" t="s">
        <v>214</v>
      </c>
      <c r="BM504" s="239" t="s">
        <v>830</v>
      </c>
    </row>
    <row r="505" s="2" customFormat="1" ht="24.15" customHeight="1">
      <c r="A505" s="38"/>
      <c r="B505" s="39"/>
      <c r="C505" s="227" t="s">
        <v>521</v>
      </c>
      <c r="D505" s="227" t="s">
        <v>210</v>
      </c>
      <c r="E505" s="228" t="s">
        <v>958</v>
      </c>
      <c r="F505" s="229" t="s">
        <v>3556</v>
      </c>
      <c r="G505" s="230" t="s">
        <v>351</v>
      </c>
      <c r="H505" s="231">
        <v>4</v>
      </c>
      <c r="I505" s="232"/>
      <c r="J505" s="233">
        <f>ROUND(I505*H505,2)</f>
        <v>0</v>
      </c>
      <c r="K505" s="234"/>
      <c r="L505" s="44"/>
      <c r="M505" s="235" t="s">
        <v>1</v>
      </c>
      <c r="N505" s="236" t="s">
        <v>44</v>
      </c>
      <c r="O505" s="91"/>
      <c r="P505" s="237">
        <f>O505*H505</f>
        <v>0</v>
      </c>
      <c r="Q505" s="237">
        <v>0</v>
      </c>
      <c r="R505" s="237">
        <f>Q505*H505</f>
        <v>0</v>
      </c>
      <c r="S505" s="237">
        <v>0</v>
      </c>
      <c r="T505" s="238">
        <f>S505*H505</f>
        <v>0</v>
      </c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R505" s="239" t="s">
        <v>214</v>
      </c>
      <c r="AT505" s="239" t="s">
        <v>210</v>
      </c>
      <c r="AU505" s="239" t="s">
        <v>91</v>
      </c>
      <c r="AY505" s="17" t="s">
        <v>208</v>
      </c>
      <c r="BE505" s="240">
        <f>IF(N505="základní",J505,0)</f>
        <v>0</v>
      </c>
      <c r="BF505" s="240">
        <f>IF(N505="snížená",J505,0)</f>
        <v>0</v>
      </c>
      <c r="BG505" s="240">
        <f>IF(N505="zákl. přenesená",J505,0)</f>
        <v>0</v>
      </c>
      <c r="BH505" s="240">
        <f>IF(N505="sníž. přenesená",J505,0)</f>
        <v>0</v>
      </c>
      <c r="BI505" s="240">
        <f>IF(N505="nulová",J505,0)</f>
        <v>0</v>
      </c>
      <c r="BJ505" s="17" t="s">
        <v>91</v>
      </c>
      <c r="BK505" s="240">
        <f>ROUND(I505*H505,2)</f>
        <v>0</v>
      </c>
      <c r="BL505" s="17" t="s">
        <v>214</v>
      </c>
      <c r="BM505" s="239" t="s">
        <v>834</v>
      </c>
    </row>
    <row r="506" s="2" customFormat="1" ht="24.15" customHeight="1">
      <c r="A506" s="38"/>
      <c r="B506" s="39"/>
      <c r="C506" s="227" t="s">
        <v>836</v>
      </c>
      <c r="D506" s="227" t="s">
        <v>210</v>
      </c>
      <c r="E506" s="228" t="s">
        <v>969</v>
      </c>
      <c r="F506" s="229" t="s">
        <v>3557</v>
      </c>
      <c r="G506" s="230" t="s">
        <v>351</v>
      </c>
      <c r="H506" s="231">
        <v>6</v>
      </c>
      <c r="I506" s="232"/>
      <c r="J506" s="233">
        <f>ROUND(I506*H506,2)</f>
        <v>0</v>
      </c>
      <c r="K506" s="234"/>
      <c r="L506" s="44"/>
      <c r="M506" s="235" t="s">
        <v>1</v>
      </c>
      <c r="N506" s="236" t="s">
        <v>44</v>
      </c>
      <c r="O506" s="91"/>
      <c r="P506" s="237">
        <f>O506*H506</f>
        <v>0</v>
      </c>
      <c r="Q506" s="237">
        <v>0</v>
      </c>
      <c r="R506" s="237">
        <f>Q506*H506</f>
        <v>0</v>
      </c>
      <c r="S506" s="237">
        <v>0</v>
      </c>
      <c r="T506" s="238">
        <f>S506*H506</f>
        <v>0</v>
      </c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R506" s="239" t="s">
        <v>214</v>
      </c>
      <c r="AT506" s="239" t="s">
        <v>210</v>
      </c>
      <c r="AU506" s="239" t="s">
        <v>91</v>
      </c>
      <c r="AY506" s="17" t="s">
        <v>208</v>
      </c>
      <c r="BE506" s="240">
        <f>IF(N506="základní",J506,0)</f>
        <v>0</v>
      </c>
      <c r="BF506" s="240">
        <f>IF(N506="snížená",J506,0)</f>
        <v>0</v>
      </c>
      <c r="BG506" s="240">
        <f>IF(N506="zákl. přenesená",J506,0)</f>
        <v>0</v>
      </c>
      <c r="BH506" s="240">
        <f>IF(N506="sníž. přenesená",J506,0)</f>
        <v>0</v>
      </c>
      <c r="BI506" s="240">
        <f>IF(N506="nulová",J506,0)</f>
        <v>0</v>
      </c>
      <c r="BJ506" s="17" t="s">
        <v>91</v>
      </c>
      <c r="BK506" s="240">
        <f>ROUND(I506*H506,2)</f>
        <v>0</v>
      </c>
      <c r="BL506" s="17" t="s">
        <v>214</v>
      </c>
      <c r="BM506" s="239" t="s">
        <v>839</v>
      </c>
    </row>
    <row r="507" s="2" customFormat="1" ht="24.15" customHeight="1">
      <c r="A507" s="38"/>
      <c r="B507" s="39"/>
      <c r="C507" s="227" t="s">
        <v>526</v>
      </c>
      <c r="D507" s="227" t="s">
        <v>210</v>
      </c>
      <c r="E507" s="228" t="s">
        <v>972</v>
      </c>
      <c r="F507" s="229" t="s">
        <v>3558</v>
      </c>
      <c r="G507" s="230" t="s">
        <v>351</v>
      </c>
      <c r="H507" s="231">
        <v>9</v>
      </c>
      <c r="I507" s="232"/>
      <c r="J507" s="233">
        <f>ROUND(I507*H507,2)</f>
        <v>0</v>
      </c>
      <c r="K507" s="234"/>
      <c r="L507" s="44"/>
      <c r="M507" s="235" t="s">
        <v>1</v>
      </c>
      <c r="N507" s="236" t="s">
        <v>44</v>
      </c>
      <c r="O507" s="91"/>
      <c r="P507" s="237">
        <f>O507*H507</f>
        <v>0</v>
      </c>
      <c r="Q507" s="237">
        <v>0</v>
      </c>
      <c r="R507" s="237">
        <f>Q507*H507</f>
        <v>0</v>
      </c>
      <c r="S507" s="237">
        <v>0</v>
      </c>
      <c r="T507" s="238">
        <f>S507*H507</f>
        <v>0</v>
      </c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R507" s="239" t="s">
        <v>214</v>
      </c>
      <c r="AT507" s="239" t="s">
        <v>210</v>
      </c>
      <c r="AU507" s="239" t="s">
        <v>91</v>
      </c>
      <c r="AY507" s="17" t="s">
        <v>208</v>
      </c>
      <c r="BE507" s="240">
        <f>IF(N507="základní",J507,0)</f>
        <v>0</v>
      </c>
      <c r="BF507" s="240">
        <f>IF(N507="snížená",J507,0)</f>
        <v>0</v>
      </c>
      <c r="BG507" s="240">
        <f>IF(N507="zákl. přenesená",J507,0)</f>
        <v>0</v>
      </c>
      <c r="BH507" s="240">
        <f>IF(N507="sníž. přenesená",J507,0)</f>
        <v>0</v>
      </c>
      <c r="BI507" s="240">
        <f>IF(N507="nulová",J507,0)</f>
        <v>0</v>
      </c>
      <c r="BJ507" s="17" t="s">
        <v>91</v>
      </c>
      <c r="BK507" s="240">
        <f>ROUND(I507*H507,2)</f>
        <v>0</v>
      </c>
      <c r="BL507" s="17" t="s">
        <v>214</v>
      </c>
      <c r="BM507" s="239" t="s">
        <v>842</v>
      </c>
    </row>
    <row r="508" s="2" customFormat="1" ht="24.15" customHeight="1">
      <c r="A508" s="38"/>
      <c r="B508" s="39"/>
      <c r="C508" s="227" t="s">
        <v>844</v>
      </c>
      <c r="D508" s="227" t="s">
        <v>210</v>
      </c>
      <c r="E508" s="228" t="s">
        <v>861</v>
      </c>
      <c r="F508" s="229" t="s">
        <v>3559</v>
      </c>
      <c r="G508" s="230" t="s">
        <v>351</v>
      </c>
      <c r="H508" s="231">
        <v>1</v>
      </c>
      <c r="I508" s="232"/>
      <c r="J508" s="233">
        <f>ROUND(I508*H508,2)</f>
        <v>0</v>
      </c>
      <c r="K508" s="234"/>
      <c r="L508" s="44"/>
      <c r="M508" s="235" t="s">
        <v>1</v>
      </c>
      <c r="N508" s="236" t="s">
        <v>44</v>
      </c>
      <c r="O508" s="91"/>
      <c r="P508" s="237">
        <f>O508*H508</f>
        <v>0</v>
      </c>
      <c r="Q508" s="237">
        <v>0</v>
      </c>
      <c r="R508" s="237">
        <f>Q508*H508</f>
        <v>0</v>
      </c>
      <c r="S508" s="237">
        <v>0</v>
      </c>
      <c r="T508" s="238">
        <f>S508*H508</f>
        <v>0</v>
      </c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R508" s="239" t="s">
        <v>214</v>
      </c>
      <c r="AT508" s="239" t="s">
        <v>210</v>
      </c>
      <c r="AU508" s="239" t="s">
        <v>91</v>
      </c>
      <c r="AY508" s="17" t="s">
        <v>208</v>
      </c>
      <c r="BE508" s="240">
        <f>IF(N508="základní",J508,0)</f>
        <v>0</v>
      </c>
      <c r="BF508" s="240">
        <f>IF(N508="snížená",J508,0)</f>
        <v>0</v>
      </c>
      <c r="BG508" s="240">
        <f>IF(N508="zákl. přenesená",J508,0)</f>
        <v>0</v>
      </c>
      <c r="BH508" s="240">
        <f>IF(N508="sníž. přenesená",J508,0)</f>
        <v>0</v>
      </c>
      <c r="BI508" s="240">
        <f>IF(N508="nulová",J508,0)</f>
        <v>0</v>
      </c>
      <c r="BJ508" s="17" t="s">
        <v>91</v>
      </c>
      <c r="BK508" s="240">
        <f>ROUND(I508*H508,2)</f>
        <v>0</v>
      </c>
      <c r="BL508" s="17" t="s">
        <v>214</v>
      </c>
      <c r="BM508" s="239" t="s">
        <v>847</v>
      </c>
    </row>
    <row r="509" s="2" customFormat="1" ht="24.15" customHeight="1">
      <c r="A509" s="38"/>
      <c r="B509" s="39"/>
      <c r="C509" s="227" t="s">
        <v>530</v>
      </c>
      <c r="D509" s="227" t="s">
        <v>210</v>
      </c>
      <c r="E509" s="228" t="s">
        <v>3560</v>
      </c>
      <c r="F509" s="229" t="s">
        <v>3561</v>
      </c>
      <c r="G509" s="230" t="s">
        <v>351</v>
      </c>
      <c r="H509" s="231">
        <v>2</v>
      </c>
      <c r="I509" s="232"/>
      <c r="J509" s="233">
        <f>ROUND(I509*H509,2)</f>
        <v>0</v>
      </c>
      <c r="K509" s="234"/>
      <c r="L509" s="44"/>
      <c r="M509" s="235" t="s">
        <v>1</v>
      </c>
      <c r="N509" s="236" t="s">
        <v>44</v>
      </c>
      <c r="O509" s="91"/>
      <c r="P509" s="237">
        <f>O509*H509</f>
        <v>0</v>
      </c>
      <c r="Q509" s="237">
        <v>0</v>
      </c>
      <c r="R509" s="237">
        <f>Q509*H509</f>
        <v>0</v>
      </c>
      <c r="S509" s="237">
        <v>0</v>
      </c>
      <c r="T509" s="238">
        <f>S509*H509</f>
        <v>0</v>
      </c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R509" s="239" t="s">
        <v>214</v>
      </c>
      <c r="AT509" s="239" t="s">
        <v>210</v>
      </c>
      <c r="AU509" s="239" t="s">
        <v>91</v>
      </c>
      <c r="AY509" s="17" t="s">
        <v>208</v>
      </c>
      <c r="BE509" s="240">
        <f>IF(N509="základní",J509,0)</f>
        <v>0</v>
      </c>
      <c r="BF509" s="240">
        <f>IF(N509="snížená",J509,0)</f>
        <v>0</v>
      </c>
      <c r="BG509" s="240">
        <f>IF(N509="zákl. přenesená",J509,0)</f>
        <v>0</v>
      </c>
      <c r="BH509" s="240">
        <f>IF(N509="sníž. přenesená",J509,0)</f>
        <v>0</v>
      </c>
      <c r="BI509" s="240">
        <f>IF(N509="nulová",J509,0)</f>
        <v>0</v>
      </c>
      <c r="BJ509" s="17" t="s">
        <v>91</v>
      </c>
      <c r="BK509" s="240">
        <f>ROUND(I509*H509,2)</f>
        <v>0</v>
      </c>
      <c r="BL509" s="17" t="s">
        <v>214</v>
      </c>
      <c r="BM509" s="239" t="s">
        <v>851</v>
      </c>
    </row>
    <row r="510" s="2" customFormat="1" ht="21.75" customHeight="1">
      <c r="A510" s="38"/>
      <c r="B510" s="39"/>
      <c r="C510" s="227" t="s">
        <v>855</v>
      </c>
      <c r="D510" s="227" t="s">
        <v>210</v>
      </c>
      <c r="E510" s="228" t="s">
        <v>3562</v>
      </c>
      <c r="F510" s="229" t="s">
        <v>3563</v>
      </c>
      <c r="G510" s="230" t="s">
        <v>351</v>
      </c>
      <c r="H510" s="231">
        <v>14</v>
      </c>
      <c r="I510" s="232"/>
      <c r="J510" s="233">
        <f>ROUND(I510*H510,2)</f>
        <v>0</v>
      </c>
      <c r="K510" s="234"/>
      <c r="L510" s="44"/>
      <c r="M510" s="235" t="s">
        <v>1</v>
      </c>
      <c r="N510" s="236" t="s">
        <v>44</v>
      </c>
      <c r="O510" s="91"/>
      <c r="P510" s="237">
        <f>O510*H510</f>
        <v>0</v>
      </c>
      <c r="Q510" s="237">
        <v>0</v>
      </c>
      <c r="R510" s="237">
        <f>Q510*H510</f>
        <v>0</v>
      </c>
      <c r="S510" s="237">
        <v>0</v>
      </c>
      <c r="T510" s="238">
        <f>S510*H510</f>
        <v>0</v>
      </c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R510" s="239" t="s">
        <v>214</v>
      </c>
      <c r="AT510" s="239" t="s">
        <v>210</v>
      </c>
      <c r="AU510" s="239" t="s">
        <v>91</v>
      </c>
      <c r="AY510" s="17" t="s">
        <v>208</v>
      </c>
      <c r="BE510" s="240">
        <f>IF(N510="základní",J510,0)</f>
        <v>0</v>
      </c>
      <c r="BF510" s="240">
        <f>IF(N510="snížená",J510,0)</f>
        <v>0</v>
      </c>
      <c r="BG510" s="240">
        <f>IF(N510="zákl. přenesená",J510,0)</f>
        <v>0</v>
      </c>
      <c r="BH510" s="240">
        <f>IF(N510="sníž. přenesená",J510,0)</f>
        <v>0</v>
      </c>
      <c r="BI510" s="240">
        <f>IF(N510="nulová",J510,0)</f>
        <v>0</v>
      </c>
      <c r="BJ510" s="17" t="s">
        <v>91</v>
      </c>
      <c r="BK510" s="240">
        <f>ROUND(I510*H510,2)</f>
        <v>0</v>
      </c>
      <c r="BL510" s="17" t="s">
        <v>214</v>
      </c>
      <c r="BM510" s="239" t="s">
        <v>858</v>
      </c>
    </row>
    <row r="511" s="2" customFormat="1" ht="21.75" customHeight="1">
      <c r="A511" s="38"/>
      <c r="B511" s="39"/>
      <c r="C511" s="227" t="s">
        <v>535</v>
      </c>
      <c r="D511" s="227" t="s">
        <v>210</v>
      </c>
      <c r="E511" s="228" t="s">
        <v>3564</v>
      </c>
      <c r="F511" s="229" t="s">
        <v>3565</v>
      </c>
      <c r="G511" s="230" t="s">
        <v>351</v>
      </c>
      <c r="H511" s="231">
        <v>3</v>
      </c>
      <c r="I511" s="232"/>
      <c r="J511" s="233">
        <f>ROUND(I511*H511,2)</f>
        <v>0</v>
      </c>
      <c r="K511" s="234"/>
      <c r="L511" s="44"/>
      <c r="M511" s="235" t="s">
        <v>1</v>
      </c>
      <c r="N511" s="236" t="s">
        <v>44</v>
      </c>
      <c r="O511" s="91"/>
      <c r="P511" s="237">
        <f>O511*H511</f>
        <v>0</v>
      </c>
      <c r="Q511" s="237">
        <v>0</v>
      </c>
      <c r="R511" s="237">
        <f>Q511*H511</f>
        <v>0</v>
      </c>
      <c r="S511" s="237">
        <v>0</v>
      </c>
      <c r="T511" s="238">
        <f>S511*H511</f>
        <v>0</v>
      </c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R511" s="239" t="s">
        <v>214</v>
      </c>
      <c r="AT511" s="239" t="s">
        <v>210</v>
      </c>
      <c r="AU511" s="239" t="s">
        <v>91</v>
      </c>
      <c r="AY511" s="17" t="s">
        <v>208</v>
      </c>
      <c r="BE511" s="240">
        <f>IF(N511="základní",J511,0)</f>
        <v>0</v>
      </c>
      <c r="BF511" s="240">
        <f>IF(N511="snížená",J511,0)</f>
        <v>0</v>
      </c>
      <c r="BG511" s="240">
        <f>IF(N511="zákl. přenesená",J511,0)</f>
        <v>0</v>
      </c>
      <c r="BH511" s="240">
        <f>IF(N511="sníž. přenesená",J511,0)</f>
        <v>0</v>
      </c>
      <c r="BI511" s="240">
        <f>IF(N511="nulová",J511,0)</f>
        <v>0</v>
      </c>
      <c r="BJ511" s="17" t="s">
        <v>91</v>
      </c>
      <c r="BK511" s="240">
        <f>ROUND(I511*H511,2)</f>
        <v>0</v>
      </c>
      <c r="BL511" s="17" t="s">
        <v>214</v>
      </c>
      <c r="BM511" s="239" t="s">
        <v>863</v>
      </c>
    </row>
    <row r="512" s="2" customFormat="1" ht="21.75" customHeight="1">
      <c r="A512" s="38"/>
      <c r="B512" s="39"/>
      <c r="C512" s="227" t="s">
        <v>864</v>
      </c>
      <c r="D512" s="227" t="s">
        <v>210</v>
      </c>
      <c r="E512" s="228" t="s">
        <v>3566</v>
      </c>
      <c r="F512" s="229" t="s">
        <v>3567</v>
      </c>
      <c r="G512" s="230" t="s">
        <v>351</v>
      </c>
      <c r="H512" s="231">
        <v>3</v>
      </c>
      <c r="I512" s="232"/>
      <c r="J512" s="233">
        <f>ROUND(I512*H512,2)</f>
        <v>0</v>
      </c>
      <c r="K512" s="234"/>
      <c r="L512" s="44"/>
      <c r="M512" s="235" t="s">
        <v>1</v>
      </c>
      <c r="N512" s="236" t="s">
        <v>44</v>
      </c>
      <c r="O512" s="91"/>
      <c r="P512" s="237">
        <f>O512*H512</f>
        <v>0</v>
      </c>
      <c r="Q512" s="237">
        <v>0</v>
      </c>
      <c r="R512" s="237">
        <f>Q512*H512</f>
        <v>0</v>
      </c>
      <c r="S512" s="237">
        <v>0</v>
      </c>
      <c r="T512" s="238">
        <f>S512*H512</f>
        <v>0</v>
      </c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R512" s="239" t="s">
        <v>214</v>
      </c>
      <c r="AT512" s="239" t="s">
        <v>210</v>
      </c>
      <c r="AU512" s="239" t="s">
        <v>91</v>
      </c>
      <c r="AY512" s="17" t="s">
        <v>208</v>
      </c>
      <c r="BE512" s="240">
        <f>IF(N512="základní",J512,0)</f>
        <v>0</v>
      </c>
      <c r="BF512" s="240">
        <f>IF(N512="snížená",J512,0)</f>
        <v>0</v>
      </c>
      <c r="BG512" s="240">
        <f>IF(N512="zákl. přenesená",J512,0)</f>
        <v>0</v>
      </c>
      <c r="BH512" s="240">
        <f>IF(N512="sníž. přenesená",J512,0)</f>
        <v>0</v>
      </c>
      <c r="BI512" s="240">
        <f>IF(N512="nulová",J512,0)</f>
        <v>0</v>
      </c>
      <c r="BJ512" s="17" t="s">
        <v>91</v>
      </c>
      <c r="BK512" s="240">
        <f>ROUND(I512*H512,2)</f>
        <v>0</v>
      </c>
      <c r="BL512" s="17" t="s">
        <v>214</v>
      </c>
      <c r="BM512" s="239" t="s">
        <v>867</v>
      </c>
    </row>
    <row r="513" s="2" customFormat="1" ht="24.15" customHeight="1">
      <c r="A513" s="38"/>
      <c r="B513" s="39"/>
      <c r="C513" s="227" t="s">
        <v>539</v>
      </c>
      <c r="D513" s="227" t="s">
        <v>210</v>
      </c>
      <c r="E513" s="228" t="s">
        <v>3568</v>
      </c>
      <c r="F513" s="229" t="s">
        <v>3569</v>
      </c>
      <c r="G513" s="230" t="s">
        <v>351</v>
      </c>
      <c r="H513" s="231">
        <v>2</v>
      </c>
      <c r="I513" s="232"/>
      <c r="J513" s="233">
        <f>ROUND(I513*H513,2)</f>
        <v>0</v>
      </c>
      <c r="K513" s="234"/>
      <c r="L513" s="44"/>
      <c r="M513" s="235" t="s">
        <v>1</v>
      </c>
      <c r="N513" s="236" t="s">
        <v>44</v>
      </c>
      <c r="O513" s="91"/>
      <c r="P513" s="237">
        <f>O513*H513</f>
        <v>0</v>
      </c>
      <c r="Q513" s="237">
        <v>0</v>
      </c>
      <c r="R513" s="237">
        <f>Q513*H513</f>
        <v>0</v>
      </c>
      <c r="S513" s="237">
        <v>0</v>
      </c>
      <c r="T513" s="238">
        <f>S513*H513</f>
        <v>0</v>
      </c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R513" s="239" t="s">
        <v>214</v>
      </c>
      <c r="AT513" s="239" t="s">
        <v>210</v>
      </c>
      <c r="AU513" s="239" t="s">
        <v>91</v>
      </c>
      <c r="AY513" s="17" t="s">
        <v>208</v>
      </c>
      <c r="BE513" s="240">
        <f>IF(N513="základní",J513,0)</f>
        <v>0</v>
      </c>
      <c r="BF513" s="240">
        <f>IF(N513="snížená",J513,0)</f>
        <v>0</v>
      </c>
      <c r="BG513" s="240">
        <f>IF(N513="zákl. přenesená",J513,0)</f>
        <v>0</v>
      </c>
      <c r="BH513" s="240">
        <f>IF(N513="sníž. přenesená",J513,0)</f>
        <v>0</v>
      </c>
      <c r="BI513" s="240">
        <f>IF(N513="nulová",J513,0)</f>
        <v>0</v>
      </c>
      <c r="BJ513" s="17" t="s">
        <v>91</v>
      </c>
      <c r="BK513" s="240">
        <f>ROUND(I513*H513,2)</f>
        <v>0</v>
      </c>
      <c r="BL513" s="17" t="s">
        <v>214</v>
      </c>
      <c r="BM513" s="239" t="s">
        <v>870</v>
      </c>
    </row>
    <row r="514" s="2" customFormat="1" ht="24.15" customHeight="1">
      <c r="A514" s="38"/>
      <c r="B514" s="39"/>
      <c r="C514" s="227" t="s">
        <v>871</v>
      </c>
      <c r="D514" s="227" t="s">
        <v>210</v>
      </c>
      <c r="E514" s="228" t="s">
        <v>3570</v>
      </c>
      <c r="F514" s="229" t="s">
        <v>3571</v>
      </c>
      <c r="G514" s="230" t="s">
        <v>351</v>
      </c>
      <c r="H514" s="231">
        <v>3</v>
      </c>
      <c r="I514" s="232"/>
      <c r="J514" s="233">
        <f>ROUND(I514*H514,2)</f>
        <v>0</v>
      </c>
      <c r="K514" s="234"/>
      <c r="L514" s="44"/>
      <c r="M514" s="235" t="s">
        <v>1</v>
      </c>
      <c r="N514" s="236" t="s">
        <v>44</v>
      </c>
      <c r="O514" s="91"/>
      <c r="P514" s="237">
        <f>O514*H514</f>
        <v>0</v>
      </c>
      <c r="Q514" s="237">
        <v>0</v>
      </c>
      <c r="R514" s="237">
        <f>Q514*H514</f>
        <v>0</v>
      </c>
      <c r="S514" s="237">
        <v>0</v>
      </c>
      <c r="T514" s="238">
        <f>S514*H514</f>
        <v>0</v>
      </c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R514" s="239" t="s">
        <v>214</v>
      </c>
      <c r="AT514" s="239" t="s">
        <v>210</v>
      </c>
      <c r="AU514" s="239" t="s">
        <v>91</v>
      </c>
      <c r="AY514" s="17" t="s">
        <v>208</v>
      </c>
      <c r="BE514" s="240">
        <f>IF(N514="základní",J514,0)</f>
        <v>0</v>
      </c>
      <c r="BF514" s="240">
        <f>IF(N514="snížená",J514,0)</f>
        <v>0</v>
      </c>
      <c r="BG514" s="240">
        <f>IF(N514="zákl. přenesená",J514,0)</f>
        <v>0</v>
      </c>
      <c r="BH514" s="240">
        <f>IF(N514="sníž. přenesená",J514,0)</f>
        <v>0</v>
      </c>
      <c r="BI514" s="240">
        <f>IF(N514="nulová",J514,0)</f>
        <v>0</v>
      </c>
      <c r="BJ514" s="17" t="s">
        <v>91</v>
      </c>
      <c r="BK514" s="240">
        <f>ROUND(I514*H514,2)</f>
        <v>0</v>
      </c>
      <c r="BL514" s="17" t="s">
        <v>214</v>
      </c>
      <c r="BM514" s="239" t="s">
        <v>874</v>
      </c>
    </row>
    <row r="515" s="2" customFormat="1" ht="24.15" customHeight="1">
      <c r="A515" s="38"/>
      <c r="B515" s="39"/>
      <c r="C515" s="227" t="s">
        <v>544</v>
      </c>
      <c r="D515" s="227" t="s">
        <v>210</v>
      </c>
      <c r="E515" s="228" t="s">
        <v>3572</v>
      </c>
      <c r="F515" s="229" t="s">
        <v>3573</v>
      </c>
      <c r="G515" s="230" t="s">
        <v>351</v>
      </c>
      <c r="H515" s="231">
        <v>4</v>
      </c>
      <c r="I515" s="232"/>
      <c r="J515" s="233">
        <f>ROUND(I515*H515,2)</f>
        <v>0</v>
      </c>
      <c r="K515" s="234"/>
      <c r="L515" s="44"/>
      <c r="M515" s="235" t="s">
        <v>1</v>
      </c>
      <c r="N515" s="236" t="s">
        <v>44</v>
      </c>
      <c r="O515" s="91"/>
      <c r="P515" s="237">
        <f>O515*H515</f>
        <v>0</v>
      </c>
      <c r="Q515" s="237">
        <v>0</v>
      </c>
      <c r="R515" s="237">
        <f>Q515*H515</f>
        <v>0</v>
      </c>
      <c r="S515" s="237">
        <v>0</v>
      </c>
      <c r="T515" s="238">
        <f>S515*H515</f>
        <v>0</v>
      </c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R515" s="239" t="s">
        <v>214</v>
      </c>
      <c r="AT515" s="239" t="s">
        <v>210</v>
      </c>
      <c r="AU515" s="239" t="s">
        <v>91</v>
      </c>
      <c r="AY515" s="17" t="s">
        <v>208</v>
      </c>
      <c r="BE515" s="240">
        <f>IF(N515="základní",J515,0)</f>
        <v>0</v>
      </c>
      <c r="BF515" s="240">
        <f>IF(N515="snížená",J515,0)</f>
        <v>0</v>
      </c>
      <c r="BG515" s="240">
        <f>IF(N515="zákl. přenesená",J515,0)</f>
        <v>0</v>
      </c>
      <c r="BH515" s="240">
        <f>IF(N515="sníž. přenesená",J515,0)</f>
        <v>0</v>
      </c>
      <c r="BI515" s="240">
        <f>IF(N515="nulová",J515,0)</f>
        <v>0</v>
      </c>
      <c r="BJ515" s="17" t="s">
        <v>91</v>
      </c>
      <c r="BK515" s="240">
        <f>ROUND(I515*H515,2)</f>
        <v>0</v>
      </c>
      <c r="BL515" s="17" t="s">
        <v>214</v>
      </c>
      <c r="BM515" s="239" t="s">
        <v>877</v>
      </c>
    </row>
    <row r="516" s="2" customFormat="1" ht="24.15" customHeight="1">
      <c r="A516" s="38"/>
      <c r="B516" s="39"/>
      <c r="C516" s="227" t="s">
        <v>878</v>
      </c>
      <c r="D516" s="227" t="s">
        <v>210</v>
      </c>
      <c r="E516" s="228" t="s">
        <v>3574</v>
      </c>
      <c r="F516" s="229" t="s">
        <v>3575</v>
      </c>
      <c r="G516" s="230" t="s">
        <v>351</v>
      </c>
      <c r="H516" s="231">
        <v>2</v>
      </c>
      <c r="I516" s="232"/>
      <c r="J516" s="233">
        <f>ROUND(I516*H516,2)</f>
        <v>0</v>
      </c>
      <c r="K516" s="234"/>
      <c r="L516" s="44"/>
      <c r="M516" s="235" t="s">
        <v>1</v>
      </c>
      <c r="N516" s="236" t="s">
        <v>44</v>
      </c>
      <c r="O516" s="91"/>
      <c r="P516" s="237">
        <f>O516*H516</f>
        <v>0</v>
      </c>
      <c r="Q516" s="237">
        <v>0</v>
      </c>
      <c r="R516" s="237">
        <f>Q516*H516</f>
        <v>0</v>
      </c>
      <c r="S516" s="237">
        <v>0</v>
      </c>
      <c r="T516" s="238">
        <f>S516*H516</f>
        <v>0</v>
      </c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R516" s="239" t="s">
        <v>214</v>
      </c>
      <c r="AT516" s="239" t="s">
        <v>210</v>
      </c>
      <c r="AU516" s="239" t="s">
        <v>91</v>
      </c>
      <c r="AY516" s="17" t="s">
        <v>208</v>
      </c>
      <c r="BE516" s="240">
        <f>IF(N516="základní",J516,0)</f>
        <v>0</v>
      </c>
      <c r="BF516" s="240">
        <f>IF(N516="snížená",J516,0)</f>
        <v>0</v>
      </c>
      <c r="BG516" s="240">
        <f>IF(N516="zákl. přenesená",J516,0)</f>
        <v>0</v>
      </c>
      <c r="BH516" s="240">
        <f>IF(N516="sníž. přenesená",J516,0)</f>
        <v>0</v>
      </c>
      <c r="BI516" s="240">
        <f>IF(N516="nulová",J516,0)</f>
        <v>0</v>
      </c>
      <c r="BJ516" s="17" t="s">
        <v>91</v>
      </c>
      <c r="BK516" s="240">
        <f>ROUND(I516*H516,2)</f>
        <v>0</v>
      </c>
      <c r="BL516" s="17" t="s">
        <v>214</v>
      </c>
      <c r="BM516" s="239" t="s">
        <v>881</v>
      </c>
    </row>
    <row r="517" s="2" customFormat="1" ht="16.5" customHeight="1">
      <c r="A517" s="38"/>
      <c r="B517" s="39"/>
      <c r="C517" s="227" t="s">
        <v>549</v>
      </c>
      <c r="D517" s="227" t="s">
        <v>210</v>
      </c>
      <c r="E517" s="228" t="s">
        <v>3576</v>
      </c>
      <c r="F517" s="229" t="s">
        <v>3577</v>
      </c>
      <c r="G517" s="230" t="s">
        <v>351</v>
      </c>
      <c r="H517" s="231">
        <v>3</v>
      </c>
      <c r="I517" s="232"/>
      <c r="J517" s="233">
        <f>ROUND(I517*H517,2)</f>
        <v>0</v>
      </c>
      <c r="K517" s="234"/>
      <c r="L517" s="44"/>
      <c r="M517" s="235" t="s">
        <v>1</v>
      </c>
      <c r="N517" s="236" t="s">
        <v>44</v>
      </c>
      <c r="O517" s="91"/>
      <c r="P517" s="237">
        <f>O517*H517</f>
        <v>0</v>
      </c>
      <c r="Q517" s="237">
        <v>0</v>
      </c>
      <c r="R517" s="237">
        <f>Q517*H517</f>
        <v>0</v>
      </c>
      <c r="S517" s="237">
        <v>0</v>
      </c>
      <c r="T517" s="238">
        <f>S517*H517</f>
        <v>0</v>
      </c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R517" s="239" t="s">
        <v>214</v>
      </c>
      <c r="AT517" s="239" t="s">
        <v>210</v>
      </c>
      <c r="AU517" s="239" t="s">
        <v>91</v>
      </c>
      <c r="AY517" s="17" t="s">
        <v>208</v>
      </c>
      <c r="BE517" s="240">
        <f>IF(N517="základní",J517,0)</f>
        <v>0</v>
      </c>
      <c r="BF517" s="240">
        <f>IF(N517="snížená",J517,0)</f>
        <v>0</v>
      </c>
      <c r="BG517" s="240">
        <f>IF(N517="zákl. přenesená",J517,0)</f>
        <v>0</v>
      </c>
      <c r="BH517" s="240">
        <f>IF(N517="sníž. přenesená",J517,0)</f>
        <v>0</v>
      </c>
      <c r="BI517" s="240">
        <f>IF(N517="nulová",J517,0)</f>
        <v>0</v>
      </c>
      <c r="BJ517" s="17" t="s">
        <v>91</v>
      </c>
      <c r="BK517" s="240">
        <f>ROUND(I517*H517,2)</f>
        <v>0</v>
      </c>
      <c r="BL517" s="17" t="s">
        <v>214</v>
      </c>
      <c r="BM517" s="239" t="s">
        <v>884</v>
      </c>
    </row>
    <row r="518" s="2" customFormat="1" ht="16.5" customHeight="1">
      <c r="A518" s="38"/>
      <c r="B518" s="39"/>
      <c r="C518" s="227" t="s">
        <v>885</v>
      </c>
      <c r="D518" s="227" t="s">
        <v>210</v>
      </c>
      <c r="E518" s="228" t="s">
        <v>865</v>
      </c>
      <c r="F518" s="229" t="s">
        <v>3578</v>
      </c>
      <c r="G518" s="230" t="s">
        <v>351</v>
      </c>
      <c r="H518" s="231">
        <v>12</v>
      </c>
      <c r="I518" s="232"/>
      <c r="J518" s="233">
        <f>ROUND(I518*H518,2)</f>
        <v>0</v>
      </c>
      <c r="K518" s="234"/>
      <c r="L518" s="44"/>
      <c r="M518" s="235" t="s">
        <v>1</v>
      </c>
      <c r="N518" s="236" t="s">
        <v>44</v>
      </c>
      <c r="O518" s="91"/>
      <c r="P518" s="237">
        <f>O518*H518</f>
        <v>0</v>
      </c>
      <c r="Q518" s="237">
        <v>0</v>
      </c>
      <c r="R518" s="237">
        <f>Q518*H518</f>
        <v>0</v>
      </c>
      <c r="S518" s="237">
        <v>0</v>
      </c>
      <c r="T518" s="238">
        <f>S518*H518</f>
        <v>0</v>
      </c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R518" s="239" t="s">
        <v>214</v>
      </c>
      <c r="AT518" s="239" t="s">
        <v>210</v>
      </c>
      <c r="AU518" s="239" t="s">
        <v>91</v>
      </c>
      <c r="AY518" s="17" t="s">
        <v>208</v>
      </c>
      <c r="BE518" s="240">
        <f>IF(N518="základní",J518,0)</f>
        <v>0</v>
      </c>
      <c r="BF518" s="240">
        <f>IF(N518="snížená",J518,0)</f>
        <v>0</v>
      </c>
      <c r="BG518" s="240">
        <f>IF(N518="zákl. přenesená",J518,0)</f>
        <v>0</v>
      </c>
      <c r="BH518" s="240">
        <f>IF(N518="sníž. přenesená",J518,0)</f>
        <v>0</v>
      </c>
      <c r="BI518" s="240">
        <f>IF(N518="nulová",J518,0)</f>
        <v>0</v>
      </c>
      <c r="BJ518" s="17" t="s">
        <v>91</v>
      </c>
      <c r="BK518" s="240">
        <f>ROUND(I518*H518,2)</f>
        <v>0</v>
      </c>
      <c r="BL518" s="17" t="s">
        <v>214</v>
      </c>
      <c r="BM518" s="239" t="s">
        <v>888</v>
      </c>
    </row>
    <row r="519" s="2" customFormat="1" ht="16.5" customHeight="1">
      <c r="A519" s="38"/>
      <c r="B519" s="39"/>
      <c r="C519" s="227" t="s">
        <v>554</v>
      </c>
      <c r="D519" s="227" t="s">
        <v>210</v>
      </c>
      <c r="E519" s="228" t="s">
        <v>868</v>
      </c>
      <c r="F519" s="229" t="s">
        <v>3579</v>
      </c>
      <c r="G519" s="230" t="s">
        <v>351</v>
      </c>
      <c r="H519" s="231">
        <v>2</v>
      </c>
      <c r="I519" s="232"/>
      <c r="J519" s="233">
        <f>ROUND(I519*H519,2)</f>
        <v>0</v>
      </c>
      <c r="K519" s="234"/>
      <c r="L519" s="44"/>
      <c r="M519" s="235" t="s">
        <v>1</v>
      </c>
      <c r="N519" s="236" t="s">
        <v>44</v>
      </c>
      <c r="O519" s="91"/>
      <c r="P519" s="237">
        <f>O519*H519</f>
        <v>0</v>
      </c>
      <c r="Q519" s="237">
        <v>0</v>
      </c>
      <c r="R519" s="237">
        <f>Q519*H519</f>
        <v>0</v>
      </c>
      <c r="S519" s="237">
        <v>0</v>
      </c>
      <c r="T519" s="238">
        <f>S519*H519</f>
        <v>0</v>
      </c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R519" s="239" t="s">
        <v>214</v>
      </c>
      <c r="AT519" s="239" t="s">
        <v>210</v>
      </c>
      <c r="AU519" s="239" t="s">
        <v>91</v>
      </c>
      <c r="AY519" s="17" t="s">
        <v>208</v>
      </c>
      <c r="BE519" s="240">
        <f>IF(N519="základní",J519,0)</f>
        <v>0</v>
      </c>
      <c r="BF519" s="240">
        <f>IF(N519="snížená",J519,0)</f>
        <v>0</v>
      </c>
      <c r="BG519" s="240">
        <f>IF(N519="zákl. přenesená",J519,0)</f>
        <v>0</v>
      </c>
      <c r="BH519" s="240">
        <f>IF(N519="sníž. přenesená",J519,0)</f>
        <v>0</v>
      </c>
      <c r="BI519" s="240">
        <f>IF(N519="nulová",J519,0)</f>
        <v>0</v>
      </c>
      <c r="BJ519" s="17" t="s">
        <v>91</v>
      </c>
      <c r="BK519" s="240">
        <f>ROUND(I519*H519,2)</f>
        <v>0</v>
      </c>
      <c r="BL519" s="17" t="s">
        <v>214</v>
      </c>
      <c r="BM519" s="239" t="s">
        <v>891</v>
      </c>
    </row>
    <row r="520" s="2" customFormat="1" ht="16.5" customHeight="1">
      <c r="A520" s="38"/>
      <c r="B520" s="39"/>
      <c r="C520" s="227" t="s">
        <v>892</v>
      </c>
      <c r="D520" s="227" t="s">
        <v>210</v>
      </c>
      <c r="E520" s="228" t="s">
        <v>872</v>
      </c>
      <c r="F520" s="229" t="s">
        <v>3580</v>
      </c>
      <c r="G520" s="230" t="s">
        <v>351</v>
      </c>
      <c r="H520" s="231">
        <v>7</v>
      </c>
      <c r="I520" s="232"/>
      <c r="J520" s="233">
        <f>ROUND(I520*H520,2)</f>
        <v>0</v>
      </c>
      <c r="K520" s="234"/>
      <c r="L520" s="44"/>
      <c r="M520" s="235" t="s">
        <v>1</v>
      </c>
      <c r="N520" s="236" t="s">
        <v>44</v>
      </c>
      <c r="O520" s="91"/>
      <c r="P520" s="237">
        <f>O520*H520</f>
        <v>0</v>
      </c>
      <c r="Q520" s="237">
        <v>0</v>
      </c>
      <c r="R520" s="237">
        <f>Q520*H520</f>
        <v>0</v>
      </c>
      <c r="S520" s="237">
        <v>0</v>
      </c>
      <c r="T520" s="238">
        <f>S520*H520</f>
        <v>0</v>
      </c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R520" s="239" t="s">
        <v>214</v>
      </c>
      <c r="AT520" s="239" t="s">
        <v>210</v>
      </c>
      <c r="AU520" s="239" t="s">
        <v>91</v>
      </c>
      <c r="AY520" s="17" t="s">
        <v>208</v>
      </c>
      <c r="BE520" s="240">
        <f>IF(N520="základní",J520,0)</f>
        <v>0</v>
      </c>
      <c r="BF520" s="240">
        <f>IF(N520="snížená",J520,0)</f>
        <v>0</v>
      </c>
      <c r="BG520" s="240">
        <f>IF(N520="zákl. přenesená",J520,0)</f>
        <v>0</v>
      </c>
      <c r="BH520" s="240">
        <f>IF(N520="sníž. přenesená",J520,0)</f>
        <v>0</v>
      </c>
      <c r="BI520" s="240">
        <f>IF(N520="nulová",J520,0)</f>
        <v>0</v>
      </c>
      <c r="BJ520" s="17" t="s">
        <v>91</v>
      </c>
      <c r="BK520" s="240">
        <f>ROUND(I520*H520,2)</f>
        <v>0</v>
      </c>
      <c r="BL520" s="17" t="s">
        <v>214</v>
      </c>
      <c r="BM520" s="239" t="s">
        <v>895</v>
      </c>
    </row>
    <row r="521" s="2" customFormat="1" ht="16.5" customHeight="1">
      <c r="A521" s="38"/>
      <c r="B521" s="39"/>
      <c r="C521" s="227" t="s">
        <v>557</v>
      </c>
      <c r="D521" s="227" t="s">
        <v>210</v>
      </c>
      <c r="E521" s="228" t="s">
        <v>875</v>
      </c>
      <c r="F521" s="229" t="s">
        <v>3581</v>
      </c>
      <c r="G521" s="230" t="s">
        <v>351</v>
      </c>
      <c r="H521" s="231">
        <v>7</v>
      </c>
      <c r="I521" s="232"/>
      <c r="J521" s="233">
        <f>ROUND(I521*H521,2)</f>
        <v>0</v>
      </c>
      <c r="K521" s="234"/>
      <c r="L521" s="44"/>
      <c r="M521" s="235" t="s">
        <v>1</v>
      </c>
      <c r="N521" s="236" t="s">
        <v>44</v>
      </c>
      <c r="O521" s="91"/>
      <c r="P521" s="237">
        <f>O521*H521</f>
        <v>0</v>
      </c>
      <c r="Q521" s="237">
        <v>0</v>
      </c>
      <c r="R521" s="237">
        <f>Q521*H521</f>
        <v>0</v>
      </c>
      <c r="S521" s="237">
        <v>0</v>
      </c>
      <c r="T521" s="238">
        <f>S521*H521</f>
        <v>0</v>
      </c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R521" s="239" t="s">
        <v>214</v>
      </c>
      <c r="AT521" s="239" t="s">
        <v>210</v>
      </c>
      <c r="AU521" s="239" t="s">
        <v>91</v>
      </c>
      <c r="AY521" s="17" t="s">
        <v>208</v>
      </c>
      <c r="BE521" s="240">
        <f>IF(N521="základní",J521,0)</f>
        <v>0</v>
      </c>
      <c r="BF521" s="240">
        <f>IF(N521="snížená",J521,0)</f>
        <v>0</v>
      </c>
      <c r="BG521" s="240">
        <f>IF(N521="zákl. přenesená",J521,0)</f>
        <v>0</v>
      </c>
      <c r="BH521" s="240">
        <f>IF(N521="sníž. přenesená",J521,0)</f>
        <v>0</v>
      </c>
      <c r="BI521" s="240">
        <f>IF(N521="nulová",J521,0)</f>
        <v>0</v>
      </c>
      <c r="BJ521" s="17" t="s">
        <v>91</v>
      </c>
      <c r="BK521" s="240">
        <f>ROUND(I521*H521,2)</f>
        <v>0</v>
      </c>
      <c r="BL521" s="17" t="s">
        <v>214</v>
      </c>
      <c r="BM521" s="239" t="s">
        <v>898</v>
      </c>
    </row>
    <row r="522" s="2" customFormat="1" ht="16.5" customHeight="1">
      <c r="A522" s="38"/>
      <c r="B522" s="39"/>
      <c r="C522" s="227" t="s">
        <v>899</v>
      </c>
      <c r="D522" s="227" t="s">
        <v>210</v>
      </c>
      <c r="E522" s="228" t="s">
        <v>879</v>
      </c>
      <c r="F522" s="229" t="s">
        <v>3582</v>
      </c>
      <c r="G522" s="230" t="s">
        <v>351</v>
      </c>
      <c r="H522" s="231">
        <v>68</v>
      </c>
      <c r="I522" s="232"/>
      <c r="J522" s="233">
        <f>ROUND(I522*H522,2)</f>
        <v>0</v>
      </c>
      <c r="K522" s="234"/>
      <c r="L522" s="44"/>
      <c r="M522" s="235" t="s">
        <v>1</v>
      </c>
      <c r="N522" s="236" t="s">
        <v>44</v>
      </c>
      <c r="O522" s="91"/>
      <c r="P522" s="237">
        <f>O522*H522</f>
        <v>0</v>
      </c>
      <c r="Q522" s="237">
        <v>0</v>
      </c>
      <c r="R522" s="237">
        <f>Q522*H522</f>
        <v>0</v>
      </c>
      <c r="S522" s="237">
        <v>0</v>
      </c>
      <c r="T522" s="238">
        <f>S522*H522</f>
        <v>0</v>
      </c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R522" s="239" t="s">
        <v>214</v>
      </c>
      <c r="AT522" s="239" t="s">
        <v>210</v>
      </c>
      <c r="AU522" s="239" t="s">
        <v>91</v>
      </c>
      <c r="AY522" s="17" t="s">
        <v>208</v>
      </c>
      <c r="BE522" s="240">
        <f>IF(N522="základní",J522,0)</f>
        <v>0</v>
      </c>
      <c r="BF522" s="240">
        <f>IF(N522="snížená",J522,0)</f>
        <v>0</v>
      </c>
      <c r="BG522" s="240">
        <f>IF(N522="zákl. přenesená",J522,0)</f>
        <v>0</v>
      </c>
      <c r="BH522" s="240">
        <f>IF(N522="sníž. přenesená",J522,0)</f>
        <v>0</v>
      </c>
      <c r="BI522" s="240">
        <f>IF(N522="nulová",J522,0)</f>
        <v>0</v>
      </c>
      <c r="BJ522" s="17" t="s">
        <v>91</v>
      </c>
      <c r="BK522" s="240">
        <f>ROUND(I522*H522,2)</f>
        <v>0</v>
      </c>
      <c r="BL522" s="17" t="s">
        <v>214</v>
      </c>
      <c r="BM522" s="239" t="s">
        <v>901</v>
      </c>
    </row>
    <row r="523" s="2" customFormat="1" ht="16.5" customHeight="1">
      <c r="A523" s="38"/>
      <c r="B523" s="39"/>
      <c r="C523" s="227" t="s">
        <v>561</v>
      </c>
      <c r="D523" s="227" t="s">
        <v>210</v>
      </c>
      <c r="E523" s="228" t="s">
        <v>882</v>
      </c>
      <c r="F523" s="229" t="s">
        <v>3583</v>
      </c>
      <c r="G523" s="230" t="s">
        <v>351</v>
      </c>
      <c r="H523" s="231">
        <v>1</v>
      </c>
      <c r="I523" s="232"/>
      <c r="J523" s="233">
        <f>ROUND(I523*H523,2)</f>
        <v>0</v>
      </c>
      <c r="K523" s="234"/>
      <c r="L523" s="44"/>
      <c r="M523" s="235" t="s">
        <v>1</v>
      </c>
      <c r="N523" s="236" t="s">
        <v>44</v>
      </c>
      <c r="O523" s="91"/>
      <c r="P523" s="237">
        <f>O523*H523</f>
        <v>0</v>
      </c>
      <c r="Q523" s="237">
        <v>0</v>
      </c>
      <c r="R523" s="237">
        <f>Q523*H523</f>
        <v>0</v>
      </c>
      <c r="S523" s="237">
        <v>0</v>
      </c>
      <c r="T523" s="238">
        <f>S523*H523</f>
        <v>0</v>
      </c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R523" s="239" t="s">
        <v>214</v>
      </c>
      <c r="AT523" s="239" t="s">
        <v>210</v>
      </c>
      <c r="AU523" s="239" t="s">
        <v>91</v>
      </c>
      <c r="AY523" s="17" t="s">
        <v>208</v>
      </c>
      <c r="BE523" s="240">
        <f>IF(N523="základní",J523,0)</f>
        <v>0</v>
      </c>
      <c r="BF523" s="240">
        <f>IF(N523="snížená",J523,0)</f>
        <v>0</v>
      </c>
      <c r="BG523" s="240">
        <f>IF(N523="zákl. přenesená",J523,0)</f>
        <v>0</v>
      </c>
      <c r="BH523" s="240">
        <f>IF(N523="sníž. přenesená",J523,0)</f>
        <v>0</v>
      </c>
      <c r="BI523" s="240">
        <f>IF(N523="nulová",J523,0)</f>
        <v>0</v>
      </c>
      <c r="BJ523" s="17" t="s">
        <v>91</v>
      </c>
      <c r="BK523" s="240">
        <f>ROUND(I523*H523,2)</f>
        <v>0</v>
      </c>
      <c r="BL523" s="17" t="s">
        <v>214</v>
      </c>
      <c r="BM523" s="239" t="s">
        <v>904</v>
      </c>
    </row>
    <row r="524" s="2" customFormat="1" ht="24.15" customHeight="1">
      <c r="A524" s="38"/>
      <c r="B524" s="39"/>
      <c r="C524" s="227" t="s">
        <v>905</v>
      </c>
      <c r="D524" s="227" t="s">
        <v>210</v>
      </c>
      <c r="E524" s="228" t="s">
        <v>886</v>
      </c>
      <c r="F524" s="229" t="s">
        <v>3584</v>
      </c>
      <c r="G524" s="230" t="s">
        <v>351</v>
      </c>
      <c r="H524" s="231">
        <v>1</v>
      </c>
      <c r="I524" s="232"/>
      <c r="J524" s="233">
        <f>ROUND(I524*H524,2)</f>
        <v>0</v>
      </c>
      <c r="K524" s="234"/>
      <c r="L524" s="44"/>
      <c r="M524" s="235" t="s">
        <v>1</v>
      </c>
      <c r="N524" s="236" t="s">
        <v>44</v>
      </c>
      <c r="O524" s="91"/>
      <c r="P524" s="237">
        <f>O524*H524</f>
        <v>0</v>
      </c>
      <c r="Q524" s="237">
        <v>0</v>
      </c>
      <c r="R524" s="237">
        <f>Q524*H524</f>
        <v>0</v>
      </c>
      <c r="S524" s="237">
        <v>0</v>
      </c>
      <c r="T524" s="238">
        <f>S524*H524</f>
        <v>0</v>
      </c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R524" s="239" t="s">
        <v>214</v>
      </c>
      <c r="AT524" s="239" t="s">
        <v>210</v>
      </c>
      <c r="AU524" s="239" t="s">
        <v>91</v>
      </c>
      <c r="AY524" s="17" t="s">
        <v>208</v>
      </c>
      <c r="BE524" s="240">
        <f>IF(N524="základní",J524,0)</f>
        <v>0</v>
      </c>
      <c r="BF524" s="240">
        <f>IF(N524="snížená",J524,0)</f>
        <v>0</v>
      </c>
      <c r="BG524" s="240">
        <f>IF(N524="zákl. přenesená",J524,0)</f>
        <v>0</v>
      </c>
      <c r="BH524" s="240">
        <f>IF(N524="sníž. přenesená",J524,0)</f>
        <v>0</v>
      </c>
      <c r="BI524" s="240">
        <f>IF(N524="nulová",J524,0)</f>
        <v>0</v>
      </c>
      <c r="BJ524" s="17" t="s">
        <v>91</v>
      </c>
      <c r="BK524" s="240">
        <f>ROUND(I524*H524,2)</f>
        <v>0</v>
      </c>
      <c r="BL524" s="17" t="s">
        <v>214</v>
      </c>
      <c r="BM524" s="239" t="s">
        <v>908</v>
      </c>
    </row>
    <row r="525" s="2" customFormat="1" ht="16.5" customHeight="1">
      <c r="A525" s="38"/>
      <c r="B525" s="39"/>
      <c r="C525" s="227" t="s">
        <v>564</v>
      </c>
      <c r="D525" s="227" t="s">
        <v>210</v>
      </c>
      <c r="E525" s="228" t="s">
        <v>889</v>
      </c>
      <c r="F525" s="229" t="s">
        <v>3585</v>
      </c>
      <c r="G525" s="230" t="s">
        <v>351</v>
      </c>
      <c r="H525" s="231">
        <v>1</v>
      </c>
      <c r="I525" s="232"/>
      <c r="J525" s="233">
        <f>ROUND(I525*H525,2)</f>
        <v>0</v>
      </c>
      <c r="K525" s="234"/>
      <c r="L525" s="44"/>
      <c r="M525" s="235" t="s">
        <v>1</v>
      </c>
      <c r="N525" s="236" t="s">
        <v>44</v>
      </c>
      <c r="O525" s="91"/>
      <c r="P525" s="237">
        <f>O525*H525</f>
        <v>0</v>
      </c>
      <c r="Q525" s="237">
        <v>0</v>
      </c>
      <c r="R525" s="237">
        <f>Q525*H525</f>
        <v>0</v>
      </c>
      <c r="S525" s="237">
        <v>0</v>
      </c>
      <c r="T525" s="238">
        <f>S525*H525</f>
        <v>0</v>
      </c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R525" s="239" t="s">
        <v>214</v>
      </c>
      <c r="AT525" s="239" t="s">
        <v>210</v>
      </c>
      <c r="AU525" s="239" t="s">
        <v>91</v>
      </c>
      <c r="AY525" s="17" t="s">
        <v>208</v>
      </c>
      <c r="BE525" s="240">
        <f>IF(N525="základní",J525,0)</f>
        <v>0</v>
      </c>
      <c r="BF525" s="240">
        <f>IF(N525="snížená",J525,0)</f>
        <v>0</v>
      </c>
      <c r="BG525" s="240">
        <f>IF(N525="zákl. přenesená",J525,0)</f>
        <v>0</v>
      </c>
      <c r="BH525" s="240">
        <f>IF(N525="sníž. přenesená",J525,0)</f>
        <v>0</v>
      </c>
      <c r="BI525" s="240">
        <f>IF(N525="nulová",J525,0)</f>
        <v>0</v>
      </c>
      <c r="BJ525" s="17" t="s">
        <v>91</v>
      </c>
      <c r="BK525" s="240">
        <f>ROUND(I525*H525,2)</f>
        <v>0</v>
      </c>
      <c r="BL525" s="17" t="s">
        <v>214</v>
      </c>
      <c r="BM525" s="239" t="s">
        <v>911</v>
      </c>
    </row>
    <row r="526" s="2" customFormat="1" ht="24.15" customHeight="1">
      <c r="A526" s="38"/>
      <c r="B526" s="39"/>
      <c r="C526" s="227" t="s">
        <v>912</v>
      </c>
      <c r="D526" s="227" t="s">
        <v>210</v>
      </c>
      <c r="E526" s="228" t="s">
        <v>3586</v>
      </c>
      <c r="F526" s="229" t="s">
        <v>3587</v>
      </c>
      <c r="G526" s="230" t="s">
        <v>351</v>
      </c>
      <c r="H526" s="231">
        <v>1</v>
      </c>
      <c r="I526" s="232"/>
      <c r="J526" s="233">
        <f>ROUND(I526*H526,2)</f>
        <v>0</v>
      </c>
      <c r="K526" s="234"/>
      <c r="L526" s="44"/>
      <c r="M526" s="235" t="s">
        <v>1</v>
      </c>
      <c r="N526" s="236" t="s">
        <v>44</v>
      </c>
      <c r="O526" s="91"/>
      <c r="P526" s="237">
        <f>O526*H526</f>
        <v>0</v>
      </c>
      <c r="Q526" s="237">
        <v>0</v>
      </c>
      <c r="R526" s="237">
        <f>Q526*H526</f>
        <v>0</v>
      </c>
      <c r="S526" s="237">
        <v>0</v>
      </c>
      <c r="T526" s="238">
        <f>S526*H526</f>
        <v>0</v>
      </c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R526" s="239" t="s">
        <v>214</v>
      </c>
      <c r="AT526" s="239" t="s">
        <v>210</v>
      </c>
      <c r="AU526" s="239" t="s">
        <v>91</v>
      </c>
      <c r="AY526" s="17" t="s">
        <v>208</v>
      </c>
      <c r="BE526" s="240">
        <f>IF(N526="základní",J526,0)</f>
        <v>0</v>
      </c>
      <c r="BF526" s="240">
        <f>IF(N526="snížená",J526,0)</f>
        <v>0</v>
      </c>
      <c r="BG526" s="240">
        <f>IF(N526="zákl. přenesená",J526,0)</f>
        <v>0</v>
      </c>
      <c r="BH526" s="240">
        <f>IF(N526="sníž. přenesená",J526,0)</f>
        <v>0</v>
      </c>
      <c r="BI526" s="240">
        <f>IF(N526="nulová",J526,0)</f>
        <v>0</v>
      </c>
      <c r="BJ526" s="17" t="s">
        <v>91</v>
      </c>
      <c r="BK526" s="240">
        <f>ROUND(I526*H526,2)</f>
        <v>0</v>
      </c>
      <c r="BL526" s="17" t="s">
        <v>214</v>
      </c>
      <c r="BM526" s="239" t="s">
        <v>915</v>
      </c>
    </row>
    <row r="527" s="2" customFormat="1" ht="24.15" customHeight="1">
      <c r="A527" s="38"/>
      <c r="B527" s="39"/>
      <c r="C527" s="227" t="s">
        <v>568</v>
      </c>
      <c r="D527" s="227" t="s">
        <v>210</v>
      </c>
      <c r="E527" s="228" t="s">
        <v>3588</v>
      </c>
      <c r="F527" s="229" t="s">
        <v>3589</v>
      </c>
      <c r="G527" s="230" t="s">
        <v>351</v>
      </c>
      <c r="H527" s="231">
        <v>2</v>
      </c>
      <c r="I527" s="232"/>
      <c r="J527" s="233">
        <f>ROUND(I527*H527,2)</f>
        <v>0</v>
      </c>
      <c r="K527" s="234"/>
      <c r="L527" s="44"/>
      <c r="M527" s="235" t="s">
        <v>1</v>
      </c>
      <c r="N527" s="236" t="s">
        <v>44</v>
      </c>
      <c r="O527" s="91"/>
      <c r="P527" s="237">
        <f>O527*H527</f>
        <v>0</v>
      </c>
      <c r="Q527" s="237">
        <v>0</v>
      </c>
      <c r="R527" s="237">
        <f>Q527*H527</f>
        <v>0</v>
      </c>
      <c r="S527" s="237">
        <v>0</v>
      </c>
      <c r="T527" s="238">
        <f>S527*H527</f>
        <v>0</v>
      </c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R527" s="239" t="s">
        <v>214</v>
      </c>
      <c r="AT527" s="239" t="s">
        <v>210</v>
      </c>
      <c r="AU527" s="239" t="s">
        <v>91</v>
      </c>
      <c r="AY527" s="17" t="s">
        <v>208</v>
      </c>
      <c r="BE527" s="240">
        <f>IF(N527="základní",J527,0)</f>
        <v>0</v>
      </c>
      <c r="BF527" s="240">
        <f>IF(N527="snížená",J527,0)</f>
        <v>0</v>
      </c>
      <c r="BG527" s="240">
        <f>IF(N527="zákl. přenesená",J527,0)</f>
        <v>0</v>
      </c>
      <c r="BH527" s="240">
        <f>IF(N527="sníž. přenesená",J527,0)</f>
        <v>0</v>
      </c>
      <c r="BI527" s="240">
        <f>IF(N527="nulová",J527,0)</f>
        <v>0</v>
      </c>
      <c r="BJ527" s="17" t="s">
        <v>91</v>
      </c>
      <c r="BK527" s="240">
        <f>ROUND(I527*H527,2)</f>
        <v>0</v>
      </c>
      <c r="BL527" s="17" t="s">
        <v>214</v>
      </c>
      <c r="BM527" s="239" t="s">
        <v>918</v>
      </c>
    </row>
    <row r="528" s="2" customFormat="1" ht="24.15" customHeight="1">
      <c r="A528" s="38"/>
      <c r="B528" s="39"/>
      <c r="C528" s="227" t="s">
        <v>919</v>
      </c>
      <c r="D528" s="227" t="s">
        <v>210</v>
      </c>
      <c r="E528" s="228" t="s">
        <v>893</v>
      </c>
      <c r="F528" s="229" t="s">
        <v>3590</v>
      </c>
      <c r="G528" s="230" t="s">
        <v>351</v>
      </c>
      <c r="H528" s="231">
        <v>2</v>
      </c>
      <c r="I528" s="232"/>
      <c r="J528" s="233">
        <f>ROUND(I528*H528,2)</f>
        <v>0</v>
      </c>
      <c r="K528" s="234"/>
      <c r="L528" s="44"/>
      <c r="M528" s="235" t="s">
        <v>1</v>
      </c>
      <c r="N528" s="236" t="s">
        <v>44</v>
      </c>
      <c r="O528" s="91"/>
      <c r="P528" s="237">
        <f>O528*H528</f>
        <v>0</v>
      </c>
      <c r="Q528" s="237">
        <v>0</v>
      </c>
      <c r="R528" s="237">
        <f>Q528*H528</f>
        <v>0</v>
      </c>
      <c r="S528" s="237">
        <v>0</v>
      </c>
      <c r="T528" s="238">
        <f>S528*H528</f>
        <v>0</v>
      </c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R528" s="239" t="s">
        <v>214</v>
      </c>
      <c r="AT528" s="239" t="s">
        <v>210</v>
      </c>
      <c r="AU528" s="239" t="s">
        <v>91</v>
      </c>
      <c r="AY528" s="17" t="s">
        <v>208</v>
      </c>
      <c r="BE528" s="240">
        <f>IF(N528="základní",J528,0)</f>
        <v>0</v>
      </c>
      <c r="BF528" s="240">
        <f>IF(N528="snížená",J528,0)</f>
        <v>0</v>
      </c>
      <c r="BG528" s="240">
        <f>IF(N528="zákl. přenesená",J528,0)</f>
        <v>0</v>
      </c>
      <c r="BH528" s="240">
        <f>IF(N528="sníž. přenesená",J528,0)</f>
        <v>0</v>
      </c>
      <c r="BI528" s="240">
        <f>IF(N528="nulová",J528,0)</f>
        <v>0</v>
      </c>
      <c r="BJ528" s="17" t="s">
        <v>91</v>
      </c>
      <c r="BK528" s="240">
        <f>ROUND(I528*H528,2)</f>
        <v>0</v>
      </c>
      <c r="BL528" s="17" t="s">
        <v>214</v>
      </c>
      <c r="BM528" s="239" t="s">
        <v>922</v>
      </c>
    </row>
    <row r="529" s="2" customFormat="1" ht="16.5" customHeight="1">
      <c r="A529" s="38"/>
      <c r="B529" s="39"/>
      <c r="C529" s="227" t="s">
        <v>573</v>
      </c>
      <c r="D529" s="227" t="s">
        <v>210</v>
      </c>
      <c r="E529" s="228" t="s">
        <v>3591</v>
      </c>
      <c r="F529" s="229" t="s">
        <v>3592</v>
      </c>
      <c r="G529" s="230" t="s">
        <v>351</v>
      </c>
      <c r="H529" s="231">
        <v>2</v>
      </c>
      <c r="I529" s="232"/>
      <c r="J529" s="233">
        <f>ROUND(I529*H529,2)</f>
        <v>0</v>
      </c>
      <c r="K529" s="234"/>
      <c r="L529" s="44"/>
      <c r="M529" s="235" t="s">
        <v>1</v>
      </c>
      <c r="N529" s="236" t="s">
        <v>44</v>
      </c>
      <c r="O529" s="91"/>
      <c r="P529" s="237">
        <f>O529*H529</f>
        <v>0</v>
      </c>
      <c r="Q529" s="237">
        <v>0</v>
      </c>
      <c r="R529" s="237">
        <f>Q529*H529</f>
        <v>0</v>
      </c>
      <c r="S529" s="237">
        <v>0</v>
      </c>
      <c r="T529" s="238">
        <f>S529*H529</f>
        <v>0</v>
      </c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R529" s="239" t="s">
        <v>214</v>
      </c>
      <c r="AT529" s="239" t="s">
        <v>210</v>
      </c>
      <c r="AU529" s="239" t="s">
        <v>91</v>
      </c>
      <c r="AY529" s="17" t="s">
        <v>208</v>
      </c>
      <c r="BE529" s="240">
        <f>IF(N529="základní",J529,0)</f>
        <v>0</v>
      </c>
      <c r="BF529" s="240">
        <f>IF(N529="snížená",J529,0)</f>
        <v>0</v>
      </c>
      <c r="BG529" s="240">
        <f>IF(N529="zákl. přenesená",J529,0)</f>
        <v>0</v>
      </c>
      <c r="BH529" s="240">
        <f>IF(N529="sníž. přenesená",J529,0)</f>
        <v>0</v>
      </c>
      <c r="BI529" s="240">
        <f>IF(N529="nulová",J529,0)</f>
        <v>0</v>
      </c>
      <c r="BJ529" s="17" t="s">
        <v>91</v>
      </c>
      <c r="BK529" s="240">
        <f>ROUND(I529*H529,2)</f>
        <v>0</v>
      </c>
      <c r="BL529" s="17" t="s">
        <v>214</v>
      </c>
      <c r="BM529" s="239" t="s">
        <v>925</v>
      </c>
    </row>
    <row r="530" s="2" customFormat="1" ht="24.15" customHeight="1">
      <c r="A530" s="38"/>
      <c r="B530" s="39"/>
      <c r="C530" s="227" t="s">
        <v>926</v>
      </c>
      <c r="D530" s="227" t="s">
        <v>210</v>
      </c>
      <c r="E530" s="228" t="s">
        <v>3593</v>
      </c>
      <c r="F530" s="229" t="s">
        <v>3594</v>
      </c>
      <c r="G530" s="230" t="s">
        <v>351</v>
      </c>
      <c r="H530" s="231">
        <v>1</v>
      </c>
      <c r="I530" s="232"/>
      <c r="J530" s="233">
        <f>ROUND(I530*H530,2)</f>
        <v>0</v>
      </c>
      <c r="K530" s="234"/>
      <c r="L530" s="44"/>
      <c r="M530" s="235" t="s">
        <v>1</v>
      </c>
      <c r="N530" s="236" t="s">
        <v>44</v>
      </c>
      <c r="O530" s="91"/>
      <c r="P530" s="237">
        <f>O530*H530</f>
        <v>0</v>
      </c>
      <c r="Q530" s="237">
        <v>0</v>
      </c>
      <c r="R530" s="237">
        <f>Q530*H530</f>
        <v>0</v>
      </c>
      <c r="S530" s="237">
        <v>0</v>
      </c>
      <c r="T530" s="238">
        <f>S530*H530</f>
        <v>0</v>
      </c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R530" s="239" t="s">
        <v>214</v>
      </c>
      <c r="AT530" s="239" t="s">
        <v>210</v>
      </c>
      <c r="AU530" s="239" t="s">
        <v>91</v>
      </c>
      <c r="AY530" s="17" t="s">
        <v>208</v>
      </c>
      <c r="BE530" s="240">
        <f>IF(N530="základní",J530,0)</f>
        <v>0</v>
      </c>
      <c r="BF530" s="240">
        <f>IF(N530="snížená",J530,0)</f>
        <v>0</v>
      </c>
      <c r="BG530" s="240">
        <f>IF(N530="zákl. přenesená",J530,0)</f>
        <v>0</v>
      </c>
      <c r="BH530" s="240">
        <f>IF(N530="sníž. přenesená",J530,0)</f>
        <v>0</v>
      </c>
      <c r="BI530" s="240">
        <f>IF(N530="nulová",J530,0)</f>
        <v>0</v>
      </c>
      <c r="BJ530" s="17" t="s">
        <v>91</v>
      </c>
      <c r="BK530" s="240">
        <f>ROUND(I530*H530,2)</f>
        <v>0</v>
      </c>
      <c r="BL530" s="17" t="s">
        <v>214</v>
      </c>
      <c r="BM530" s="239" t="s">
        <v>929</v>
      </c>
    </row>
    <row r="531" s="2" customFormat="1" ht="24.15" customHeight="1">
      <c r="A531" s="38"/>
      <c r="B531" s="39"/>
      <c r="C531" s="227" t="s">
        <v>577</v>
      </c>
      <c r="D531" s="227" t="s">
        <v>210</v>
      </c>
      <c r="E531" s="228" t="s">
        <v>3595</v>
      </c>
      <c r="F531" s="229" t="s">
        <v>3596</v>
      </c>
      <c r="G531" s="230" t="s">
        <v>351</v>
      </c>
      <c r="H531" s="231">
        <v>1</v>
      </c>
      <c r="I531" s="232"/>
      <c r="J531" s="233">
        <f>ROUND(I531*H531,2)</f>
        <v>0</v>
      </c>
      <c r="K531" s="234"/>
      <c r="L531" s="44"/>
      <c r="M531" s="235" t="s">
        <v>1</v>
      </c>
      <c r="N531" s="236" t="s">
        <v>44</v>
      </c>
      <c r="O531" s="91"/>
      <c r="P531" s="237">
        <f>O531*H531</f>
        <v>0</v>
      </c>
      <c r="Q531" s="237">
        <v>0</v>
      </c>
      <c r="R531" s="237">
        <f>Q531*H531</f>
        <v>0</v>
      </c>
      <c r="S531" s="237">
        <v>0</v>
      </c>
      <c r="T531" s="238">
        <f>S531*H531</f>
        <v>0</v>
      </c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R531" s="239" t="s">
        <v>214</v>
      </c>
      <c r="AT531" s="239" t="s">
        <v>210</v>
      </c>
      <c r="AU531" s="239" t="s">
        <v>91</v>
      </c>
      <c r="AY531" s="17" t="s">
        <v>208</v>
      </c>
      <c r="BE531" s="240">
        <f>IF(N531="základní",J531,0)</f>
        <v>0</v>
      </c>
      <c r="BF531" s="240">
        <f>IF(N531="snížená",J531,0)</f>
        <v>0</v>
      </c>
      <c r="BG531" s="240">
        <f>IF(N531="zákl. přenesená",J531,0)</f>
        <v>0</v>
      </c>
      <c r="BH531" s="240">
        <f>IF(N531="sníž. přenesená",J531,0)</f>
        <v>0</v>
      </c>
      <c r="BI531" s="240">
        <f>IF(N531="nulová",J531,0)</f>
        <v>0</v>
      </c>
      <c r="BJ531" s="17" t="s">
        <v>91</v>
      </c>
      <c r="BK531" s="240">
        <f>ROUND(I531*H531,2)</f>
        <v>0</v>
      </c>
      <c r="BL531" s="17" t="s">
        <v>214</v>
      </c>
      <c r="BM531" s="239" t="s">
        <v>932</v>
      </c>
    </row>
    <row r="532" s="2" customFormat="1" ht="16.5" customHeight="1">
      <c r="A532" s="38"/>
      <c r="B532" s="39"/>
      <c r="C532" s="227" t="s">
        <v>933</v>
      </c>
      <c r="D532" s="227" t="s">
        <v>210</v>
      </c>
      <c r="E532" s="228" t="s">
        <v>913</v>
      </c>
      <c r="F532" s="229" t="s">
        <v>3597</v>
      </c>
      <c r="G532" s="230" t="s">
        <v>351</v>
      </c>
      <c r="H532" s="231">
        <v>1</v>
      </c>
      <c r="I532" s="232"/>
      <c r="J532" s="233">
        <f>ROUND(I532*H532,2)</f>
        <v>0</v>
      </c>
      <c r="K532" s="234"/>
      <c r="L532" s="44"/>
      <c r="M532" s="235" t="s">
        <v>1</v>
      </c>
      <c r="N532" s="236" t="s">
        <v>44</v>
      </c>
      <c r="O532" s="91"/>
      <c r="P532" s="237">
        <f>O532*H532</f>
        <v>0</v>
      </c>
      <c r="Q532" s="237">
        <v>0</v>
      </c>
      <c r="R532" s="237">
        <f>Q532*H532</f>
        <v>0</v>
      </c>
      <c r="S532" s="237">
        <v>0</v>
      </c>
      <c r="T532" s="238">
        <f>S532*H532</f>
        <v>0</v>
      </c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R532" s="239" t="s">
        <v>214</v>
      </c>
      <c r="AT532" s="239" t="s">
        <v>210</v>
      </c>
      <c r="AU532" s="239" t="s">
        <v>91</v>
      </c>
      <c r="AY532" s="17" t="s">
        <v>208</v>
      </c>
      <c r="BE532" s="240">
        <f>IF(N532="základní",J532,0)</f>
        <v>0</v>
      </c>
      <c r="BF532" s="240">
        <f>IF(N532="snížená",J532,0)</f>
        <v>0</v>
      </c>
      <c r="BG532" s="240">
        <f>IF(N532="zákl. přenesená",J532,0)</f>
        <v>0</v>
      </c>
      <c r="BH532" s="240">
        <f>IF(N532="sníž. přenesená",J532,0)</f>
        <v>0</v>
      </c>
      <c r="BI532" s="240">
        <f>IF(N532="nulová",J532,0)</f>
        <v>0</v>
      </c>
      <c r="BJ532" s="17" t="s">
        <v>91</v>
      </c>
      <c r="BK532" s="240">
        <f>ROUND(I532*H532,2)</f>
        <v>0</v>
      </c>
      <c r="BL532" s="17" t="s">
        <v>214</v>
      </c>
      <c r="BM532" s="239" t="s">
        <v>936</v>
      </c>
    </row>
    <row r="533" s="12" customFormat="1" ht="22.8" customHeight="1">
      <c r="A533" s="12"/>
      <c r="B533" s="211"/>
      <c r="C533" s="212"/>
      <c r="D533" s="213" t="s">
        <v>77</v>
      </c>
      <c r="E533" s="225" t="s">
        <v>982</v>
      </c>
      <c r="F533" s="225" t="s">
        <v>983</v>
      </c>
      <c r="G533" s="212"/>
      <c r="H533" s="212"/>
      <c r="I533" s="215"/>
      <c r="J533" s="226">
        <f>BK533</f>
        <v>0</v>
      </c>
      <c r="K533" s="212"/>
      <c r="L533" s="217"/>
      <c r="M533" s="218"/>
      <c r="N533" s="219"/>
      <c r="O533" s="219"/>
      <c r="P533" s="220">
        <f>SUM(P534:P579)</f>
        <v>0</v>
      </c>
      <c r="Q533" s="219"/>
      <c r="R533" s="220">
        <f>SUM(R534:R579)</f>
        <v>0</v>
      </c>
      <c r="S533" s="219"/>
      <c r="T533" s="221">
        <f>SUM(T534:T579)</f>
        <v>0</v>
      </c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R533" s="222" t="s">
        <v>91</v>
      </c>
      <c r="AT533" s="223" t="s">
        <v>77</v>
      </c>
      <c r="AU533" s="223" t="s">
        <v>85</v>
      </c>
      <c r="AY533" s="222" t="s">
        <v>208</v>
      </c>
      <c r="BK533" s="224">
        <f>SUM(BK534:BK579)</f>
        <v>0</v>
      </c>
    </row>
    <row r="534" s="2" customFormat="1" ht="44.25" customHeight="1">
      <c r="A534" s="38"/>
      <c r="B534" s="39"/>
      <c r="C534" s="227" t="s">
        <v>581</v>
      </c>
      <c r="D534" s="227" t="s">
        <v>210</v>
      </c>
      <c r="E534" s="228" t="s">
        <v>997</v>
      </c>
      <c r="F534" s="229" t="s">
        <v>998</v>
      </c>
      <c r="G534" s="230" t="s">
        <v>213</v>
      </c>
      <c r="H534" s="231">
        <v>3.2360000000000002</v>
      </c>
      <c r="I534" s="232"/>
      <c r="J534" s="233">
        <f>ROUND(I534*H534,2)</f>
        <v>0</v>
      </c>
      <c r="K534" s="234"/>
      <c r="L534" s="44"/>
      <c r="M534" s="235" t="s">
        <v>1</v>
      </c>
      <c r="N534" s="236" t="s">
        <v>44</v>
      </c>
      <c r="O534" s="91"/>
      <c r="P534" s="237">
        <f>O534*H534</f>
        <v>0</v>
      </c>
      <c r="Q534" s="237">
        <v>0</v>
      </c>
      <c r="R534" s="237">
        <f>Q534*H534</f>
        <v>0</v>
      </c>
      <c r="S534" s="237">
        <v>0</v>
      </c>
      <c r="T534" s="238">
        <f>S534*H534</f>
        <v>0</v>
      </c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R534" s="239" t="s">
        <v>249</v>
      </c>
      <c r="AT534" s="239" t="s">
        <v>210</v>
      </c>
      <c r="AU534" s="239" t="s">
        <v>91</v>
      </c>
      <c r="AY534" s="17" t="s">
        <v>208</v>
      </c>
      <c r="BE534" s="240">
        <f>IF(N534="základní",J534,0)</f>
        <v>0</v>
      </c>
      <c r="BF534" s="240">
        <f>IF(N534="snížená",J534,0)</f>
        <v>0</v>
      </c>
      <c r="BG534" s="240">
        <f>IF(N534="zákl. přenesená",J534,0)</f>
        <v>0</v>
      </c>
      <c r="BH534" s="240">
        <f>IF(N534="sníž. přenesená",J534,0)</f>
        <v>0</v>
      </c>
      <c r="BI534" s="240">
        <f>IF(N534="nulová",J534,0)</f>
        <v>0</v>
      </c>
      <c r="BJ534" s="17" t="s">
        <v>91</v>
      </c>
      <c r="BK534" s="240">
        <f>ROUND(I534*H534,2)</f>
        <v>0</v>
      </c>
      <c r="BL534" s="17" t="s">
        <v>249</v>
      </c>
      <c r="BM534" s="239" t="s">
        <v>939</v>
      </c>
    </row>
    <row r="535" s="14" customFormat="1">
      <c r="A535" s="14"/>
      <c r="B535" s="252"/>
      <c r="C535" s="253"/>
      <c r="D535" s="243" t="s">
        <v>215</v>
      </c>
      <c r="E535" s="254" t="s">
        <v>1</v>
      </c>
      <c r="F535" s="255" t="s">
        <v>3598</v>
      </c>
      <c r="G535" s="253"/>
      <c r="H535" s="256">
        <v>3.2360000000000002</v>
      </c>
      <c r="I535" s="257"/>
      <c r="J535" s="253"/>
      <c r="K535" s="253"/>
      <c r="L535" s="258"/>
      <c r="M535" s="259"/>
      <c r="N535" s="260"/>
      <c r="O535" s="260"/>
      <c r="P535" s="260"/>
      <c r="Q535" s="260"/>
      <c r="R535" s="260"/>
      <c r="S535" s="260"/>
      <c r="T535" s="261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T535" s="262" t="s">
        <v>215</v>
      </c>
      <c r="AU535" s="262" t="s">
        <v>91</v>
      </c>
      <c r="AV535" s="14" t="s">
        <v>91</v>
      </c>
      <c r="AW535" s="14" t="s">
        <v>35</v>
      </c>
      <c r="AX535" s="14" t="s">
        <v>78</v>
      </c>
      <c r="AY535" s="262" t="s">
        <v>208</v>
      </c>
    </row>
    <row r="536" s="15" customFormat="1">
      <c r="A536" s="15"/>
      <c r="B536" s="263"/>
      <c r="C536" s="264"/>
      <c r="D536" s="243" t="s">
        <v>215</v>
      </c>
      <c r="E536" s="265" t="s">
        <v>1</v>
      </c>
      <c r="F536" s="266" t="s">
        <v>218</v>
      </c>
      <c r="G536" s="264"/>
      <c r="H536" s="267">
        <v>3.2360000000000002</v>
      </c>
      <c r="I536" s="268"/>
      <c r="J536" s="264"/>
      <c r="K536" s="264"/>
      <c r="L536" s="269"/>
      <c r="M536" s="270"/>
      <c r="N536" s="271"/>
      <c r="O536" s="271"/>
      <c r="P536" s="271"/>
      <c r="Q536" s="271"/>
      <c r="R536" s="271"/>
      <c r="S536" s="271"/>
      <c r="T536" s="272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T536" s="273" t="s">
        <v>215</v>
      </c>
      <c r="AU536" s="273" t="s">
        <v>91</v>
      </c>
      <c r="AV536" s="15" t="s">
        <v>214</v>
      </c>
      <c r="AW536" s="15" t="s">
        <v>35</v>
      </c>
      <c r="AX536" s="15" t="s">
        <v>85</v>
      </c>
      <c r="AY536" s="273" t="s">
        <v>208</v>
      </c>
    </row>
    <row r="537" s="2" customFormat="1" ht="24.15" customHeight="1">
      <c r="A537" s="38"/>
      <c r="B537" s="39"/>
      <c r="C537" s="227" t="s">
        <v>940</v>
      </c>
      <c r="D537" s="227" t="s">
        <v>210</v>
      </c>
      <c r="E537" s="228" t="s">
        <v>3599</v>
      </c>
      <c r="F537" s="229" t="s">
        <v>3600</v>
      </c>
      <c r="G537" s="230" t="s">
        <v>351</v>
      </c>
      <c r="H537" s="231">
        <v>3</v>
      </c>
      <c r="I537" s="232"/>
      <c r="J537" s="233">
        <f>ROUND(I537*H537,2)</f>
        <v>0</v>
      </c>
      <c r="K537" s="234"/>
      <c r="L537" s="44"/>
      <c r="M537" s="235" t="s">
        <v>1</v>
      </c>
      <c r="N537" s="236" t="s">
        <v>44</v>
      </c>
      <c r="O537" s="91"/>
      <c r="P537" s="237">
        <f>O537*H537</f>
        <v>0</v>
      </c>
      <c r="Q537" s="237">
        <v>0</v>
      </c>
      <c r="R537" s="237">
        <f>Q537*H537</f>
        <v>0</v>
      </c>
      <c r="S537" s="237">
        <v>0</v>
      </c>
      <c r="T537" s="238">
        <f>S537*H537</f>
        <v>0</v>
      </c>
      <c r="U537" s="38"/>
      <c r="V537" s="38"/>
      <c r="W537" s="38"/>
      <c r="X537" s="38"/>
      <c r="Y537" s="38"/>
      <c r="Z537" s="38"/>
      <c r="AA537" s="38"/>
      <c r="AB537" s="38"/>
      <c r="AC537" s="38"/>
      <c r="AD537" s="38"/>
      <c r="AE537" s="38"/>
      <c r="AR537" s="239" t="s">
        <v>249</v>
      </c>
      <c r="AT537" s="239" t="s">
        <v>210</v>
      </c>
      <c r="AU537" s="239" t="s">
        <v>91</v>
      </c>
      <c r="AY537" s="17" t="s">
        <v>208</v>
      </c>
      <c r="BE537" s="240">
        <f>IF(N537="základní",J537,0)</f>
        <v>0</v>
      </c>
      <c r="BF537" s="240">
        <f>IF(N537="snížená",J537,0)</f>
        <v>0</v>
      </c>
      <c r="BG537" s="240">
        <f>IF(N537="zákl. přenesená",J537,0)</f>
        <v>0</v>
      </c>
      <c r="BH537" s="240">
        <f>IF(N537="sníž. přenesená",J537,0)</f>
        <v>0</v>
      </c>
      <c r="BI537" s="240">
        <f>IF(N537="nulová",J537,0)</f>
        <v>0</v>
      </c>
      <c r="BJ537" s="17" t="s">
        <v>91</v>
      </c>
      <c r="BK537" s="240">
        <f>ROUND(I537*H537,2)</f>
        <v>0</v>
      </c>
      <c r="BL537" s="17" t="s">
        <v>249</v>
      </c>
      <c r="BM537" s="239" t="s">
        <v>943</v>
      </c>
    </row>
    <row r="538" s="2" customFormat="1" ht="37.8" customHeight="1">
      <c r="A538" s="38"/>
      <c r="B538" s="39"/>
      <c r="C538" s="227" t="s">
        <v>586</v>
      </c>
      <c r="D538" s="227" t="s">
        <v>210</v>
      </c>
      <c r="E538" s="228" t="s">
        <v>3601</v>
      </c>
      <c r="F538" s="229" t="s">
        <v>3602</v>
      </c>
      <c r="G538" s="230" t="s">
        <v>267</v>
      </c>
      <c r="H538" s="231">
        <v>202</v>
      </c>
      <c r="I538" s="232"/>
      <c r="J538" s="233">
        <f>ROUND(I538*H538,2)</f>
        <v>0</v>
      </c>
      <c r="K538" s="234"/>
      <c r="L538" s="44"/>
      <c r="M538" s="235" t="s">
        <v>1</v>
      </c>
      <c r="N538" s="236" t="s">
        <v>44</v>
      </c>
      <c r="O538" s="91"/>
      <c r="P538" s="237">
        <f>O538*H538</f>
        <v>0</v>
      </c>
      <c r="Q538" s="237">
        <v>0</v>
      </c>
      <c r="R538" s="237">
        <f>Q538*H538</f>
        <v>0</v>
      </c>
      <c r="S538" s="237">
        <v>0</v>
      </c>
      <c r="T538" s="238">
        <f>S538*H538</f>
        <v>0</v>
      </c>
      <c r="U538" s="38"/>
      <c r="V538" s="38"/>
      <c r="W538" s="38"/>
      <c r="X538" s="38"/>
      <c r="Y538" s="38"/>
      <c r="Z538" s="38"/>
      <c r="AA538" s="38"/>
      <c r="AB538" s="38"/>
      <c r="AC538" s="38"/>
      <c r="AD538" s="38"/>
      <c r="AE538" s="38"/>
      <c r="AR538" s="239" t="s">
        <v>249</v>
      </c>
      <c r="AT538" s="239" t="s">
        <v>210</v>
      </c>
      <c r="AU538" s="239" t="s">
        <v>91</v>
      </c>
      <c r="AY538" s="17" t="s">
        <v>208</v>
      </c>
      <c r="BE538" s="240">
        <f>IF(N538="základní",J538,0)</f>
        <v>0</v>
      </c>
      <c r="BF538" s="240">
        <f>IF(N538="snížená",J538,0)</f>
        <v>0</v>
      </c>
      <c r="BG538" s="240">
        <f>IF(N538="zákl. přenesená",J538,0)</f>
        <v>0</v>
      </c>
      <c r="BH538" s="240">
        <f>IF(N538="sníž. přenesená",J538,0)</f>
        <v>0</v>
      </c>
      <c r="BI538" s="240">
        <f>IF(N538="nulová",J538,0)</f>
        <v>0</v>
      </c>
      <c r="BJ538" s="17" t="s">
        <v>91</v>
      </c>
      <c r="BK538" s="240">
        <f>ROUND(I538*H538,2)</f>
        <v>0</v>
      </c>
      <c r="BL538" s="17" t="s">
        <v>249</v>
      </c>
      <c r="BM538" s="239" t="s">
        <v>946</v>
      </c>
    </row>
    <row r="539" s="13" customFormat="1">
      <c r="A539" s="13"/>
      <c r="B539" s="241"/>
      <c r="C539" s="242"/>
      <c r="D539" s="243" t="s">
        <v>215</v>
      </c>
      <c r="E539" s="244" t="s">
        <v>1</v>
      </c>
      <c r="F539" s="245" t="s">
        <v>3603</v>
      </c>
      <c r="G539" s="242"/>
      <c r="H539" s="244" t="s">
        <v>1</v>
      </c>
      <c r="I539" s="246"/>
      <c r="J539" s="242"/>
      <c r="K539" s="242"/>
      <c r="L539" s="247"/>
      <c r="M539" s="248"/>
      <c r="N539" s="249"/>
      <c r="O539" s="249"/>
      <c r="P539" s="249"/>
      <c r="Q539" s="249"/>
      <c r="R539" s="249"/>
      <c r="S539" s="249"/>
      <c r="T539" s="250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  <c r="AE539" s="13"/>
      <c r="AT539" s="251" t="s">
        <v>215</v>
      </c>
      <c r="AU539" s="251" t="s">
        <v>91</v>
      </c>
      <c r="AV539" s="13" t="s">
        <v>85</v>
      </c>
      <c r="AW539" s="13" t="s">
        <v>35</v>
      </c>
      <c r="AX539" s="13" t="s">
        <v>78</v>
      </c>
      <c r="AY539" s="251" t="s">
        <v>208</v>
      </c>
    </row>
    <row r="540" s="14" customFormat="1">
      <c r="A540" s="14"/>
      <c r="B540" s="252"/>
      <c r="C540" s="253"/>
      <c r="D540" s="243" t="s">
        <v>215</v>
      </c>
      <c r="E540" s="254" t="s">
        <v>1</v>
      </c>
      <c r="F540" s="255" t="s">
        <v>3604</v>
      </c>
      <c r="G540" s="253"/>
      <c r="H540" s="256">
        <v>90</v>
      </c>
      <c r="I540" s="257"/>
      <c r="J540" s="253"/>
      <c r="K540" s="253"/>
      <c r="L540" s="258"/>
      <c r="M540" s="259"/>
      <c r="N540" s="260"/>
      <c r="O540" s="260"/>
      <c r="P540" s="260"/>
      <c r="Q540" s="260"/>
      <c r="R540" s="260"/>
      <c r="S540" s="260"/>
      <c r="T540" s="261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T540" s="262" t="s">
        <v>215</v>
      </c>
      <c r="AU540" s="262" t="s">
        <v>91</v>
      </c>
      <c r="AV540" s="14" t="s">
        <v>91</v>
      </c>
      <c r="AW540" s="14" t="s">
        <v>35</v>
      </c>
      <c r="AX540" s="14" t="s">
        <v>78</v>
      </c>
      <c r="AY540" s="262" t="s">
        <v>208</v>
      </c>
    </row>
    <row r="541" s="13" customFormat="1">
      <c r="A541" s="13"/>
      <c r="B541" s="241"/>
      <c r="C541" s="242"/>
      <c r="D541" s="243" t="s">
        <v>215</v>
      </c>
      <c r="E541" s="244" t="s">
        <v>1</v>
      </c>
      <c r="F541" s="245" t="s">
        <v>3605</v>
      </c>
      <c r="G541" s="242"/>
      <c r="H541" s="244" t="s">
        <v>1</v>
      </c>
      <c r="I541" s="246"/>
      <c r="J541" s="242"/>
      <c r="K541" s="242"/>
      <c r="L541" s="247"/>
      <c r="M541" s="248"/>
      <c r="N541" s="249"/>
      <c r="O541" s="249"/>
      <c r="P541" s="249"/>
      <c r="Q541" s="249"/>
      <c r="R541" s="249"/>
      <c r="S541" s="249"/>
      <c r="T541" s="250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T541" s="251" t="s">
        <v>215</v>
      </c>
      <c r="AU541" s="251" t="s">
        <v>91</v>
      </c>
      <c r="AV541" s="13" t="s">
        <v>85</v>
      </c>
      <c r="AW541" s="13" t="s">
        <v>35</v>
      </c>
      <c r="AX541" s="13" t="s">
        <v>78</v>
      </c>
      <c r="AY541" s="251" t="s">
        <v>208</v>
      </c>
    </row>
    <row r="542" s="14" customFormat="1">
      <c r="A542" s="14"/>
      <c r="B542" s="252"/>
      <c r="C542" s="253"/>
      <c r="D542" s="243" t="s">
        <v>215</v>
      </c>
      <c r="E542" s="254" t="s">
        <v>1</v>
      </c>
      <c r="F542" s="255" t="s">
        <v>3606</v>
      </c>
      <c r="G542" s="253"/>
      <c r="H542" s="256">
        <v>112</v>
      </c>
      <c r="I542" s="257"/>
      <c r="J542" s="253"/>
      <c r="K542" s="253"/>
      <c r="L542" s="258"/>
      <c r="M542" s="259"/>
      <c r="N542" s="260"/>
      <c r="O542" s="260"/>
      <c r="P542" s="260"/>
      <c r="Q542" s="260"/>
      <c r="R542" s="260"/>
      <c r="S542" s="260"/>
      <c r="T542" s="261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T542" s="262" t="s">
        <v>215</v>
      </c>
      <c r="AU542" s="262" t="s">
        <v>91</v>
      </c>
      <c r="AV542" s="14" t="s">
        <v>91</v>
      </c>
      <c r="AW542" s="14" t="s">
        <v>35</v>
      </c>
      <c r="AX542" s="14" t="s">
        <v>78</v>
      </c>
      <c r="AY542" s="262" t="s">
        <v>208</v>
      </c>
    </row>
    <row r="543" s="15" customFormat="1">
      <c r="A543" s="15"/>
      <c r="B543" s="263"/>
      <c r="C543" s="264"/>
      <c r="D543" s="243" t="s">
        <v>215</v>
      </c>
      <c r="E543" s="265" t="s">
        <v>1</v>
      </c>
      <c r="F543" s="266" t="s">
        <v>218</v>
      </c>
      <c r="G543" s="264"/>
      <c r="H543" s="267">
        <v>202</v>
      </c>
      <c r="I543" s="268"/>
      <c r="J543" s="264"/>
      <c r="K543" s="264"/>
      <c r="L543" s="269"/>
      <c r="M543" s="270"/>
      <c r="N543" s="271"/>
      <c r="O543" s="271"/>
      <c r="P543" s="271"/>
      <c r="Q543" s="271"/>
      <c r="R543" s="271"/>
      <c r="S543" s="271"/>
      <c r="T543" s="272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T543" s="273" t="s">
        <v>215</v>
      </c>
      <c r="AU543" s="273" t="s">
        <v>91</v>
      </c>
      <c r="AV543" s="15" t="s">
        <v>214</v>
      </c>
      <c r="AW543" s="15" t="s">
        <v>35</v>
      </c>
      <c r="AX543" s="15" t="s">
        <v>85</v>
      </c>
      <c r="AY543" s="273" t="s">
        <v>208</v>
      </c>
    </row>
    <row r="544" s="2" customFormat="1" ht="49.05" customHeight="1">
      <c r="A544" s="38"/>
      <c r="B544" s="39"/>
      <c r="C544" s="227" t="s">
        <v>947</v>
      </c>
      <c r="D544" s="227" t="s">
        <v>210</v>
      </c>
      <c r="E544" s="228" t="s">
        <v>1005</v>
      </c>
      <c r="F544" s="229" t="s">
        <v>1006</v>
      </c>
      <c r="G544" s="230" t="s">
        <v>267</v>
      </c>
      <c r="H544" s="231">
        <v>35</v>
      </c>
      <c r="I544" s="232"/>
      <c r="J544" s="233">
        <f>ROUND(I544*H544,2)</f>
        <v>0</v>
      </c>
      <c r="K544" s="234"/>
      <c r="L544" s="44"/>
      <c r="M544" s="235" t="s">
        <v>1</v>
      </c>
      <c r="N544" s="236" t="s">
        <v>44</v>
      </c>
      <c r="O544" s="91"/>
      <c r="P544" s="237">
        <f>O544*H544</f>
        <v>0</v>
      </c>
      <c r="Q544" s="237">
        <v>0</v>
      </c>
      <c r="R544" s="237">
        <f>Q544*H544</f>
        <v>0</v>
      </c>
      <c r="S544" s="237">
        <v>0</v>
      </c>
      <c r="T544" s="238">
        <f>S544*H544</f>
        <v>0</v>
      </c>
      <c r="U544" s="38"/>
      <c r="V544" s="38"/>
      <c r="W544" s="38"/>
      <c r="X544" s="38"/>
      <c r="Y544" s="38"/>
      <c r="Z544" s="38"/>
      <c r="AA544" s="38"/>
      <c r="AB544" s="38"/>
      <c r="AC544" s="38"/>
      <c r="AD544" s="38"/>
      <c r="AE544" s="38"/>
      <c r="AR544" s="239" t="s">
        <v>249</v>
      </c>
      <c r="AT544" s="239" t="s">
        <v>210</v>
      </c>
      <c r="AU544" s="239" t="s">
        <v>91</v>
      </c>
      <c r="AY544" s="17" t="s">
        <v>208</v>
      </c>
      <c r="BE544" s="240">
        <f>IF(N544="základní",J544,0)</f>
        <v>0</v>
      </c>
      <c r="BF544" s="240">
        <f>IF(N544="snížená",J544,0)</f>
        <v>0</v>
      </c>
      <c r="BG544" s="240">
        <f>IF(N544="zákl. přenesená",J544,0)</f>
        <v>0</v>
      </c>
      <c r="BH544" s="240">
        <f>IF(N544="sníž. přenesená",J544,0)</f>
        <v>0</v>
      </c>
      <c r="BI544" s="240">
        <f>IF(N544="nulová",J544,0)</f>
        <v>0</v>
      </c>
      <c r="BJ544" s="17" t="s">
        <v>91</v>
      </c>
      <c r="BK544" s="240">
        <f>ROUND(I544*H544,2)</f>
        <v>0</v>
      </c>
      <c r="BL544" s="17" t="s">
        <v>249</v>
      </c>
      <c r="BM544" s="239" t="s">
        <v>950</v>
      </c>
    </row>
    <row r="545" s="13" customFormat="1">
      <c r="A545" s="13"/>
      <c r="B545" s="241"/>
      <c r="C545" s="242"/>
      <c r="D545" s="243" t="s">
        <v>215</v>
      </c>
      <c r="E545" s="244" t="s">
        <v>1</v>
      </c>
      <c r="F545" s="245" t="s">
        <v>3607</v>
      </c>
      <c r="G545" s="242"/>
      <c r="H545" s="244" t="s">
        <v>1</v>
      </c>
      <c r="I545" s="246"/>
      <c r="J545" s="242"/>
      <c r="K545" s="242"/>
      <c r="L545" s="247"/>
      <c r="M545" s="248"/>
      <c r="N545" s="249"/>
      <c r="O545" s="249"/>
      <c r="P545" s="249"/>
      <c r="Q545" s="249"/>
      <c r="R545" s="249"/>
      <c r="S545" s="249"/>
      <c r="T545" s="250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T545" s="251" t="s">
        <v>215</v>
      </c>
      <c r="AU545" s="251" t="s">
        <v>91</v>
      </c>
      <c r="AV545" s="13" t="s">
        <v>85</v>
      </c>
      <c r="AW545" s="13" t="s">
        <v>35</v>
      </c>
      <c r="AX545" s="13" t="s">
        <v>78</v>
      </c>
      <c r="AY545" s="251" t="s">
        <v>208</v>
      </c>
    </row>
    <row r="546" s="14" customFormat="1">
      <c r="A546" s="14"/>
      <c r="B546" s="252"/>
      <c r="C546" s="253"/>
      <c r="D546" s="243" t="s">
        <v>215</v>
      </c>
      <c r="E546" s="254" t="s">
        <v>1</v>
      </c>
      <c r="F546" s="255" t="s">
        <v>3608</v>
      </c>
      <c r="G546" s="253"/>
      <c r="H546" s="256">
        <v>35</v>
      </c>
      <c r="I546" s="257"/>
      <c r="J546" s="253"/>
      <c r="K546" s="253"/>
      <c r="L546" s="258"/>
      <c r="M546" s="259"/>
      <c r="N546" s="260"/>
      <c r="O546" s="260"/>
      <c r="P546" s="260"/>
      <c r="Q546" s="260"/>
      <c r="R546" s="260"/>
      <c r="S546" s="260"/>
      <c r="T546" s="261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T546" s="262" t="s">
        <v>215</v>
      </c>
      <c r="AU546" s="262" t="s">
        <v>91</v>
      </c>
      <c r="AV546" s="14" t="s">
        <v>91</v>
      </c>
      <c r="AW546" s="14" t="s">
        <v>35</v>
      </c>
      <c r="AX546" s="14" t="s">
        <v>78</v>
      </c>
      <c r="AY546" s="262" t="s">
        <v>208</v>
      </c>
    </row>
    <row r="547" s="15" customFormat="1">
      <c r="A547" s="15"/>
      <c r="B547" s="263"/>
      <c r="C547" s="264"/>
      <c r="D547" s="243" t="s">
        <v>215</v>
      </c>
      <c r="E547" s="265" t="s">
        <v>1</v>
      </c>
      <c r="F547" s="266" t="s">
        <v>218</v>
      </c>
      <c r="G547" s="264"/>
      <c r="H547" s="267">
        <v>35</v>
      </c>
      <c r="I547" s="268"/>
      <c r="J547" s="264"/>
      <c r="K547" s="264"/>
      <c r="L547" s="269"/>
      <c r="M547" s="270"/>
      <c r="N547" s="271"/>
      <c r="O547" s="271"/>
      <c r="P547" s="271"/>
      <c r="Q547" s="271"/>
      <c r="R547" s="271"/>
      <c r="S547" s="271"/>
      <c r="T547" s="272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T547" s="273" t="s">
        <v>215</v>
      </c>
      <c r="AU547" s="273" t="s">
        <v>91</v>
      </c>
      <c r="AV547" s="15" t="s">
        <v>214</v>
      </c>
      <c r="AW547" s="15" t="s">
        <v>35</v>
      </c>
      <c r="AX547" s="15" t="s">
        <v>85</v>
      </c>
      <c r="AY547" s="273" t="s">
        <v>208</v>
      </c>
    </row>
    <row r="548" s="2" customFormat="1" ht="16.5" customHeight="1">
      <c r="A548" s="38"/>
      <c r="B548" s="39"/>
      <c r="C548" s="274" t="s">
        <v>589</v>
      </c>
      <c r="D548" s="274" t="s">
        <v>253</v>
      </c>
      <c r="E548" s="275" t="s">
        <v>1010</v>
      </c>
      <c r="F548" s="276" t="s">
        <v>1011</v>
      </c>
      <c r="G548" s="277" t="s">
        <v>213</v>
      </c>
      <c r="H548" s="278">
        <v>0.126</v>
      </c>
      <c r="I548" s="279"/>
      <c r="J548" s="280">
        <f>ROUND(I548*H548,2)</f>
        <v>0</v>
      </c>
      <c r="K548" s="281"/>
      <c r="L548" s="282"/>
      <c r="M548" s="283" t="s">
        <v>1</v>
      </c>
      <c r="N548" s="284" t="s">
        <v>44</v>
      </c>
      <c r="O548" s="91"/>
      <c r="P548" s="237">
        <f>O548*H548</f>
        <v>0</v>
      </c>
      <c r="Q548" s="237">
        <v>0</v>
      </c>
      <c r="R548" s="237">
        <f>Q548*H548</f>
        <v>0</v>
      </c>
      <c r="S548" s="237">
        <v>0</v>
      </c>
      <c r="T548" s="238">
        <f>S548*H548</f>
        <v>0</v>
      </c>
      <c r="U548" s="38"/>
      <c r="V548" s="38"/>
      <c r="W548" s="38"/>
      <c r="X548" s="38"/>
      <c r="Y548" s="38"/>
      <c r="Z548" s="38"/>
      <c r="AA548" s="38"/>
      <c r="AB548" s="38"/>
      <c r="AC548" s="38"/>
      <c r="AD548" s="38"/>
      <c r="AE548" s="38"/>
      <c r="AR548" s="239" t="s">
        <v>287</v>
      </c>
      <c r="AT548" s="239" t="s">
        <v>253</v>
      </c>
      <c r="AU548" s="239" t="s">
        <v>91</v>
      </c>
      <c r="AY548" s="17" t="s">
        <v>208</v>
      </c>
      <c r="BE548" s="240">
        <f>IF(N548="základní",J548,0)</f>
        <v>0</v>
      </c>
      <c r="BF548" s="240">
        <f>IF(N548="snížená",J548,0)</f>
        <v>0</v>
      </c>
      <c r="BG548" s="240">
        <f>IF(N548="zákl. přenesená",J548,0)</f>
        <v>0</v>
      </c>
      <c r="BH548" s="240">
        <f>IF(N548="sníž. přenesená",J548,0)</f>
        <v>0</v>
      </c>
      <c r="BI548" s="240">
        <f>IF(N548="nulová",J548,0)</f>
        <v>0</v>
      </c>
      <c r="BJ548" s="17" t="s">
        <v>91</v>
      </c>
      <c r="BK548" s="240">
        <f>ROUND(I548*H548,2)</f>
        <v>0</v>
      </c>
      <c r="BL548" s="17" t="s">
        <v>249</v>
      </c>
      <c r="BM548" s="239" t="s">
        <v>953</v>
      </c>
    </row>
    <row r="549" s="13" customFormat="1">
      <c r="A549" s="13"/>
      <c r="B549" s="241"/>
      <c r="C549" s="242"/>
      <c r="D549" s="243" t="s">
        <v>215</v>
      </c>
      <c r="E549" s="244" t="s">
        <v>1</v>
      </c>
      <c r="F549" s="245" t="s">
        <v>3607</v>
      </c>
      <c r="G549" s="242"/>
      <c r="H549" s="244" t="s">
        <v>1</v>
      </c>
      <c r="I549" s="246"/>
      <c r="J549" s="242"/>
      <c r="K549" s="242"/>
      <c r="L549" s="247"/>
      <c r="M549" s="248"/>
      <c r="N549" s="249"/>
      <c r="O549" s="249"/>
      <c r="P549" s="249"/>
      <c r="Q549" s="249"/>
      <c r="R549" s="249"/>
      <c r="S549" s="249"/>
      <c r="T549" s="250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  <c r="AE549" s="13"/>
      <c r="AT549" s="251" t="s">
        <v>215</v>
      </c>
      <c r="AU549" s="251" t="s">
        <v>91</v>
      </c>
      <c r="AV549" s="13" t="s">
        <v>85</v>
      </c>
      <c r="AW549" s="13" t="s">
        <v>35</v>
      </c>
      <c r="AX549" s="13" t="s">
        <v>78</v>
      </c>
      <c r="AY549" s="251" t="s">
        <v>208</v>
      </c>
    </row>
    <row r="550" s="14" customFormat="1">
      <c r="A550" s="14"/>
      <c r="B550" s="252"/>
      <c r="C550" s="253"/>
      <c r="D550" s="243" t="s">
        <v>215</v>
      </c>
      <c r="E550" s="254" t="s">
        <v>1</v>
      </c>
      <c r="F550" s="255" t="s">
        <v>3609</v>
      </c>
      <c r="G550" s="253"/>
      <c r="H550" s="256">
        <v>0.126</v>
      </c>
      <c r="I550" s="257"/>
      <c r="J550" s="253"/>
      <c r="K550" s="253"/>
      <c r="L550" s="258"/>
      <c r="M550" s="259"/>
      <c r="N550" s="260"/>
      <c r="O550" s="260"/>
      <c r="P550" s="260"/>
      <c r="Q550" s="260"/>
      <c r="R550" s="260"/>
      <c r="S550" s="260"/>
      <c r="T550" s="261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T550" s="262" t="s">
        <v>215</v>
      </c>
      <c r="AU550" s="262" t="s">
        <v>91</v>
      </c>
      <c r="AV550" s="14" t="s">
        <v>91</v>
      </c>
      <c r="AW550" s="14" t="s">
        <v>35</v>
      </c>
      <c r="AX550" s="14" t="s">
        <v>78</v>
      </c>
      <c r="AY550" s="262" t="s">
        <v>208</v>
      </c>
    </row>
    <row r="551" s="15" customFormat="1">
      <c r="A551" s="15"/>
      <c r="B551" s="263"/>
      <c r="C551" s="264"/>
      <c r="D551" s="243" t="s">
        <v>215</v>
      </c>
      <c r="E551" s="265" t="s">
        <v>1</v>
      </c>
      <c r="F551" s="266" t="s">
        <v>218</v>
      </c>
      <c r="G551" s="264"/>
      <c r="H551" s="267">
        <v>0.126</v>
      </c>
      <c r="I551" s="268"/>
      <c r="J551" s="264"/>
      <c r="K551" s="264"/>
      <c r="L551" s="269"/>
      <c r="M551" s="270"/>
      <c r="N551" s="271"/>
      <c r="O551" s="271"/>
      <c r="P551" s="271"/>
      <c r="Q551" s="271"/>
      <c r="R551" s="271"/>
      <c r="S551" s="271"/>
      <c r="T551" s="272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T551" s="273" t="s">
        <v>215</v>
      </c>
      <c r="AU551" s="273" t="s">
        <v>91</v>
      </c>
      <c r="AV551" s="15" t="s">
        <v>214</v>
      </c>
      <c r="AW551" s="15" t="s">
        <v>35</v>
      </c>
      <c r="AX551" s="15" t="s">
        <v>85</v>
      </c>
      <c r="AY551" s="273" t="s">
        <v>208</v>
      </c>
    </row>
    <row r="552" s="2" customFormat="1" ht="55.5" customHeight="1">
      <c r="A552" s="38"/>
      <c r="B552" s="39"/>
      <c r="C552" s="227" t="s">
        <v>954</v>
      </c>
      <c r="D552" s="227" t="s">
        <v>210</v>
      </c>
      <c r="E552" s="228" t="s">
        <v>1014</v>
      </c>
      <c r="F552" s="229" t="s">
        <v>1015</v>
      </c>
      <c r="G552" s="230" t="s">
        <v>267</v>
      </c>
      <c r="H552" s="231">
        <v>35</v>
      </c>
      <c r="I552" s="232"/>
      <c r="J552" s="233">
        <f>ROUND(I552*H552,2)</f>
        <v>0</v>
      </c>
      <c r="K552" s="234"/>
      <c r="L552" s="44"/>
      <c r="M552" s="235" t="s">
        <v>1</v>
      </c>
      <c r="N552" s="236" t="s">
        <v>44</v>
      </c>
      <c r="O552" s="91"/>
      <c r="P552" s="237">
        <f>O552*H552</f>
        <v>0</v>
      </c>
      <c r="Q552" s="237">
        <v>0</v>
      </c>
      <c r="R552" s="237">
        <f>Q552*H552</f>
        <v>0</v>
      </c>
      <c r="S552" s="237">
        <v>0</v>
      </c>
      <c r="T552" s="238">
        <f>S552*H552</f>
        <v>0</v>
      </c>
      <c r="U552" s="38"/>
      <c r="V552" s="38"/>
      <c r="W552" s="38"/>
      <c r="X552" s="38"/>
      <c r="Y552" s="38"/>
      <c r="Z552" s="38"/>
      <c r="AA552" s="38"/>
      <c r="AB552" s="38"/>
      <c r="AC552" s="38"/>
      <c r="AD552" s="38"/>
      <c r="AE552" s="38"/>
      <c r="AR552" s="239" t="s">
        <v>249</v>
      </c>
      <c r="AT552" s="239" t="s">
        <v>210</v>
      </c>
      <c r="AU552" s="239" t="s">
        <v>91</v>
      </c>
      <c r="AY552" s="17" t="s">
        <v>208</v>
      </c>
      <c r="BE552" s="240">
        <f>IF(N552="základní",J552,0)</f>
        <v>0</v>
      </c>
      <c r="BF552" s="240">
        <f>IF(N552="snížená",J552,0)</f>
        <v>0</v>
      </c>
      <c r="BG552" s="240">
        <f>IF(N552="zákl. přenesená",J552,0)</f>
        <v>0</v>
      </c>
      <c r="BH552" s="240">
        <f>IF(N552="sníž. přenesená",J552,0)</f>
        <v>0</v>
      </c>
      <c r="BI552" s="240">
        <f>IF(N552="nulová",J552,0)</f>
        <v>0</v>
      </c>
      <c r="BJ552" s="17" t="s">
        <v>91</v>
      </c>
      <c r="BK552" s="240">
        <f>ROUND(I552*H552,2)</f>
        <v>0</v>
      </c>
      <c r="BL552" s="17" t="s">
        <v>249</v>
      </c>
      <c r="BM552" s="239" t="s">
        <v>957</v>
      </c>
    </row>
    <row r="553" s="13" customFormat="1">
      <c r="A553" s="13"/>
      <c r="B553" s="241"/>
      <c r="C553" s="242"/>
      <c r="D553" s="243" t="s">
        <v>215</v>
      </c>
      <c r="E553" s="244" t="s">
        <v>1</v>
      </c>
      <c r="F553" s="245" t="s">
        <v>3610</v>
      </c>
      <c r="G553" s="242"/>
      <c r="H553" s="244" t="s">
        <v>1</v>
      </c>
      <c r="I553" s="246"/>
      <c r="J553" s="242"/>
      <c r="K553" s="242"/>
      <c r="L553" s="247"/>
      <c r="M553" s="248"/>
      <c r="N553" s="249"/>
      <c r="O553" s="249"/>
      <c r="P553" s="249"/>
      <c r="Q553" s="249"/>
      <c r="R553" s="249"/>
      <c r="S553" s="249"/>
      <c r="T553" s="250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T553" s="251" t="s">
        <v>215</v>
      </c>
      <c r="AU553" s="251" t="s">
        <v>91</v>
      </c>
      <c r="AV553" s="13" t="s">
        <v>85</v>
      </c>
      <c r="AW553" s="13" t="s">
        <v>35</v>
      </c>
      <c r="AX553" s="13" t="s">
        <v>78</v>
      </c>
      <c r="AY553" s="251" t="s">
        <v>208</v>
      </c>
    </row>
    <row r="554" s="14" customFormat="1">
      <c r="A554" s="14"/>
      <c r="B554" s="252"/>
      <c r="C554" s="253"/>
      <c r="D554" s="243" t="s">
        <v>215</v>
      </c>
      <c r="E554" s="254" t="s">
        <v>1</v>
      </c>
      <c r="F554" s="255" t="s">
        <v>3608</v>
      </c>
      <c r="G554" s="253"/>
      <c r="H554" s="256">
        <v>35</v>
      </c>
      <c r="I554" s="257"/>
      <c r="J554" s="253"/>
      <c r="K554" s="253"/>
      <c r="L554" s="258"/>
      <c r="M554" s="259"/>
      <c r="N554" s="260"/>
      <c r="O554" s="260"/>
      <c r="P554" s="260"/>
      <c r="Q554" s="260"/>
      <c r="R554" s="260"/>
      <c r="S554" s="260"/>
      <c r="T554" s="261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T554" s="262" t="s">
        <v>215</v>
      </c>
      <c r="AU554" s="262" t="s">
        <v>91</v>
      </c>
      <c r="AV554" s="14" t="s">
        <v>91</v>
      </c>
      <c r="AW554" s="14" t="s">
        <v>35</v>
      </c>
      <c r="AX554" s="14" t="s">
        <v>78</v>
      </c>
      <c r="AY554" s="262" t="s">
        <v>208</v>
      </c>
    </row>
    <row r="555" s="15" customFormat="1">
      <c r="A555" s="15"/>
      <c r="B555" s="263"/>
      <c r="C555" s="264"/>
      <c r="D555" s="243" t="s">
        <v>215</v>
      </c>
      <c r="E555" s="265" t="s">
        <v>1</v>
      </c>
      <c r="F555" s="266" t="s">
        <v>218</v>
      </c>
      <c r="G555" s="264"/>
      <c r="H555" s="267">
        <v>35</v>
      </c>
      <c r="I555" s="268"/>
      <c r="J555" s="264"/>
      <c r="K555" s="264"/>
      <c r="L555" s="269"/>
      <c r="M555" s="270"/>
      <c r="N555" s="271"/>
      <c r="O555" s="271"/>
      <c r="P555" s="271"/>
      <c r="Q555" s="271"/>
      <c r="R555" s="271"/>
      <c r="S555" s="271"/>
      <c r="T555" s="272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T555" s="273" t="s">
        <v>215</v>
      </c>
      <c r="AU555" s="273" t="s">
        <v>91</v>
      </c>
      <c r="AV555" s="15" t="s">
        <v>214</v>
      </c>
      <c r="AW555" s="15" t="s">
        <v>35</v>
      </c>
      <c r="AX555" s="15" t="s">
        <v>85</v>
      </c>
      <c r="AY555" s="273" t="s">
        <v>208</v>
      </c>
    </row>
    <row r="556" s="2" customFormat="1" ht="16.5" customHeight="1">
      <c r="A556" s="38"/>
      <c r="B556" s="39"/>
      <c r="C556" s="274" t="s">
        <v>594</v>
      </c>
      <c r="D556" s="274" t="s">
        <v>253</v>
      </c>
      <c r="E556" s="275" t="s">
        <v>1022</v>
      </c>
      <c r="F556" s="276" t="s">
        <v>1023</v>
      </c>
      <c r="G556" s="277" t="s">
        <v>213</v>
      </c>
      <c r="H556" s="278">
        <v>0.56000000000000005</v>
      </c>
      <c r="I556" s="279"/>
      <c r="J556" s="280">
        <f>ROUND(I556*H556,2)</f>
        <v>0</v>
      </c>
      <c r="K556" s="281"/>
      <c r="L556" s="282"/>
      <c r="M556" s="283" t="s">
        <v>1</v>
      </c>
      <c r="N556" s="284" t="s">
        <v>44</v>
      </c>
      <c r="O556" s="91"/>
      <c r="P556" s="237">
        <f>O556*H556</f>
        <v>0</v>
      </c>
      <c r="Q556" s="237">
        <v>0</v>
      </c>
      <c r="R556" s="237">
        <f>Q556*H556</f>
        <v>0</v>
      </c>
      <c r="S556" s="237">
        <v>0</v>
      </c>
      <c r="T556" s="238">
        <f>S556*H556</f>
        <v>0</v>
      </c>
      <c r="U556" s="38"/>
      <c r="V556" s="38"/>
      <c r="W556" s="38"/>
      <c r="X556" s="38"/>
      <c r="Y556" s="38"/>
      <c r="Z556" s="38"/>
      <c r="AA556" s="38"/>
      <c r="AB556" s="38"/>
      <c r="AC556" s="38"/>
      <c r="AD556" s="38"/>
      <c r="AE556" s="38"/>
      <c r="AR556" s="239" t="s">
        <v>287</v>
      </c>
      <c r="AT556" s="239" t="s">
        <v>253</v>
      </c>
      <c r="AU556" s="239" t="s">
        <v>91</v>
      </c>
      <c r="AY556" s="17" t="s">
        <v>208</v>
      </c>
      <c r="BE556" s="240">
        <f>IF(N556="základní",J556,0)</f>
        <v>0</v>
      </c>
      <c r="BF556" s="240">
        <f>IF(N556="snížená",J556,0)</f>
        <v>0</v>
      </c>
      <c r="BG556" s="240">
        <f>IF(N556="zákl. přenesená",J556,0)</f>
        <v>0</v>
      </c>
      <c r="BH556" s="240">
        <f>IF(N556="sníž. přenesená",J556,0)</f>
        <v>0</v>
      </c>
      <c r="BI556" s="240">
        <f>IF(N556="nulová",J556,0)</f>
        <v>0</v>
      </c>
      <c r="BJ556" s="17" t="s">
        <v>91</v>
      </c>
      <c r="BK556" s="240">
        <f>ROUND(I556*H556,2)</f>
        <v>0</v>
      </c>
      <c r="BL556" s="17" t="s">
        <v>249</v>
      </c>
      <c r="BM556" s="239" t="s">
        <v>960</v>
      </c>
    </row>
    <row r="557" s="13" customFormat="1">
      <c r="A557" s="13"/>
      <c r="B557" s="241"/>
      <c r="C557" s="242"/>
      <c r="D557" s="243" t="s">
        <v>215</v>
      </c>
      <c r="E557" s="244" t="s">
        <v>1</v>
      </c>
      <c r="F557" s="245" t="s">
        <v>3610</v>
      </c>
      <c r="G557" s="242"/>
      <c r="H557" s="244" t="s">
        <v>1</v>
      </c>
      <c r="I557" s="246"/>
      <c r="J557" s="242"/>
      <c r="K557" s="242"/>
      <c r="L557" s="247"/>
      <c r="M557" s="248"/>
      <c r="N557" s="249"/>
      <c r="O557" s="249"/>
      <c r="P557" s="249"/>
      <c r="Q557" s="249"/>
      <c r="R557" s="249"/>
      <c r="S557" s="249"/>
      <c r="T557" s="250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T557" s="251" t="s">
        <v>215</v>
      </c>
      <c r="AU557" s="251" t="s">
        <v>91</v>
      </c>
      <c r="AV557" s="13" t="s">
        <v>85</v>
      </c>
      <c r="AW557" s="13" t="s">
        <v>35</v>
      </c>
      <c r="AX557" s="13" t="s">
        <v>78</v>
      </c>
      <c r="AY557" s="251" t="s">
        <v>208</v>
      </c>
    </row>
    <row r="558" s="14" customFormat="1">
      <c r="A558" s="14"/>
      <c r="B558" s="252"/>
      <c r="C558" s="253"/>
      <c r="D558" s="243" t="s">
        <v>215</v>
      </c>
      <c r="E558" s="254" t="s">
        <v>1</v>
      </c>
      <c r="F558" s="255" t="s">
        <v>3611</v>
      </c>
      <c r="G558" s="253"/>
      <c r="H558" s="256">
        <v>0.56000000000000005</v>
      </c>
      <c r="I558" s="257"/>
      <c r="J558" s="253"/>
      <c r="K558" s="253"/>
      <c r="L558" s="258"/>
      <c r="M558" s="259"/>
      <c r="N558" s="260"/>
      <c r="O558" s="260"/>
      <c r="P558" s="260"/>
      <c r="Q558" s="260"/>
      <c r="R558" s="260"/>
      <c r="S558" s="260"/>
      <c r="T558" s="261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T558" s="262" t="s">
        <v>215</v>
      </c>
      <c r="AU558" s="262" t="s">
        <v>91</v>
      </c>
      <c r="AV558" s="14" t="s">
        <v>91</v>
      </c>
      <c r="AW558" s="14" t="s">
        <v>35</v>
      </c>
      <c r="AX558" s="14" t="s">
        <v>78</v>
      </c>
      <c r="AY558" s="262" t="s">
        <v>208</v>
      </c>
    </row>
    <row r="559" s="15" customFormat="1">
      <c r="A559" s="15"/>
      <c r="B559" s="263"/>
      <c r="C559" s="264"/>
      <c r="D559" s="243" t="s">
        <v>215</v>
      </c>
      <c r="E559" s="265" t="s">
        <v>1</v>
      </c>
      <c r="F559" s="266" t="s">
        <v>218</v>
      </c>
      <c r="G559" s="264"/>
      <c r="H559" s="267">
        <v>0.56000000000000005</v>
      </c>
      <c r="I559" s="268"/>
      <c r="J559" s="264"/>
      <c r="K559" s="264"/>
      <c r="L559" s="269"/>
      <c r="M559" s="270"/>
      <c r="N559" s="271"/>
      <c r="O559" s="271"/>
      <c r="P559" s="271"/>
      <c r="Q559" s="271"/>
      <c r="R559" s="271"/>
      <c r="S559" s="271"/>
      <c r="T559" s="272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T559" s="273" t="s">
        <v>215</v>
      </c>
      <c r="AU559" s="273" t="s">
        <v>91</v>
      </c>
      <c r="AV559" s="15" t="s">
        <v>214</v>
      </c>
      <c r="AW559" s="15" t="s">
        <v>35</v>
      </c>
      <c r="AX559" s="15" t="s">
        <v>85</v>
      </c>
      <c r="AY559" s="273" t="s">
        <v>208</v>
      </c>
    </row>
    <row r="560" s="2" customFormat="1" ht="55.5" customHeight="1">
      <c r="A560" s="38"/>
      <c r="B560" s="39"/>
      <c r="C560" s="227" t="s">
        <v>961</v>
      </c>
      <c r="D560" s="227" t="s">
        <v>210</v>
      </c>
      <c r="E560" s="228" t="s">
        <v>3612</v>
      </c>
      <c r="F560" s="229" t="s">
        <v>3613</v>
      </c>
      <c r="G560" s="230" t="s">
        <v>267</v>
      </c>
      <c r="H560" s="231">
        <v>96</v>
      </c>
      <c r="I560" s="232"/>
      <c r="J560" s="233">
        <f>ROUND(I560*H560,2)</f>
        <v>0</v>
      </c>
      <c r="K560" s="234"/>
      <c r="L560" s="44"/>
      <c r="M560" s="235" t="s">
        <v>1</v>
      </c>
      <c r="N560" s="236" t="s">
        <v>44</v>
      </c>
      <c r="O560" s="91"/>
      <c r="P560" s="237">
        <f>O560*H560</f>
        <v>0</v>
      </c>
      <c r="Q560" s="237">
        <v>0</v>
      </c>
      <c r="R560" s="237">
        <f>Q560*H560</f>
        <v>0</v>
      </c>
      <c r="S560" s="237">
        <v>0</v>
      </c>
      <c r="T560" s="238">
        <f>S560*H560</f>
        <v>0</v>
      </c>
      <c r="U560" s="38"/>
      <c r="V560" s="38"/>
      <c r="W560" s="38"/>
      <c r="X560" s="38"/>
      <c r="Y560" s="38"/>
      <c r="Z560" s="38"/>
      <c r="AA560" s="38"/>
      <c r="AB560" s="38"/>
      <c r="AC560" s="38"/>
      <c r="AD560" s="38"/>
      <c r="AE560" s="38"/>
      <c r="AR560" s="239" t="s">
        <v>249</v>
      </c>
      <c r="AT560" s="239" t="s">
        <v>210</v>
      </c>
      <c r="AU560" s="239" t="s">
        <v>91</v>
      </c>
      <c r="AY560" s="17" t="s">
        <v>208</v>
      </c>
      <c r="BE560" s="240">
        <f>IF(N560="základní",J560,0)</f>
        <v>0</v>
      </c>
      <c r="BF560" s="240">
        <f>IF(N560="snížená",J560,0)</f>
        <v>0</v>
      </c>
      <c r="BG560" s="240">
        <f>IF(N560="zákl. přenesená",J560,0)</f>
        <v>0</v>
      </c>
      <c r="BH560" s="240">
        <f>IF(N560="sníž. přenesená",J560,0)</f>
        <v>0</v>
      </c>
      <c r="BI560" s="240">
        <f>IF(N560="nulová",J560,0)</f>
        <v>0</v>
      </c>
      <c r="BJ560" s="17" t="s">
        <v>91</v>
      </c>
      <c r="BK560" s="240">
        <f>ROUND(I560*H560,2)</f>
        <v>0</v>
      </c>
      <c r="BL560" s="17" t="s">
        <v>249</v>
      </c>
      <c r="BM560" s="239" t="s">
        <v>964</v>
      </c>
    </row>
    <row r="561" s="13" customFormat="1">
      <c r="A561" s="13"/>
      <c r="B561" s="241"/>
      <c r="C561" s="242"/>
      <c r="D561" s="243" t="s">
        <v>215</v>
      </c>
      <c r="E561" s="244" t="s">
        <v>1</v>
      </c>
      <c r="F561" s="245" t="s">
        <v>3614</v>
      </c>
      <c r="G561" s="242"/>
      <c r="H561" s="244" t="s">
        <v>1</v>
      </c>
      <c r="I561" s="246"/>
      <c r="J561" s="242"/>
      <c r="K561" s="242"/>
      <c r="L561" s="247"/>
      <c r="M561" s="248"/>
      <c r="N561" s="249"/>
      <c r="O561" s="249"/>
      <c r="P561" s="249"/>
      <c r="Q561" s="249"/>
      <c r="R561" s="249"/>
      <c r="S561" s="249"/>
      <c r="T561" s="250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T561" s="251" t="s">
        <v>215</v>
      </c>
      <c r="AU561" s="251" t="s">
        <v>91</v>
      </c>
      <c r="AV561" s="13" t="s">
        <v>85</v>
      </c>
      <c r="AW561" s="13" t="s">
        <v>35</v>
      </c>
      <c r="AX561" s="13" t="s">
        <v>78</v>
      </c>
      <c r="AY561" s="251" t="s">
        <v>208</v>
      </c>
    </row>
    <row r="562" s="14" customFormat="1">
      <c r="A562" s="14"/>
      <c r="B562" s="252"/>
      <c r="C562" s="253"/>
      <c r="D562" s="243" t="s">
        <v>215</v>
      </c>
      <c r="E562" s="254" t="s">
        <v>1</v>
      </c>
      <c r="F562" s="255" t="s">
        <v>440</v>
      </c>
      <c r="G562" s="253"/>
      <c r="H562" s="256">
        <v>96</v>
      </c>
      <c r="I562" s="257"/>
      <c r="J562" s="253"/>
      <c r="K562" s="253"/>
      <c r="L562" s="258"/>
      <c r="M562" s="259"/>
      <c r="N562" s="260"/>
      <c r="O562" s="260"/>
      <c r="P562" s="260"/>
      <c r="Q562" s="260"/>
      <c r="R562" s="260"/>
      <c r="S562" s="260"/>
      <c r="T562" s="261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T562" s="262" t="s">
        <v>215</v>
      </c>
      <c r="AU562" s="262" t="s">
        <v>91</v>
      </c>
      <c r="AV562" s="14" t="s">
        <v>91</v>
      </c>
      <c r="AW562" s="14" t="s">
        <v>35</v>
      </c>
      <c r="AX562" s="14" t="s">
        <v>78</v>
      </c>
      <c r="AY562" s="262" t="s">
        <v>208</v>
      </c>
    </row>
    <row r="563" s="15" customFormat="1">
      <c r="A563" s="15"/>
      <c r="B563" s="263"/>
      <c r="C563" s="264"/>
      <c r="D563" s="243" t="s">
        <v>215</v>
      </c>
      <c r="E563" s="265" t="s">
        <v>1</v>
      </c>
      <c r="F563" s="266" t="s">
        <v>218</v>
      </c>
      <c r="G563" s="264"/>
      <c r="H563" s="267">
        <v>96</v>
      </c>
      <c r="I563" s="268"/>
      <c r="J563" s="264"/>
      <c r="K563" s="264"/>
      <c r="L563" s="269"/>
      <c r="M563" s="270"/>
      <c r="N563" s="271"/>
      <c r="O563" s="271"/>
      <c r="P563" s="271"/>
      <c r="Q563" s="271"/>
      <c r="R563" s="271"/>
      <c r="S563" s="271"/>
      <c r="T563" s="272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T563" s="273" t="s">
        <v>215</v>
      </c>
      <c r="AU563" s="273" t="s">
        <v>91</v>
      </c>
      <c r="AV563" s="15" t="s">
        <v>214</v>
      </c>
      <c r="AW563" s="15" t="s">
        <v>35</v>
      </c>
      <c r="AX563" s="15" t="s">
        <v>85</v>
      </c>
      <c r="AY563" s="273" t="s">
        <v>208</v>
      </c>
    </row>
    <row r="564" s="2" customFormat="1" ht="21.75" customHeight="1">
      <c r="A564" s="38"/>
      <c r="B564" s="39"/>
      <c r="C564" s="274" t="s">
        <v>606</v>
      </c>
      <c r="D564" s="274" t="s">
        <v>253</v>
      </c>
      <c r="E564" s="275" t="s">
        <v>3615</v>
      </c>
      <c r="F564" s="276" t="s">
        <v>3616</v>
      </c>
      <c r="G564" s="277" t="s">
        <v>213</v>
      </c>
      <c r="H564" s="278">
        <v>2.3039999999999998</v>
      </c>
      <c r="I564" s="279"/>
      <c r="J564" s="280">
        <f>ROUND(I564*H564,2)</f>
        <v>0</v>
      </c>
      <c r="K564" s="281"/>
      <c r="L564" s="282"/>
      <c r="M564" s="283" t="s">
        <v>1</v>
      </c>
      <c r="N564" s="284" t="s">
        <v>44</v>
      </c>
      <c r="O564" s="91"/>
      <c r="P564" s="237">
        <f>O564*H564</f>
        <v>0</v>
      </c>
      <c r="Q564" s="237">
        <v>0</v>
      </c>
      <c r="R564" s="237">
        <f>Q564*H564</f>
        <v>0</v>
      </c>
      <c r="S564" s="237">
        <v>0</v>
      </c>
      <c r="T564" s="238">
        <f>S564*H564</f>
        <v>0</v>
      </c>
      <c r="U564" s="38"/>
      <c r="V564" s="38"/>
      <c r="W564" s="38"/>
      <c r="X564" s="38"/>
      <c r="Y564" s="38"/>
      <c r="Z564" s="38"/>
      <c r="AA564" s="38"/>
      <c r="AB564" s="38"/>
      <c r="AC564" s="38"/>
      <c r="AD564" s="38"/>
      <c r="AE564" s="38"/>
      <c r="AR564" s="239" t="s">
        <v>287</v>
      </c>
      <c r="AT564" s="239" t="s">
        <v>253</v>
      </c>
      <c r="AU564" s="239" t="s">
        <v>91</v>
      </c>
      <c r="AY564" s="17" t="s">
        <v>208</v>
      </c>
      <c r="BE564" s="240">
        <f>IF(N564="základní",J564,0)</f>
        <v>0</v>
      </c>
      <c r="BF564" s="240">
        <f>IF(N564="snížená",J564,0)</f>
        <v>0</v>
      </c>
      <c r="BG564" s="240">
        <f>IF(N564="zákl. přenesená",J564,0)</f>
        <v>0</v>
      </c>
      <c r="BH564" s="240">
        <f>IF(N564="sníž. přenesená",J564,0)</f>
        <v>0</v>
      </c>
      <c r="BI564" s="240">
        <f>IF(N564="nulová",J564,0)</f>
        <v>0</v>
      </c>
      <c r="BJ564" s="17" t="s">
        <v>91</v>
      </c>
      <c r="BK564" s="240">
        <f>ROUND(I564*H564,2)</f>
        <v>0</v>
      </c>
      <c r="BL564" s="17" t="s">
        <v>249</v>
      </c>
      <c r="BM564" s="239" t="s">
        <v>967</v>
      </c>
    </row>
    <row r="565" s="13" customFormat="1">
      <c r="A565" s="13"/>
      <c r="B565" s="241"/>
      <c r="C565" s="242"/>
      <c r="D565" s="243" t="s">
        <v>215</v>
      </c>
      <c r="E565" s="244" t="s">
        <v>1</v>
      </c>
      <c r="F565" s="245" t="s">
        <v>3614</v>
      </c>
      <c r="G565" s="242"/>
      <c r="H565" s="244" t="s">
        <v>1</v>
      </c>
      <c r="I565" s="246"/>
      <c r="J565" s="242"/>
      <c r="K565" s="242"/>
      <c r="L565" s="247"/>
      <c r="M565" s="248"/>
      <c r="N565" s="249"/>
      <c r="O565" s="249"/>
      <c r="P565" s="249"/>
      <c r="Q565" s="249"/>
      <c r="R565" s="249"/>
      <c r="S565" s="249"/>
      <c r="T565" s="250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T565" s="251" t="s">
        <v>215</v>
      </c>
      <c r="AU565" s="251" t="s">
        <v>91</v>
      </c>
      <c r="AV565" s="13" t="s">
        <v>85</v>
      </c>
      <c r="AW565" s="13" t="s">
        <v>35</v>
      </c>
      <c r="AX565" s="13" t="s">
        <v>78</v>
      </c>
      <c r="AY565" s="251" t="s">
        <v>208</v>
      </c>
    </row>
    <row r="566" s="14" customFormat="1">
      <c r="A566" s="14"/>
      <c r="B566" s="252"/>
      <c r="C566" s="253"/>
      <c r="D566" s="243" t="s">
        <v>215</v>
      </c>
      <c r="E566" s="254" t="s">
        <v>1</v>
      </c>
      <c r="F566" s="255" t="s">
        <v>3617</v>
      </c>
      <c r="G566" s="253"/>
      <c r="H566" s="256">
        <v>2.3039999999999998</v>
      </c>
      <c r="I566" s="257"/>
      <c r="J566" s="253"/>
      <c r="K566" s="253"/>
      <c r="L566" s="258"/>
      <c r="M566" s="259"/>
      <c r="N566" s="260"/>
      <c r="O566" s="260"/>
      <c r="P566" s="260"/>
      <c r="Q566" s="260"/>
      <c r="R566" s="260"/>
      <c r="S566" s="260"/>
      <c r="T566" s="261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T566" s="262" t="s">
        <v>215</v>
      </c>
      <c r="AU566" s="262" t="s">
        <v>91</v>
      </c>
      <c r="AV566" s="14" t="s">
        <v>91</v>
      </c>
      <c r="AW566" s="14" t="s">
        <v>35</v>
      </c>
      <c r="AX566" s="14" t="s">
        <v>78</v>
      </c>
      <c r="AY566" s="262" t="s">
        <v>208</v>
      </c>
    </row>
    <row r="567" s="15" customFormat="1">
      <c r="A567" s="15"/>
      <c r="B567" s="263"/>
      <c r="C567" s="264"/>
      <c r="D567" s="243" t="s">
        <v>215</v>
      </c>
      <c r="E567" s="265" t="s">
        <v>1</v>
      </c>
      <c r="F567" s="266" t="s">
        <v>218</v>
      </c>
      <c r="G567" s="264"/>
      <c r="H567" s="267">
        <v>2.3039999999999998</v>
      </c>
      <c r="I567" s="268"/>
      <c r="J567" s="264"/>
      <c r="K567" s="264"/>
      <c r="L567" s="269"/>
      <c r="M567" s="270"/>
      <c r="N567" s="271"/>
      <c r="O567" s="271"/>
      <c r="P567" s="271"/>
      <c r="Q567" s="271"/>
      <c r="R567" s="271"/>
      <c r="S567" s="271"/>
      <c r="T567" s="272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T567" s="273" t="s">
        <v>215</v>
      </c>
      <c r="AU567" s="273" t="s">
        <v>91</v>
      </c>
      <c r="AV567" s="15" t="s">
        <v>214</v>
      </c>
      <c r="AW567" s="15" t="s">
        <v>35</v>
      </c>
      <c r="AX567" s="15" t="s">
        <v>85</v>
      </c>
      <c r="AY567" s="273" t="s">
        <v>208</v>
      </c>
    </row>
    <row r="568" s="2" customFormat="1" ht="55.5" customHeight="1">
      <c r="A568" s="38"/>
      <c r="B568" s="39"/>
      <c r="C568" s="227" t="s">
        <v>968</v>
      </c>
      <c r="D568" s="227" t="s">
        <v>210</v>
      </c>
      <c r="E568" s="228" t="s">
        <v>1026</v>
      </c>
      <c r="F568" s="229" t="s">
        <v>1027</v>
      </c>
      <c r="G568" s="230" t="s">
        <v>267</v>
      </c>
      <c r="H568" s="231">
        <v>8.1999999999999993</v>
      </c>
      <c r="I568" s="232"/>
      <c r="J568" s="233">
        <f>ROUND(I568*H568,2)</f>
        <v>0</v>
      </c>
      <c r="K568" s="234"/>
      <c r="L568" s="44"/>
      <c r="M568" s="235" t="s">
        <v>1</v>
      </c>
      <c r="N568" s="236" t="s">
        <v>44</v>
      </c>
      <c r="O568" s="91"/>
      <c r="P568" s="237">
        <f>O568*H568</f>
        <v>0</v>
      </c>
      <c r="Q568" s="237">
        <v>0</v>
      </c>
      <c r="R568" s="237">
        <f>Q568*H568</f>
        <v>0</v>
      </c>
      <c r="S568" s="237">
        <v>0</v>
      </c>
      <c r="T568" s="238">
        <f>S568*H568</f>
        <v>0</v>
      </c>
      <c r="U568" s="38"/>
      <c r="V568" s="38"/>
      <c r="W568" s="38"/>
      <c r="X568" s="38"/>
      <c r="Y568" s="38"/>
      <c r="Z568" s="38"/>
      <c r="AA568" s="38"/>
      <c r="AB568" s="38"/>
      <c r="AC568" s="38"/>
      <c r="AD568" s="38"/>
      <c r="AE568" s="38"/>
      <c r="AR568" s="239" t="s">
        <v>249</v>
      </c>
      <c r="AT568" s="239" t="s">
        <v>210</v>
      </c>
      <c r="AU568" s="239" t="s">
        <v>91</v>
      </c>
      <c r="AY568" s="17" t="s">
        <v>208</v>
      </c>
      <c r="BE568" s="240">
        <f>IF(N568="základní",J568,0)</f>
        <v>0</v>
      </c>
      <c r="BF568" s="240">
        <f>IF(N568="snížená",J568,0)</f>
        <v>0</v>
      </c>
      <c r="BG568" s="240">
        <f>IF(N568="zákl. přenesená",J568,0)</f>
        <v>0</v>
      </c>
      <c r="BH568" s="240">
        <f>IF(N568="sníž. přenesená",J568,0)</f>
        <v>0</v>
      </c>
      <c r="BI568" s="240">
        <f>IF(N568="nulová",J568,0)</f>
        <v>0</v>
      </c>
      <c r="BJ568" s="17" t="s">
        <v>91</v>
      </c>
      <c r="BK568" s="240">
        <f>ROUND(I568*H568,2)</f>
        <v>0</v>
      </c>
      <c r="BL568" s="17" t="s">
        <v>249</v>
      </c>
      <c r="BM568" s="239" t="s">
        <v>971</v>
      </c>
    </row>
    <row r="569" s="13" customFormat="1">
      <c r="A569" s="13"/>
      <c r="B569" s="241"/>
      <c r="C569" s="242"/>
      <c r="D569" s="243" t="s">
        <v>215</v>
      </c>
      <c r="E569" s="244" t="s">
        <v>1</v>
      </c>
      <c r="F569" s="245" t="s">
        <v>3618</v>
      </c>
      <c r="G569" s="242"/>
      <c r="H569" s="244" t="s">
        <v>1</v>
      </c>
      <c r="I569" s="246"/>
      <c r="J569" s="242"/>
      <c r="K569" s="242"/>
      <c r="L569" s="247"/>
      <c r="M569" s="248"/>
      <c r="N569" s="249"/>
      <c r="O569" s="249"/>
      <c r="P569" s="249"/>
      <c r="Q569" s="249"/>
      <c r="R569" s="249"/>
      <c r="S569" s="249"/>
      <c r="T569" s="250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T569" s="251" t="s">
        <v>215</v>
      </c>
      <c r="AU569" s="251" t="s">
        <v>91</v>
      </c>
      <c r="AV569" s="13" t="s">
        <v>85</v>
      </c>
      <c r="AW569" s="13" t="s">
        <v>35</v>
      </c>
      <c r="AX569" s="13" t="s">
        <v>78</v>
      </c>
      <c r="AY569" s="251" t="s">
        <v>208</v>
      </c>
    </row>
    <row r="570" s="14" customFormat="1">
      <c r="A570" s="14"/>
      <c r="B570" s="252"/>
      <c r="C570" s="253"/>
      <c r="D570" s="243" t="s">
        <v>215</v>
      </c>
      <c r="E570" s="254" t="s">
        <v>1</v>
      </c>
      <c r="F570" s="255" t="s">
        <v>3619</v>
      </c>
      <c r="G570" s="253"/>
      <c r="H570" s="256">
        <v>8.1999999999999993</v>
      </c>
      <c r="I570" s="257"/>
      <c r="J570" s="253"/>
      <c r="K570" s="253"/>
      <c r="L570" s="258"/>
      <c r="M570" s="259"/>
      <c r="N570" s="260"/>
      <c r="O570" s="260"/>
      <c r="P570" s="260"/>
      <c r="Q570" s="260"/>
      <c r="R570" s="260"/>
      <c r="S570" s="260"/>
      <c r="T570" s="261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T570" s="262" t="s">
        <v>215</v>
      </c>
      <c r="AU570" s="262" t="s">
        <v>91</v>
      </c>
      <c r="AV570" s="14" t="s">
        <v>91</v>
      </c>
      <c r="AW570" s="14" t="s">
        <v>35</v>
      </c>
      <c r="AX570" s="14" t="s">
        <v>78</v>
      </c>
      <c r="AY570" s="262" t="s">
        <v>208</v>
      </c>
    </row>
    <row r="571" s="15" customFormat="1">
      <c r="A571" s="15"/>
      <c r="B571" s="263"/>
      <c r="C571" s="264"/>
      <c r="D571" s="243" t="s">
        <v>215</v>
      </c>
      <c r="E571" s="265" t="s">
        <v>1</v>
      </c>
      <c r="F571" s="266" t="s">
        <v>218</v>
      </c>
      <c r="G571" s="264"/>
      <c r="H571" s="267">
        <v>8.1999999999999993</v>
      </c>
      <c r="I571" s="268"/>
      <c r="J571" s="264"/>
      <c r="K571" s="264"/>
      <c r="L571" s="269"/>
      <c r="M571" s="270"/>
      <c r="N571" s="271"/>
      <c r="O571" s="271"/>
      <c r="P571" s="271"/>
      <c r="Q571" s="271"/>
      <c r="R571" s="271"/>
      <c r="S571" s="271"/>
      <c r="T571" s="272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T571" s="273" t="s">
        <v>215</v>
      </c>
      <c r="AU571" s="273" t="s">
        <v>91</v>
      </c>
      <c r="AV571" s="15" t="s">
        <v>214</v>
      </c>
      <c r="AW571" s="15" t="s">
        <v>35</v>
      </c>
      <c r="AX571" s="15" t="s">
        <v>85</v>
      </c>
      <c r="AY571" s="273" t="s">
        <v>208</v>
      </c>
    </row>
    <row r="572" s="2" customFormat="1" ht="16.5" customHeight="1">
      <c r="A572" s="38"/>
      <c r="B572" s="39"/>
      <c r="C572" s="274" t="s">
        <v>614</v>
      </c>
      <c r="D572" s="274" t="s">
        <v>253</v>
      </c>
      <c r="E572" s="275" t="s">
        <v>1032</v>
      </c>
      <c r="F572" s="276" t="s">
        <v>1033</v>
      </c>
      <c r="G572" s="277" t="s">
        <v>213</v>
      </c>
      <c r="H572" s="278">
        <v>0.246</v>
      </c>
      <c r="I572" s="279"/>
      <c r="J572" s="280">
        <f>ROUND(I572*H572,2)</f>
        <v>0</v>
      </c>
      <c r="K572" s="281"/>
      <c r="L572" s="282"/>
      <c r="M572" s="283" t="s">
        <v>1</v>
      </c>
      <c r="N572" s="284" t="s">
        <v>44</v>
      </c>
      <c r="O572" s="91"/>
      <c r="P572" s="237">
        <f>O572*H572</f>
        <v>0</v>
      </c>
      <c r="Q572" s="237">
        <v>0</v>
      </c>
      <c r="R572" s="237">
        <f>Q572*H572</f>
        <v>0</v>
      </c>
      <c r="S572" s="237">
        <v>0</v>
      </c>
      <c r="T572" s="238">
        <f>S572*H572</f>
        <v>0</v>
      </c>
      <c r="U572" s="38"/>
      <c r="V572" s="38"/>
      <c r="W572" s="38"/>
      <c r="X572" s="38"/>
      <c r="Y572" s="38"/>
      <c r="Z572" s="38"/>
      <c r="AA572" s="38"/>
      <c r="AB572" s="38"/>
      <c r="AC572" s="38"/>
      <c r="AD572" s="38"/>
      <c r="AE572" s="38"/>
      <c r="AR572" s="239" t="s">
        <v>287</v>
      </c>
      <c r="AT572" s="239" t="s">
        <v>253</v>
      </c>
      <c r="AU572" s="239" t="s">
        <v>91</v>
      </c>
      <c r="AY572" s="17" t="s">
        <v>208</v>
      </c>
      <c r="BE572" s="240">
        <f>IF(N572="základní",J572,0)</f>
        <v>0</v>
      </c>
      <c r="BF572" s="240">
        <f>IF(N572="snížená",J572,0)</f>
        <v>0</v>
      </c>
      <c r="BG572" s="240">
        <f>IF(N572="zákl. přenesená",J572,0)</f>
        <v>0</v>
      </c>
      <c r="BH572" s="240">
        <f>IF(N572="sníž. přenesená",J572,0)</f>
        <v>0</v>
      </c>
      <c r="BI572" s="240">
        <f>IF(N572="nulová",J572,0)</f>
        <v>0</v>
      </c>
      <c r="BJ572" s="17" t="s">
        <v>91</v>
      </c>
      <c r="BK572" s="240">
        <f>ROUND(I572*H572,2)</f>
        <v>0</v>
      </c>
      <c r="BL572" s="17" t="s">
        <v>249</v>
      </c>
      <c r="BM572" s="239" t="s">
        <v>974</v>
      </c>
    </row>
    <row r="573" s="13" customFormat="1">
      <c r="A573" s="13"/>
      <c r="B573" s="241"/>
      <c r="C573" s="242"/>
      <c r="D573" s="243" t="s">
        <v>215</v>
      </c>
      <c r="E573" s="244" t="s">
        <v>1</v>
      </c>
      <c r="F573" s="245" t="s">
        <v>3618</v>
      </c>
      <c r="G573" s="242"/>
      <c r="H573" s="244" t="s">
        <v>1</v>
      </c>
      <c r="I573" s="246"/>
      <c r="J573" s="242"/>
      <c r="K573" s="242"/>
      <c r="L573" s="247"/>
      <c r="M573" s="248"/>
      <c r="N573" s="249"/>
      <c r="O573" s="249"/>
      <c r="P573" s="249"/>
      <c r="Q573" s="249"/>
      <c r="R573" s="249"/>
      <c r="S573" s="249"/>
      <c r="T573" s="250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T573" s="251" t="s">
        <v>215</v>
      </c>
      <c r="AU573" s="251" t="s">
        <v>91</v>
      </c>
      <c r="AV573" s="13" t="s">
        <v>85</v>
      </c>
      <c r="AW573" s="13" t="s">
        <v>35</v>
      </c>
      <c r="AX573" s="13" t="s">
        <v>78</v>
      </c>
      <c r="AY573" s="251" t="s">
        <v>208</v>
      </c>
    </row>
    <row r="574" s="14" customFormat="1">
      <c r="A574" s="14"/>
      <c r="B574" s="252"/>
      <c r="C574" s="253"/>
      <c r="D574" s="243" t="s">
        <v>215</v>
      </c>
      <c r="E574" s="254" t="s">
        <v>1</v>
      </c>
      <c r="F574" s="255" t="s">
        <v>3620</v>
      </c>
      <c r="G574" s="253"/>
      <c r="H574" s="256">
        <v>0.246</v>
      </c>
      <c r="I574" s="257"/>
      <c r="J574" s="253"/>
      <c r="K574" s="253"/>
      <c r="L574" s="258"/>
      <c r="M574" s="259"/>
      <c r="N574" s="260"/>
      <c r="O574" s="260"/>
      <c r="P574" s="260"/>
      <c r="Q574" s="260"/>
      <c r="R574" s="260"/>
      <c r="S574" s="260"/>
      <c r="T574" s="261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T574" s="262" t="s">
        <v>215</v>
      </c>
      <c r="AU574" s="262" t="s">
        <v>91</v>
      </c>
      <c r="AV574" s="14" t="s">
        <v>91</v>
      </c>
      <c r="AW574" s="14" t="s">
        <v>35</v>
      </c>
      <c r="AX574" s="14" t="s">
        <v>78</v>
      </c>
      <c r="AY574" s="262" t="s">
        <v>208</v>
      </c>
    </row>
    <row r="575" s="15" customFormat="1">
      <c r="A575" s="15"/>
      <c r="B575" s="263"/>
      <c r="C575" s="264"/>
      <c r="D575" s="243" t="s">
        <v>215</v>
      </c>
      <c r="E575" s="265" t="s">
        <v>1</v>
      </c>
      <c r="F575" s="266" t="s">
        <v>218</v>
      </c>
      <c r="G575" s="264"/>
      <c r="H575" s="267">
        <v>0.246</v>
      </c>
      <c r="I575" s="268"/>
      <c r="J575" s="264"/>
      <c r="K575" s="264"/>
      <c r="L575" s="269"/>
      <c r="M575" s="270"/>
      <c r="N575" s="271"/>
      <c r="O575" s="271"/>
      <c r="P575" s="271"/>
      <c r="Q575" s="271"/>
      <c r="R575" s="271"/>
      <c r="S575" s="271"/>
      <c r="T575" s="272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T575" s="273" t="s">
        <v>215</v>
      </c>
      <c r="AU575" s="273" t="s">
        <v>91</v>
      </c>
      <c r="AV575" s="15" t="s">
        <v>214</v>
      </c>
      <c r="AW575" s="15" t="s">
        <v>35</v>
      </c>
      <c r="AX575" s="15" t="s">
        <v>85</v>
      </c>
      <c r="AY575" s="273" t="s">
        <v>208</v>
      </c>
    </row>
    <row r="576" s="2" customFormat="1" ht="49.05" customHeight="1">
      <c r="A576" s="38"/>
      <c r="B576" s="39"/>
      <c r="C576" s="227" t="s">
        <v>975</v>
      </c>
      <c r="D576" s="227" t="s">
        <v>210</v>
      </c>
      <c r="E576" s="228" t="s">
        <v>1044</v>
      </c>
      <c r="F576" s="229" t="s">
        <v>1045</v>
      </c>
      <c r="G576" s="230" t="s">
        <v>308</v>
      </c>
      <c r="H576" s="231">
        <v>120</v>
      </c>
      <c r="I576" s="232"/>
      <c r="J576" s="233">
        <f>ROUND(I576*H576,2)</f>
        <v>0</v>
      </c>
      <c r="K576" s="234"/>
      <c r="L576" s="44"/>
      <c r="M576" s="235" t="s">
        <v>1</v>
      </c>
      <c r="N576" s="236" t="s">
        <v>44</v>
      </c>
      <c r="O576" s="91"/>
      <c r="P576" s="237">
        <f>O576*H576</f>
        <v>0</v>
      </c>
      <c r="Q576" s="237">
        <v>0</v>
      </c>
      <c r="R576" s="237">
        <f>Q576*H576</f>
        <v>0</v>
      </c>
      <c r="S576" s="237">
        <v>0</v>
      </c>
      <c r="T576" s="238">
        <f>S576*H576</f>
        <v>0</v>
      </c>
      <c r="U576" s="38"/>
      <c r="V576" s="38"/>
      <c r="W576" s="38"/>
      <c r="X576" s="38"/>
      <c r="Y576" s="38"/>
      <c r="Z576" s="38"/>
      <c r="AA576" s="38"/>
      <c r="AB576" s="38"/>
      <c r="AC576" s="38"/>
      <c r="AD576" s="38"/>
      <c r="AE576" s="38"/>
      <c r="AR576" s="239" t="s">
        <v>249</v>
      </c>
      <c r="AT576" s="239" t="s">
        <v>210</v>
      </c>
      <c r="AU576" s="239" t="s">
        <v>91</v>
      </c>
      <c r="AY576" s="17" t="s">
        <v>208</v>
      </c>
      <c r="BE576" s="240">
        <f>IF(N576="základní",J576,0)</f>
        <v>0</v>
      </c>
      <c r="BF576" s="240">
        <f>IF(N576="snížená",J576,0)</f>
        <v>0</v>
      </c>
      <c r="BG576" s="240">
        <f>IF(N576="zákl. přenesená",J576,0)</f>
        <v>0</v>
      </c>
      <c r="BH576" s="240">
        <f>IF(N576="sníž. přenesená",J576,0)</f>
        <v>0</v>
      </c>
      <c r="BI576" s="240">
        <f>IF(N576="nulová",J576,0)</f>
        <v>0</v>
      </c>
      <c r="BJ576" s="17" t="s">
        <v>91</v>
      </c>
      <c r="BK576" s="240">
        <f>ROUND(I576*H576,2)</f>
        <v>0</v>
      </c>
      <c r="BL576" s="17" t="s">
        <v>249</v>
      </c>
      <c r="BM576" s="239" t="s">
        <v>978</v>
      </c>
    </row>
    <row r="577" s="2" customFormat="1" ht="37.8" customHeight="1">
      <c r="A577" s="38"/>
      <c r="B577" s="39"/>
      <c r="C577" s="227" t="s">
        <v>619</v>
      </c>
      <c r="D577" s="227" t="s">
        <v>210</v>
      </c>
      <c r="E577" s="228" t="s">
        <v>1048</v>
      </c>
      <c r="F577" s="229" t="s">
        <v>1049</v>
      </c>
      <c r="G577" s="230" t="s">
        <v>213</v>
      </c>
      <c r="H577" s="231">
        <v>3.2360000000000002</v>
      </c>
      <c r="I577" s="232"/>
      <c r="J577" s="233">
        <f>ROUND(I577*H577,2)</f>
        <v>0</v>
      </c>
      <c r="K577" s="234"/>
      <c r="L577" s="44"/>
      <c r="M577" s="235" t="s">
        <v>1</v>
      </c>
      <c r="N577" s="236" t="s">
        <v>44</v>
      </c>
      <c r="O577" s="91"/>
      <c r="P577" s="237">
        <f>O577*H577</f>
        <v>0</v>
      </c>
      <c r="Q577" s="237">
        <v>0</v>
      </c>
      <c r="R577" s="237">
        <f>Q577*H577</f>
        <v>0</v>
      </c>
      <c r="S577" s="237">
        <v>0</v>
      </c>
      <c r="T577" s="238">
        <f>S577*H577</f>
        <v>0</v>
      </c>
      <c r="U577" s="38"/>
      <c r="V577" s="38"/>
      <c r="W577" s="38"/>
      <c r="X577" s="38"/>
      <c r="Y577" s="38"/>
      <c r="Z577" s="38"/>
      <c r="AA577" s="38"/>
      <c r="AB577" s="38"/>
      <c r="AC577" s="38"/>
      <c r="AD577" s="38"/>
      <c r="AE577" s="38"/>
      <c r="AR577" s="239" t="s">
        <v>249</v>
      </c>
      <c r="AT577" s="239" t="s">
        <v>210</v>
      </c>
      <c r="AU577" s="239" t="s">
        <v>91</v>
      </c>
      <c r="AY577" s="17" t="s">
        <v>208</v>
      </c>
      <c r="BE577" s="240">
        <f>IF(N577="základní",J577,0)</f>
        <v>0</v>
      </c>
      <c r="BF577" s="240">
        <f>IF(N577="snížená",J577,0)</f>
        <v>0</v>
      </c>
      <c r="BG577" s="240">
        <f>IF(N577="zákl. přenesená",J577,0)</f>
        <v>0</v>
      </c>
      <c r="BH577" s="240">
        <f>IF(N577="sníž. přenesená",J577,0)</f>
        <v>0</v>
      </c>
      <c r="BI577" s="240">
        <f>IF(N577="nulová",J577,0)</f>
        <v>0</v>
      </c>
      <c r="BJ577" s="17" t="s">
        <v>91</v>
      </c>
      <c r="BK577" s="240">
        <f>ROUND(I577*H577,2)</f>
        <v>0</v>
      </c>
      <c r="BL577" s="17" t="s">
        <v>249</v>
      </c>
      <c r="BM577" s="239" t="s">
        <v>981</v>
      </c>
    </row>
    <row r="578" s="14" customFormat="1">
      <c r="A578" s="14"/>
      <c r="B578" s="252"/>
      <c r="C578" s="253"/>
      <c r="D578" s="243" t="s">
        <v>215</v>
      </c>
      <c r="E578" s="254" t="s">
        <v>1</v>
      </c>
      <c r="F578" s="255" t="s">
        <v>3598</v>
      </c>
      <c r="G578" s="253"/>
      <c r="H578" s="256">
        <v>3.2360000000000002</v>
      </c>
      <c r="I578" s="257"/>
      <c r="J578" s="253"/>
      <c r="K578" s="253"/>
      <c r="L578" s="258"/>
      <c r="M578" s="259"/>
      <c r="N578" s="260"/>
      <c r="O578" s="260"/>
      <c r="P578" s="260"/>
      <c r="Q578" s="260"/>
      <c r="R578" s="260"/>
      <c r="S578" s="260"/>
      <c r="T578" s="261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T578" s="262" t="s">
        <v>215</v>
      </c>
      <c r="AU578" s="262" t="s">
        <v>91</v>
      </c>
      <c r="AV578" s="14" t="s">
        <v>91</v>
      </c>
      <c r="AW578" s="14" t="s">
        <v>35</v>
      </c>
      <c r="AX578" s="14" t="s">
        <v>78</v>
      </c>
      <c r="AY578" s="262" t="s">
        <v>208</v>
      </c>
    </row>
    <row r="579" s="15" customFormat="1">
      <c r="A579" s="15"/>
      <c r="B579" s="263"/>
      <c r="C579" s="264"/>
      <c r="D579" s="243" t="s">
        <v>215</v>
      </c>
      <c r="E579" s="265" t="s">
        <v>1</v>
      </c>
      <c r="F579" s="266" t="s">
        <v>218</v>
      </c>
      <c r="G579" s="264"/>
      <c r="H579" s="267">
        <v>3.2360000000000002</v>
      </c>
      <c r="I579" s="268"/>
      <c r="J579" s="264"/>
      <c r="K579" s="264"/>
      <c r="L579" s="269"/>
      <c r="M579" s="270"/>
      <c r="N579" s="271"/>
      <c r="O579" s="271"/>
      <c r="P579" s="271"/>
      <c r="Q579" s="271"/>
      <c r="R579" s="271"/>
      <c r="S579" s="271"/>
      <c r="T579" s="272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T579" s="273" t="s">
        <v>215</v>
      </c>
      <c r="AU579" s="273" t="s">
        <v>91</v>
      </c>
      <c r="AV579" s="15" t="s">
        <v>214</v>
      </c>
      <c r="AW579" s="15" t="s">
        <v>35</v>
      </c>
      <c r="AX579" s="15" t="s">
        <v>85</v>
      </c>
      <c r="AY579" s="273" t="s">
        <v>208</v>
      </c>
    </row>
    <row r="580" s="12" customFormat="1" ht="22.8" customHeight="1">
      <c r="A580" s="12"/>
      <c r="B580" s="211"/>
      <c r="C580" s="212"/>
      <c r="D580" s="213" t="s">
        <v>77</v>
      </c>
      <c r="E580" s="225" t="s">
        <v>1064</v>
      </c>
      <c r="F580" s="225" t="s">
        <v>1065</v>
      </c>
      <c r="G580" s="212"/>
      <c r="H580" s="212"/>
      <c r="I580" s="215"/>
      <c r="J580" s="226">
        <f>BK580</f>
        <v>0</v>
      </c>
      <c r="K580" s="212"/>
      <c r="L580" s="217"/>
      <c r="M580" s="218"/>
      <c r="N580" s="219"/>
      <c r="O580" s="219"/>
      <c r="P580" s="220">
        <f>SUM(P581:P620)</f>
        <v>0</v>
      </c>
      <c r="Q580" s="219"/>
      <c r="R580" s="220">
        <f>SUM(R581:R620)</f>
        <v>0</v>
      </c>
      <c r="S580" s="219"/>
      <c r="T580" s="221">
        <f>SUM(T581:T620)</f>
        <v>0</v>
      </c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R580" s="222" t="s">
        <v>91</v>
      </c>
      <c r="AT580" s="223" t="s">
        <v>77</v>
      </c>
      <c r="AU580" s="223" t="s">
        <v>85</v>
      </c>
      <c r="AY580" s="222" t="s">
        <v>208</v>
      </c>
      <c r="BK580" s="224">
        <f>SUM(BK581:BK620)</f>
        <v>0</v>
      </c>
    </row>
    <row r="581" s="2" customFormat="1" ht="24.15" customHeight="1">
      <c r="A581" s="38"/>
      <c r="B581" s="39"/>
      <c r="C581" s="227" t="s">
        <v>984</v>
      </c>
      <c r="D581" s="227" t="s">
        <v>210</v>
      </c>
      <c r="E581" s="228" t="s">
        <v>1067</v>
      </c>
      <c r="F581" s="229" t="s">
        <v>1068</v>
      </c>
      <c r="G581" s="230" t="s">
        <v>308</v>
      </c>
      <c r="H581" s="231">
        <v>561</v>
      </c>
      <c r="I581" s="232"/>
      <c r="J581" s="233">
        <f>ROUND(I581*H581,2)</f>
        <v>0</v>
      </c>
      <c r="K581" s="234"/>
      <c r="L581" s="44"/>
      <c r="M581" s="235" t="s">
        <v>1</v>
      </c>
      <c r="N581" s="236" t="s">
        <v>44</v>
      </c>
      <c r="O581" s="91"/>
      <c r="P581" s="237">
        <f>O581*H581</f>
        <v>0</v>
      </c>
      <c r="Q581" s="237">
        <v>0</v>
      </c>
      <c r="R581" s="237">
        <f>Q581*H581</f>
        <v>0</v>
      </c>
      <c r="S581" s="237">
        <v>0</v>
      </c>
      <c r="T581" s="238">
        <f>S581*H581</f>
        <v>0</v>
      </c>
      <c r="U581" s="38"/>
      <c r="V581" s="38"/>
      <c r="W581" s="38"/>
      <c r="X581" s="38"/>
      <c r="Y581" s="38"/>
      <c r="Z581" s="38"/>
      <c r="AA581" s="38"/>
      <c r="AB581" s="38"/>
      <c r="AC581" s="38"/>
      <c r="AD581" s="38"/>
      <c r="AE581" s="38"/>
      <c r="AR581" s="239" t="s">
        <v>249</v>
      </c>
      <c r="AT581" s="239" t="s">
        <v>210</v>
      </c>
      <c r="AU581" s="239" t="s">
        <v>91</v>
      </c>
      <c r="AY581" s="17" t="s">
        <v>208</v>
      </c>
      <c r="BE581" s="240">
        <f>IF(N581="základní",J581,0)</f>
        <v>0</v>
      </c>
      <c r="BF581" s="240">
        <f>IF(N581="snížená",J581,0)</f>
        <v>0</v>
      </c>
      <c r="BG581" s="240">
        <f>IF(N581="zákl. přenesená",J581,0)</f>
        <v>0</v>
      </c>
      <c r="BH581" s="240">
        <f>IF(N581="sníž. přenesená",J581,0)</f>
        <v>0</v>
      </c>
      <c r="BI581" s="240">
        <f>IF(N581="nulová",J581,0)</f>
        <v>0</v>
      </c>
      <c r="BJ581" s="17" t="s">
        <v>91</v>
      </c>
      <c r="BK581" s="240">
        <f>ROUND(I581*H581,2)</f>
        <v>0</v>
      </c>
      <c r="BL581" s="17" t="s">
        <v>249</v>
      </c>
      <c r="BM581" s="239" t="s">
        <v>987</v>
      </c>
    </row>
    <row r="582" s="2" customFormat="1" ht="24.15" customHeight="1">
      <c r="A582" s="38"/>
      <c r="B582" s="39"/>
      <c r="C582" s="227" t="s">
        <v>624</v>
      </c>
      <c r="D582" s="227" t="s">
        <v>210</v>
      </c>
      <c r="E582" s="228" t="s">
        <v>1070</v>
      </c>
      <c r="F582" s="229" t="s">
        <v>1071</v>
      </c>
      <c r="G582" s="230" t="s">
        <v>267</v>
      </c>
      <c r="H582" s="231">
        <v>128.15000000000001</v>
      </c>
      <c r="I582" s="232"/>
      <c r="J582" s="233">
        <f>ROUND(I582*H582,2)</f>
        <v>0</v>
      </c>
      <c r="K582" s="234"/>
      <c r="L582" s="44"/>
      <c r="M582" s="235" t="s">
        <v>1</v>
      </c>
      <c r="N582" s="236" t="s">
        <v>44</v>
      </c>
      <c r="O582" s="91"/>
      <c r="P582" s="237">
        <f>O582*H582</f>
        <v>0</v>
      </c>
      <c r="Q582" s="237">
        <v>0</v>
      </c>
      <c r="R582" s="237">
        <f>Q582*H582</f>
        <v>0</v>
      </c>
      <c r="S582" s="237">
        <v>0</v>
      </c>
      <c r="T582" s="238">
        <f>S582*H582</f>
        <v>0</v>
      </c>
      <c r="U582" s="38"/>
      <c r="V582" s="38"/>
      <c r="W582" s="38"/>
      <c r="X582" s="38"/>
      <c r="Y582" s="38"/>
      <c r="Z582" s="38"/>
      <c r="AA582" s="38"/>
      <c r="AB582" s="38"/>
      <c r="AC582" s="38"/>
      <c r="AD582" s="38"/>
      <c r="AE582" s="38"/>
      <c r="AR582" s="239" t="s">
        <v>249</v>
      </c>
      <c r="AT582" s="239" t="s">
        <v>210</v>
      </c>
      <c r="AU582" s="239" t="s">
        <v>91</v>
      </c>
      <c r="AY582" s="17" t="s">
        <v>208</v>
      </c>
      <c r="BE582" s="240">
        <f>IF(N582="základní",J582,0)</f>
        <v>0</v>
      </c>
      <c r="BF582" s="240">
        <f>IF(N582="snížená",J582,0)</f>
        <v>0</v>
      </c>
      <c r="BG582" s="240">
        <f>IF(N582="zákl. přenesená",J582,0)</f>
        <v>0</v>
      </c>
      <c r="BH582" s="240">
        <f>IF(N582="sníž. přenesená",J582,0)</f>
        <v>0</v>
      </c>
      <c r="BI582" s="240">
        <f>IF(N582="nulová",J582,0)</f>
        <v>0</v>
      </c>
      <c r="BJ582" s="17" t="s">
        <v>91</v>
      </c>
      <c r="BK582" s="240">
        <f>ROUND(I582*H582,2)</f>
        <v>0</v>
      </c>
      <c r="BL582" s="17" t="s">
        <v>249</v>
      </c>
      <c r="BM582" s="239" t="s">
        <v>991</v>
      </c>
    </row>
    <row r="583" s="13" customFormat="1">
      <c r="A583" s="13"/>
      <c r="B583" s="241"/>
      <c r="C583" s="242"/>
      <c r="D583" s="243" t="s">
        <v>215</v>
      </c>
      <c r="E583" s="244" t="s">
        <v>1</v>
      </c>
      <c r="F583" s="245" t="s">
        <v>3621</v>
      </c>
      <c r="G583" s="242"/>
      <c r="H583" s="244" t="s">
        <v>1</v>
      </c>
      <c r="I583" s="246"/>
      <c r="J583" s="242"/>
      <c r="K583" s="242"/>
      <c r="L583" s="247"/>
      <c r="M583" s="248"/>
      <c r="N583" s="249"/>
      <c r="O583" s="249"/>
      <c r="P583" s="249"/>
      <c r="Q583" s="249"/>
      <c r="R583" s="249"/>
      <c r="S583" s="249"/>
      <c r="T583" s="250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T583" s="251" t="s">
        <v>215</v>
      </c>
      <c r="AU583" s="251" t="s">
        <v>91</v>
      </c>
      <c r="AV583" s="13" t="s">
        <v>85</v>
      </c>
      <c r="AW583" s="13" t="s">
        <v>35</v>
      </c>
      <c r="AX583" s="13" t="s">
        <v>78</v>
      </c>
      <c r="AY583" s="251" t="s">
        <v>208</v>
      </c>
    </row>
    <row r="584" s="14" customFormat="1">
      <c r="A584" s="14"/>
      <c r="B584" s="252"/>
      <c r="C584" s="253"/>
      <c r="D584" s="243" t="s">
        <v>215</v>
      </c>
      <c r="E584" s="254" t="s">
        <v>1</v>
      </c>
      <c r="F584" s="255" t="s">
        <v>3622</v>
      </c>
      <c r="G584" s="253"/>
      <c r="H584" s="256">
        <v>13.5</v>
      </c>
      <c r="I584" s="257"/>
      <c r="J584" s="253"/>
      <c r="K584" s="253"/>
      <c r="L584" s="258"/>
      <c r="M584" s="259"/>
      <c r="N584" s="260"/>
      <c r="O584" s="260"/>
      <c r="P584" s="260"/>
      <c r="Q584" s="260"/>
      <c r="R584" s="260"/>
      <c r="S584" s="260"/>
      <c r="T584" s="261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T584" s="262" t="s">
        <v>215</v>
      </c>
      <c r="AU584" s="262" t="s">
        <v>91</v>
      </c>
      <c r="AV584" s="14" t="s">
        <v>91</v>
      </c>
      <c r="AW584" s="14" t="s">
        <v>35</v>
      </c>
      <c r="AX584" s="14" t="s">
        <v>78</v>
      </c>
      <c r="AY584" s="262" t="s">
        <v>208</v>
      </c>
    </row>
    <row r="585" s="13" customFormat="1">
      <c r="A585" s="13"/>
      <c r="B585" s="241"/>
      <c r="C585" s="242"/>
      <c r="D585" s="243" t="s">
        <v>215</v>
      </c>
      <c r="E585" s="244" t="s">
        <v>1</v>
      </c>
      <c r="F585" s="245" t="s">
        <v>3623</v>
      </c>
      <c r="G585" s="242"/>
      <c r="H585" s="244" t="s">
        <v>1</v>
      </c>
      <c r="I585" s="246"/>
      <c r="J585" s="242"/>
      <c r="K585" s="242"/>
      <c r="L585" s="247"/>
      <c r="M585" s="248"/>
      <c r="N585" s="249"/>
      <c r="O585" s="249"/>
      <c r="P585" s="249"/>
      <c r="Q585" s="249"/>
      <c r="R585" s="249"/>
      <c r="S585" s="249"/>
      <c r="T585" s="250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T585" s="251" t="s">
        <v>215</v>
      </c>
      <c r="AU585" s="251" t="s">
        <v>91</v>
      </c>
      <c r="AV585" s="13" t="s">
        <v>85</v>
      </c>
      <c r="AW585" s="13" t="s">
        <v>35</v>
      </c>
      <c r="AX585" s="13" t="s">
        <v>78</v>
      </c>
      <c r="AY585" s="251" t="s">
        <v>208</v>
      </c>
    </row>
    <row r="586" s="14" customFormat="1">
      <c r="A586" s="14"/>
      <c r="B586" s="252"/>
      <c r="C586" s="253"/>
      <c r="D586" s="243" t="s">
        <v>215</v>
      </c>
      <c r="E586" s="254" t="s">
        <v>1</v>
      </c>
      <c r="F586" s="255" t="s">
        <v>3624</v>
      </c>
      <c r="G586" s="253"/>
      <c r="H586" s="256">
        <v>1.8</v>
      </c>
      <c r="I586" s="257"/>
      <c r="J586" s="253"/>
      <c r="K586" s="253"/>
      <c r="L586" s="258"/>
      <c r="M586" s="259"/>
      <c r="N586" s="260"/>
      <c r="O586" s="260"/>
      <c r="P586" s="260"/>
      <c r="Q586" s="260"/>
      <c r="R586" s="260"/>
      <c r="S586" s="260"/>
      <c r="T586" s="261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T586" s="262" t="s">
        <v>215</v>
      </c>
      <c r="AU586" s="262" t="s">
        <v>91</v>
      </c>
      <c r="AV586" s="14" t="s">
        <v>91</v>
      </c>
      <c r="AW586" s="14" t="s">
        <v>35</v>
      </c>
      <c r="AX586" s="14" t="s">
        <v>78</v>
      </c>
      <c r="AY586" s="262" t="s">
        <v>208</v>
      </c>
    </row>
    <row r="587" s="13" customFormat="1">
      <c r="A587" s="13"/>
      <c r="B587" s="241"/>
      <c r="C587" s="242"/>
      <c r="D587" s="243" t="s">
        <v>215</v>
      </c>
      <c r="E587" s="244" t="s">
        <v>1</v>
      </c>
      <c r="F587" s="245" t="s">
        <v>3625</v>
      </c>
      <c r="G587" s="242"/>
      <c r="H587" s="244" t="s">
        <v>1</v>
      </c>
      <c r="I587" s="246"/>
      <c r="J587" s="242"/>
      <c r="K587" s="242"/>
      <c r="L587" s="247"/>
      <c r="M587" s="248"/>
      <c r="N587" s="249"/>
      <c r="O587" s="249"/>
      <c r="P587" s="249"/>
      <c r="Q587" s="249"/>
      <c r="R587" s="249"/>
      <c r="S587" s="249"/>
      <c r="T587" s="250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T587" s="251" t="s">
        <v>215</v>
      </c>
      <c r="AU587" s="251" t="s">
        <v>91</v>
      </c>
      <c r="AV587" s="13" t="s">
        <v>85</v>
      </c>
      <c r="AW587" s="13" t="s">
        <v>35</v>
      </c>
      <c r="AX587" s="13" t="s">
        <v>78</v>
      </c>
      <c r="AY587" s="251" t="s">
        <v>208</v>
      </c>
    </row>
    <row r="588" s="14" customFormat="1">
      <c r="A588" s="14"/>
      <c r="B588" s="252"/>
      <c r="C588" s="253"/>
      <c r="D588" s="243" t="s">
        <v>215</v>
      </c>
      <c r="E588" s="254" t="s">
        <v>1</v>
      </c>
      <c r="F588" s="255" t="s">
        <v>3626</v>
      </c>
      <c r="G588" s="253"/>
      <c r="H588" s="256">
        <v>1.8</v>
      </c>
      <c r="I588" s="257"/>
      <c r="J588" s="253"/>
      <c r="K588" s="253"/>
      <c r="L588" s="258"/>
      <c r="M588" s="259"/>
      <c r="N588" s="260"/>
      <c r="O588" s="260"/>
      <c r="P588" s="260"/>
      <c r="Q588" s="260"/>
      <c r="R588" s="260"/>
      <c r="S588" s="260"/>
      <c r="T588" s="261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T588" s="262" t="s">
        <v>215</v>
      </c>
      <c r="AU588" s="262" t="s">
        <v>91</v>
      </c>
      <c r="AV588" s="14" t="s">
        <v>91</v>
      </c>
      <c r="AW588" s="14" t="s">
        <v>35</v>
      </c>
      <c r="AX588" s="14" t="s">
        <v>78</v>
      </c>
      <c r="AY588" s="262" t="s">
        <v>208</v>
      </c>
    </row>
    <row r="589" s="13" customFormat="1">
      <c r="A589" s="13"/>
      <c r="B589" s="241"/>
      <c r="C589" s="242"/>
      <c r="D589" s="243" t="s">
        <v>215</v>
      </c>
      <c r="E589" s="244" t="s">
        <v>1</v>
      </c>
      <c r="F589" s="245" t="s">
        <v>3627</v>
      </c>
      <c r="G589" s="242"/>
      <c r="H589" s="244" t="s">
        <v>1</v>
      </c>
      <c r="I589" s="246"/>
      <c r="J589" s="242"/>
      <c r="K589" s="242"/>
      <c r="L589" s="247"/>
      <c r="M589" s="248"/>
      <c r="N589" s="249"/>
      <c r="O589" s="249"/>
      <c r="P589" s="249"/>
      <c r="Q589" s="249"/>
      <c r="R589" s="249"/>
      <c r="S589" s="249"/>
      <c r="T589" s="250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T589" s="251" t="s">
        <v>215</v>
      </c>
      <c r="AU589" s="251" t="s">
        <v>91</v>
      </c>
      <c r="AV589" s="13" t="s">
        <v>85</v>
      </c>
      <c r="AW589" s="13" t="s">
        <v>35</v>
      </c>
      <c r="AX589" s="13" t="s">
        <v>78</v>
      </c>
      <c r="AY589" s="251" t="s">
        <v>208</v>
      </c>
    </row>
    <row r="590" s="14" customFormat="1">
      <c r="A590" s="14"/>
      <c r="B590" s="252"/>
      <c r="C590" s="253"/>
      <c r="D590" s="243" t="s">
        <v>215</v>
      </c>
      <c r="E590" s="254" t="s">
        <v>1</v>
      </c>
      <c r="F590" s="255" t="s">
        <v>3628</v>
      </c>
      <c r="G590" s="253"/>
      <c r="H590" s="256">
        <v>102</v>
      </c>
      <c r="I590" s="257"/>
      <c r="J590" s="253"/>
      <c r="K590" s="253"/>
      <c r="L590" s="258"/>
      <c r="M590" s="259"/>
      <c r="N590" s="260"/>
      <c r="O590" s="260"/>
      <c r="P590" s="260"/>
      <c r="Q590" s="260"/>
      <c r="R590" s="260"/>
      <c r="S590" s="260"/>
      <c r="T590" s="261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T590" s="262" t="s">
        <v>215</v>
      </c>
      <c r="AU590" s="262" t="s">
        <v>91</v>
      </c>
      <c r="AV590" s="14" t="s">
        <v>91</v>
      </c>
      <c r="AW590" s="14" t="s">
        <v>35</v>
      </c>
      <c r="AX590" s="14" t="s">
        <v>78</v>
      </c>
      <c r="AY590" s="262" t="s">
        <v>208</v>
      </c>
    </row>
    <row r="591" s="13" customFormat="1">
      <c r="A591" s="13"/>
      <c r="B591" s="241"/>
      <c r="C591" s="242"/>
      <c r="D591" s="243" t="s">
        <v>215</v>
      </c>
      <c r="E591" s="244" t="s">
        <v>1</v>
      </c>
      <c r="F591" s="245" t="s">
        <v>3629</v>
      </c>
      <c r="G591" s="242"/>
      <c r="H591" s="244" t="s">
        <v>1</v>
      </c>
      <c r="I591" s="246"/>
      <c r="J591" s="242"/>
      <c r="K591" s="242"/>
      <c r="L591" s="247"/>
      <c r="M591" s="248"/>
      <c r="N591" s="249"/>
      <c r="O591" s="249"/>
      <c r="P591" s="249"/>
      <c r="Q591" s="249"/>
      <c r="R591" s="249"/>
      <c r="S591" s="249"/>
      <c r="T591" s="250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T591" s="251" t="s">
        <v>215</v>
      </c>
      <c r="AU591" s="251" t="s">
        <v>91</v>
      </c>
      <c r="AV591" s="13" t="s">
        <v>85</v>
      </c>
      <c r="AW591" s="13" t="s">
        <v>35</v>
      </c>
      <c r="AX591" s="13" t="s">
        <v>78</v>
      </c>
      <c r="AY591" s="251" t="s">
        <v>208</v>
      </c>
    </row>
    <row r="592" s="14" customFormat="1">
      <c r="A592" s="14"/>
      <c r="B592" s="252"/>
      <c r="C592" s="253"/>
      <c r="D592" s="243" t="s">
        <v>215</v>
      </c>
      <c r="E592" s="254" t="s">
        <v>1</v>
      </c>
      <c r="F592" s="255" t="s">
        <v>3630</v>
      </c>
      <c r="G592" s="253"/>
      <c r="H592" s="256">
        <v>3</v>
      </c>
      <c r="I592" s="257"/>
      <c r="J592" s="253"/>
      <c r="K592" s="253"/>
      <c r="L592" s="258"/>
      <c r="M592" s="259"/>
      <c r="N592" s="260"/>
      <c r="O592" s="260"/>
      <c r="P592" s="260"/>
      <c r="Q592" s="260"/>
      <c r="R592" s="260"/>
      <c r="S592" s="260"/>
      <c r="T592" s="261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T592" s="262" t="s">
        <v>215</v>
      </c>
      <c r="AU592" s="262" t="s">
        <v>91</v>
      </c>
      <c r="AV592" s="14" t="s">
        <v>91</v>
      </c>
      <c r="AW592" s="14" t="s">
        <v>35</v>
      </c>
      <c r="AX592" s="14" t="s">
        <v>78</v>
      </c>
      <c r="AY592" s="262" t="s">
        <v>208</v>
      </c>
    </row>
    <row r="593" s="13" customFormat="1">
      <c r="A593" s="13"/>
      <c r="B593" s="241"/>
      <c r="C593" s="242"/>
      <c r="D593" s="243" t="s">
        <v>215</v>
      </c>
      <c r="E593" s="244" t="s">
        <v>1</v>
      </c>
      <c r="F593" s="245" t="s">
        <v>3631</v>
      </c>
      <c r="G593" s="242"/>
      <c r="H593" s="244" t="s">
        <v>1</v>
      </c>
      <c r="I593" s="246"/>
      <c r="J593" s="242"/>
      <c r="K593" s="242"/>
      <c r="L593" s="247"/>
      <c r="M593" s="248"/>
      <c r="N593" s="249"/>
      <c r="O593" s="249"/>
      <c r="P593" s="249"/>
      <c r="Q593" s="249"/>
      <c r="R593" s="249"/>
      <c r="S593" s="249"/>
      <c r="T593" s="250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T593" s="251" t="s">
        <v>215</v>
      </c>
      <c r="AU593" s="251" t="s">
        <v>91</v>
      </c>
      <c r="AV593" s="13" t="s">
        <v>85</v>
      </c>
      <c r="AW593" s="13" t="s">
        <v>35</v>
      </c>
      <c r="AX593" s="13" t="s">
        <v>78</v>
      </c>
      <c r="AY593" s="251" t="s">
        <v>208</v>
      </c>
    </row>
    <row r="594" s="14" customFormat="1">
      <c r="A594" s="14"/>
      <c r="B594" s="252"/>
      <c r="C594" s="253"/>
      <c r="D594" s="243" t="s">
        <v>215</v>
      </c>
      <c r="E594" s="254" t="s">
        <v>1</v>
      </c>
      <c r="F594" s="255" t="s">
        <v>3632</v>
      </c>
      <c r="G594" s="253"/>
      <c r="H594" s="256">
        <v>3.7999999999999998</v>
      </c>
      <c r="I594" s="257"/>
      <c r="J594" s="253"/>
      <c r="K594" s="253"/>
      <c r="L594" s="258"/>
      <c r="M594" s="259"/>
      <c r="N594" s="260"/>
      <c r="O594" s="260"/>
      <c r="P594" s="260"/>
      <c r="Q594" s="260"/>
      <c r="R594" s="260"/>
      <c r="S594" s="260"/>
      <c r="T594" s="261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T594" s="262" t="s">
        <v>215</v>
      </c>
      <c r="AU594" s="262" t="s">
        <v>91</v>
      </c>
      <c r="AV594" s="14" t="s">
        <v>91</v>
      </c>
      <c r="AW594" s="14" t="s">
        <v>35</v>
      </c>
      <c r="AX594" s="14" t="s">
        <v>78</v>
      </c>
      <c r="AY594" s="262" t="s">
        <v>208</v>
      </c>
    </row>
    <row r="595" s="13" customFormat="1">
      <c r="A595" s="13"/>
      <c r="B595" s="241"/>
      <c r="C595" s="242"/>
      <c r="D595" s="243" t="s">
        <v>215</v>
      </c>
      <c r="E595" s="244" t="s">
        <v>1</v>
      </c>
      <c r="F595" s="245" t="s">
        <v>3633</v>
      </c>
      <c r="G595" s="242"/>
      <c r="H595" s="244" t="s">
        <v>1</v>
      </c>
      <c r="I595" s="246"/>
      <c r="J595" s="242"/>
      <c r="K595" s="242"/>
      <c r="L595" s="247"/>
      <c r="M595" s="248"/>
      <c r="N595" s="249"/>
      <c r="O595" s="249"/>
      <c r="P595" s="249"/>
      <c r="Q595" s="249"/>
      <c r="R595" s="249"/>
      <c r="S595" s="249"/>
      <c r="T595" s="250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T595" s="251" t="s">
        <v>215</v>
      </c>
      <c r="AU595" s="251" t="s">
        <v>91</v>
      </c>
      <c r="AV595" s="13" t="s">
        <v>85</v>
      </c>
      <c r="AW595" s="13" t="s">
        <v>35</v>
      </c>
      <c r="AX595" s="13" t="s">
        <v>78</v>
      </c>
      <c r="AY595" s="251" t="s">
        <v>208</v>
      </c>
    </row>
    <row r="596" s="14" customFormat="1">
      <c r="A596" s="14"/>
      <c r="B596" s="252"/>
      <c r="C596" s="253"/>
      <c r="D596" s="243" t="s">
        <v>215</v>
      </c>
      <c r="E596" s="254" t="s">
        <v>1</v>
      </c>
      <c r="F596" s="255" t="s">
        <v>3634</v>
      </c>
      <c r="G596" s="253"/>
      <c r="H596" s="256">
        <v>2.25</v>
      </c>
      <c r="I596" s="257"/>
      <c r="J596" s="253"/>
      <c r="K596" s="253"/>
      <c r="L596" s="258"/>
      <c r="M596" s="259"/>
      <c r="N596" s="260"/>
      <c r="O596" s="260"/>
      <c r="P596" s="260"/>
      <c r="Q596" s="260"/>
      <c r="R596" s="260"/>
      <c r="S596" s="260"/>
      <c r="T596" s="261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T596" s="262" t="s">
        <v>215</v>
      </c>
      <c r="AU596" s="262" t="s">
        <v>91</v>
      </c>
      <c r="AV596" s="14" t="s">
        <v>91</v>
      </c>
      <c r="AW596" s="14" t="s">
        <v>35</v>
      </c>
      <c r="AX596" s="14" t="s">
        <v>78</v>
      </c>
      <c r="AY596" s="262" t="s">
        <v>208</v>
      </c>
    </row>
    <row r="597" s="15" customFormat="1">
      <c r="A597" s="15"/>
      <c r="B597" s="263"/>
      <c r="C597" s="264"/>
      <c r="D597" s="243" t="s">
        <v>215</v>
      </c>
      <c r="E597" s="265" t="s">
        <v>1</v>
      </c>
      <c r="F597" s="266" t="s">
        <v>218</v>
      </c>
      <c r="G597" s="264"/>
      <c r="H597" s="267">
        <v>128.14999999999998</v>
      </c>
      <c r="I597" s="268"/>
      <c r="J597" s="264"/>
      <c r="K597" s="264"/>
      <c r="L597" s="269"/>
      <c r="M597" s="270"/>
      <c r="N597" s="271"/>
      <c r="O597" s="271"/>
      <c r="P597" s="271"/>
      <c r="Q597" s="271"/>
      <c r="R597" s="271"/>
      <c r="S597" s="271"/>
      <c r="T597" s="272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T597" s="273" t="s">
        <v>215</v>
      </c>
      <c r="AU597" s="273" t="s">
        <v>91</v>
      </c>
      <c r="AV597" s="15" t="s">
        <v>214</v>
      </c>
      <c r="AW597" s="15" t="s">
        <v>35</v>
      </c>
      <c r="AX597" s="15" t="s">
        <v>85</v>
      </c>
      <c r="AY597" s="273" t="s">
        <v>208</v>
      </c>
    </row>
    <row r="598" s="2" customFormat="1" ht="24.15" customHeight="1">
      <c r="A598" s="38"/>
      <c r="B598" s="39"/>
      <c r="C598" s="227" t="s">
        <v>993</v>
      </c>
      <c r="D598" s="227" t="s">
        <v>210</v>
      </c>
      <c r="E598" s="228" t="s">
        <v>1078</v>
      </c>
      <c r="F598" s="229" t="s">
        <v>1079</v>
      </c>
      <c r="G598" s="230" t="s">
        <v>267</v>
      </c>
      <c r="H598" s="231">
        <v>115</v>
      </c>
      <c r="I598" s="232"/>
      <c r="J598" s="233">
        <f>ROUND(I598*H598,2)</f>
        <v>0</v>
      </c>
      <c r="K598" s="234"/>
      <c r="L598" s="44"/>
      <c r="M598" s="235" t="s">
        <v>1</v>
      </c>
      <c r="N598" s="236" t="s">
        <v>44</v>
      </c>
      <c r="O598" s="91"/>
      <c r="P598" s="237">
        <f>O598*H598</f>
        <v>0</v>
      </c>
      <c r="Q598" s="237">
        <v>0</v>
      </c>
      <c r="R598" s="237">
        <f>Q598*H598</f>
        <v>0</v>
      </c>
      <c r="S598" s="237">
        <v>0</v>
      </c>
      <c r="T598" s="238">
        <f>S598*H598</f>
        <v>0</v>
      </c>
      <c r="U598" s="38"/>
      <c r="V598" s="38"/>
      <c r="W598" s="38"/>
      <c r="X598" s="38"/>
      <c r="Y598" s="38"/>
      <c r="Z598" s="38"/>
      <c r="AA598" s="38"/>
      <c r="AB598" s="38"/>
      <c r="AC598" s="38"/>
      <c r="AD598" s="38"/>
      <c r="AE598" s="38"/>
      <c r="AR598" s="239" t="s">
        <v>249</v>
      </c>
      <c r="AT598" s="239" t="s">
        <v>210</v>
      </c>
      <c r="AU598" s="239" t="s">
        <v>91</v>
      </c>
      <c r="AY598" s="17" t="s">
        <v>208</v>
      </c>
      <c r="BE598" s="240">
        <f>IF(N598="základní",J598,0)</f>
        <v>0</v>
      </c>
      <c r="BF598" s="240">
        <f>IF(N598="snížená",J598,0)</f>
        <v>0</v>
      </c>
      <c r="BG598" s="240">
        <f>IF(N598="zákl. přenesená",J598,0)</f>
        <v>0</v>
      </c>
      <c r="BH598" s="240">
        <f>IF(N598="sníž. přenesená",J598,0)</f>
        <v>0</v>
      </c>
      <c r="BI598" s="240">
        <f>IF(N598="nulová",J598,0)</f>
        <v>0</v>
      </c>
      <c r="BJ598" s="17" t="s">
        <v>91</v>
      </c>
      <c r="BK598" s="240">
        <f>ROUND(I598*H598,2)</f>
        <v>0</v>
      </c>
      <c r="BL598" s="17" t="s">
        <v>249</v>
      </c>
      <c r="BM598" s="239" t="s">
        <v>996</v>
      </c>
    </row>
    <row r="599" s="2" customFormat="1" ht="16.5" customHeight="1">
      <c r="A599" s="38"/>
      <c r="B599" s="39"/>
      <c r="C599" s="227" t="s">
        <v>627</v>
      </c>
      <c r="D599" s="227" t="s">
        <v>210</v>
      </c>
      <c r="E599" s="228" t="s">
        <v>1081</v>
      </c>
      <c r="F599" s="229" t="s">
        <v>1082</v>
      </c>
      <c r="G599" s="230" t="s">
        <v>267</v>
      </c>
      <c r="H599" s="231">
        <v>110</v>
      </c>
      <c r="I599" s="232"/>
      <c r="J599" s="233">
        <f>ROUND(I599*H599,2)</f>
        <v>0</v>
      </c>
      <c r="K599" s="234"/>
      <c r="L599" s="44"/>
      <c r="M599" s="235" t="s">
        <v>1</v>
      </c>
      <c r="N599" s="236" t="s">
        <v>44</v>
      </c>
      <c r="O599" s="91"/>
      <c r="P599" s="237">
        <f>O599*H599</f>
        <v>0</v>
      </c>
      <c r="Q599" s="237">
        <v>0</v>
      </c>
      <c r="R599" s="237">
        <f>Q599*H599</f>
        <v>0</v>
      </c>
      <c r="S599" s="237">
        <v>0</v>
      </c>
      <c r="T599" s="238">
        <f>S599*H599</f>
        <v>0</v>
      </c>
      <c r="U599" s="38"/>
      <c r="V599" s="38"/>
      <c r="W599" s="38"/>
      <c r="X599" s="38"/>
      <c r="Y599" s="38"/>
      <c r="Z599" s="38"/>
      <c r="AA599" s="38"/>
      <c r="AB599" s="38"/>
      <c r="AC599" s="38"/>
      <c r="AD599" s="38"/>
      <c r="AE599" s="38"/>
      <c r="AR599" s="239" t="s">
        <v>249</v>
      </c>
      <c r="AT599" s="239" t="s">
        <v>210</v>
      </c>
      <c r="AU599" s="239" t="s">
        <v>91</v>
      </c>
      <c r="AY599" s="17" t="s">
        <v>208</v>
      </c>
      <c r="BE599" s="240">
        <f>IF(N599="základní",J599,0)</f>
        <v>0</v>
      </c>
      <c r="BF599" s="240">
        <f>IF(N599="snížená",J599,0)</f>
        <v>0</v>
      </c>
      <c r="BG599" s="240">
        <f>IF(N599="zákl. přenesená",J599,0)</f>
        <v>0</v>
      </c>
      <c r="BH599" s="240">
        <f>IF(N599="sníž. přenesená",J599,0)</f>
        <v>0</v>
      </c>
      <c r="BI599" s="240">
        <f>IF(N599="nulová",J599,0)</f>
        <v>0</v>
      </c>
      <c r="BJ599" s="17" t="s">
        <v>91</v>
      </c>
      <c r="BK599" s="240">
        <f>ROUND(I599*H599,2)</f>
        <v>0</v>
      </c>
      <c r="BL599" s="17" t="s">
        <v>249</v>
      </c>
      <c r="BM599" s="239" t="s">
        <v>999</v>
      </c>
    </row>
    <row r="600" s="2" customFormat="1" ht="24.15" customHeight="1">
      <c r="A600" s="38"/>
      <c r="B600" s="39"/>
      <c r="C600" s="227" t="s">
        <v>1001</v>
      </c>
      <c r="D600" s="227" t="s">
        <v>210</v>
      </c>
      <c r="E600" s="228" t="s">
        <v>1086</v>
      </c>
      <c r="F600" s="229" t="s">
        <v>1087</v>
      </c>
      <c r="G600" s="230" t="s">
        <v>308</v>
      </c>
      <c r="H600" s="231">
        <v>561</v>
      </c>
      <c r="I600" s="232"/>
      <c r="J600" s="233">
        <f>ROUND(I600*H600,2)</f>
        <v>0</v>
      </c>
      <c r="K600" s="234"/>
      <c r="L600" s="44"/>
      <c r="M600" s="235" t="s">
        <v>1</v>
      </c>
      <c r="N600" s="236" t="s">
        <v>44</v>
      </c>
      <c r="O600" s="91"/>
      <c r="P600" s="237">
        <f>O600*H600</f>
        <v>0</v>
      </c>
      <c r="Q600" s="237">
        <v>0</v>
      </c>
      <c r="R600" s="237">
        <f>Q600*H600</f>
        <v>0</v>
      </c>
      <c r="S600" s="237">
        <v>0</v>
      </c>
      <c r="T600" s="238">
        <f>S600*H600</f>
        <v>0</v>
      </c>
      <c r="U600" s="38"/>
      <c r="V600" s="38"/>
      <c r="W600" s="38"/>
      <c r="X600" s="38"/>
      <c r="Y600" s="38"/>
      <c r="Z600" s="38"/>
      <c r="AA600" s="38"/>
      <c r="AB600" s="38"/>
      <c r="AC600" s="38"/>
      <c r="AD600" s="38"/>
      <c r="AE600" s="38"/>
      <c r="AR600" s="239" t="s">
        <v>249</v>
      </c>
      <c r="AT600" s="239" t="s">
        <v>210</v>
      </c>
      <c r="AU600" s="239" t="s">
        <v>91</v>
      </c>
      <c r="AY600" s="17" t="s">
        <v>208</v>
      </c>
      <c r="BE600" s="240">
        <f>IF(N600="základní",J600,0)</f>
        <v>0</v>
      </c>
      <c r="BF600" s="240">
        <f>IF(N600="snížená",J600,0)</f>
        <v>0</v>
      </c>
      <c r="BG600" s="240">
        <f>IF(N600="zákl. přenesená",J600,0)</f>
        <v>0</v>
      </c>
      <c r="BH600" s="240">
        <f>IF(N600="sníž. přenesená",J600,0)</f>
        <v>0</v>
      </c>
      <c r="BI600" s="240">
        <f>IF(N600="nulová",J600,0)</f>
        <v>0</v>
      </c>
      <c r="BJ600" s="17" t="s">
        <v>91</v>
      </c>
      <c r="BK600" s="240">
        <f>ROUND(I600*H600,2)</f>
        <v>0</v>
      </c>
      <c r="BL600" s="17" t="s">
        <v>249</v>
      </c>
      <c r="BM600" s="239" t="s">
        <v>1004</v>
      </c>
    </row>
    <row r="601" s="13" customFormat="1">
      <c r="A601" s="13"/>
      <c r="B601" s="241"/>
      <c r="C601" s="242"/>
      <c r="D601" s="243" t="s">
        <v>215</v>
      </c>
      <c r="E601" s="244" t="s">
        <v>1</v>
      </c>
      <c r="F601" s="245" t="s">
        <v>3635</v>
      </c>
      <c r="G601" s="242"/>
      <c r="H601" s="244" t="s">
        <v>1</v>
      </c>
      <c r="I601" s="246"/>
      <c r="J601" s="242"/>
      <c r="K601" s="242"/>
      <c r="L601" s="247"/>
      <c r="M601" s="248"/>
      <c r="N601" s="249"/>
      <c r="O601" s="249"/>
      <c r="P601" s="249"/>
      <c r="Q601" s="249"/>
      <c r="R601" s="249"/>
      <c r="S601" s="249"/>
      <c r="T601" s="250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T601" s="251" t="s">
        <v>215</v>
      </c>
      <c r="AU601" s="251" t="s">
        <v>91</v>
      </c>
      <c r="AV601" s="13" t="s">
        <v>85</v>
      </c>
      <c r="AW601" s="13" t="s">
        <v>35</v>
      </c>
      <c r="AX601" s="13" t="s">
        <v>78</v>
      </c>
      <c r="AY601" s="251" t="s">
        <v>208</v>
      </c>
    </row>
    <row r="602" s="14" customFormat="1">
      <c r="A602" s="14"/>
      <c r="B602" s="252"/>
      <c r="C602" s="253"/>
      <c r="D602" s="243" t="s">
        <v>215</v>
      </c>
      <c r="E602" s="254" t="s">
        <v>1</v>
      </c>
      <c r="F602" s="255" t="s">
        <v>3636</v>
      </c>
      <c r="G602" s="253"/>
      <c r="H602" s="256">
        <v>561</v>
      </c>
      <c r="I602" s="257"/>
      <c r="J602" s="253"/>
      <c r="K602" s="253"/>
      <c r="L602" s="258"/>
      <c r="M602" s="259"/>
      <c r="N602" s="260"/>
      <c r="O602" s="260"/>
      <c r="P602" s="260"/>
      <c r="Q602" s="260"/>
      <c r="R602" s="260"/>
      <c r="S602" s="260"/>
      <c r="T602" s="261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T602" s="262" t="s">
        <v>215</v>
      </c>
      <c r="AU602" s="262" t="s">
        <v>91</v>
      </c>
      <c r="AV602" s="14" t="s">
        <v>91</v>
      </c>
      <c r="AW602" s="14" t="s">
        <v>35</v>
      </c>
      <c r="AX602" s="14" t="s">
        <v>78</v>
      </c>
      <c r="AY602" s="262" t="s">
        <v>208</v>
      </c>
    </row>
    <row r="603" s="15" customFormat="1">
      <c r="A603" s="15"/>
      <c r="B603" s="263"/>
      <c r="C603" s="264"/>
      <c r="D603" s="243" t="s">
        <v>215</v>
      </c>
      <c r="E603" s="265" t="s">
        <v>1</v>
      </c>
      <c r="F603" s="266" t="s">
        <v>218</v>
      </c>
      <c r="G603" s="264"/>
      <c r="H603" s="267">
        <v>561</v>
      </c>
      <c r="I603" s="268"/>
      <c r="J603" s="264"/>
      <c r="K603" s="264"/>
      <c r="L603" s="269"/>
      <c r="M603" s="270"/>
      <c r="N603" s="271"/>
      <c r="O603" s="271"/>
      <c r="P603" s="271"/>
      <c r="Q603" s="271"/>
      <c r="R603" s="271"/>
      <c r="S603" s="271"/>
      <c r="T603" s="272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T603" s="273" t="s">
        <v>215</v>
      </c>
      <c r="AU603" s="273" t="s">
        <v>91</v>
      </c>
      <c r="AV603" s="15" t="s">
        <v>214</v>
      </c>
      <c r="AW603" s="15" t="s">
        <v>35</v>
      </c>
      <c r="AX603" s="15" t="s">
        <v>85</v>
      </c>
      <c r="AY603" s="273" t="s">
        <v>208</v>
      </c>
    </row>
    <row r="604" s="2" customFormat="1" ht="44.25" customHeight="1">
      <c r="A604" s="38"/>
      <c r="B604" s="39"/>
      <c r="C604" s="227" t="s">
        <v>632</v>
      </c>
      <c r="D604" s="227" t="s">
        <v>210</v>
      </c>
      <c r="E604" s="228" t="s">
        <v>1090</v>
      </c>
      <c r="F604" s="229" t="s">
        <v>3637</v>
      </c>
      <c r="G604" s="230" t="s">
        <v>308</v>
      </c>
      <c r="H604" s="231">
        <v>561</v>
      </c>
      <c r="I604" s="232"/>
      <c r="J604" s="233">
        <f>ROUND(I604*H604,2)</f>
        <v>0</v>
      </c>
      <c r="K604" s="234"/>
      <c r="L604" s="44"/>
      <c r="M604" s="235" t="s">
        <v>1</v>
      </c>
      <c r="N604" s="236" t="s">
        <v>44</v>
      </c>
      <c r="O604" s="91"/>
      <c r="P604" s="237">
        <f>O604*H604</f>
        <v>0</v>
      </c>
      <c r="Q604" s="237">
        <v>0</v>
      </c>
      <c r="R604" s="237">
        <f>Q604*H604</f>
        <v>0</v>
      </c>
      <c r="S604" s="237">
        <v>0</v>
      </c>
      <c r="T604" s="238">
        <f>S604*H604</f>
        <v>0</v>
      </c>
      <c r="U604" s="38"/>
      <c r="V604" s="38"/>
      <c r="W604" s="38"/>
      <c r="X604" s="38"/>
      <c r="Y604" s="38"/>
      <c r="Z604" s="38"/>
      <c r="AA604" s="38"/>
      <c r="AB604" s="38"/>
      <c r="AC604" s="38"/>
      <c r="AD604" s="38"/>
      <c r="AE604" s="38"/>
      <c r="AR604" s="239" t="s">
        <v>249</v>
      </c>
      <c r="AT604" s="239" t="s">
        <v>210</v>
      </c>
      <c r="AU604" s="239" t="s">
        <v>91</v>
      </c>
      <c r="AY604" s="17" t="s">
        <v>208</v>
      </c>
      <c r="BE604" s="240">
        <f>IF(N604="základní",J604,0)</f>
        <v>0</v>
      </c>
      <c r="BF604" s="240">
        <f>IF(N604="snížená",J604,0)</f>
        <v>0</v>
      </c>
      <c r="BG604" s="240">
        <f>IF(N604="zákl. přenesená",J604,0)</f>
        <v>0</v>
      </c>
      <c r="BH604" s="240">
        <f>IF(N604="sníž. přenesená",J604,0)</f>
        <v>0</v>
      </c>
      <c r="BI604" s="240">
        <f>IF(N604="nulová",J604,0)</f>
        <v>0</v>
      </c>
      <c r="BJ604" s="17" t="s">
        <v>91</v>
      </c>
      <c r="BK604" s="240">
        <f>ROUND(I604*H604,2)</f>
        <v>0</v>
      </c>
      <c r="BL604" s="17" t="s">
        <v>249</v>
      </c>
      <c r="BM604" s="239" t="s">
        <v>1007</v>
      </c>
    </row>
    <row r="605" s="2" customFormat="1" ht="24.15" customHeight="1">
      <c r="A605" s="38"/>
      <c r="B605" s="39"/>
      <c r="C605" s="227" t="s">
        <v>1009</v>
      </c>
      <c r="D605" s="227" t="s">
        <v>210</v>
      </c>
      <c r="E605" s="228" t="s">
        <v>1094</v>
      </c>
      <c r="F605" s="229" t="s">
        <v>1095</v>
      </c>
      <c r="G605" s="230" t="s">
        <v>308</v>
      </c>
      <c r="H605" s="231">
        <v>30</v>
      </c>
      <c r="I605" s="232"/>
      <c r="J605" s="233">
        <f>ROUND(I605*H605,2)</f>
        <v>0</v>
      </c>
      <c r="K605" s="234"/>
      <c r="L605" s="44"/>
      <c r="M605" s="235" t="s">
        <v>1</v>
      </c>
      <c r="N605" s="236" t="s">
        <v>44</v>
      </c>
      <c r="O605" s="91"/>
      <c r="P605" s="237">
        <f>O605*H605</f>
        <v>0</v>
      </c>
      <c r="Q605" s="237">
        <v>0</v>
      </c>
      <c r="R605" s="237">
        <f>Q605*H605</f>
        <v>0</v>
      </c>
      <c r="S605" s="237">
        <v>0</v>
      </c>
      <c r="T605" s="238">
        <f>S605*H605</f>
        <v>0</v>
      </c>
      <c r="U605" s="38"/>
      <c r="V605" s="38"/>
      <c r="W605" s="38"/>
      <c r="X605" s="38"/>
      <c r="Y605" s="38"/>
      <c r="Z605" s="38"/>
      <c r="AA605" s="38"/>
      <c r="AB605" s="38"/>
      <c r="AC605" s="38"/>
      <c r="AD605" s="38"/>
      <c r="AE605" s="38"/>
      <c r="AR605" s="239" t="s">
        <v>249</v>
      </c>
      <c r="AT605" s="239" t="s">
        <v>210</v>
      </c>
      <c r="AU605" s="239" t="s">
        <v>91</v>
      </c>
      <c r="AY605" s="17" t="s">
        <v>208</v>
      </c>
      <c r="BE605" s="240">
        <f>IF(N605="základní",J605,0)</f>
        <v>0</v>
      </c>
      <c r="BF605" s="240">
        <f>IF(N605="snížená",J605,0)</f>
        <v>0</v>
      </c>
      <c r="BG605" s="240">
        <f>IF(N605="zákl. přenesená",J605,0)</f>
        <v>0</v>
      </c>
      <c r="BH605" s="240">
        <f>IF(N605="sníž. přenesená",J605,0)</f>
        <v>0</v>
      </c>
      <c r="BI605" s="240">
        <f>IF(N605="nulová",J605,0)</f>
        <v>0</v>
      </c>
      <c r="BJ605" s="17" t="s">
        <v>91</v>
      </c>
      <c r="BK605" s="240">
        <f>ROUND(I605*H605,2)</f>
        <v>0</v>
      </c>
      <c r="BL605" s="17" t="s">
        <v>249</v>
      </c>
      <c r="BM605" s="239" t="s">
        <v>1012</v>
      </c>
    </row>
    <row r="606" s="2" customFormat="1" ht="16.5" customHeight="1">
      <c r="A606" s="38"/>
      <c r="B606" s="39"/>
      <c r="C606" s="227" t="s">
        <v>635</v>
      </c>
      <c r="D606" s="227" t="s">
        <v>210</v>
      </c>
      <c r="E606" s="228" t="s">
        <v>1097</v>
      </c>
      <c r="F606" s="229" t="s">
        <v>1098</v>
      </c>
      <c r="G606" s="230" t="s">
        <v>351</v>
      </c>
      <c r="H606" s="231">
        <v>1800</v>
      </c>
      <c r="I606" s="232"/>
      <c r="J606" s="233">
        <f>ROUND(I606*H606,2)</f>
        <v>0</v>
      </c>
      <c r="K606" s="234"/>
      <c r="L606" s="44"/>
      <c r="M606" s="235" t="s">
        <v>1</v>
      </c>
      <c r="N606" s="236" t="s">
        <v>44</v>
      </c>
      <c r="O606" s="91"/>
      <c r="P606" s="237">
        <f>O606*H606</f>
        <v>0</v>
      </c>
      <c r="Q606" s="237">
        <v>0</v>
      </c>
      <c r="R606" s="237">
        <f>Q606*H606</f>
        <v>0</v>
      </c>
      <c r="S606" s="237">
        <v>0</v>
      </c>
      <c r="T606" s="238">
        <f>S606*H606</f>
        <v>0</v>
      </c>
      <c r="U606" s="38"/>
      <c r="V606" s="38"/>
      <c r="W606" s="38"/>
      <c r="X606" s="38"/>
      <c r="Y606" s="38"/>
      <c r="Z606" s="38"/>
      <c r="AA606" s="38"/>
      <c r="AB606" s="38"/>
      <c r="AC606" s="38"/>
      <c r="AD606" s="38"/>
      <c r="AE606" s="38"/>
      <c r="AR606" s="239" t="s">
        <v>249</v>
      </c>
      <c r="AT606" s="239" t="s">
        <v>210</v>
      </c>
      <c r="AU606" s="239" t="s">
        <v>91</v>
      </c>
      <c r="AY606" s="17" t="s">
        <v>208</v>
      </c>
      <c r="BE606" s="240">
        <f>IF(N606="základní",J606,0)</f>
        <v>0</v>
      </c>
      <c r="BF606" s="240">
        <f>IF(N606="snížená",J606,0)</f>
        <v>0</v>
      </c>
      <c r="BG606" s="240">
        <f>IF(N606="zákl. přenesená",J606,0)</f>
        <v>0</v>
      </c>
      <c r="BH606" s="240">
        <f>IF(N606="sníž. přenesená",J606,0)</f>
        <v>0</v>
      </c>
      <c r="BI606" s="240">
        <f>IF(N606="nulová",J606,0)</f>
        <v>0</v>
      </c>
      <c r="BJ606" s="17" t="s">
        <v>91</v>
      </c>
      <c r="BK606" s="240">
        <f>ROUND(I606*H606,2)</f>
        <v>0</v>
      </c>
      <c r="BL606" s="17" t="s">
        <v>249</v>
      </c>
      <c r="BM606" s="239" t="s">
        <v>1016</v>
      </c>
    </row>
    <row r="607" s="2" customFormat="1" ht="37.8" customHeight="1">
      <c r="A607" s="38"/>
      <c r="B607" s="39"/>
      <c r="C607" s="227" t="s">
        <v>1021</v>
      </c>
      <c r="D607" s="227" t="s">
        <v>210</v>
      </c>
      <c r="E607" s="228" t="s">
        <v>1101</v>
      </c>
      <c r="F607" s="229" t="s">
        <v>1102</v>
      </c>
      <c r="G607" s="230" t="s">
        <v>267</v>
      </c>
      <c r="H607" s="231">
        <v>123.75</v>
      </c>
      <c r="I607" s="232"/>
      <c r="J607" s="233">
        <f>ROUND(I607*H607,2)</f>
        <v>0</v>
      </c>
      <c r="K607" s="234"/>
      <c r="L607" s="44"/>
      <c r="M607" s="235" t="s">
        <v>1</v>
      </c>
      <c r="N607" s="236" t="s">
        <v>44</v>
      </c>
      <c r="O607" s="91"/>
      <c r="P607" s="237">
        <f>O607*H607</f>
        <v>0</v>
      </c>
      <c r="Q607" s="237">
        <v>0</v>
      </c>
      <c r="R607" s="237">
        <f>Q607*H607</f>
        <v>0</v>
      </c>
      <c r="S607" s="237">
        <v>0</v>
      </c>
      <c r="T607" s="238">
        <f>S607*H607</f>
        <v>0</v>
      </c>
      <c r="U607" s="38"/>
      <c r="V607" s="38"/>
      <c r="W607" s="38"/>
      <c r="X607" s="38"/>
      <c r="Y607" s="38"/>
      <c r="Z607" s="38"/>
      <c r="AA607" s="38"/>
      <c r="AB607" s="38"/>
      <c r="AC607" s="38"/>
      <c r="AD607" s="38"/>
      <c r="AE607" s="38"/>
      <c r="AR607" s="239" t="s">
        <v>249</v>
      </c>
      <c r="AT607" s="239" t="s">
        <v>210</v>
      </c>
      <c r="AU607" s="239" t="s">
        <v>91</v>
      </c>
      <c r="AY607" s="17" t="s">
        <v>208</v>
      </c>
      <c r="BE607" s="240">
        <f>IF(N607="základní",J607,0)</f>
        <v>0</v>
      </c>
      <c r="BF607" s="240">
        <f>IF(N607="snížená",J607,0)</f>
        <v>0</v>
      </c>
      <c r="BG607" s="240">
        <f>IF(N607="zákl. přenesená",J607,0)</f>
        <v>0</v>
      </c>
      <c r="BH607" s="240">
        <f>IF(N607="sníž. přenesená",J607,0)</f>
        <v>0</v>
      </c>
      <c r="BI607" s="240">
        <f>IF(N607="nulová",J607,0)</f>
        <v>0</v>
      </c>
      <c r="BJ607" s="17" t="s">
        <v>91</v>
      </c>
      <c r="BK607" s="240">
        <f>ROUND(I607*H607,2)</f>
        <v>0</v>
      </c>
      <c r="BL607" s="17" t="s">
        <v>249</v>
      </c>
      <c r="BM607" s="239" t="s">
        <v>1024</v>
      </c>
    </row>
    <row r="608" s="13" customFormat="1">
      <c r="A608" s="13"/>
      <c r="B608" s="241"/>
      <c r="C608" s="242"/>
      <c r="D608" s="243" t="s">
        <v>215</v>
      </c>
      <c r="E608" s="244" t="s">
        <v>1</v>
      </c>
      <c r="F608" s="245" t="s">
        <v>3638</v>
      </c>
      <c r="G608" s="242"/>
      <c r="H608" s="244" t="s">
        <v>1</v>
      </c>
      <c r="I608" s="246"/>
      <c r="J608" s="242"/>
      <c r="K608" s="242"/>
      <c r="L608" s="247"/>
      <c r="M608" s="248"/>
      <c r="N608" s="249"/>
      <c r="O608" s="249"/>
      <c r="P608" s="249"/>
      <c r="Q608" s="249"/>
      <c r="R608" s="249"/>
      <c r="S608" s="249"/>
      <c r="T608" s="250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T608" s="251" t="s">
        <v>215</v>
      </c>
      <c r="AU608" s="251" t="s">
        <v>91</v>
      </c>
      <c r="AV608" s="13" t="s">
        <v>85</v>
      </c>
      <c r="AW608" s="13" t="s">
        <v>35</v>
      </c>
      <c r="AX608" s="13" t="s">
        <v>78</v>
      </c>
      <c r="AY608" s="251" t="s">
        <v>208</v>
      </c>
    </row>
    <row r="609" s="14" customFormat="1">
      <c r="A609" s="14"/>
      <c r="B609" s="252"/>
      <c r="C609" s="253"/>
      <c r="D609" s="243" t="s">
        <v>215</v>
      </c>
      <c r="E609" s="254" t="s">
        <v>1</v>
      </c>
      <c r="F609" s="255" t="s">
        <v>3639</v>
      </c>
      <c r="G609" s="253"/>
      <c r="H609" s="256">
        <v>1.8</v>
      </c>
      <c r="I609" s="257"/>
      <c r="J609" s="253"/>
      <c r="K609" s="253"/>
      <c r="L609" s="258"/>
      <c r="M609" s="259"/>
      <c r="N609" s="260"/>
      <c r="O609" s="260"/>
      <c r="P609" s="260"/>
      <c r="Q609" s="260"/>
      <c r="R609" s="260"/>
      <c r="S609" s="260"/>
      <c r="T609" s="261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T609" s="262" t="s">
        <v>215</v>
      </c>
      <c r="AU609" s="262" t="s">
        <v>91</v>
      </c>
      <c r="AV609" s="14" t="s">
        <v>91</v>
      </c>
      <c r="AW609" s="14" t="s">
        <v>35</v>
      </c>
      <c r="AX609" s="14" t="s">
        <v>78</v>
      </c>
      <c r="AY609" s="262" t="s">
        <v>208</v>
      </c>
    </row>
    <row r="610" s="13" customFormat="1">
      <c r="A610" s="13"/>
      <c r="B610" s="241"/>
      <c r="C610" s="242"/>
      <c r="D610" s="243" t="s">
        <v>215</v>
      </c>
      <c r="E610" s="244" t="s">
        <v>1</v>
      </c>
      <c r="F610" s="245" t="s">
        <v>3640</v>
      </c>
      <c r="G610" s="242"/>
      <c r="H610" s="244" t="s">
        <v>1</v>
      </c>
      <c r="I610" s="246"/>
      <c r="J610" s="242"/>
      <c r="K610" s="242"/>
      <c r="L610" s="247"/>
      <c r="M610" s="248"/>
      <c r="N610" s="249"/>
      <c r="O610" s="249"/>
      <c r="P610" s="249"/>
      <c r="Q610" s="249"/>
      <c r="R610" s="249"/>
      <c r="S610" s="249"/>
      <c r="T610" s="250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T610" s="251" t="s">
        <v>215</v>
      </c>
      <c r="AU610" s="251" t="s">
        <v>91</v>
      </c>
      <c r="AV610" s="13" t="s">
        <v>85</v>
      </c>
      <c r="AW610" s="13" t="s">
        <v>35</v>
      </c>
      <c r="AX610" s="13" t="s">
        <v>78</v>
      </c>
      <c r="AY610" s="251" t="s">
        <v>208</v>
      </c>
    </row>
    <row r="611" s="14" customFormat="1">
      <c r="A611" s="14"/>
      <c r="B611" s="252"/>
      <c r="C611" s="253"/>
      <c r="D611" s="243" t="s">
        <v>215</v>
      </c>
      <c r="E611" s="254" t="s">
        <v>1</v>
      </c>
      <c r="F611" s="255" t="s">
        <v>3641</v>
      </c>
      <c r="G611" s="253"/>
      <c r="H611" s="256">
        <v>12.6</v>
      </c>
      <c r="I611" s="257"/>
      <c r="J611" s="253"/>
      <c r="K611" s="253"/>
      <c r="L611" s="258"/>
      <c r="M611" s="259"/>
      <c r="N611" s="260"/>
      <c r="O611" s="260"/>
      <c r="P611" s="260"/>
      <c r="Q611" s="260"/>
      <c r="R611" s="260"/>
      <c r="S611" s="260"/>
      <c r="T611" s="261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T611" s="262" t="s">
        <v>215</v>
      </c>
      <c r="AU611" s="262" t="s">
        <v>91</v>
      </c>
      <c r="AV611" s="14" t="s">
        <v>91</v>
      </c>
      <c r="AW611" s="14" t="s">
        <v>35</v>
      </c>
      <c r="AX611" s="14" t="s">
        <v>78</v>
      </c>
      <c r="AY611" s="262" t="s">
        <v>208</v>
      </c>
    </row>
    <row r="612" s="13" customFormat="1">
      <c r="A612" s="13"/>
      <c r="B612" s="241"/>
      <c r="C612" s="242"/>
      <c r="D612" s="243" t="s">
        <v>215</v>
      </c>
      <c r="E612" s="244" t="s">
        <v>1</v>
      </c>
      <c r="F612" s="245" t="s">
        <v>3642</v>
      </c>
      <c r="G612" s="242"/>
      <c r="H612" s="244" t="s">
        <v>1</v>
      </c>
      <c r="I612" s="246"/>
      <c r="J612" s="242"/>
      <c r="K612" s="242"/>
      <c r="L612" s="247"/>
      <c r="M612" s="248"/>
      <c r="N612" s="249"/>
      <c r="O612" s="249"/>
      <c r="P612" s="249"/>
      <c r="Q612" s="249"/>
      <c r="R612" s="249"/>
      <c r="S612" s="249"/>
      <c r="T612" s="250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T612" s="251" t="s">
        <v>215</v>
      </c>
      <c r="AU612" s="251" t="s">
        <v>91</v>
      </c>
      <c r="AV612" s="13" t="s">
        <v>85</v>
      </c>
      <c r="AW612" s="13" t="s">
        <v>35</v>
      </c>
      <c r="AX612" s="13" t="s">
        <v>78</v>
      </c>
      <c r="AY612" s="251" t="s">
        <v>208</v>
      </c>
    </row>
    <row r="613" s="14" customFormat="1">
      <c r="A613" s="14"/>
      <c r="B613" s="252"/>
      <c r="C613" s="253"/>
      <c r="D613" s="243" t="s">
        <v>215</v>
      </c>
      <c r="E613" s="254" t="s">
        <v>1</v>
      </c>
      <c r="F613" s="255" t="s">
        <v>3643</v>
      </c>
      <c r="G613" s="253"/>
      <c r="H613" s="256">
        <v>105.59999999999999</v>
      </c>
      <c r="I613" s="257"/>
      <c r="J613" s="253"/>
      <c r="K613" s="253"/>
      <c r="L613" s="258"/>
      <c r="M613" s="259"/>
      <c r="N613" s="260"/>
      <c r="O613" s="260"/>
      <c r="P613" s="260"/>
      <c r="Q613" s="260"/>
      <c r="R613" s="260"/>
      <c r="S613" s="260"/>
      <c r="T613" s="261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T613" s="262" t="s">
        <v>215</v>
      </c>
      <c r="AU613" s="262" t="s">
        <v>91</v>
      </c>
      <c r="AV613" s="14" t="s">
        <v>91</v>
      </c>
      <c r="AW613" s="14" t="s">
        <v>35</v>
      </c>
      <c r="AX613" s="14" t="s">
        <v>78</v>
      </c>
      <c r="AY613" s="262" t="s">
        <v>208</v>
      </c>
    </row>
    <row r="614" s="13" customFormat="1">
      <c r="A614" s="13"/>
      <c r="B614" s="241"/>
      <c r="C614" s="242"/>
      <c r="D614" s="243" t="s">
        <v>215</v>
      </c>
      <c r="E614" s="244" t="s">
        <v>1</v>
      </c>
      <c r="F614" s="245" t="s">
        <v>3644</v>
      </c>
      <c r="G614" s="242"/>
      <c r="H614" s="244" t="s">
        <v>1</v>
      </c>
      <c r="I614" s="246"/>
      <c r="J614" s="242"/>
      <c r="K614" s="242"/>
      <c r="L614" s="247"/>
      <c r="M614" s="248"/>
      <c r="N614" s="249"/>
      <c r="O614" s="249"/>
      <c r="P614" s="249"/>
      <c r="Q614" s="249"/>
      <c r="R614" s="249"/>
      <c r="S614" s="249"/>
      <c r="T614" s="250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T614" s="251" t="s">
        <v>215</v>
      </c>
      <c r="AU614" s="251" t="s">
        <v>91</v>
      </c>
      <c r="AV614" s="13" t="s">
        <v>85</v>
      </c>
      <c r="AW614" s="13" t="s">
        <v>35</v>
      </c>
      <c r="AX614" s="13" t="s">
        <v>78</v>
      </c>
      <c r="AY614" s="251" t="s">
        <v>208</v>
      </c>
    </row>
    <row r="615" s="14" customFormat="1">
      <c r="A615" s="14"/>
      <c r="B615" s="252"/>
      <c r="C615" s="253"/>
      <c r="D615" s="243" t="s">
        <v>215</v>
      </c>
      <c r="E615" s="254" t="s">
        <v>1</v>
      </c>
      <c r="F615" s="255" t="s">
        <v>3645</v>
      </c>
      <c r="G615" s="253"/>
      <c r="H615" s="256">
        <v>1.5</v>
      </c>
      <c r="I615" s="257"/>
      <c r="J615" s="253"/>
      <c r="K615" s="253"/>
      <c r="L615" s="258"/>
      <c r="M615" s="259"/>
      <c r="N615" s="260"/>
      <c r="O615" s="260"/>
      <c r="P615" s="260"/>
      <c r="Q615" s="260"/>
      <c r="R615" s="260"/>
      <c r="S615" s="260"/>
      <c r="T615" s="261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T615" s="262" t="s">
        <v>215</v>
      </c>
      <c r="AU615" s="262" t="s">
        <v>91</v>
      </c>
      <c r="AV615" s="14" t="s">
        <v>91</v>
      </c>
      <c r="AW615" s="14" t="s">
        <v>35</v>
      </c>
      <c r="AX615" s="14" t="s">
        <v>78</v>
      </c>
      <c r="AY615" s="262" t="s">
        <v>208</v>
      </c>
    </row>
    <row r="616" s="13" customFormat="1">
      <c r="A616" s="13"/>
      <c r="B616" s="241"/>
      <c r="C616" s="242"/>
      <c r="D616" s="243" t="s">
        <v>215</v>
      </c>
      <c r="E616" s="244" t="s">
        <v>1</v>
      </c>
      <c r="F616" s="245" t="s">
        <v>3646</v>
      </c>
      <c r="G616" s="242"/>
      <c r="H616" s="244" t="s">
        <v>1</v>
      </c>
      <c r="I616" s="246"/>
      <c r="J616" s="242"/>
      <c r="K616" s="242"/>
      <c r="L616" s="247"/>
      <c r="M616" s="248"/>
      <c r="N616" s="249"/>
      <c r="O616" s="249"/>
      <c r="P616" s="249"/>
      <c r="Q616" s="249"/>
      <c r="R616" s="249"/>
      <c r="S616" s="249"/>
      <c r="T616" s="250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T616" s="251" t="s">
        <v>215</v>
      </c>
      <c r="AU616" s="251" t="s">
        <v>91</v>
      </c>
      <c r="AV616" s="13" t="s">
        <v>85</v>
      </c>
      <c r="AW616" s="13" t="s">
        <v>35</v>
      </c>
      <c r="AX616" s="13" t="s">
        <v>78</v>
      </c>
      <c r="AY616" s="251" t="s">
        <v>208</v>
      </c>
    </row>
    <row r="617" s="14" customFormat="1">
      <c r="A617" s="14"/>
      <c r="B617" s="252"/>
      <c r="C617" s="253"/>
      <c r="D617" s="243" t="s">
        <v>215</v>
      </c>
      <c r="E617" s="254" t="s">
        <v>1</v>
      </c>
      <c r="F617" s="255" t="s">
        <v>3647</v>
      </c>
      <c r="G617" s="253"/>
      <c r="H617" s="256">
        <v>2.25</v>
      </c>
      <c r="I617" s="257"/>
      <c r="J617" s="253"/>
      <c r="K617" s="253"/>
      <c r="L617" s="258"/>
      <c r="M617" s="259"/>
      <c r="N617" s="260"/>
      <c r="O617" s="260"/>
      <c r="P617" s="260"/>
      <c r="Q617" s="260"/>
      <c r="R617" s="260"/>
      <c r="S617" s="260"/>
      <c r="T617" s="261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T617" s="262" t="s">
        <v>215</v>
      </c>
      <c r="AU617" s="262" t="s">
        <v>91</v>
      </c>
      <c r="AV617" s="14" t="s">
        <v>91</v>
      </c>
      <c r="AW617" s="14" t="s">
        <v>35</v>
      </c>
      <c r="AX617" s="14" t="s">
        <v>78</v>
      </c>
      <c r="AY617" s="262" t="s">
        <v>208</v>
      </c>
    </row>
    <row r="618" s="15" customFormat="1">
      <c r="A618" s="15"/>
      <c r="B618" s="263"/>
      <c r="C618" s="264"/>
      <c r="D618" s="243" t="s">
        <v>215</v>
      </c>
      <c r="E618" s="265" t="s">
        <v>1</v>
      </c>
      <c r="F618" s="266" t="s">
        <v>218</v>
      </c>
      <c r="G618" s="264"/>
      <c r="H618" s="267">
        <v>123.75</v>
      </c>
      <c r="I618" s="268"/>
      <c r="J618" s="264"/>
      <c r="K618" s="264"/>
      <c r="L618" s="269"/>
      <c r="M618" s="270"/>
      <c r="N618" s="271"/>
      <c r="O618" s="271"/>
      <c r="P618" s="271"/>
      <c r="Q618" s="271"/>
      <c r="R618" s="271"/>
      <c r="S618" s="271"/>
      <c r="T618" s="272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T618" s="273" t="s">
        <v>215</v>
      </c>
      <c r="AU618" s="273" t="s">
        <v>91</v>
      </c>
      <c r="AV618" s="15" t="s">
        <v>214</v>
      </c>
      <c r="AW618" s="15" t="s">
        <v>35</v>
      </c>
      <c r="AX618" s="15" t="s">
        <v>85</v>
      </c>
      <c r="AY618" s="273" t="s">
        <v>208</v>
      </c>
    </row>
    <row r="619" s="2" customFormat="1" ht="33" customHeight="1">
      <c r="A619" s="38"/>
      <c r="B619" s="39"/>
      <c r="C619" s="227" t="s">
        <v>643</v>
      </c>
      <c r="D619" s="227" t="s">
        <v>210</v>
      </c>
      <c r="E619" s="228" t="s">
        <v>1104</v>
      </c>
      <c r="F619" s="229" t="s">
        <v>1105</v>
      </c>
      <c r="G619" s="230" t="s">
        <v>267</v>
      </c>
      <c r="H619" s="231">
        <v>100</v>
      </c>
      <c r="I619" s="232"/>
      <c r="J619" s="233">
        <f>ROUND(I619*H619,2)</f>
        <v>0</v>
      </c>
      <c r="K619" s="234"/>
      <c r="L619" s="44"/>
      <c r="M619" s="235" t="s">
        <v>1</v>
      </c>
      <c r="N619" s="236" t="s">
        <v>44</v>
      </c>
      <c r="O619" s="91"/>
      <c r="P619" s="237">
        <f>O619*H619</f>
        <v>0</v>
      </c>
      <c r="Q619" s="237">
        <v>0</v>
      </c>
      <c r="R619" s="237">
        <f>Q619*H619</f>
        <v>0</v>
      </c>
      <c r="S619" s="237">
        <v>0</v>
      </c>
      <c r="T619" s="238">
        <f>S619*H619</f>
        <v>0</v>
      </c>
      <c r="U619" s="38"/>
      <c r="V619" s="38"/>
      <c r="W619" s="38"/>
      <c r="X619" s="38"/>
      <c r="Y619" s="38"/>
      <c r="Z619" s="38"/>
      <c r="AA619" s="38"/>
      <c r="AB619" s="38"/>
      <c r="AC619" s="38"/>
      <c r="AD619" s="38"/>
      <c r="AE619" s="38"/>
      <c r="AR619" s="239" t="s">
        <v>249</v>
      </c>
      <c r="AT619" s="239" t="s">
        <v>210</v>
      </c>
      <c r="AU619" s="239" t="s">
        <v>91</v>
      </c>
      <c r="AY619" s="17" t="s">
        <v>208</v>
      </c>
      <c r="BE619" s="240">
        <f>IF(N619="základní",J619,0)</f>
        <v>0</v>
      </c>
      <c r="BF619" s="240">
        <f>IF(N619="snížená",J619,0)</f>
        <v>0</v>
      </c>
      <c r="BG619" s="240">
        <f>IF(N619="zákl. přenesená",J619,0)</f>
        <v>0</v>
      </c>
      <c r="BH619" s="240">
        <f>IF(N619="sníž. přenesená",J619,0)</f>
        <v>0</v>
      </c>
      <c r="BI619" s="240">
        <f>IF(N619="nulová",J619,0)</f>
        <v>0</v>
      </c>
      <c r="BJ619" s="17" t="s">
        <v>91</v>
      </c>
      <c r="BK619" s="240">
        <f>ROUND(I619*H619,2)</f>
        <v>0</v>
      </c>
      <c r="BL619" s="17" t="s">
        <v>249</v>
      </c>
      <c r="BM619" s="239" t="s">
        <v>1028</v>
      </c>
    </row>
    <row r="620" s="2" customFormat="1" ht="37.8" customHeight="1">
      <c r="A620" s="38"/>
      <c r="B620" s="39"/>
      <c r="C620" s="227" t="s">
        <v>1031</v>
      </c>
      <c r="D620" s="227" t="s">
        <v>210</v>
      </c>
      <c r="E620" s="228" t="s">
        <v>1108</v>
      </c>
      <c r="F620" s="229" t="s">
        <v>1109</v>
      </c>
      <c r="G620" s="230" t="s">
        <v>267</v>
      </c>
      <c r="H620" s="231">
        <v>80</v>
      </c>
      <c r="I620" s="232"/>
      <c r="J620" s="233">
        <f>ROUND(I620*H620,2)</f>
        <v>0</v>
      </c>
      <c r="K620" s="234"/>
      <c r="L620" s="44"/>
      <c r="M620" s="235" t="s">
        <v>1</v>
      </c>
      <c r="N620" s="236" t="s">
        <v>44</v>
      </c>
      <c r="O620" s="91"/>
      <c r="P620" s="237">
        <f>O620*H620</f>
        <v>0</v>
      </c>
      <c r="Q620" s="237">
        <v>0</v>
      </c>
      <c r="R620" s="237">
        <f>Q620*H620</f>
        <v>0</v>
      </c>
      <c r="S620" s="237">
        <v>0</v>
      </c>
      <c r="T620" s="238">
        <f>S620*H620</f>
        <v>0</v>
      </c>
      <c r="U620" s="38"/>
      <c r="V620" s="38"/>
      <c r="W620" s="38"/>
      <c r="X620" s="38"/>
      <c r="Y620" s="38"/>
      <c r="Z620" s="38"/>
      <c r="AA620" s="38"/>
      <c r="AB620" s="38"/>
      <c r="AC620" s="38"/>
      <c r="AD620" s="38"/>
      <c r="AE620" s="38"/>
      <c r="AR620" s="239" t="s">
        <v>249</v>
      </c>
      <c r="AT620" s="239" t="s">
        <v>210</v>
      </c>
      <c r="AU620" s="239" t="s">
        <v>91</v>
      </c>
      <c r="AY620" s="17" t="s">
        <v>208</v>
      </c>
      <c r="BE620" s="240">
        <f>IF(N620="základní",J620,0)</f>
        <v>0</v>
      </c>
      <c r="BF620" s="240">
        <f>IF(N620="snížená",J620,0)</f>
        <v>0</v>
      </c>
      <c r="BG620" s="240">
        <f>IF(N620="zákl. přenesená",J620,0)</f>
        <v>0</v>
      </c>
      <c r="BH620" s="240">
        <f>IF(N620="sníž. přenesená",J620,0)</f>
        <v>0</v>
      </c>
      <c r="BI620" s="240">
        <f>IF(N620="nulová",J620,0)</f>
        <v>0</v>
      </c>
      <c r="BJ620" s="17" t="s">
        <v>91</v>
      </c>
      <c r="BK620" s="240">
        <f>ROUND(I620*H620,2)</f>
        <v>0</v>
      </c>
      <c r="BL620" s="17" t="s">
        <v>249</v>
      </c>
      <c r="BM620" s="239" t="s">
        <v>1034</v>
      </c>
    </row>
    <row r="621" s="12" customFormat="1" ht="22.8" customHeight="1">
      <c r="A621" s="12"/>
      <c r="B621" s="211"/>
      <c r="C621" s="212"/>
      <c r="D621" s="213" t="s">
        <v>77</v>
      </c>
      <c r="E621" s="225" t="s">
        <v>1111</v>
      </c>
      <c r="F621" s="225" t="s">
        <v>1112</v>
      </c>
      <c r="G621" s="212"/>
      <c r="H621" s="212"/>
      <c r="I621" s="215"/>
      <c r="J621" s="226">
        <f>BK621</f>
        <v>0</v>
      </c>
      <c r="K621" s="212"/>
      <c r="L621" s="217"/>
      <c r="M621" s="218"/>
      <c r="N621" s="219"/>
      <c r="O621" s="219"/>
      <c r="P621" s="220">
        <f>SUM(P622:P629)</f>
        <v>0</v>
      </c>
      <c r="Q621" s="219"/>
      <c r="R621" s="220">
        <f>SUM(R622:R629)</f>
        <v>0</v>
      </c>
      <c r="S621" s="219"/>
      <c r="T621" s="221">
        <f>SUM(T622:T629)</f>
        <v>0</v>
      </c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R621" s="222" t="s">
        <v>91</v>
      </c>
      <c r="AT621" s="223" t="s">
        <v>77</v>
      </c>
      <c r="AU621" s="223" t="s">
        <v>85</v>
      </c>
      <c r="AY621" s="222" t="s">
        <v>208</v>
      </c>
      <c r="BK621" s="224">
        <f>SUM(BK622:BK629)</f>
        <v>0</v>
      </c>
    </row>
    <row r="622" s="2" customFormat="1" ht="16.5" customHeight="1">
      <c r="A622" s="38"/>
      <c r="B622" s="39"/>
      <c r="C622" s="227" t="s">
        <v>647</v>
      </c>
      <c r="D622" s="227" t="s">
        <v>210</v>
      </c>
      <c r="E622" s="228" t="s">
        <v>1113</v>
      </c>
      <c r="F622" s="229" t="s">
        <v>1114</v>
      </c>
      <c r="G622" s="230" t="s">
        <v>308</v>
      </c>
      <c r="H622" s="231">
        <v>681</v>
      </c>
      <c r="I622" s="232"/>
      <c r="J622" s="233">
        <f>ROUND(I622*H622,2)</f>
        <v>0</v>
      </c>
      <c r="K622" s="234"/>
      <c r="L622" s="44"/>
      <c r="M622" s="235" t="s">
        <v>1</v>
      </c>
      <c r="N622" s="236" t="s">
        <v>44</v>
      </c>
      <c r="O622" s="91"/>
      <c r="P622" s="237">
        <f>O622*H622</f>
        <v>0</v>
      </c>
      <c r="Q622" s="237">
        <v>0</v>
      </c>
      <c r="R622" s="237">
        <f>Q622*H622</f>
        <v>0</v>
      </c>
      <c r="S622" s="237">
        <v>0</v>
      </c>
      <c r="T622" s="238">
        <f>S622*H622</f>
        <v>0</v>
      </c>
      <c r="U622" s="38"/>
      <c r="V622" s="38"/>
      <c r="W622" s="38"/>
      <c r="X622" s="38"/>
      <c r="Y622" s="38"/>
      <c r="Z622" s="38"/>
      <c r="AA622" s="38"/>
      <c r="AB622" s="38"/>
      <c r="AC622" s="38"/>
      <c r="AD622" s="38"/>
      <c r="AE622" s="38"/>
      <c r="AR622" s="239" t="s">
        <v>249</v>
      </c>
      <c r="AT622" s="239" t="s">
        <v>210</v>
      </c>
      <c r="AU622" s="239" t="s">
        <v>91</v>
      </c>
      <c r="AY622" s="17" t="s">
        <v>208</v>
      </c>
      <c r="BE622" s="240">
        <f>IF(N622="základní",J622,0)</f>
        <v>0</v>
      </c>
      <c r="BF622" s="240">
        <f>IF(N622="snížená",J622,0)</f>
        <v>0</v>
      </c>
      <c r="BG622" s="240">
        <f>IF(N622="zákl. přenesená",J622,0)</f>
        <v>0</v>
      </c>
      <c r="BH622" s="240">
        <f>IF(N622="sníž. přenesená",J622,0)</f>
        <v>0</v>
      </c>
      <c r="BI622" s="240">
        <f>IF(N622="nulová",J622,0)</f>
        <v>0</v>
      </c>
      <c r="BJ622" s="17" t="s">
        <v>91</v>
      </c>
      <c r="BK622" s="240">
        <f>ROUND(I622*H622,2)</f>
        <v>0</v>
      </c>
      <c r="BL622" s="17" t="s">
        <v>249</v>
      </c>
      <c r="BM622" s="239" t="s">
        <v>1038</v>
      </c>
    </row>
    <row r="623" s="13" customFormat="1">
      <c r="A623" s="13"/>
      <c r="B623" s="241"/>
      <c r="C623" s="242"/>
      <c r="D623" s="243" t="s">
        <v>215</v>
      </c>
      <c r="E623" s="244" t="s">
        <v>1</v>
      </c>
      <c r="F623" s="245" t="s">
        <v>3648</v>
      </c>
      <c r="G623" s="242"/>
      <c r="H623" s="244" t="s">
        <v>1</v>
      </c>
      <c r="I623" s="246"/>
      <c r="J623" s="242"/>
      <c r="K623" s="242"/>
      <c r="L623" s="247"/>
      <c r="M623" s="248"/>
      <c r="N623" s="249"/>
      <c r="O623" s="249"/>
      <c r="P623" s="249"/>
      <c r="Q623" s="249"/>
      <c r="R623" s="249"/>
      <c r="S623" s="249"/>
      <c r="T623" s="250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T623" s="251" t="s">
        <v>215</v>
      </c>
      <c r="AU623" s="251" t="s">
        <v>91</v>
      </c>
      <c r="AV623" s="13" t="s">
        <v>85</v>
      </c>
      <c r="AW623" s="13" t="s">
        <v>35</v>
      </c>
      <c r="AX623" s="13" t="s">
        <v>78</v>
      </c>
      <c r="AY623" s="251" t="s">
        <v>208</v>
      </c>
    </row>
    <row r="624" s="14" customFormat="1">
      <c r="A624" s="14"/>
      <c r="B624" s="252"/>
      <c r="C624" s="253"/>
      <c r="D624" s="243" t="s">
        <v>215</v>
      </c>
      <c r="E624" s="254" t="s">
        <v>1</v>
      </c>
      <c r="F624" s="255" t="s">
        <v>3649</v>
      </c>
      <c r="G624" s="253"/>
      <c r="H624" s="256">
        <v>681</v>
      </c>
      <c r="I624" s="257"/>
      <c r="J624" s="253"/>
      <c r="K624" s="253"/>
      <c r="L624" s="258"/>
      <c r="M624" s="259"/>
      <c r="N624" s="260"/>
      <c r="O624" s="260"/>
      <c r="P624" s="260"/>
      <c r="Q624" s="260"/>
      <c r="R624" s="260"/>
      <c r="S624" s="260"/>
      <c r="T624" s="261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T624" s="262" t="s">
        <v>215</v>
      </c>
      <c r="AU624" s="262" t="s">
        <v>91</v>
      </c>
      <c r="AV624" s="14" t="s">
        <v>91</v>
      </c>
      <c r="AW624" s="14" t="s">
        <v>35</v>
      </c>
      <c r="AX624" s="14" t="s">
        <v>78</v>
      </c>
      <c r="AY624" s="262" t="s">
        <v>208</v>
      </c>
    </row>
    <row r="625" s="15" customFormat="1">
      <c r="A625" s="15"/>
      <c r="B625" s="263"/>
      <c r="C625" s="264"/>
      <c r="D625" s="243" t="s">
        <v>215</v>
      </c>
      <c r="E625" s="265" t="s">
        <v>1</v>
      </c>
      <c r="F625" s="266" t="s">
        <v>218</v>
      </c>
      <c r="G625" s="264"/>
      <c r="H625" s="267">
        <v>681</v>
      </c>
      <c r="I625" s="268"/>
      <c r="J625" s="264"/>
      <c r="K625" s="264"/>
      <c r="L625" s="269"/>
      <c r="M625" s="270"/>
      <c r="N625" s="271"/>
      <c r="O625" s="271"/>
      <c r="P625" s="271"/>
      <c r="Q625" s="271"/>
      <c r="R625" s="271"/>
      <c r="S625" s="271"/>
      <c r="T625" s="272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T625" s="273" t="s">
        <v>215</v>
      </c>
      <c r="AU625" s="273" t="s">
        <v>91</v>
      </c>
      <c r="AV625" s="15" t="s">
        <v>214</v>
      </c>
      <c r="AW625" s="15" t="s">
        <v>35</v>
      </c>
      <c r="AX625" s="15" t="s">
        <v>85</v>
      </c>
      <c r="AY625" s="273" t="s">
        <v>208</v>
      </c>
    </row>
    <row r="626" s="2" customFormat="1" ht="16.5" customHeight="1">
      <c r="A626" s="38"/>
      <c r="B626" s="39"/>
      <c r="C626" s="227" t="s">
        <v>1039</v>
      </c>
      <c r="D626" s="227" t="s">
        <v>210</v>
      </c>
      <c r="E626" s="228" t="s">
        <v>1119</v>
      </c>
      <c r="F626" s="229" t="s">
        <v>1120</v>
      </c>
      <c r="G626" s="230" t="s">
        <v>308</v>
      </c>
      <c r="H626" s="231">
        <v>1362</v>
      </c>
      <c r="I626" s="232"/>
      <c r="J626" s="233">
        <f>ROUND(I626*H626,2)</f>
        <v>0</v>
      </c>
      <c r="K626" s="234"/>
      <c r="L626" s="44"/>
      <c r="M626" s="235" t="s">
        <v>1</v>
      </c>
      <c r="N626" s="236" t="s">
        <v>44</v>
      </c>
      <c r="O626" s="91"/>
      <c r="P626" s="237">
        <f>O626*H626</f>
        <v>0</v>
      </c>
      <c r="Q626" s="237">
        <v>0</v>
      </c>
      <c r="R626" s="237">
        <f>Q626*H626</f>
        <v>0</v>
      </c>
      <c r="S626" s="237">
        <v>0</v>
      </c>
      <c r="T626" s="238">
        <f>S626*H626</f>
        <v>0</v>
      </c>
      <c r="U626" s="38"/>
      <c r="V626" s="38"/>
      <c r="W626" s="38"/>
      <c r="X626" s="38"/>
      <c r="Y626" s="38"/>
      <c r="Z626" s="38"/>
      <c r="AA626" s="38"/>
      <c r="AB626" s="38"/>
      <c r="AC626" s="38"/>
      <c r="AD626" s="38"/>
      <c r="AE626" s="38"/>
      <c r="AR626" s="239" t="s">
        <v>249</v>
      </c>
      <c r="AT626" s="239" t="s">
        <v>210</v>
      </c>
      <c r="AU626" s="239" t="s">
        <v>91</v>
      </c>
      <c r="AY626" s="17" t="s">
        <v>208</v>
      </c>
      <c r="BE626" s="240">
        <f>IF(N626="základní",J626,0)</f>
        <v>0</v>
      </c>
      <c r="BF626" s="240">
        <f>IF(N626="snížená",J626,0)</f>
        <v>0</v>
      </c>
      <c r="BG626" s="240">
        <f>IF(N626="zákl. přenesená",J626,0)</f>
        <v>0</v>
      </c>
      <c r="BH626" s="240">
        <f>IF(N626="sníž. přenesená",J626,0)</f>
        <v>0</v>
      </c>
      <c r="BI626" s="240">
        <f>IF(N626="nulová",J626,0)</f>
        <v>0</v>
      </c>
      <c r="BJ626" s="17" t="s">
        <v>91</v>
      </c>
      <c r="BK626" s="240">
        <f>ROUND(I626*H626,2)</f>
        <v>0</v>
      </c>
      <c r="BL626" s="17" t="s">
        <v>249</v>
      </c>
      <c r="BM626" s="239" t="s">
        <v>1042</v>
      </c>
    </row>
    <row r="627" s="14" customFormat="1">
      <c r="A627" s="14"/>
      <c r="B627" s="252"/>
      <c r="C627" s="253"/>
      <c r="D627" s="243" t="s">
        <v>215</v>
      </c>
      <c r="E627" s="254" t="s">
        <v>1</v>
      </c>
      <c r="F627" s="255" t="s">
        <v>3650</v>
      </c>
      <c r="G627" s="253"/>
      <c r="H627" s="256">
        <v>681</v>
      </c>
      <c r="I627" s="257"/>
      <c r="J627" s="253"/>
      <c r="K627" s="253"/>
      <c r="L627" s="258"/>
      <c r="M627" s="259"/>
      <c r="N627" s="260"/>
      <c r="O627" s="260"/>
      <c r="P627" s="260"/>
      <c r="Q627" s="260"/>
      <c r="R627" s="260"/>
      <c r="S627" s="260"/>
      <c r="T627" s="261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T627" s="262" t="s">
        <v>215</v>
      </c>
      <c r="AU627" s="262" t="s">
        <v>91</v>
      </c>
      <c r="AV627" s="14" t="s">
        <v>91</v>
      </c>
      <c r="AW627" s="14" t="s">
        <v>35</v>
      </c>
      <c r="AX627" s="14" t="s">
        <v>78</v>
      </c>
      <c r="AY627" s="262" t="s">
        <v>208</v>
      </c>
    </row>
    <row r="628" s="14" customFormat="1">
      <c r="A628" s="14"/>
      <c r="B628" s="252"/>
      <c r="C628" s="253"/>
      <c r="D628" s="243" t="s">
        <v>215</v>
      </c>
      <c r="E628" s="254" t="s">
        <v>1</v>
      </c>
      <c r="F628" s="255" t="s">
        <v>3651</v>
      </c>
      <c r="G628" s="253"/>
      <c r="H628" s="256">
        <v>681</v>
      </c>
      <c r="I628" s="257"/>
      <c r="J628" s="253"/>
      <c r="K628" s="253"/>
      <c r="L628" s="258"/>
      <c r="M628" s="259"/>
      <c r="N628" s="260"/>
      <c r="O628" s="260"/>
      <c r="P628" s="260"/>
      <c r="Q628" s="260"/>
      <c r="R628" s="260"/>
      <c r="S628" s="260"/>
      <c r="T628" s="261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T628" s="262" t="s">
        <v>215</v>
      </c>
      <c r="AU628" s="262" t="s">
        <v>91</v>
      </c>
      <c r="AV628" s="14" t="s">
        <v>91</v>
      </c>
      <c r="AW628" s="14" t="s">
        <v>35</v>
      </c>
      <c r="AX628" s="14" t="s">
        <v>78</v>
      </c>
      <c r="AY628" s="262" t="s">
        <v>208</v>
      </c>
    </row>
    <row r="629" s="15" customFormat="1">
      <c r="A629" s="15"/>
      <c r="B629" s="263"/>
      <c r="C629" s="264"/>
      <c r="D629" s="243" t="s">
        <v>215</v>
      </c>
      <c r="E629" s="265" t="s">
        <v>1</v>
      </c>
      <c r="F629" s="266" t="s">
        <v>218</v>
      </c>
      <c r="G629" s="264"/>
      <c r="H629" s="267">
        <v>1362</v>
      </c>
      <c r="I629" s="268"/>
      <c r="J629" s="264"/>
      <c r="K629" s="264"/>
      <c r="L629" s="269"/>
      <c r="M629" s="270"/>
      <c r="N629" s="271"/>
      <c r="O629" s="271"/>
      <c r="P629" s="271"/>
      <c r="Q629" s="271"/>
      <c r="R629" s="271"/>
      <c r="S629" s="271"/>
      <c r="T629" s="272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T629" s="273" t="s">
        <v>215</v>
      </c>
      <c r="AU629" s="273" t="s">
        <v>91</v>
      </c>
      <c r="AV629" s="15" t="s">
        <v>214</v>
      </c>
      <c r="AW629" s="15" t="s">
        <v>35</v>
      </c>
      <c r="AX629" s="15" t="s">
        <v>85</v>
      </c>
      <c r="AY629" s="273" t="s">
        <v>208</v>
      </c>
    </row>
    <row r="630" s="12" customFormat="1" ht="22.8" customHeight="1">
      <c r="A630" s="12"/>
      <c r="B630" s="211"/>
      <c r="C630" s="212"/>
      <c r="D630" s="213" t="s">
        <v>77</v>
      </c>
      <c r="E630" s="225" t="s">
        <v>1124</v>
      </c>
      <c r="F630" s="225" t="s">
        <v>1125</v>
      </c>
      <c r="G630" s="212"/>
      <c r="H630" s="212"/>
      <c r="I630" s="215"/>
      <c r="J630" s="226">
        <f>BK630</f>
        <v>0</v>
      </c>
      <c r="K630" s="212"/>
      <c r="L630" s="217"/>
      <c r="M630" s="218"/>
      <c r="N630" s="219"/>
      <c r="O630" s="219"/>
      <c r="P630" s="220">
        <f>SUM(P631:P669)</f>
        <v>0</v>
      </c>
      <c r="Q630" s="219"/>
      <c r="R630" s="220">
        <f>SUM(R631:R669)</f>
        <v>0</v>
      </c>
      <c r="S630" s="219"/>
      <c r="T630" s="221">
        <f>SUM(T631:T669)</f>
        <v>0</v>
      </c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R630" s="222" t="s">
        <v>91</v>
      </c>
      <c r="AT630" s="223" t="s">
        <v>77</v>
      </c>
      <c r="AU630" s="223" t="s">
        <v>85</v>
      </c>
      <c r="AY630" s="222" t="s">
        <v>208</v>
      </c>
      <c r="BK630" s="224">
        <f>SUM(BK631:BK669)</f>
        <v>0</v>
      </c>
    </row>
    <row r="631" s="2" customFormat="1" ht="24.15" customHeight="1">
      <c r="A631" s="38"/>
      <c r="B631" s="39"/>
      <c r="C631" s="227" t="s">
        <v>655</v>
      </c>
      <c r="D631" s="227" t="s">
        <v>210</v>
      </c>
      <c r="E631" s="228" t="s">
        <v>1126</v>
      </c>
      <c r="F631" s="229" t="s">
        <v>1127</v>
      </c>
      <c r="G631" s="230" t="s">
        <v>308</v>
      </c>
      <c r="H631" s="231">
        <v>57.200000000000003</v>
      </c>
      <c r="I631" s="232"/>
      <c r="J631" s="233">
        <f>ROUND(I631*H631,2)</f>
        <v>0</v>
      </c>
      <c r="K631" s="234"/>
      <c r="L631" s="44"/>
      <c r="M631" s="235" t="s">
        <v>1</v>
      </c>
      <c r="N631" s="236" t="s">
        <v>44</v>
      </c>
      <c r="O631" s="91"/>
      <c r="P631" s="237">
        <f>O631*H631</f>
        <v>0</v>
      </c>
      <c r="Q631" s="237">
        <v>0</v>
      </c>
      <c r="R631" s="237">
        <f>Q631*H631</f>
        <v>0</v>
      </c>
      <c r="S631" s="237">
        <v>0</v>
      </c>
      <c r="T631" s="238">
        <f>S631*H631</f>
        <v>0</v>
      </c>
      <c r="U631" s="38"/>
      <c r="V631" s="38"/>
      <c r="W631" s="38"/>
      <c r="X631" s="38"/>
      <c r="Y631" s="38"/>
      <c r="Z631" s="38"/>
      <c r="AA631" s="38"/>
      <c r="AB631" s="38"/>
      <c r="AC631" s="38"/>
      <c r="AD631" s="38"/>
      <c r="AE631" s="38"/>
      <c r="AR631" s="239" t="s">
        <v>249</v>
      </c>
      <c r="AT631" s="239" t="s">
        <v>210</v>
      </c>
      <c r="AU631" s="239" t="s">
        <v>91</v>
      </c>
      <c r="AY631" s="17" t="s">
        <v>208</v>
      </c>
      <c r="BE631" s="240">
        <f>IF(N631="základní",J631,0)</f>
        <v>0</v>
      </c>
      <c r="BF631" s="240">
        <f>IF(N631="snížená",J631,0)</f>
        <v>0</v>
      </c>
      <c r="BG631" s="240">
        <f>IF(N631="zákl. přenesená",J631,0)</f>
        <v>0</v>
      </c>
      <c r="BH631" s="240">
        <f>IF(N631="sníž. přenesená",J631,0)</f>
        <v>0</v>
      </c>
      <c r="BI631" s="240">
        <f>IF(N631="nulová",J631,0)</f>
        <v>0</v>
      </c>
      <c r="BJ631" s="17" t="s">
        <v>91</v>
      </c>
      <c r="BK631" s="240">
        <f>ROUND(I631*H631,2)</f>
        <v>0</v>
      </c>
      <c r="BL631" s="17" t="s">
        <v>249</v>
      </c>
      <c r="BM631" s="239" t="s">
        <v>1046</v>
      </c>
    </row>
    <row r="632" s="14" customFormat="1">
      <c r="A632" s="14"/>
      <c r="B632" s="252"/>
      <c r="C632" s="253"/>
      <c r="D632" s="243" t="s">
        <v>215</v>
      </c>
      <c r="E632" s="254" t="s">
        <v>1</v>
      </c>
      <c r="F632" s="255" t="s">
        <v>3652</v>
      </c>
      <c r="G632" s="253"/>
      <c r="H632" s="256">
        <v>57.200000000000003</v>
      </c>
      <c r="I632" s="257"/>
      <c r="J632" s="253"/>
      <c r="K632" s="253"/>
      <c r="L632" s="258"/>
      <c r="M632" s="259"/>
      <c r="N632" s="260"/>
      <c r="O632" s="260"/>
      <c r="P632" s="260"/>
      <c r="Q632" s="260"/>
      <c r="R632" s="260"/>
      <c r="S632" s="260"/>
      <c r="T632" s="261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T632" s="262" t="s">
        <v>215</v>
      </c>
      <c r="AU632" s="262" t="s">
        <v>91</v>
      </c>
      <c r="AV632" s="14" t="s">
        <v>91</v>
      </c>
      <c r="AW632" s="14" t="s">
        <v>35</v>
      </c>
      <c r="AX632" s="14" t="s">
        <v>78</v>
      </c>
      <c r="AY632" s="262" t="s">
        <v>208</v>
      </c>
    </row>
    <row r="633" s="15" customFormat="1">
      <c r="A633" s="15"/>
      <c r="B633" s="263"/>
      <c r="C633" s="264"/>
      <c r="D633" s="243" t="s">
        <v>215</v>
      </c>
      <c r="E633" s="265" t="s">
        <v>1</v>
      </c>
      <c r="F633" s="266" t="s">
        <v>218</v>
      </c>
      <c r="G633" s="264"/>
      <c r="H633" s="267">
        <v>57.200000000000003</v>
      </c>
      <c r="I633" s="268"/>
      <c r="J633" s="264"/>
      <c r="K633" s="264"/>
      <c r="L633" s="269"/>
      <c r="M633" s="270"/>
      <c r="N633" s="271"/>
      <c r="O633" s="271"/>
      <c r="P633" s="271"/>
      <c r="Q633" s="271"/>
      <c r="R633" s="271"/>
      <c r="S633" s="271"/>
      <c r="T633" s="272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T633" s="273" t="s">
        <v>215</v>
      </c>
      <c r="AU633" s="273" t="s">
        <v>91</v>
      </c>
      <c r="AV633" s="15" t="s">
        <v>214</v>
      </c>
      <c r="AW633" s="15" t="s">
        <v>35</v>
      </c>
      <c r="AX633" s="15" t="s">
        <v>85</v>
      </c>
      <c r="AY633" s="273" t="s">
        <v>208</v>
      </c>
    </row>
    <row r="634" s="2" customFormat="1" ht="37.8" customHeight="1">
      <c r="A634" s="38"/>
      <c r="B634" s="39"/>
      <c r="C634" s="227" t="s">
        <v>1047</v>
      </c>
      <c r="D634" s="227" t="s">
        <v>210</v>
      </c>
      <c r="E634" s="228" t="s">
        <v>1134</v>
      </c>
      <c r="F634" s="229" t="s">
        <v>1135</v>
      </c>
      <c r="G634" s="230" t="s">
        <v>308</v>
      </c>
      <c r="H634" s="231">
        <v>54</v>
      </c>
      <c r="I634" s="232"/>
      <c r="J634" s="233">
        <f>ROUND(I634*H634,2)</f>
        <v>0</v>
      </c>
      <c r="K634" s="234"/>
      <c r="L634" s="44"/>
      <c r="M634" s="235" t="s">
        <v>1</v>
      </c>
      <c r="N634" s="236" t="s">
        <v>44</v>
      </c>
      <c r="O634" s="91"/>
      <c r="P634" s="237">
        <f>O634*H634</f>
        <v>0</v>
      </c>
      <c r="Q634" s="237">
        <v>0</v>
      </c>
      <c r="R634" s="237">
        <f>Q634*H634</f>
        <v>0</v>
      </c>
      <c r="S634" s="237">
        <v>0</v>
      </c>
      <c r="T634" s="238">
        <f>S634*H634</f>
        <v>0</v>
      </c>
      <c r="U634" s="38"/>
      <c r="V634" s="38"/>
      <c r="W634" s="38"/>
      <c r="X634" s="38"/>
      <c r="Y634" s="38"/>
      <c r="Z634" s="38"/>
      <c r="AA634" s="38"/>
      <c r="AB634" s="38"/>
      <c r="AC634" s="38"/>
      <c r="AD634" s="38"/>
      <c r="AE634" s="38"/>
      <c r="AR634" s="239" t="s">
        <v>249</v>
      </c>
      <c r="AT634" s="239" t="s">
        <v>210</v>
      </c>
      <c r="AU634" s="239" t="s">
        <v>91</v>
      </c>
      <c r="AY634" s="17" t="s">
        <v>208</v>
      </c>
      <c r="BE634" s="240">
        <f>IF(N634="základní",J634,0)</f>
        <v>0</v>
      </c>
      <c r="BF634" s="240">
        <f>IF(N634="snížená",J634,0)</f>
        <v>0</v>
      </c>
      <c r="BG634" s="240">
        <f>IF(N634="zákl. přenesená",J634,0)</f>
        <v>0</v>
      </c>
      <c r="BH634" s="240">
        <f>IF(N634="sníž. přenesená",J634,0)</f>
        <v>0</v>
      </c>
      <c r="BI634" s="240">
        <f>IF(N634="nulová",J634,0)</f>
        <v>0</v>
      </c>
      <c r="BJ634" s="17" t="s">
        <v>91</v>
      </c>
      <c r="BK634" s="240">
        <f>ROUND(I634*H634,2)</f>
        <v>0</v>
      </c>
      <c r="BL634" s="17" t="s">
        <v>249</v>
      </c>
      <c r="BM634" s="239" t="s">
        <v>1050</v>
      </c>
    </row>
    <row r="635" s="14" customFormat="1">
      <c r="A635" s="14"/>
      <c r="B635" s="252"/>
      <c r="C635" s="253"/>
      <c r="D635" s="243" t="s">
        <v>215</v>
      </c>
      <c r="E635" s="254" t="s">
        <v>1</v>
      </c>
      <c r="F635" s="255" t="s">
        <v>3653</v>
      </c>
      <c r="G635" s="253"/>
      <c r="H635" s="256">
        <v>54</v>
      </c>
      <c r="I635" s="257"/>
      <c r="J635" s="253"/>
      <c r="K635" s="253"/>
      <c r="L635" s="258"/>
      <c r="M635" s="259"/>
      <c r="N635" s="260"/>
      <c r="O635" s="260"/>
      <c r="P635" s="260"/>
      <c r="Q635" s="260"/>
      <c r="R635" s="260"/>
      <c r="S635" s="260"/>
      <c r="T635" s="261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T635" s="262" t="s">
        <v>215</v>
      </c>
      <c r="AU635" s="262" t="s">
        <v>91</v>
      </c>
      <c r="AV635" s="14" t="s">
        <v>91</v>
      </c>
      <c r="AW635" s="14" t="s">
        <v>35</v>
      </c>
      <c r="AX635" s="14" t="s">
        <v>78</v>
      </c>
      <c r="AY635" s="262" t="s">
        <v>208</v>
      </c>
    </row>
    <row r="636" s="15" customFormat="1">
      <c r="A636" s="15"/>
      <c r="B636" s="263"/>
      <c r="C636" s="264"/>
      <c r="D636" s="243" t="s">
        <v>215</v>
      </c>
      <c r="E636" s="265" t="s">
        <v>1</v>
      </c>
      <c r="F636" s="266" t="s">
        <v>218</v>
      </c>
      <c r="G636" s="264"/>
      <c r="H636" s="267">
        <v>54</v>
      </c>
      <c r="I636" s="268"/>
      <c r="J636" s="264"/>
      <c r="K636" s="264"/>
      <c r="L636" s="269"/>
      <c r="M636" s="270"/>
      <c r="N636" s="271"/>
      <c r="O636" s="271"/>
      <c r="P636" s="271"/>
      <c r="Q636" s="271"/>
      <c r="R636" s="271"/>
      <c r="S636" s="271"/>
      <c r="T636" s="272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T636" s="273" t="s">
        <v>215</v>
      </c>
      <c r="AU636" s="273" t="s">
        <v>91</v>
      </c>
      <c r="AV636" s="15" t="s">
        <v>214</v>
      </c>
      <c r="AW636" s="15" t="s">
        <v>35</v>
      </c>
      <c r="AX636" s="15" t="s">
        <v>85</v>
      </c>
      <c r="AY636" s="273" t="s">
        <v>208</v>
      </c>
    </row>
    <row r="637" s="2" customFormat="1" ht="16.5" customHeight="1">
      <c r="A637" s="38"/>
      <c r="B637" s="39"/>
      <c r="C637" s="227" t="s">
        <v>659</v>
      </c>
      <c r="D637" s="227" t="s">
        <v>210</v>
      </c>
      <c r="E637" s="228" t="s">
        <v>1143</v>
      </c>
      <c r="F637" s="229" t="s">
        <v>1144</v>
      </c>
      <c r="G637" s="230" t="s">
        <v>267</v>
      </c>
      <c r="H637" s="231">
        <v>290</v>
      </c>
      <c r="I637" s="232"/>
      <c r="J637" s="233">
        <f>ROUND(I637*H637,2)</f>
        <v>0</v>
      </c>
      <c r="K637" s="234"/>
      <c r="L637" s="44"/>
      <c r="M637" s="235" t="s">
        <v>1</v>
      </c>
      <c r="N637" s="236" t="s">
        <v>44</v>
      </c>
      <c r="O637" s="91"/>
      <c r="P637" s="237">
        <f>O637*H637</f>
        <v>0</v>
      </c>
      <c r="Q637" s="237">
        <v>0</v>
      </c>
      <c r="R637" s="237">
        <f>Q637*H637</f>
        <v>0</v>
      </c>
      <c r="S637" s="237">
        <v>0</v>
      </c>
      <c r="T637" s="238">
        <f>S637*H637</f>
        <v>0</v>
      </c>
      <c r="U637" s="38"/>
      <c r="V637" s="38"/>
      <c r="W637" s="38"/>
      <c r="X637" s="38"/>
      <c r="Y637" s="38"/>
      <c r="Z637" s="38"/>
      <c r="AA637" s="38"/>
      <c r="AB637" s="38"/>
      <c r="AC637" s="38"/>
      <c r="AD637" s="38"/>
      <c r="AE637" s="38"/>
      <c r="AR637" s="239" t="s">
        <v>249</v>
      </c>
      <c r="AT637" s="239" t="s">
        <v>210</v>
      </c>
      <c r="AU637" s="239" t="s">
        <v>91</v>
      </c>
      <c r="AY637" s="17" t="s">
        <v>208</v>
      </c>
      <c r="BE637" s="240">
        <f>IF(N637="základní",J637,0)</f>
        <v>0</v>
      </c>
      <c r="BF637" s="240">
        <f>IF(N637="snížená",J637,0)</f>
        <v>0</v>
      </c>
      <c r="BG637" s="240">
        <f>IF(N637="zákl. přenesená",J637,0)</f>
        <v>0</v>
      </c>
      <c r="BH637" s="240">
        <f>IF(N637="sníž. přenesená",J637,0)</f>
        <v>0</v>
      </c>
      <c r="BI637" s="240">
        <f>IF(N637="nulová",J637,0)</f>
        <v>0</v>
      </c>
      <c r="BJ637" s="17" t="s">
        <v>91</v>
      </c>
      <c r="BK637" s="240">
        <f>ROUND(I637*H637,2)</f>
        <v>0</v>
      </c>
      <c r="BL637" s="17" t="s">
        <v>249</v>
      </c>
      <c r="BM637" s="239" t="s">
        <v>1053</v>
      </c>
    </row>
    <row r="638" s="14" customFormat="1">
      <c r="A638" s="14"/>
      <c r="B638" s="252"/>
      <c r="C638" s="253"/>
      <c r="D638" s="243" t="s">
        <v>215</v>
      </c>
      <c r="E638" s="254" t="s">
        <v>1</v>
      </c>
      <c r="F638" s="255" t="s">
        <v>3654</v>
      </c>
      <c r="G638" s="253"/>
      <c r="H638" s="256">
        <v>290</v>
      </c>
      <c r="I638" s="257"/>
      <c r="J638" s="253"/>
      <c r="K638" s="253"/>
      <c r="L638" s="258"/>
      <c r="M638" s="259"/>
      <c r="N638" s="260"/>
      <c r="O638" s="260"/>
      <c r="P638" s="260"/>
      <c r="Q638" s="260"/>
      <c r="R638" s="260"/>
      <c r="S638" s="260"/>
      <c r="T638" s="261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T638" s="262" t="s">
        <v>215</v>
      </c>
      <c r="AU638" s="262" t="s">
        <v>91</v>
      </c>
      <c r="AV638" s="14" t="s">
        <v>91</v>
      </c>
      <c r="AW638" s="14" t="s">
        <v>35</v>
      </c>
      <c r="AX638" s="14" t="s">
        <v>78</v>
      </c>
      <c r="AY638" s="262" t="s">
        <v>208</v>
      </c>
    </row>
    <row r="639" s="15" customFormat="1">
      <c r="A639" s="15"/>
      <c r="B639" s="263"/>
      <c r="C639" s="264"/>
      <c r="D639" s="243" t="s">
        <v>215</v>
      </c>
      <c r="E639" s="265" t="s">
        <v>1</v>
      </c>
      <c r="F639" s="266" t="s">
        <v>218</v>
      </c>
      <c r="G639" s="264"/>
      <c r="H639" s="267">
        <v>290</v>
      </c>
      <c r="I639" s="268"/>
      <c r="J639" s="264"/>
      <c r="K639" s="264"/>
      <c r="L639" s="269"/>
      <c r="M639" s="270"/>
      <c r="N639" s="271"/>
      <c r="O639" s="271"/>
      <c r="P639" s="271"/>
      <c r="Q639" s="271"/>
      <c r="R639" s="271"/>
      <c r="S639" s="271"/>
      <c r="T639" s="272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T639" s="273" t="s">
        <v>215</v>
      </c>
      <c r="AU639" s="273" t="s">
        <v>91</v>
      </c>
      <c r="AV639" s="15" t="s">
        <v>214</v>
      </c>
      <c r="AW639" s="15" t="s">
        <v>35</v>
      </c>
      <c r="AX639" s="15" t="s">
        <v>85</v>
      </c>
      <c r="AY639" s="273" t="s">
        <v>208</v>
      </c>
    </row>
    <row r="640" s="2" customFormat="1" ht="16.5" customHeight="1">
      <c r="A640" s="38"/>
      <c r="B640" s="39"/>
      <c r="C640" s="274" t="s">
        <v>1056</v>
      </c>
      <c r="D640" s="274" t="s">
        <v>253</v>
      </c>
      <c r="E640" s="275" t="s">
        <v>1147</v>
      </c>
      <c r="F640" s="276" t="s">
        <v>1148</v>
      </c>
      <c r="G640" s="277" t="s">
        <v>267</v>
      </c>
      <c r="H640" s="278">
        <v>290</v>
      </c>
      <c r="I640" s="279"/>
      <c r="J640" s="280">
        <f>ROUND(I640*H640,2)</f>
        <v>0</v>
      </c>
      <c r="K640" s="281"/>
      <c r="L640" s="282"/>
      <c r="M640" s="283" t="s">
        <v>1</v>
      </c>
      <c r="N640" s="284" t="s">
        <v>44</v>
      </c>
      <c r="O640" s="91"/>
      <c r="P640" s="237">
        <f>O640*H640</f>
        <v>0</v>
      </c>
      <c r="Q640" s="237">
        <v>0</v>
      </c>
      <c r="R640" s="237">
        <f>Q640*H640</f>
        <v>0</v>
      </c>
      <c r="S640" s="237">
        <v>0</v>
      </c>
      <c r="T640" s="238">
        <f>S640*H640</f>
        <v>0</v>
      </c>
      <c r="U640" s="38"/>
      <c r="V640" s="38"/>
      <c r="W640" s="38"/>
      <c r="X640" s="38"/>
      <c r="Y640" s="38"/>
      <c r="Z640" s="38"/>
      <c r="AA640" s="38"/>
      <c r="AB640" s="38"/>
      <c r="AC640" s="38"/>
      <c r="AD640" s="38"/>
      <c r="AE640" s="38"/>
      <c r="AR640" s="239" t="s">
        <v>287</v>
      </c>
      <c r="AT640" s="239" t="s">
        <v>253</v>
      </c>
      <c r="AU640" s="239" t="s">
        <v>91</v>
      </c>
      <c r="AY640" s="17" t="s">
        <v>208</v>
      </c>
      <c r="BE640" s="240">
        <f>IF(N640="základní",J640,0)</f>
        <v>0</v>
      </c>
      <c r="BF640" s="240">
        <f>IF(N640="snížená",J640,0)</f>
        <v>0</v>
      </c>
      <c r="BG640" s="240">
        <f>IF(N640="zákl. přenesená",J640,0)</f>
        <v>0</v>
      </c>
      <c r="BH640" s="240">
        <f>IF(N640="sníž. přenesená",J640,0)</f>
        <v>0</v>
      </c>
      <c r="BI640" s="240">
        <f>IF(N640="nulová",J640,0)</f>
        <v>0</v>
      </c>
      <c r="BJ640" s="17" t="s">
        <v>91</v>
      </c>
      <c r="BK640" s="240">
        <f>ROUND(I640*H640,2)</f>
        <v>0</v>
      </c>
      <c r="BL640" s="17" t="s">
        <v>249</v>
      </c>
      <c r="BM640" s="239" t="s">
        <v>1059</v>
      </c>
    </row>
    <row r="641" s="2" customFormat="1" ht="24.15" customHeight="1">
      <c r="A641" s="38"/>
      <c r="B641" s="39"/>
      <c r="C641" s="227" t="s">
        <v>667</v>
      </c>
      <c r="D641" s="227" t="s">
        <v>210</v>
      </c>
      <c r="E641" s="228" t="s">
        <v>1151</v>
      </c>
      <c r="F641" s="229" t="s">
        <v>1152</v>
      </c>
      <c r="G641" s="230" t="s">
        <v>351</v>
      </c>
      <c r="H641" s="231">
        <v>108</v>
      </c>
      <c r="I641" s="232"/>
      <c r="J641" s="233">
        <f>ROUND(I641*H641,2)</f>
        <v>0</v>
      </c>
      <c r="K641" s="234"/>
      <c r="L641" s="44"/>
      <c r="M641" s="235" t="s">
        <v>1</v>
      </c>
      <c r="N641" s="236" t="s">
        <v>44</v>
      </c>
      <c r="O641" s="91"/>
      <c r="P641" s="237">
        <f>O641*H641</f>
        <v>0</v>
      </c>
      <c r="Q641" s="237">
        <v>0</v>
      </c>
      <c r="R641" s="237">
        <f>Q641*H641</f>
        <v>0</v>
      </c>
      <c r="S641" s="237">
        <v>0</v>
      </c>
      <c r="T641" s="238">
        <f>S641*H641</f>
        <v>0</v>
      </c>
      <c r="U641" s="38"/>
      <c r="V641" s="38"/>
      <c r="W641" s="38"/>
      <c r="X641" s="38"/>
      <c r="Y641" s="38"/>
      <c r="Z641" s="38"/>
      <c r="AA641" s="38"/>
      <c r="AB641" s="38"/>
      <c r="AC641" s="38"/>
      <c r="AD641" s="38"/>
      <c r="AE641" s="38"/>
      <c r="AR641" s="239" t="s">
        <v>249</v>
      </c>
      <c r="AT641" s="239" t="s">
        <v>210</v>
      </c>
      <c r="AU641" s="239" t="s">
        <v>91</v>
      </c>
      <c r="AY641" s="17" t="s">
        <v>208</v>
      </c>
      <c r="BE641" s="240">
        <f>IF(N641="základní",J641,0)</f>
        <v>0</v>
      </c>
      <c r="BF641" s="240">
        <f>IF(N641="snížená",J641,0)</f>
        <v>0</v>
      </c>
      <c r="BG641" s="240">
        <f>IF(N641="zákl. přenesená",J641,0)</f>
        <v>0</v>
      </c>
      <c r="BH641" s="240">
        <f>IF(N641="sníž. přenesená",J641,0)</f>
        <v>0</v>
      </c>
      <c r="BI641" s="240">
        <f>IF(N641="nulová",J641,0)</f>
        <v>0</v>
      </c>
      <c r="BJ641" s="17" t="s">
        <v>91</v>
      </c>
      <c r="BK641" s="240">
        <f>ROUND(I641*H641,2)</f>
        <v>0</v>
      </c>
      <c r="BL641" s="17" t="s">
        <v>249</v>
      </c>
      <c r="BM641" s="239" t="s">
        <v>1062</v>
      </c>
    </row>
    <row r="642" s="13" customFormat="1">
      <c r="A642" s="13"/>
      <c r="B642" s="241"/>
      <c r="C642" s="242"/>
      <c r="D642" s="243" t="s">
        <v>215</v>
      </c>
      <c r="E642" s="244" t="s">
        <v>1</v>
      </c>
      <c r="F642" s="245" t="s">
        <v>3655</v>
      </c>
      <c r="G642" s="242"/>
      <c r="H642" s="244" t="s">
        <v>1</v>
      </c>
      <c r="I642" s="246"/>
      <c r="J642" s="242"/>
      <c r="K642" s="242"/>
      <c r="L642" s="247"/>
      <c r="M642" s="248"/>
      <c r="N642" s="249"/>
      <c r="O642" s="249"/>
      <c r="P642" s="249"/>
      <c r="Q642" s="249"/>
      <c r="R642" s="249"/>
      <c r="S642" s="249"/>
      <c r="T642" s="250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T642" s="251" t="s">
        <v>215</v>
      </c>
      <c r="AU642" s="251" t="s">
        <v>91</v>
      </c>
      <c r="AV642" s="13" t="s">
        <v>85</v>
      </c>
      <c r="AW642" s="13" t="s">
        <v>35</v>
      </c>
      <c r="AX642" s="13" t="s">
        <v>78</v>
      </c>
      <c r="AY642" s="251" t="s">
        <v>208</v>
      </c>
    </row>
    <row r="643" s="14" customFormat="1">
      <c r="A643" s="14"/>
      <c r="B643" s="252"/>
      <c r="C643" s="253"/>
      <c r="D643" s="243" t="s">
        <v>215</v>
      </c>
      <c r="E643" s="254" t="s">
        <v>1</v>
      </c>
      <c r="F643" s="255" t="s">
        <v>8</v>
      </c>
      <c r="G643" s="253"/>
      <c r="H643" s="256">
        <v>15</v>
      </c>
      <c r="I643" s="257"/>
      <c r="J643" s="253"/>
      <c r="K643" s="253"/>
      <c r="L643" s="258"/>
      <c r="M643" s="259"/>
      <c r="N643" s="260"/>
      <c r="O643" s="260"/>
      <c r="P643" s="260"/>
      <c r="Q643" s="260"/>
      <c r="R643" s="260"/>
      <c r="S643" s="260"/>
      <c r="T643" s="261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T643" s="262" t="s">
        <v>215</v>
      </c>
      <c r="AU643" s="262" t="s">
        <v>91</v>
      </c>
      <c r="AV643" s="14" t="s">
        <v>91</v>
      </c>
      <c r="AW643" s="14" t="s">
        <v>35</v>
      </c>
      <c r="AX643" s="14" t="s">
        <v>78</v>
      </c>
      <c r="AY643" s="262" t="s">
        <v>208</v>
      </c>
    </row>
    <row r="644" s="13" customFormat="1">
      <c r="A644" s="13"/>
      <c r="B644" s="241"/>
      <c r="C644" s="242"/>
      <c r="D644" s="243" t="s">
        <v>215</v>
      </c>
      <c r="E644" s="244" t="s">
        <v>1</v>
      </c>
      <c r="F644" s="245" t="s">
        <v>3656</v>
      </c>
      <c r="G644" s="242"/>
      <c r="H644" s="244" t="s">
        <v>1</v>
      </c>
      <c r="I644" s="246"/>
      <c r="J644" s="242"/>
      <c r="K644" s="242"/>
      <c r="L644" s="247"/>
      <c r="M644" s="248"/>
      <c r="N644" s="249"/>
      <c r="O644" s="249"/>
      <c r="P644" s="249"/>
      <c r="Q644" s="249"/>
      <c r="R644" s="249"/>
      <c r="S644" s="249"/>
      <c r="T644" s="250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T644" s="251" t="s">
        <v>215</v>
      </c>
      <c r="AU644" s="251" t="s">
        <v>91</v>
      </c>
      <c r="AV644" s="13" t="s">
        <v>85</v>
      </c>
      <c r="AW644" s="13" t="s">
        <v>35</v>
      </c>
      <c r="AX644" s="13" t="s">
        <v>78</v>
      </c>
      <c r="AY644" s="251" t="s">
        <v>208</v>
      </c>
    </row>
    <row r="645" s="14" customFormat="1">
      <c r="A645" s="14"/>
      <c r="B645" s="252"/>
      <c r="C645" s="253"/>
      <c r="D645" s="243" t="s">
        <v>215</v>
      </c>
      <c r="E645" s="254" t="s">
        <v>1</v>
      </c>
      <c r="F645" s="255" t="s">
        <v>223</v>
      </c>
      <c r="G645" s="253"/>
      <c r="H645" s="256">
        <v>3</v>
      </c>
      <c r="I645" s="257"/>
      <c r="J645" s="253"/>
      <c r="K645" s="253"/>
      <c r="L645" s="258"/>
      <c r="M645" s="259"/>
      <c r="N645" s="260"/>
      <c r="O645" s="260"/>
      <c r="P645" s="260"/>
      <c r="Q645" s="260"/>
      <c r="R645" s="260"/>
      <c r="S645" s="260"/>
      <c r="T645" s="261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T645" s="262" t="s">
        <v>215</v>
      </c>
      <c r="AU645" s="262" t="s">
        <v>91</v>
      </c>
      <c r="AV645" s="14" t="s">
        <v>91</v>
      </c>
      <c r="AW645" s="14" t="s">
        <v>35</v>
      </c>
      <c r="AX645" s="14" t="s">
        <v>78</v>
      </c>
      <c r="AY645" s="262" t="s">
        <v>208</v>
      </c>
    </row>
    <row r="646" s="13" customFormat="1">
      <c r="A646" s="13"/>
      <c r="B646" s="241"/>
      <c r="C646" s="242"/>
      <c r="D646" s="243" t="s">
        <v>215</v>
      </c>
      <c r="E646" s="244" t="s">
        <v>1</v>
      </c>
      <c r="F646" s="245" t="s">
        <v>3657</v>
      </c>
      <c r="G646" s="242"/>
      <c r="H646" s="244" t="s">
        <v>1</v>
      </c>
      <c r="I646" s="246"/>
      <c r="J646" s="242"/>
      <c r="K646" s="242"/>
      <c r="L646" s="247"/>
      <c r="M646" s="248"/>
      <c r="N646" s="249"/>
      <c r="O646" s="249"/>
      <c r="P646" s="249"/>
      <c r="Q646" s="249"/>
      <c r="R646" s="249"/>
      <c r="S646" s="249"/>
      <c r="T646" s="250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T646" s="251" t="s">
        <v>215</v>
      </c>
      <c r="AU646" s="251" t="s">
        <v>91</v>
      </c>
      <c r="AV646" s="13" t="s">
        <v>85</v>
      </c>
      <c r="AW646" s="13" t="s">
        <v>35</v>
      </c>
      <c r="AX646" s="13" t="s">
        <v>78</v>
      </c>
      <c r="AY646" s="251" t="s">
        <v>208</v>
      </c>
    </row>
    <row r="647" s="14" customFormat="1">
      <c r="A647" s="14"/>
      <c r="B647" s="252"/>
      <c r="C647" s="253"/>
      <c r="D647" s="243" t="s">
        <v>215</v>
      </c>
      <c r="E647" s="254" t="s">
        <v>1</v>
      </c>
      <c r="F647" s="255" t="s">
        <v>85</v>
      </c>
      <c r="G647" s="253"/>
      <c r="H647" s="256">
        <v>1</v>
      </c>
      <c r="I647" s="257"/>
      <c r="J647" s="253"/>
      <c r="K647" s="253"/>
      <c r="L647" s="258"/>
      <c r="M647" s="259"/>
      <c r="N647" s="260"/>
      <c r="O647" s="260"/>
      <c r="P647" s="260"/>
      <c r="Q647" s="260"/>
      <c r="R647" s="260"/>
      <c r="S647" s="260"/>
      <c r="T647" s="261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T647" s="262" t="s">
        <v>215</v>
      </c>
      <c r="AU647" s="262" t="s">
        <v>91</v>
      </c>
      <c r="AV647" s="14" t="s">
        <v>91</v>
      </c>
      <c r="AW647" s="14" t="s">
        <v>35</v>
      </c>
      <c r="AX647" s="14" t="s">
        <v>78</v>
      </c>
      <c r="AY647" s="262" t="s">
        <v>208</v>
      </c>
    </row>
    <row r="648" s="13" customFormat="1">
      <c r="A648" s="13"/>
      <c r="B648" s="241"/>
      <c r="C648" s="242"/>
      <c r="D648" s="243" t="s">
        <v>215</v>
      </c>
      <c r="E648" s="244" t="s">
        <v>1</v>
      </c>
      <c r="F648" s="245" t="s">
        <v>3658</v>
      </c>
      <c r="G648" s="242"/>
      <c r="H648" s="244" t="s">
        <v>1</v>
      </c>
      <c r="I648" s="246"/>
      <c r="J648" s="242"/>
      <c r="K648" s="242"/>
      <c r="L648" s="247"/>
      <c r="M648" s="248"/>
      <c r="N648" s="249"/>
      <c r="O648" s="249"/>
      <c r="P648" s="249"/>
      <c r="Q648" s="249"/>
      <c r="R648" s="249"/>
      <c r="S648" s="249"/>
      <c r="T648" s="250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T648" s="251" t="s">
        <v>215</v>
      </c>
      <c r="AU648" s="251" t="s">
        <v>91</v>
      </c>
      <c r="AV648" s="13" t="s">
        <v>85</v>
      </c>
      <c r="AW648" s="13" t="s">
        <v>35</v>
      </c>
      <c r="AX648" s="13" t="s">
        <v>78</v>
      </c>
      <c r="AY648" s="251" t="s">
        <v>208</v>
      </c>
    </row>
    <row r="649" s="14" customFormat="1">
      <c r="A649" s="14"/>
      <c r="B649" s="252"/>
      <c r="C649" s="253"/>
      <c r="D649" s="243" t="s">
        <v>215</v>
      </c>
      <c r="E649" s="254" t="s">
        <v>1</v>
      </c>
      <c r="F649" s="255" t="s">
        <v>611</v>
      </c>
      <c r="G649" s="253"/>
      <c r="H649" s="256">
        <v>85</v>
      </c>
      <c r="I649" s="257"/>
      <c r="J649" s="253"/>
      <c r="K649" s="253"/>
      <c r="L649" s="258"/>
      <c r="M649" s="259"/>
      <c r="N649" s="260"/>
      <c r="O649" s="260"/>
      <c r="P649" s="260"/>
      <c r="Q649" s="260"/>
      <c r="R649" s="260"/>
      <c r="S649" s="260"/>
      <c r="T649" s="261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T649" s="262" t="s">
        <v>215</v>
      </c>
      <c r="AU649" s="262" t="s">
        <v>91</v>
      </c>
      <c r="AV649" s="14" t="s">
        <v>91</v>
      </c>
      <c r="AW649" s="14" t="s">
        <v>35</v>
      </c>
      <c r="AX649" s="14" t="s">
        <v>78</v>
      </c>
      <c r="AY649" s="262" t="s">
        <v>208</v>
      </c>
    </row>
    <row r="650" s="13" customFormat="1">
      <c r="A650" s="13"/>
      <c r="B650" s="241"/>
      <c r="C650" s="242"/>
      <c r="D650" s="243" t="s">
        <v>215</v>
      </c>
      <c r="E650" s="244" t="s">
        <v>1</v>
      </c>
      <c r="F650" s="245" t="s">
        <v>3659</v>
      </c>
      <c r="G650" s="242"/>
      <c r="H650" s="244" t="s">
        <v>1</v>
      </c>
      <c r="I650" s="246"/>
      <c r="J650" s="242"/>
      <c r="K650" s="242"/>
      <c r="L650" s="247"/>
      <c r="M650" s="248"/>
      <c r="N650" s="249"/>
      <c r="O650" s="249"/>
      <c r="P650" s="249"/>
      <c r="Q650" s="249"/>
      <c r="R650" s="249"/>
      <c r="S650" s="249"/>
      <c r="T650" s="250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T650" s="251" t="s">
        <v>215</v>
      </c>
      <c r="AU650" s="251" t="s">
        <v>91</v>
      </c>
      <c r="AV650" s="13" t="s">
        <v>85</v>
      </c>
      <c r="AW650" s="13" t="s">
        <v>35</v>
      </c>
      <c r="AX650" s="13" t="s">
        <v>78</v>
      </c>
      <c r="AY650" s="251" t="s">
        <v>208</v>
      </c>
    </row>
    <row r="651" s="14" customFormat="1">
      <c r="A651" s="14"/>
      <c r="B651" s="252"/>
      <c r="C651" s="253"/>
      <c r="D651" s="243" t="s">
        <v>215</v>
      </c>
      <c r="E651" s="254" t="s">
        <v>1</v>
      </c>
      <c r="F651" s="255" t="s">
        <v>91</v>
      </c>
      <c r="G651" s="253"/>
      <c r="H651" s="256">
        <v>2</v>
      </c>
      <c r="I651" s="257"/>
      <c r="J651" s="253"/>
      <c r="K651" s="253"/>
      <c r="L651" s="258"/>
      <c r="M651" s="259"/>
      <c r="N651" s="260"/>
      <c r="O651" s="260"/>
      <c r="P651" s="260"/>
      <c r="Q651" s="260"/>
      <c r="R651" s="260"/>
      <c r="S651" s="260"/>
      <c r="T651" s="261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T651" s="262" t="s">
        <v>215</v>
      </c>
      <c r="AU651" s="262" t="s">
        <v>91</v>
      </c>
      <c r="AV651" s="14" t="s">
        <v>91</v>
      </c>
      <c r="AW651" s="14" t="s">
        <v>35</v>
      </c>
      <c r="AX651" s="14" t="s">
        <v>78</v>
      </c>
      <c r="AY651" s="262" t="s">
        <v>208</v>
      </c>
    </row>
    <row r="652" s="13" customFormat="1">
      <c r="A652" s="13"/>
      <c r="B652" s="241"/>
      <c r="C652" s="242"/>
      <c r="D652" s="243" t="s">
        <v>215</v>
      </c>
      <c r="E652" s="244" t="s">
        <v>1</v>
      </c>
      <c r="F652" s="245" t="s">
        <v>3660</v>
      </c>
      <c r="G652" s="242"/>
      <c r="H652" s="244" t="s">
        <v>1</v>
      </c>
      <c r="I652" s="246"/>
      <c r="J652" s="242"/>
      <c r="K652" s="242"/>
      <c r="L652" s="247"/>
      <c r="M652" s="248"/>
      <c r="N652" s="249"/>
      <c r="O652" s="249"/>
      <c r="P652" s="249"/>
      <c r="Q652" s="249"/>
      <c r="R652" s="249"/>
      <c r="S652" s="249"/>
      <c r="T652" s="250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T652" s="251" t="s">
        <v>215</v>
      </c>
      <c r="AU652" s="251" t="s">
        <v>91</v>
      </c>
      <c r="AV652" s="13" t="s">
        <v>85</v>
      </c>
      <c r="AW652" s="13" t="s">
        <v>35</v>
      </c>
      <c r="AX652" s="13" t="s">
        <v>78</v>
      </c>
      <c r="AY652" s="251" t="s">
        <v>208</v>
      </c>
    </row>
    <row r="653" s="14" customFormat="1">
      <c r="A653" s="14"/>
      <c r="B653" s="252"/>
      <c r="C653" s="253"/>
      <c r="D653" s="243" t="s">
        <v>215</v>
      </c>
      <c r="E653" s="254" t="s">
        <v>1</v>
      </c>
      <c r="F653" s="255" t="s">
        <v>85</v>
      </c>
      <c r="G653" s="253"/>
      <c r="H653" s="256">
        <v>1</v>
      </c>
      <c r="I653" s="257"/>
      <c r="J653" s="253"/>
      <c r="K653" s="253"/>
      <c r="L653" s="258"/>
      <c r="M653" s="259"/>
      <c r="N653" s="260"/>
      <c r="O653" s="260"/>
      <c r="P653" s="260"/>
      <c r="Q653" s="260"/>
      <c r="R653" s="260"/>
      <c r="S653" s="260"/>
      <c r="T653" s="261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T653" s="262" t="s">
        <v>215</v>
      </c>
      <c r="AU653" s="262" t="s">
        <v>91</v>
      </c>
      <c r="AV653" s="14" t="s">
        <v>91</v>
      </c>
      <c r="AW653" s="14" t="s">
        <v>35</v>
      </c>
      <c r="AX653" s="14" t="s">
        <v>78</v>
      </c>
      <c r="AY653" s="262" t="s">
        <v>208</v>
      </c>
    </row>
    <row r="654" s="13" customFormat="1">
      <c r="A654" s="13"/>
      <c r="B654" s="241"/>
      <c r="C654" s="242"/>
      <c r="D654" s="243" t="s">
        <v>215</v>
      </c>
      <c r="E654" s="244" t="s">
        <v>1</v>
      </c>
      <c r="F654" s="245" t="s">
        <v>3661</v>
      </c>
      <c r="G654" s="242"/>
      <c r="H654" s="244" t="s">
        <v>1</v>
      </c>
      <c r="I654" s="246"/>
      <c r="J654" s="242"/>
      <c r="K654" s="242"/>
      <c r="L654" s="247"/>
      <c r="M654" s="248"/>
      <c r="N654" s="249"/>
      <c r="O654" s="249"/>
      <c r="P654" s="249"/>
      <c r="Q654" s="249"/>
      <c r="R654" s="249"/>
      <c r="S654" s="249"/>
      <c r="T654" s="250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T654" s="251" t="s">
        <v>215</v>
      </c>
      <c r="AU654" s="251" t="s">
        <v>91</v>
      </c>
      <c r="AV654" s="13" t="s">
        <v>85</v>
      </c>
      <c r="AW654" s="13" t="s">
        <v>35</v>
      </c>
      <c r="AX654" s="13" t="s">
        <v>78</v>
      </c>
      <c r="AY654" s="251" t="s">
        <v>208</v>
      </c>
    </row>
    <row r="655" s="14" customFormat="1">
      <c r="A655" s="14"/>
      <c r="B655" s="252"/>
      <c r="C655" s="253"/>
      <c r="D655" s="243" t="s">
        <v>215</v>
      </c>
      <c r="E655" s="254" t="s">
        <v>1</v>
      </c>
      <c r="F655" s="255" t="s">
        <v>85</v>
      </c>
      <c r="G655" s="253"/>
      <c r="H655" s="256">
        <v>1</v>
      </c>
      <c r="I655" s="257"/>
      <c r="J655" s="253"/>
      <c r="K655" s="253"/>
      <c r="L655" s="258"/>
      <c r="M655" s="259"/>
      <c r="N655" s="260"/>
      <c r="O655" s="260"/>
      <c r="P655" s="260"/>
      <c r="Q655" s="260"/>
      <c r="R655" s="260"/>
      <c r="S655" s="260"/>
      <c r="T655" s="261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T655" s="262" t="s">
        <v>215</v>
      </c>
      <c r="AU655" s="262" t="s">
        <v>91</v>
      </c>
      <c r="AV655" s="14" t="s">
        <v>91</v>
      </c>
      <c r="AW655" s="14" t="s">
        <v>35</v>
      </c>
      <c r="AX655" s="14" t="s">
        <v>78</v>
      </c>
      <c r="AY655" s="262" t="s">
        <v>208</v>
      </c>
    </row>
    <row r="656" s="15" customFormat="1">
      <c r="A656" s="15"/>
      <c r="B656" s="263"/>
      <c r="C656" s="264"/>
      <c r="D656" s="243" t="s">
        <v>215</v>
      </c>
      <c r="E656" s="265" t="s">
        <v>1</v>
      </c>
      <c r="F656" s="266" t="s">
        <v>218</v>
      </c>
      <c r="G656" s="264"/>
      <c r="H656" s="267">
        <v>108</v>
      </c>
      <c r="I656" s="268"/>
      <c r="J656" s="264"/>
      <c r="K656" s="264"/>
      <c r="L656" s="269"/>
      <c r="M656" s="270"/>
      <c r="N656" s="271"/>
      <c r="O656" s="271"/>
      <c r="P656" s="271"/>
      <c r="Q656" s="271"/>
      <c r="R656" s="271"/>
      <c r="S656" s="271"/>
      <c r="T656" s="272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T656" s="273" t="s">
        <v>215</v>
      </c>
      <c r="AU656" s="273" t="s">
        <v>91</v>
      </c>
      <c r="AV656" s="15" t="s">
        <v>214</v>
      </c>
      <c r="AW656" s="15" t="s">
        <v>35</v>
      </c>
      <c r="AX656" s="15" t="s">
        <v>85</v>
      </c>
      <c r="AY656" s="273" t="s">
        <v>208</v>
      </c>
    </row>
    <row r="657" s="2" customFormat="1" ht="37.8" customHeight="1">
      <c r="A657" s="38"/>
      <c r="B657" s="39"/>
      <c r="C657" s="227" t="s">
        <v>1066</v>
      </c>
      <c r="D657" s="227" t="s">
        <v>210</v>
      </c>
      <c r="E657" s="228" t="s">
        <v>1155</v>
      </c>
      <c r="F657" s="229" t="s">
        <v>3662</v>
      </c>
      <c r="G657" s="230" t="s">
        <v>351</v>
      </c>
      <c r="H657" s="231">
        <v>107</v>
      </c>
      <c r="I657" s="232"/>
      <c r="J657" s="233">
        <f>ROUND(I657*H657,2)</f>
        <v>0</v>
      </c>
      <c r="K657" s="234"/>
      <c r="L657" s="44"/>
      <c r="M657" s="235" t="s">
        <v>1</v>
      </c>
      <c r="N657" s="236" t="s">
        <v>44</v>
      </c>
      <c r="O657" s="91"/>
      <c r="P657" s="237">
        <f>O657*H657</f>
        <v>0</v>
      </c>
      <c r="Q657" s="237">
        <v>0</v>
      </c>
      <c r="R657" s="237">
        <f>Q657*H657</f>
        <v>0</v>
      </c>
      <c r="S657" s="237">
        <v>0</v>
      </c>
      <c r="T657" s="238">
        <f>S657*H657</f>
        <v>0</v>
      </c>
      <c r="U657" s="38"/>
      <c r="V657" s="38"/>
      <c r="W657" s="38"/>
      <c r="X657" s="38"/>
      <c r="Y657" s="38"/>
      <c r="Z657" s="38"/>
      <c r="AA657" s="38"/>
      <c r="AB657" s="38"/>
      <c r="AC657" s="38"/>
      <c r="AD657" s="38"/>
      <c r="AE657" s="38"/>
      <c r="AR657" s="239" t="s">
        <v>249</v>
      </c>
      <c r="AT657" s="239" t="s">
        <v>210</v>
      </c>
      <c r="AU657" s="239" t="s">
        <v>91</v>
      </c>
      <c r="AY657" s="17" t="s">
        <v>208</v>
      </c>
      <c r="BE657" s="240">
        <f>IF(N657="základní",J657,0)</f>
        <v>0</v>
      </c>
      <c r="BF657" s="240">
        <f>IF(N657="snížená",J657,0)</f>
        <v>0</v>
      </c>
      <c r="BG657" s="240">
        <f>IF(N657="zákl. přenesená",J657,0)</f>
        <v>0</v>
      </c>
      <c r="BH657" s="240">
        <f>IF(N657="sníž. přenesená",J657,0)</f>
        <v>0</v>
      </c>
      <c r="BI657" s="240">
        <f>IF(N657="nulová",J657,0)</f>
        <v>0</v>
      </c>
      <c r="BJ657" s="17" t="s">
        <v>91</v>
      </c>
      <c r="BK657" s="240">
        <f>ROUND(I657*H657,2)</f>
        <v>0</v>
      </c>
      <c r="BL657" s="17" t="s">
        <v>249</v>
      </c>
      <c r="BM657" s="239" t="s">
        <v>1069</v>
      </c>
    </row>
    <row r="658" s="13" customFormat="1">
      <c r="A658" s="13"/>
      <c r="B658" s="241"/>
      <c r="C658" s="242"/>
      <c r="D658" s="243" t="s">
        <v>215</v>
      </c>
      <c r="E658" s="244" t="s">
        <v>1</v>
      </c>
      <c r="F658" s="245" t="s">
        <v>3663</v>
      </c>
      <c r="G658" s="242"/>
      <c r="H658" s="244" t="s">
        <v>1</v>
      </c>
      <c r="I658" s="246"/>
      <c r="J658" s="242"/>
      <c r="K658" s="242"/>
      <c r="L658" s="247"/>
      <c r="M658" s="248"/>
      <c r="N658" s="249"/>
      <c r="O658" s="249"/>
      <c r="P658" s="249"/>
      <c r="Q658" s="249"/>
      <c r="R658" s="249"/>
      <c r="S658" s="249"/>
      <c r="T658" s="250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T658" s="251" t="s">
        <v>215</v>
      </c>
      <c r="AU658" s="251" t="s">
        <v>91</v>
      </c>
      <c r="AV658" s="13" t="s">
        <v>85</v>
      </c>
      <c r="AW658" s="13" t="s">
        <v>35</v>
      </c>
      <c r="AX658" s="13" t="s">
        <v>78</v>
      </c>
      <c r="AY658" s="251" t="s">
        <v>208</v>
      </c>
    </row>
    <row r="659" s="14" customFormat="1">
      <c r="A659" s="14"/>
      <c r="B659" s="252"/>
      <c r="C659" s="253"/>
      <c r="D659" s="243" t="s">
        <v>215</v>
      </c>
      <c r="E659" s="254" t="s">
        <v>1</v>
      </c>
      <c r="F659" s="255" t="s">
        <v>223</v>
      </c>
      <c r="G659" s="253"/>
      <c r="H659" s="256">
        <v>3</v>
      </c>
      <c r="I659" s="257"/>
      <c r="J659" s="253"/>
      <c r="K659" s="253"/>
      <c r="L659" s="258"/>
      <c r="M659" s="259"/>
      <c r="N659" s="260"/>
      <c r="O659" s="260"/>
      <c r="P659" s="260"/>
      <c r="Q659" s="260"/>
      <c r="R659" s="260"/>
      <c r="S659" s="260"/>
      <c r="T659" s="261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T659" s="262" t="s">
        <v>215</v>
      </c>
      <c r="AU659" s="262" t="s">
        <v>91</v>
      </c>
      <c r="AV659" s="14" t="s">
        <v>91</v>
      </c>
      <c r="AW659" s="14" t="s">
        <v>35</v>
      </c>
      <c r="AX659" s="14" t="s">
        <v>78</v>
      </c>
      <c r="AY659" s="262" t="s">
        <v>208</v>
      </c>
    </row>
    <row r="660" s="13" customFormat="1">
      <c r="A660" s="13"/>
      <c r="B660" s="241"/>
      <c r="C660" s="242"/>
      <c r="D660" s="243" t="s">
        <v>215</v>
      </c>
      <c r="E660" s="244" t="s">
        <v>1</v>
      </c>
      <c r="F660" s="245" t="s">
        <v>3664</v>
      </c>
      <c r="G660" s="242"/>
      <c r="H660" s="244" t="s">
        <v>1</v>
      </c>
      <c r="I660" s="246"/>
      <c r="J660" s="242"/>
      <c r="K660" s="242"/>
      <c r="L660" s="247"/>
      <c r="M660" s="248"/>
      <c r="N660" s="249"/>
      <c r="O660" s="249"/>
      <c r="P660" s="249"/>
      <c r="Q660" s="249"/>
      <c r="R660" s="249"/>
      <c r="S660" s="249"/>
      <c r="T660" s="250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T660" s="251" t="s">
        <v>215</v>
      </c>
      <c r="AU660" s="251" t="s">
        <v>91</v>
      </c>
      <c r="AV660" s="13" t="s">
        <v>85</v>
      </c>
      <c r="AW660" s="13" t="s">
        <v>35</v>
      </c>
      <c r="AX660" s="13" t="s">
        <v>78</v>
      </c>
      <c r="AY660" s="251" t="s">
        <v>208</v>
      </c>
    </row>
    <row r="661" s="14" customFormat="1">
      <c r="A661" s="14"/>
      <c r="B661" s="252"/>
      <c r="C661" s="253"/>
      <c r="D661" s="243" t="s">
        <v>215</v>
      </c>
      <c r="E661" s="254" t="s">
        <v>1</v>
      </c>
      <c r="F661" s="255" t="s">
        <v>245</v>
      </c>
      <c r="G661" s="253"/>
      <c r="H661" s="256">
        <v>14</v>
      </c>
      <c r="I661" s="257"/>
      <c r="J661" s="253"/>
      <c r="K661" s="253"/>
      <c r="L661" s="258"/>
      <c r="M661" s="259"/>
      <c r="N661" s="260"/>
      <c r="O661" s="260"/>
      <c r="P661" s="260"/>
      <c r="Q661" s="260"/>
      <c r="R661" s="260"/>
      <c r="S661" s="260"/>
      <c r="T661" s="261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T661" s="262" t="s">
        <v>215</v>
      </c>
      <c r="AU661" s="262" t="s">
        <v>91</v>
      </c>
      <c r="AV661" s="14" t="s">
        <v>91</v>
      </c>
      <c r="AW661" s="14" t="s">
        <v>35</v>
      </c>
      <c r="AX661" s="14" t="s">
        <v>78</v>
      </c>
      <c r="AY661" s="262" t="s">
        <v>208</v>
      </c>
    </row>
    <row r="662" s="13" customFormat="1">
      <c r="A662" s="13"/>
      <c r="B662" s="241"/>
      <c r="C662" s="242"/>
      <c r="D662" s="243" t="s">
        <v>215</v>
      </c>
      <c r="E662" s="244" t="s">
        <v>1</v>
      </c>
      <c r="F662" s="245" t="s">
        <v>3665</v>
      </c>
      <c r="G662" s="242"/>
      <c r="H662" s="244" t="s">
        <v>1</v>
      </c>
      <c r="I662" s="246"/>
      <c r="J662" s="242"/>
      <c r="K662" s="242"/>
      <c r="L662" s="247"/>
      <c r="M662" s="248"/>
      <c r="N662" s="249"/>
      <c r="O662" s="249"/>
      <c r="P662" s="249"/>
      <c r="Q662" s="249"/>
      <c r="R662" s="249"/>
      <c r="S662" s="249"/>
      <c r="T662" s="250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T662" s="251" t="s">
        <v>215</v>
      </c>
      <c r="AU662" s="251" t="s">
        <v>91</v>
      </c>
      <c r="AV662" s="13" t="s">
        <v>85</v>
      </c>
      <c r="AW662" s="13" t="s">
        <v>35</v>
      </c>
      <c r="AX662" s="13" t="s">
        <v>78</v>
      </c>
      <c r="AY662" s="251" t="s">
        <v>208</v>
      </c>
    </row>
    <row r="663" s="14" customFormat="1">
      <c r="A663" s="14"/>
      <c r="B663" s="252"/>
      <c r="C663" s="253"/>
      <c r="D663" s="243" t="s">
        <v>215</v>
      </c>
      <c r="E663" s="254" t="s">
        <v>1</v>
      </c>
      <c r="F663" s="255" t="s">
        <v>413</v>
      </c>
      <c r="G663" s="253"/>
      <c r="H663" s="256">
        <v>88</v>
      </c>
      <c r="I663" s="257"/>
      <c r="J663" s="253"/>
      <c r="K663" s="253"/>
      <c r="L663" s="258"/>
      <c r="M663" s="259"/>
      <c r="N663" s="260"/>
      <c r="O663" s="260"/>
      <c r="P663" s="260"/>
      <c r="Q663" s="260"/>
      <c r="R663" s="260"/>
      <c r="S663" s="260"/>
      <c r="T663" s="261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T663" s="262" t="s">
        <v>215</v>
      </c>
      <c r="AU663" s="262" t="s">
        <v>91</v>
      </c>
      <c r="AV663" s="14" t="s">
        <v>91</v>
      </c>
      <c r="AW663" s="14" t="s">
        <v>35</v>
      </c>
      <c r="AX663" s="14" t="s">
        <v>78</v>
      </c>
      <c r="AY663" s="262" t="s">
        <v>208</v>
      </c>
    </row>
    <row r="664" s="13" customFormat="1">
      <c r="A664" s="13"/>
      <c r="B664" s="241"/>
      <c r="C664" s="242"/>
      <c r="D664" s="243" t="s">
        <v>215</v>
      </c>
      <c r="E664" s="244" t="s">
        <v>1</v>
      </c>
      <c r="F664" s="245" t="s">
        <v>3666</v>
      </c>
      <c r="G664" s="242"/>
      <c r="H664" s="244" t="s">
        <v>1</v>
      </c>
      <c r="I664" s="246"/>
      <c r="J664" s="242"/>
      <c r="K664" s="242"/>
      <c r="L664" s="247"/>
      <c r="M664" s="248"/>
      <c r="N664" s="249"/>
      <c r="O664" s="249"/>
      <c r="P664" s="249"/>
      <c r="Q664" s="249"/>
      <c r="R664" s="249"/>
      <c r="S664" s="249"/>
      <c r="T664" s="250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T664" s="251" t="s">
        <v>215</v>
      </c>
      <c r="AU664" s="251" t="s">
        <v>91</v>
      </c>
      <c r="AV664" s="13" t="s">
        <v>85</v>
      </c>
      <c r="AW664" s="13" t="s">
        <v>35</v>
      </c>
      <c r="AX664" s="13" t="s">
        <v>78</v>
      </c>
      <c r="AY664" s="251" t="s">
        <v>208</v>
      </c>
    </row>
    <row r="665" s="14" customFormat="1">
      <c r="A665" s="14"/>
      <c r="B665" s="252"/>
      <c r="C665" s="253"/>
      <c r="D665" s="243" t="s">
        <v>215</v>
      </c>
      <c r="E665" s="254" t="s">
        <v>1</v>
      </c>
      <c r="F665" s="255" t="s">
        <v>85</v>
      </c>
      <c r="G665" s="253"/>
      <c r="H665" s="256">
        <v>1</v>
      </c>
      <c r="I665" s="257"/>
      <c r="J665" s="253"/>
      <c r="K665" s="253"/>
      <c r="L665" s="258"/>
      <c r="M665" s="259"/>
      <c r="N665" s="260"/>
      <c r="O665" s="260"/>
      <c r="P665" s="260"/>
      <c r="Q665" s="260"/>
      <c r="R665" s="260"/>
      <c r="S665" s="260"/>
      <c r="T665" s="261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T665" s="262" t="s">
        <v>215</v>
      </c>
      <c r="AU665" s="262" t="s">
        <v>91</v>
      </c>
      <c r="AV665" s="14" t="s">
        <v>91</v>
      </c>
      <c r="AW665" s="14" t="s">
        <v>35</v>
      </c>
      <c r="AX665" s="14" t="s">
        <v>78</v>
      </c>
      <c r="AY665" s="262" t="s">
        <v>208</v>
      </c>
    </row>
    <row r="666" s="13" customFormat="1">
      <c r="A666" s="13"/>
      <c r="B666" s="241"/>
      <c r="C666" s="242"/>
      <c r="D666" s="243" t="s">
        <v>215</v>
      </c>
      <c r="E666" s="244" t="s">
        <v>1</v>
      </c>
      <c r="F666" s="245" t="s">
        <v>3667</v>
      </c>
      <c r="G666" s="242"/>
      <c r="H666" s="244" t="s">
        <v>1</v>
      </c>
      <c r="I666" s="246"/>
      <c r="J666" s="242"/>
      <c r="K666" s="242"/>
      <c r="L666" s="247"/>
      <c r="M666" s="248"/>
      <c r="N666" s="249"/>
      <c r="O666" s="249"/>
      <c r="P666" s="249"/>
      <c r="Q666" s="249"/>
      <c r="R666" s="249"/>
      <c r="S666" s="249"/>
      <c r="T666" s="250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T666" s="251" t="s">
        <v>215</v>
      </c>
      <c r="AU666" s="251" t="s">
        <v>91</v>
      </c>
      <c r="AV666" s="13" t="s">
        <v>85</v>
      </c>
      <c r="AW666" s="13" t="s">
        <v>35</v>
      </c>
      <c r="AX666" s="13" t="s">
        <v>78</v>
      </c>
      <c r="AY666" s="251" t="s">
        <v>208</v>
      </c>
    </row>
    <row r="667" s="14" customFormat="1">
      <c r="A667" s="14"/>
      <c r="B667" s="252"/>
      <c r="C667" s="253"/>
      <c r="D667" s="243" t="s">
        <v>215</v>
      </c>
      <c r="E667" s="254" t="s">
        <v>1</v>
      </c>
      <c r="F667" s="255" t="s">
        <v>85</v>
      </c>
      <c r="G667" s="253"/>
      <c r="H667" s="256">
        <v>1</v>
      </c>
      <c r="I667" s="257"/>
      <c r="J667" s="253"/>
      <c r="K667" s="253"/>
      <c r="L667" s="258"/>
      <c r="M667" s="259"/>
      <c r="N667" s="260"/>
      <c r="O667" s="260"/>
      <c r="P667" s="260"/>
      <c r="Q667" s="260"/>
      <c r="R667" s="260"/>
      <c r="S667" s="260"/>
      <c r="T667" s="261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T667" s="262" t="s">
        <v>215</v>
      </c>
      <c r="AU667" s="262" t="s">
        <v>91</v>
      </c>
      <c r="AV667" s="14" t="s">
        <v>91</v>
      </c>
      <c r="AW667" s="14" t="s">
        <v>35</v>
      </c>
      <c r="AX667" s="14" t="s">
        <v>78</v>
      </c>
      <c r="AY667" s="262" t="s">
        <v>208</v>
      </c>
    </row>
    <row r="668" s="15" customFormat="1">
      <c r="A668" s="15"/>
      <c r="B668" s="263"/>
      <c r="C668" s="264"/>
      <c r="D668" s="243" t="s">
        <v>215</v>
      </c>
      <c r="E668" s="265" t="s">
        <v>1</v>
      </c>
      <c r="F668" s="266" t="s">
        <v>218</v>
      </c>
      <c r="G668" s="264"/>
      <c r="H668" s="267">
        <v>107</v>
      </c>
      <c r="I668" s="268"/>
      <c r="J668" s="264"/>
      <c r="K668" s="264"/>
      <c r="L668" s="269"/>
      <c r="M668" s="270"/>
      <c r="N668" s="271"/>
      <c r="O668" s="271"/>
      <c r="P668" s="271"/>
      <c r="Q668" s="271"/>
      <c r="R668" s="271"/>
      <c r="S668" s="271"/>
      <c r="T668" s="272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T668" s="273" t="s">
        <v>215</v>
      </c>
      <c r="AU668" s="273" t="s">
        <v>91</v>
      </c>
      <c r="AV668" s="15" t="s">
        <v>214</v>
      </c>
      <c r="AW668" s="15" t="s">
        <v>35</v>
      </c>
      <c r="AX668" s="15" t="s">
        <v>85</v>
      </c>
      <c r="AY668" s="273" t="s">
        <v>208</v>
      </c>
    </row>
    <row r="669" s="2" customFormat="1" ht="16.5" customHeight="1">
      <c r="A669" s="38"/>
      <c r="B669" s="39"/>
      <c r="C669" s="274" t="s">
        <v>676</v>
      </c>
      <c r="D669" s="274" t="s">
        <v>253</v>
      </c>
      <c r="E669" s="275" t="s">
        <v>1159</v>
      </c>
      <c r="F669" s="276" t="s">
        <v>1160</v>
      </c>
      <c r="G669" s="277" t="s">
        <v>267</v>
      </c>
      <c r="H669" s="278">
        <v>107</v>
      </c>
      <c r="I669" s="279"/>
      <c r="J669" s="280">
        <f>ROUND(I669*H669,2)</f>
        <v>0</v>
      </c>
      <c r="K669" s="281"/>
      <c r="L669" s="282"/>
      <c r="M669" s="283" t="s">
        <v>1</v>
      </c>
      <c r="N669" s="284" t="s">
        <v>44</v>
      </c>
      <c r="O669" s="91"/>
      <c r="P669" s="237">
        <f>O669*H669</f>
        <v>0</v>
      </c>
      <c r="Q669" s="237">
        <v>0</v>
      </c>
      <c r="R669" s="237">
        <f>Q669*H669</f>
        <v>0</v>
      </c>
      <c r="S669" s="237">
        <v>0</v>
      </c>
      <c r="T669" s="238">
        <f>S669*H669</f>
        <v>0</v>
      </c>
      <c r="U669" s="38"/>
      <c r="V669" s="38"/>
      <c r="W669" s="38"/>
      <c r="X669" s="38"/>
      <c r="Y669" s="38"/>
      <c r="Z669" s="38"/>
      <c r="AA669" s="38"/>
      <c r="AB669" s="38"/>
      <c r="AC669" s="38"/>
      <c r="AD669" s="38"/>
      <c r="AE669" s="38"/>
      <c r="AR669" s="239" t="s">
        <v>287</v>
      </c>
      <c r="AT669" s="239" t="s">
        <v>253</v>
      </c>
      <c r="AU669" s="239" t="s">
        <v>91</v>
      </c>
      <c r="AY669" s="17" t="s">
        <v>208</v>
      </c>
      <c r="BE669" s="240">
        <f>IF(N669="základní",J669,0)</f>
        <v>0</v>
      </c>
      <c r="BF669" s="240">
        <f>IF(N669="snížená",J669,0)</f>
        <v>0</v>
      </c>
      <c r="BG669" s="240">
        <f>IF(N669="zákl. přenesená",J669,0)</f>
        <v>0</v>
      </c>
      <c r="BH669" s="240">
        <f>IF(N669="sníž. přenesená",J669,0)</f>
        <v>0</v>
      </c>
      <c r="BI669" s="240">
        <f>IF(N669="nulová",J669,0)</f>
        <v>0</v>
      </c>
      <c r="BJ669" s="17" t="s">
        <v>91</v>
      </c>
      <c r="BK669" s="240">
        <f>ROUND(I669*H669,2)</f>
        <v>0</v>
      </c>
      <c r="BL669" s="17" t="s">
        <v>249</v>
      </c>
      <c r="BM669" s="239" t="s">
        <v>1072</v>
      </c>
    </row>
    <row r="670" s="12" customFormat="1" ht="22.8" customHeight="1">
      <c r="A670" s="12"/>
      <c r="B670" s="211"/>
      <c r="C670" s="212"/>
      <c r="D670" s="213" t="s">
        <v>77</v>
      </c>
      <c r="E670" s="225" t="s">
        <v>1162</v>
      </c>
      <c r="F670" s="225" t="s">
        <v>1163</v>
      </c>
      <c r="G670" s="212"/>
      <c r="H670" s="212"/>
      <c r="I670" s="215"/>
      <c r="J670" s="226">
        <f>BK670</f>
        <v>0</v>
      </c>
      <c r="K670" s="212"/>
      <c r="L670" s="217"/>
      <c r="M670" s="218"/>
      <c r="N670" s="219"/>
      <c r="O670" s="219"/>
      <c r="P670" s="220">
        <f>SUM(P671:P693)</f>
        <v>0</v>
      </c>
      <c r="Q670" s="219"/>
      <c r="R670" s="220">
        <f>SUM(R671:R693)</f>
        <v>0</v>
      </c>
      <c r="S670" s="219"/>
      <c r="T670" s="221">
        <f>SUM(T671:T693)</f>
        <v>0</v>
      </c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R670" s="222" t="s">
        <v>91</v>
      </c>
      <c r="AT670" s="223" t="s">
        <v>77</v>
      </c>
      <c r="AU670" s="223" t="s">
        <v>85</v>
      </c>
      <c r="AY670" s="222" t="s">
        <v>208</v>
      </c>
      <c r="BK670" s="224">
        <f>SUM(BK671:BK693)</f>
        <v>0</v>
      </c>
    </row>
    <row r="671" s="2" customFormat="1" ht="44.25" customHeight="1">
      <c r="A671" s="38"/>
      <c r="B671" s="39"/>
      <c r="C671" s="227" t="s">
        <v>1077</v>
      </c>
      <c r="D671" s="227" t="s">
        <v>210</v>
      </c>
      <c r="E671" s="228" t="s">
        <v>3668</v>
      </c>
      <c r="F671" s="229" t="s">
        <v>3669</v>
      </c>
      <c r="G671" s="230" t="s">
        <v>267</v>
      </c>
      <c r="H671" s="231">
        <v>50</v>
      </c>
      <c r="I671" s="232"/>
      <c r="J671" s="233">
        <f>ROUND(I671*H671,2)</f>
        <v>0</v>
      </c>
      <c r="K671" s="234"/>
      <c r="L671" s="44"/>
      <c r="M671" s="235" t="s">
        <v>1</v>
      </c>
      <c r="N671" s="236" t="s">
        <v>44</v>
      </c>
      <c r="O671" s="91"/>
      <c r="P671" s="237">
        <f>O671*H671</f>
        <v>0</v>
      </c>
      <c r="Q671" s="237">
        <v>0</v>
      </c>
      <c r="R671" s="237">
        <f>Q671*H671</f>
        <v>0</v>
      </c>
      <c r="S671" s="237">
        <v>0</v>
      </c>
      <c r="T671" s="238">
        <f>S671*H671</f>
        <v>0</v>
      </c>
      <c r="U671" s="38"/>
      <c r="V671" s="38"/>
      <c r="W671" s="38"/>
      <c r="X671" s="38"/>
      <c r="Y671" s="38"/>
      <c r="Z671" s="38"/>
      <c r="AA671" s="38"/>
      <c r="AB671" s="38"/>
      <c r="AC671" s="38"/>
      <c r="AD671" s="38"/>
      <c r="AE671" s="38"/>
      <c r="AR671" s="239" t="s">
        <v>249</v>
      </c>
      <c r="AT671" s="239" t="s">
        <v>210</v>
      </c>
      <c r="AU671" s="239" t="s">
        <v>91</v>
      </c>
      <c r="AY671" s="17" t="s">
        <v>208</v>
      </c>
      <c r="BE671" s="240">
        <f>IF(N671="základní",J671,0)</f>
        <v>0</v>
      </c>
      <c r="BF671" s="240">
        <f>IF(N671="snížená",J671,0)</f>
        <v>0</v>
      </c>
      <c r="BG671" s="240">
        <f>IF(N671="zákl. přenesená",J671,0)</f>
        <v>0</v>
      </c>
      <c r="BH671" s="240">
        <f>IF(N671="sníž. přenesená",J671,0)</f>
        <v>0</v>
      </c>
      <c r="BI671" s="240">
        <f>IF(N671="nulová",J671,0)</f>
        <v>0</v>
      </c>
      <c r="BJ671" s="17" t="s">
        <v>91</v>
      </c>
      <c r="BK671" s="240">
        <f>ROUND(I671*H671,2)</f>
        <v>0</v>
      </c>
      <c r="BL671" s="17" t="s">
        <v>249</v>
      </c>
      <c r="BM671" s="239" t="s">
        <v>1080</v>
      </c>
    </row>
    <row r="672" s="14" customFormat="1">
      <c r="A672" s="14"/>
      <c r="B672" s="252"/>
      <c r="C672" s="253"/>
      <c r="D672" s="243" t="s">
        <v>215</v>
      </c>
      <c r="E672" s="254" t="s">
        <v>1</v>
      </c>
      <c r="F672" s="255" t="s">
        <v>3670</v>
      </c>
      <c r="G672" s="253"/>
      <c r="H672" s="256">
        <v>50</v>
      </c>
      <c r="I672" s="257"/>
      <c r="J672" s="253"/>
      <c r="K672" s="253"/>
      <c r="L672" s="258"/>
      <c r="M672" s="259"/>
      <c r="N672" s="260"/>
      <c r="O672" s="260"/>
      <c r="P672" s="260"/>
      <c r="Q672" s="260"/>
      <c r="R672" s="260"/>
      <c r="S672" s="260"/>
      <c r="T672" s="261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T672" s="262" t="s">
        <v>215</v>
      </c>
      <c r="AU672" s="262" t="s">
        <v>91</v>
      </c>
      <c r="AV672" s="14" t="s">
        <v>91</v>
      </c>
      <c r="AW672" s="14" t="s">
        <v>35</v>
      </c>
      <c r="AX672" s="14" t="s">
        <v>78</v>
      </c>
      <c r="AY672" s="262" t="s">
        <v>208</v>
      </c>
    </row>
    <row r="673" s="15" customFormat="1">
      <c r="A673" s="15"/>
      <c r="B673" s="263"/>
      <c r="C673" s="264"/>
      <c r="D673" s="243" t="s">
        <v>215</v>
      </c>
      <c r="E673" s="265" t="s">
        <v>1</v>
      </c>
      <c r="F673" s="266" t="s">
        <v>218</v>
      </c>
      <c r="G673" s="264"/>
      <c r="H673" s="267">
        <v>50</v>
      </c>
      <c r="I673" s="268"/>
      <c r="J673" s="264"/>
      <c r="K673" s="264"/>
      <c r="L673" s="269"/>
      <c r="M673" s="270"/>
      <c r="N673" s="271"/>
      <c r="O673" s="271"/>
      <c r="P673" s="271"/>
      <c r="Q673" s="271"/>
      <c r="R673" s="271"/>
      <c r="S673" s="271"/>
      <c r="T673" s="272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T673" s="273" t="s">
        <v>215</v>
      </c>
      <c r="AU673" s="273" t="s">
        <v>91</v>
      </c>
      <c r="AV673" s="15" t="s">
        <v>214</v>
      </c>
      <c r="AW673" s="15" t="s">
        <v>35</v>
      </c>
      <c r="AX673" s="15" t="s">
        <v>85</v>
      </c>
      <c r="AY673" s="273" t="s">
        <v>208</v>
      </c>
    </row>
    <row r="674" s="2" customFormat="1" ht="33" customHeight="1">
      <c r="A674" s="38"/>
      <c r="B674" s="39"/>
      <c r="C674" s="227" t="s">
        <v>681</v>
      </c>
      <c r="D674" s="227" t="s">
        <v>210</v>
      </c>
      <c r="E674" s="228" t="s">
        <v>3671</v>
      </c>
      <c r="F674" s="229" t="s">
        <v>3672</v>
      </c>
      <c r="G674" s="230" t="s">
        <v>267</v>
      </c>
      <c r="H674" s="231">
        <v>35</v>
      </c>
      <c r="I674" s="232"/>
      <c r="J674" s="233">
        <f>ROUND(I674*H674,2)</f>
        <v>0</v>
      </c>
      <c r="K674" s="234"/>
      <c r="L674" s="44"/>
      <c r="M674" s="235" t="s">
        <v>1</v>
      </c>
      <c r="N674" s="236" t="s">
        <v>44</v>
      </c>
      <c r="O674" s="91"/>
      <c r="P674" s="237">
        <f>O674*H674</f>
        <v>0</v>
      </c>
      <c r="Q674" s="237">
        <v>0</v>
      </c>
      <c r="R674" s="237">
        <f>Q674*H674</f>
        <v>0</v>
      </c>
      <c r="S674" s="237">
        <v>0</v>
      </c>
      <c r="T674" s="238">
        <f>S674*H674</f>
        <v>0</v>
      </c>
      <c r="U674" s="38"/>
      <c r="V674" s="38"/>
      <c r="W674" s="38"/>
      <c r="X674" s="38"/>
      <c r="Y674" s="38"/>
      <c r="Z674" s="38"/>
      <c r="AA674" s="38"/>
      <c r="AB674" s="38"/>
      <c r="AC674" s="38"/>
      <c r="AD674" s="38"/>
      <c r="AE674" s="38"/>
      <c r="AR674" s="239" t="s">
        <v>249</v>
      </c>
      <c r="AT674" s="239" t="s">
        <v>210</v>
      </c>
      <c r="AU674" s="239" t="s">
        <v>91</v>
      </c>
      <c r="AY674" s="17" t="s">
        <v>208</v>
      </c>
      <c r="BE674" s="240">
        <f>IF(N674="základní",J674,0)</f>
        <v>0</v>
      </c>
      <c r="BF674" s="240">
        <f>IF(N674="snížená",J674,0)</f>
        <v>0</v>
      </c>
      <c r="BG674" s="240">
        <f>IF(N674="zákl. přenesená",J674,0)</f>
        <v>0</v>
      </c>
      <c r="BH674" s="240">
        <f>IF(N674="sníž. přenesená",J674,0)</f>
        <v>0</v>
      </c>
      <c r="BI674" s="240">
        <f>IF(N674="nulová",J674,0)</f>
        <v>0</v>
      </c>
      <c r="BJ674" s="17" t="s">
        <v>91</v>
      </c>
      <c r="BK674" s="240">
        <f>ROUND(I674*H674,2)</f>
        <v>0</v>
      </c>
      <c r="BL674" s="17" t="s">
        <v>249</v>
      </c>
      <c r="BM674" s="239" t="s">
        <v>1083</v>
      </c>
    </row>
    <row r="675" s="14" customFormat="1">
      <c r="A675" s="14"/>
      <c r="B675" s="252"/>
      <c r="C675" s="253"/>
      <c r="D675" s="243" t="s">
        <v>215</v>
      </c>
      <c r="E675" s="254" t="s">
        <v>1</v>
      </c>
      <c r="F675" s="255" t="s">
        <v>3673</v>
      </c>
      <c r="G675" s="253"/>
      <c r="H675" s="256">
        <v>35</v>
      </c>
      <c r="I675" s="257"/>
      <c r="J675" s="253"/>
      <c r="K675" s="253"/>
      <c r="L675" s="258"/>
      <c r="M675" s="259"/>
      <c r="N675" s="260"/>
      <c r="O675" s="260"/>
      <c r="P675" s="260"/>
      <c r="Q675" s="260"/>
      <c r="R675" s="260"/>
      <c r="S675" s="260"/>
      <c r="T675" s="261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T675" s="262" t="s">
        <v>215</v>
      </c>
      <c r="AU675" s="262" t="s">
        <v>91</v>
      </c>
      <c r="AV675" s="14" t="s">
        <v>91</v>
      </c>
      <c r="AW675" s="14" t="s">
        <v>35</v>
      </c>
      <c r="AX675" s="14" t="s">
        <v>78</v>
      </c>
      <c r="AY675" s="262" t="s">
        <v>208</v>
      </c>
    </row>
    <row r="676" s="15" customFormat="1">
      <c r="A676" s="15"/>
      <c r="B676" s="263"/>
      <c r="C676" s="264"/>
      <c r="D676" s="243" t="s">
        <v>215</v>
      </c>
      <c r="E676" s="265" t="s">
        <v>1</v>
      </c>
      <c r="F676" s="266" t="s">
        <v>218</v>
      </c>
      <c r="G676" s="264"/>
      <c r="H676" s="267">
        <v>35</v>
      </c>
      <c r="I676" s="268"/>
      <c r="J676" s="264"/>
      <c r="K676" s="264"/>
      <c r="L676" s="269"/>
      <c r="M676" s="270"/>
      <c r="N676" s="271"/>
      <c r="O676" s="271"/>
      <c r="P676" s="271"/>
      <c r="Q676" s="271"/>
      <c r="R676" s="271"/>
      <c r="S676" s="271"/>
      <c r="T676" s="272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T676" s="273" t="s">
        <v>215</v>
      </c>
      <c r="AU676" s="273" t="s">
        <v>91</v>
      </c>
      <c r="AV676" s="15" t="s">
        <v>214</v>
      </c>
      <c r="AW676" s="15" t="s">
        <v>35</v>
      </c>
      <c r="AX676" s="15" t="s">
        <v>85</v>
      </c>
      <c r="AY676" s="273" t="s">
        <v>208</v>
      </c>
    </row>
    <row r="677" s="2" customFormat="1" ht="33" customHeight="1">
      <c r="A677" s="38"/>
      <c r="B677" s="39"/>
      <c r="C677" s="227" t="s">
        <v>1085</v>
      </c>
      <c r="D677" s="227" t="s">
        <v>210</v>
      </c>
      <c r="E677" s="228" t="s">
        <v>3674</v>
      </c>
      <c r="F677" s="229" t="s">
        <v>3675</v>
      </c>
      <c r="G677" s="230" t="s">
        <v>239</v>
      </c>
      <c r="H677" s="231">
        <v>7</v>
      </c>
      <c r="I677" s="232"/>
      <c r="J677" s="233">
        <f>ROUND(I677*H677,2)</f>
        <v>0</v>
      </c>
      <c r="K677" s="234"/>
      <c r="L677" s="44"/>
      <c r="M677" s="235" t="s">
        <v>1</v>
      </c>
      <c r="N677" s="236" t="s">
        <v>44</v>
      </c>
      <c r="O677" s="91"/>
      <c r="P677" s="237">
        <f>O677*H677</f>
        <v>0</v>
      </c>
      <c r="Q677" s="237">
        <v>0</v>
      </c>
      <c r="R677" s="237">
        <f>Q677*H677</f>
        <v>0</v>
      </c>
      <c r="S677" s="237">
        <v>0</v>
      </c>
      <c r="T677" s="238">
        <f>S677*H677</f>
        <v>0</v>
      </c>
      <c r="U677" s="38"/>
      <c r="V677" s="38"/>
      <c r="W677" s="38"/>
      <c r="X677" s="38"/>
      <c r="Y677" s="38"/>
      <c r="Z677" s="38"/>
      <c r="AA677" s="38"/>
      <c r="AB677" s="38"/>
      <c r="AC677" s="38"/>
      <c r="AD677" s="38"/>
      <c r="AE677" s="38"/>
      <c r="AR677" s="239" t="s">
        <v>249</v>
      </c>
      <c r="AT677" s="239" t="s">
        <v>210</v>
      </c>
      <c r="AU677" s="239" t="s">
        <v>91</v>
      </c>
      <c r="AY677" s="17" t="s">
        <v>208</v>
      </c>
      <c r="BE677" s="240">
        <f>IF(N677="základní",J677,0)</f>
        <v>0</v>
      </c>
      <c r="BF677" s="240">
        <f>IF(N677="snížená",J677,0)</f>
        <v>0</v>
      </c>
      <c r="BG677" s="240">
        <f>IF(N677="zákl. přenesená",J677,0)</f>
        <v>0</v>
      </c>
      <c r="BH677" s="240">
        <f>IF(N677="sníž. přenesená",J677,0)</f>
        <v>0</v>
      </c>
      <c r="BI677" s="240">
        <f>IF(N677="nulová",J677,0)</f>
        <v>0</v>
      </c>
      <c r="BJ677" s="17" t="s">
        <v>91</v>
      </c>
      <c r="BK677" s="240">
        <f>ROUND(I677*H677,2)</f>
        <v>0</v>
      </c>
      <c r="BL677" s="17" t="s">
        <v>249</v>
      </c>
      <c r="BM677" s="239" t="s">
        <v>1088</v>
      </c>
    </row>
    <row r="678" s="2" customFormat="1" ht="33" customHeight="1">
      <c r="A678" s="38"/>
      <c r="B678" s="39"/>
      <c r="C678" s="227" t="s">
        <v>684</v>
      </c>
      <c r="D678" s="227" t="s">
        <v>210</v>
      </c>
      <c r="E678" s="228" t="s">
        <v>1181</v>
      </c>
      <c r="F678" s="229" t="s">
        <v>3676</v>
      </c>
      <c r="G678" s="230" t="s">
        <v>1179</v>
      </c>
      <c r="H678" s="231">
        <v>3800</v>
      </c>
      <c r="I678" s="232"/>
      <c r="J678" s="233">
        <f>ROUND(I678*H678,2)</f>
        <v>0</v>
      </c>
      <c r="K678" s="234"/>
      <c r="L678" s="44"/>
      <c r="M678" s="235" t="s">
        <v>1</v>
      </c>
      <c r="N678" s="236" t="s">
        <v>44</v>
      </c>
      <c r="O678" s="91"/>
      <c r="P678" s="237">
        <f>O678*H678</f>
        <v>0</v>
      </c>
      <c r="Q678" s="237">
        <v>0</v>
      </c>
      <c r="R678" s="237">
        <f>Q678*H678</f>
        <v>0</v>
      </c>
      <c r="S678" s="237">
        <v>0</v>
      </c>
      <c r="T678" s="238">
        <f>S678*H678</f>
        <v>0</v>
      </c>
      <c r="U678" s="38"/>
      <c r="V678" s="38"/>
      <c r="W678" s="38"/>
      <c r="X678" s="38"/>
      <c r="Y678" s="38"/>
      <c r="Z678" s="38"/>
      <c r="AA678" s="38"/>
      <c r="AB678" s="38"/>
      <c r="AC678" s="38"/>
      <c r="AD678" s="38"/>
      <c r="AE678" s="38"/>
      <c r="AR678" s="239" t="s">
        <v>249</v>
      </c>
      <c r="AT678" s="239" t="s">
        <v>210</v>
      </c>
      <c r="AU678" s="239" t="s">
        <v>91</v>
      </c>
      <c r="AY678" s="17" t="s">
        <v>208</v>
      </c>
      <c r="BE678" s="240">
        <f>IF(N678="základní",J678,0)</f>
        <v>0</v>
      </c>
      <c r="BF678" s="240">
        <f>IF(N678="snížená",J678,0)</f>
        <v>0</v>
      </c>
      <c r="BG678" s="240">
        <f>IF(N678="zákl. přenesená",J678,0)</f>
        <v>0</v>
      </c>
      <c r="BH678" s="240">
        <f>IF(N678="sníž. přenesená",J678,0)</f>
        <v>0</v>
      </c>
      <c r="BI678" s="240">
        <f>IF(N678="nulová",J678,0)</f>
        <v>0</v>
      </c>
      <c r="BJ678" s="17" t="s">
        <v>91</v>
      </c>
      <c r="BK678" s="240">
        <f>ROUND(I678*H678,2)</f>
        <v>0</v>
      </c>
      <c r="BL678" s="17" t="s">
        <v>249</v>
      </c>
      <c r="BM678" s="239" t="s">
        <v>1092</v>
      </c>
    </row>
    <row r="679" s="14" customFormat="1">
      <c r="A679" s="14"/>
      <c r="B679" s="252"/>
      <c r="C679" s="253"/>
      <c r="D679" s="243" t="s">
        <v>215</v>
      </c>
      <c r="E679" s="254" t="s">
        <v>1</v>
      </c>
      <c r="F679" s="255" t="s">
        <v>3677</v>
      </c>
      <c r="G679" s="253"/>
      <c r="H679" s="256">
        <v>3800</v>
      </c>
      <c r="I679" s="257"/>
      <c r="J679" s="253"/>
      <c r="K679" s="253"/>
      <c r="L679" s="258"/>
      <c r="M679" s="259"/>
      <c r="N679" s="260"/>
      <c r="O679" s="260"/>
      <c r="P679" s="260"/>
      <c r="Q679" s="260"/>
      <c r="R679" s="260"/>
      <c r="S679" s="260"/>
      <c r="T679" s="261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T679" s="262" t="s">
        <v>215</v>
      </c>
      <c r="AU679" s="262" t="s">
        <v>91</v>
      </c>
      <c r="AV679" s="14" t="s">
        <v>91</v>
      </c>
      <c r="AW679" s="14" t="s">
        <v>35</v>
      </c>
      <c r="AX679" s="14" t="s">
        <v>78</v>
      </c>
      <c r="AY679" s="262" t="s">
        <v>208</v>
      </c>
    </row>
    <row r="680" s="15" customFormat="1">
      <c r="A680" s="15"/>
      <c r="B680" s="263"/>
      <c r="C680" s="264"/>
      <c r="D680" s="243" t="s">
        <v>215</v>
      </c>
      <c r="E680" s="265" t="s">
        <v>1</v>
      </c>
      <c r="F680" s="266" t="s">
        <v>218</v>
      </c>
      <c r="G680" s="264"/>
      <c r="H680" s="267">
        <v>3800</v>
      </c>
      <c r="I680" s="268"/>
      <c r="J680" s="264"/>
      <c r="K680" s="264"/>
      <c r="L680" s="269"/>
      <c r="M680" s="270"/>
      <c r="N680" s="271"/>
      <c r="O680" s="271"/>
      <c r="P680" s="271"/>
      <c r="Q680" s="271"/>
      <c r="R680" s="271"/>
      <c r="S680" s="271"/>
      <c r="T680" s="272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T680" s="273" t="s">
        <v>215</v>
      </c>
      <c r="AU680" s="273" t="s">
        <v>91</v>
      </c>
      <c r="AV680" s="15" t="s">
        <v>214</v>
      </c>
      <c r="AW680" s="15" t="s">
        <v>35</v>
      </c>
      <c r="AX680" s="15" t="s">
        <v>85</v>
      </c>
      <c r="AY680" s="273" t="s">
        <v>208</v>
      </c>
    </row>
    <row r="681" s="2" customFormat="1" ht="33" customHeight="1">
      <c r="A681" s="38"/>
      <c r="B681" s="39"/>
      <c r="C681" s="227" t="s">
        <v>1093</v>
      </c>
      <c r="D681" s="227" t="s">
        <v>210</v>
      </c>
      <c r="E681" s="228" t="s">
        <v>3678</v>
      </c>
      <c r="F681" s="229" t="s">
        <v>3679</v>
      </c>
      <c r="G681" s="230" t="s">
        <v>308</v>
      </c>
      <c r="H681" s="231">
        <v>5.5199999999999996</v>
      </c>
      <c r="I681" s="232"/>
      <c r="J681" s="233">
        <f>ROUND(I681*H681,2)</f>
        <v>0</v>
      </c>
      <c r="K681" s="234"/>
      <c r="L681" s="44"/>
      <c r="M681" s="235" t="s">
        <v>1</v>
      </c>
      <c r="N681" s="236" t="s">
        <v>44</v>
      </c>
      <c r="O681" s="91"/>
      <c r="P681" s="237">
        <f>O681*H681</f>
        <v>0</v>
      </c>
      <c r="Q681" s="237">
        <v>0</v>
      </c>
      <c r="R681" s="237">
        <f>Q681*H681</f>
        <v>0</v>
      </c>
      <c r="S681" s="237">
        <v>0</v>
      </c>
      <c r="T681" s="238">
        <f>S681*H681</f>
        <v>0</v>
      </c>
      <c r="U681" s="38"/>
      <c r="V681" s="38"/>
      <c r="W681" s="38"/>
      <c r="X681" s="38"/>
      <c r="Y681" s="38"/>
      <c r="Z681" s="38"/>
      <c r="AA681" s="38"/>
      <c r="AB681" s="38"/>
      <c r="AC681" s="38"/>
      <c r="AD681" s="38"/>
      <c r="AE681" s="38"/>
      <c r="AR681" s="239" t="s">
        <v>249</v>
      </c>
      <c r="AT681" s="239" t="s">
        <v>210</v>
      </c>
      <c r="AU681" s="239" t="s">
        <v>91</v>
      </c>
      <c r="AY681" s="17" t="s">
        <v>208</v>
      </c>
      <c r="BE681" s="240">
        <f>IF(N681="základní",J681,0)</f>
        <v>0</v>
      </c>
      <c r="BF681" s="240">
        <f>IF(N681="snížená",J681,0)</f>
        <v>0</v>
      </c>
      <c r="BG681" s="240">
        <f>IF(N681="zákl. přenesená",J681,0)</f>
        <v>0</v>
      </c>
      <c r="BH681" s="240">
        <f>IF(N681="sníž. přenesená",J681,0)</f>
        <v>0</v>
      </c>
      <c r="BI681" s="240">
        <f>IF(N681="nulová",J681,0)</f>
        <v>0</v>
      </c>
      <c r="BJ681" s="17" t="s">
        <v>91</v>
      </c>
      <c r="BK681" s="240">
        <f>ROUND(I681*H681,2)</f>
        <v>0</v>
      </c>
      <c r="BL681" s="17" t="s">
        <v>249</v>
      </c>
      <c r="BM681" s="239" t="s">
        <v>1096</v>
      </c>
    </row>
    <row r="682" s="14" customFormat="1">
      <c r="A682" s="14"/>
      <c r="B682" s="252"/>
      <c r="C682" s="253"/>
      <c r="D682" s="243" t="s">
        <v>215</v>
      </c>
      <c r="E682" s="254" t="s">
        <v>1</v>
      </c>
      <c r="F682" s="255" t="s">
        <v>3680</v>
      </c>
      <c r="G682" s="253"/>
      <c r="H682" s="256">
        <v>5.5199999999999996</v>
      </c>
      <c r="I682" s="257"/>
      <c r="J682" s="253"/>
      <c r="K682" s="253"/>
      <c r="L682" s="258"/>
      <c r="M682" s="259"/>
      <c r="N682" s="260"/>
      <c r="O682" s="260"/>
      <c r="P682" s="260"/>
      <c r="Q682" s="260"/>
      <c r="R682" s="260"/>
      <c r="S682" s="260"/>
      <c r="T682" s="261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T682" s="262" t="s">
        <v>215</v>
      </c>
      <c r="AU682" s="262" t="s">
        <v>91</v>
      </c>
      <c r="AV682" s="14" t="s">
        <v>91</v>
      </c>
      <c r="AW682" s="14" t="s">
        <v>35</v>
      </c>
      <c r="AX682" s="14" t="s">
        <v>78</v>
      </c>
      <c r="AY682" s="262" t="s">
        <v>208</v>
      </c>
    </row>
    <row r="683" s="15" customFormat="1">
      <c r="A683" s="15"/>
      <c r="B683" s="263"/>
      <c r="C683" s="264"/>
      <c r="D683" s="243" t="s">
        <v>215</v>
      </c>
      <c r="E683" s="265" t="s">
        <v>1</v>
      </c>
      <c r="F683" s="266" t="s">
        <v>218</v>
      </c>
      <c r="G683" s="264"/>
      <c r="H683" s="267">
        <v>5.5199999999999996</v>
      </c>
      <c r="I683" s="268"/>
      <c r="J683" s="264"/>
      <c r="K683" s="264"/>
      <c r="L683" s="269"/>
      <c r="M683" s="270"/>
      <c r="N683" s="271"/>
      <c r="O683" s="271"/>
      <c r="P683" s="271"/>
      <c r="Q683" s="271"/>
      <c r="R683" s="271"/>
      <c r="S683" s="271"/>
      <c r="T683" s="272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T683" s="273" t="s">
        <v>215</v>
      </c>
      <c r="AU683" s="273" t="s">
        <v>91</v>
      </c>
      <c r="AV683" s="15" t="s">
        <v>214</v>
      </c>
      <c r="AW683" s="15" t="s">
        <v>35</v>
      </c>
      <c r="AX683" s="15" t="s">
        <v>85</v>
      </c>
      <c r="AY683" s="273" t="s">
        <v>208</v>
      </c>
    </row>
    <row r="684" s="2" customFormat="1" ht="21.75" customHeight="1">
      <c r="A684" s="38"/>
      <c r="B684" s="39"/>
      <c r="C684" s="227" t="s">
        <v>690</v>
      </c>
      <c r="D684" s="227" t="s">
        <v>210</v>
      </c>
      <c r="E684" s="228" t="s">
        <v>3681</v>
      </c>
      <c r="F684" s="229" t="s">
        <v>3682</v>
      </c>
      <c r="G684" s="230" t="s">
        <v>308</v>
      </c>
      <c r="H684" s="231">
        <v>11.02</v>
      </c>
      <c r="I684" s="232"/>
      <c r="J684" s="233">
        <f>ROUND(I684*H684,2)</f>
        <v>0</v>
      </c>
      <c r="K684" s="234"/>
      <c r="L684" s="44"/>
      <c r="M684" s="235" t="s">
        <v>1</v>
      </c>
      <c r="N684" s="236" t="s">
        <v>44</v>
      </c>
      <c r="O684" s="91"/>
      <c r="P684" s="237">
        <f>O684*H684</f>
        <v>0</v>
      </c>
      <c r="Q684" s="237">
        <v>0</v>
      </c>
      <c r="R684" s="237">
        <f>Q684*H684</f>
        <v>0</v>
      </c>
      <c r="S684" s="237">
        <v>0</v>
      </c>
      <c r="T684" s="238">
        <f>S684*H684</f>
        <v>0</v>
      </c>
      <c r="U684" s="38"/>
      <c r="V684" s="38"/>
      <c r="W684" s="38"/>
      <c r="X684" s="38"/>
      <c r="Y684" s="38"/>
      <c r="Z684" s="38"/>
      <c r="AA684" s="38"/>
      <c r="AB684" s="38"/>
      <c r="AC684" s="38"/>
      <c r="AD684" s="38"/>
      <c r="AE684" s="38"/>
      <c r="AR684" s="239" t="s">
        <v>249</v>
      </c>
      <c r="AT684" s="239" t="s">
        <v>210</v>
      </c>
      <c r="AU684" s="239" t="s">
        <v>91</v>
      </c>
      <c r="AY684" s="17" t="s">
        <v>208</v>
      </c>
      <c r="BE684" s="240">
        <f>IF(N684="základní",J684,0)</f>
        <v>0</v>
      </c>
      <c r="BF684" s="240">
        <f>IF(N684="snížená",J684,0)</f>
        <v>0</v>
      </c>
      <c r="BG684" s="240">
        <f>IF(N684="zákl. přenesená",J684,0)</f>
        <v>0</v>
      </c>
      <c r="BH684" s="240">
        <f>IF(N684="sníž. přenesená",J684,0)</f>
        <v>0</v>
      </c>
      <c r="BI684" s="240">
        <f>IF(N684="nulová",J684,0)</f>
        <v>0</v>
      </c>
      <c r="BJ684" s="17" t="s">
        <v>91</v>
      </c>
      <c r="BK684" s="240">
        <f>ROUND(I684*H684,2)</f>
        <v>0</v>
      </c>
      <c r="BL684" s="17" t="s">
        <v>249</v>
      </c>
      <c r="BM684" s="239" t="s">
        <v>1099</v>
      </c>
    </row>
    <row r="685" s="14" customFormat="1">
      <c r="A685" s="14"/>
      <c r="B685" s="252"/>
      <c r="C685" s="253"/>
      <c r="D685" s="243" t="s">
        <v>215</v>
      </c>
      <c r="E685" s="254" t="s">
        <v>1</v>
      </c>
      <c r="F685" s="255" t="s">
        <v>3683</v>
      </c>
      <c r="G685" s="253"/>
      <c r="H685" s="256">
        <v>11.02</v>
      </c>
      <c r="I685" s="257"/>
      <c r="J685" s="253"/>
      <c r="K685" s="253"/>
      <c r="L685" s="258"/>
      <c r="M685" s="259"/>
      <c r="N685" s="260"/>
      <c r="O685" s="260"/>
      <c r="P685" s="260"/>
      <c r="Q685" s="260"/>
      <c r="R685" s="260"/>
      <c r="S685" s="260"/>
      <c r="T685" s="261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T685" s="262" t="s">
        <v>215</v>
      </c>
      <c r="AU685" s="262" t="s">
        <v>91</v>
      </c>
      <c r="AV685" s="14" t="s">
        <v>91</v>
      </c>
      <c r="AW685" s="14" t="s">
        <v>35</v>
      </c>
      <c r="AX685" s="14" t="s">
        <v>78</v>
      </c>
      <c r="AY685" s="262" t="s">
        <v>208</v>
      </c>
    </row>
    <row r="686" s="15" customFormat="1">
      <c r="A686" s="15"/>
      <c r="B686" s="263"/>
      <c r="C686" s="264"/>
      <c r="D686" s="243" t="s">
        <v>215</v>
      </c>
      <c r="E686" s="265" t="s">
        <v>1</v>
      </c>
      <c r="F686" s="266" t="s">
        <v>218</v>
      </c>
      <c r="G686" s="264"/>
      <c r="H686" s="267">
        <v>11.02</v>
      </c>
      <c r="I686" s="268"/>
      <c r="J686" s="264"/>
      <c r="K686" s="264"/>
      <c r="L686" s="269"/>
      <c r="M686" s="270"/>
      <c r="N686" s="271"/>
      <c r="O686" s="271"/>
      <c r="P686" s="271"/>
      <c r="Q686" s="271"/>
      <c r="R686" s="271"/>
      <c r="S686" s="271"/>
      <c r="T686" s="272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T686" s="273" t="s">
        <v>215</v>
      </c>
      <c r="AU686" s="273" t="s">
        <v>91</v>
      </c>
      <c r="AV686" s="15" t="s">
        <v>214</v>
      </c>
      <c r="AW686" s="15" t="s">
        <v>35</v>
      </c>
      <c r="AX686" s="15" t="s">
        <v>85</v>
      </c>
      <c r="AY686" s="273" t="s">
        <v>208</v>
      </c>
    </row>
    <row r="687" s="2" customFormat="1" ht="16.5" customHeight="1">
      <c r="A687" s="38"/>
      <c r="B687" s="39"/>
      <c r="C687" s="227" t="s">
        <v>1100</v>
      </c>
      <c r="D687" s="227" t="s">
        <v>210</v>
      </c>
      <c r="E687" s="228" t="s">
        <v>3684</v>
      </c>
      <c r="F687" s="229" t="s">
        <v>3685</v>
      </c>
      <c r="G687" s="230" t="s">
        <v>267</v>
      </c>
      <c r="H687" s="231">
        <v>190</v>
      </c>
      <c r="I687" s="232"/>
      <c r="J687" s="233">
        <f>ROUND(I687*H687,2)</f>
        <v>0</v>
      </c>
      <c r="K687" s="234"/>
      <c r="L687" s="44"/>
      <c r="M687" s="235" t="s">
        <v>1</v>
      </c>
      <c r="N687" s="236" t="s">
        <v>44</v>
      </c>
      <c r="O687" s="91"/>
      <c r="P687" s="237">
        <f>O687*H687</f>
        <v>0</v>
      </c>
      <c r="Q687" s="237">
        <v>0</v>
      </c>
      <c r="R687" s="237">
        <f>Q687*H687</f>
        <v>0</v>
      </c>
      <c r="S687" s="237">
        <v>0</v>
      </c>
      <c r="T687" s="238">
        <f>S687*H687</f>
        <v>0</v>
      </c>
      <c r="U687" s="38"/>
      <c r="V687" s="38"/>
      <c r="W687" s="38"/>
      <c r="X687" s="38"/>
      <c r="Y687" s="38"/>
      <c r="Z687" s="38"/>
      <c r="AA687" s="38"/>
      <c r="AB687" s="38"/>
      <c r="AC687" s="38"/>
      <c r="AD687" s="38"/>
      <c r="AE687" s="38"/>
      <c r="AR687" s="239" t="s">
        <v>249</v>
      </c>
      <c r="AT687" s="239" t="s">
        <v>210</v>
      </c>
      <c r="AU687" s="239" t="s">
        <v>91</v>
      </c>
      <c r="AY687" s="17" t="s">
        <v>208</v>
      </c>
      <c r="BE687" s="240">
        <f>IF(N687="základní",J687,0)</f>
        <v>0</v>
      </c>
      <c r="BF687" s="240">
        <f>IF(N687="snížená",J687,0)</f>
        <v>0</v>
      </c>
      <c r="BG687" s="240">
        <f>IF(N687="zákl. přenesená",J687,0)</f>
        <v>0</v>
      </c>
      <c r="BH687" s="240">
        <f>IF(N687="sníž. přenesená",J687,0)</f>
        <v>0</v>
      </c>
      <c r="BI687" s="240">
        <f>IF(N687="nulová",J687,0)</f>
        <v>0</v>
      </c>
      <c r="BJ687" s="17" t="s">
        <v>91</v>
      </c>
      <c r="BK687" s="240">
        <f>ROUND(I687*H687,2)</f>
        <v>0</v>
      </c>
      <c r="BL687" s="17" t="s">
        <v>249</v>
      </c>
      <c r="BM687" s="239" t="s">
        <v>1103</v>
      </c>
    </row>
    <row r="688" s="14" customFormat="1">
      <c r="A688" s="14"/>
      <c r="B688" s="252"/>
      <c r="C688" s="253"/>
      <c r="D688" s="243" t="s">
        <v>215</v>
      </c>
      <c r="E688" s="254" t="s">
        <v>1</v>
      </c>
      <c r="F688" s="255" t="s">
        <v>3686</v>
      </c>
      <c r="G688" s="253"/>
      <c r="H688" s="256">
        <v>190</v>
      </c>
      <c r="I688" s="257"/>
      <c r="J688" s="253"/>
      <c r="K688" s="253"/>
      <c r="L688" s="258"/>
      <c r="M688" s="259"/>
      <c r="N688" s="260"/>
      <c r="O688" s="260"/>
      <c r="P688" s="260"/>
      <c r="Q688" s="260"/>
      <c r="R688" s="260"/>
      <c r="S688" s="260"/>
      <c r="T688" s="261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T688" s="262" t="s">
        <v>215</v>
      </c>
      <c r="AU688" s="262" t="s">
        <v>91</v>
      </c>
      <c r="AV688" s="14" t="s">
        <v>91</v>
      </c>
      <c r="AW688" s="14" t="s">
        <v>35</v>
      </c>
      <c r="AX688" s="14" t="s">
        <v>78</v>
      </c>
      <c r="AY688" s="262" t="s">
        <v>208</v>
      </c>
    </row>
    <row r="689" s="15" customFormat="1">
      <c r="A689" s="15"/>
      <c r="B689" s="263"/>
      <c r="C689" s="264"/>
      <c r="D689" s="243" t="s">
        <v>215</v>
      </c>
      <c r="E689" s="265" t="s">
        <v>1</v>
      </c>
      <c r="F689" s="266" t="s">
        <v>218</v>
      </c>
      <c r="G689" s="264"/>
      <c r="H689" s="267">
        <v>190</v>
      </c>
      <c r="I689" s="268"/>
      <c r="J689" s="264"/>
      <c r="K689" s="264"/>
      <c r="L689" s="269"/>
      <c r="M689" s="270"/>
      <c r="N689" s="271"/>
      <c r="O689" s="271"/>
      <c r="P689" s="271"/>
      <c r="Q689" s="271"/>
      <c r="R689" s="271"/>
      <c r="S689" s="271"/>
      <c r="T689" s="272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T689" s="273" t="s">
        <v>215</v>
      </c>
      <c r="AU689" s="273" t="s">
        <v>91</v>
      </c>
      <c r="AV689" s="15" t="s">
        <v>214</v>
      </c>
      <c r="AW689" s="15" t="s">
        <v>35</v>
      </c>
      <c r="AX689" s="15" t="s">
        <v>85</v>
      </c>
      <c r="AY689" s="273" t="s">
        <v>208</v>
      </c>
    </row>
    <row r="690" s="2" customFormat="1" ht="16.5" customHeight="1">
      <c r="A690" s="38"/>
      <c r="B690" s="39"/>
      <c r="C690" s="227" t="s">
        <v>693</v>
      </c>
      <c r="D690" s="227" t="s">
        <v>210</v>
      </c>
      <c r="E690" s="228" t="s">
        <v>1190</v>
      </c>
      <c r="F690" s="229" t="s">
        <v>1191</v>
      </c>
      <c r="G690" s="230" t="s">
        <v>308</v>
      </c>
      <c r="H690" s="231">
        <v>380</v>
      </c>
      <c r="I690" s="232"/>
      <c r="J690" s="233">
        <f>ROUND(I690*H690,2)</f>
        <v>0</v>
      </c>
      <c r="K690" s="234"/>
      <c r="L690" s="44"/>
      <c r="M690" s="235" t="s">
        <v>1</v>
      </c>
      <c r="N690" s="236" t="s">
        <v>44</v>
      </c>
      <c r="O690" s="91"/>
      <c r="P690" s="237">
        <f>O690*H690</f>
        <v>0</v>
      </c>
      <c r="Q690" s="237">
        <v>0</v>
      </c>
      <c r="R690" s="237">
        <f>Q690*H690</f>
        <v>0</v>
      </c>
      <c r="S690" s="237">
        <v>0</v>
      </c>
      <c r="T690" s="238">
        <f>S690*H690</f>
        <v>0</v>
      </c>
      <c r="U690" s="38"/>
      <c r="V690" s="38"/>
      <c r="W690" s="38"/>
      <c r="X690" s="38"/>
      <c r="Y690" s="38"/>
      <c r="Z690" s="38"/>
      <c r="AA690" s="38"/>
      <c r="AB690" s="38"/>
      <c r="AC690" s="38"/>
      <c r="AD690" s="38"/>
      <c r="AE690" s="38"/>
      <c r="AR690" s="239" t="s">
        <v>249</v>
      </c>
      <c r="AT690" s="239" t="s">
        <v>210</v>
      </c>
      <c r="AU690" s="239" t="s">
        <v>91</v>
      </c>
      <c r="AY690" s="17" t="s">
        <v>208</v>
      </c>
      <c r="BE690" s="240">
        <f>IF(N690="základní",J690,0)</f>
        <v>0</v>
      </c>
      <c r="BF690" s="240">
        <f>IF(N690="snížená",J690,0)</f>
        <v>0</v>
      </c>
      <c r="BG690" s="240">
        <f>IF(N690="zákl. přenesená",J690,0)</f>
        <v>0</v>
      </c>
      <c r="BH690" s="240">
        <f>IF(N690="sníž. přenesená",J690,0)</f>
        <v>0</v>
      </c>
      <c r="BI690" s="240">
        <f>IF(N690="nulová",J690,0)</f>
        <v>0</v>
      </c>
      <c r="BJ690" s="17" t="s">
        <v>91</v>
      </c>
      <c r="BK690" s="240">
        <f>ROUND(I690*H690,2)</f>
        <v>0</v>
      </c>
      <c r="BL690" s="17" t="s">
        <v>249</v>
      </c>
      <c r="BM690" s="239" t="s">
        <v>1106</v>
      </c>
    </row>
    <row r="691" s="2" customFormat="1" ht="16.5" customHeight="1">
      <c r="A691" s="38"/>
      <c r="B691" s="39"/>
      <c r="C691" s="274" t="s">
        <v>1107</v>
      </c>
      <c r="D691" s="274" t="s">
        <v>253</v>
      </c>
      <c r="E691" s="275" t="s">
        <v>1193</v>
      </c>
      <c r="F691" s="276" t="s">
        <v>1194</v>
      </c>
      <c r="G691" s="277" t="s">
        <v>308</v>
      </c>
      <c r="H691" s="278">
        <v>380</v>
      </c>
      <c r="I691" s="279"/>
      <c r="J691" s="280">
        <f>ROUND(I691*H691,2)</f>
        <v>0</v>
      </c>
      <c r="K691" s="281"/>
      <c r="L691" s="282"/>
      <c r="M691" s="283" t="s">
        <v>1</v>
      </c>
      <c r="N691" s="284" t="s">
        <v>44</v>
      </c>
      <c r="O691" s="91"/>
      <c r="P691" s="237">
        <f>O691*H691</f>
        <v>0</v>
      </c>
      <c r="Q691" s="237">
        <v>0</v>
      </c>
      <c r="R691" s="237">
        <f>Q691*H691</f>
        <v>0</v>
      </c>
      <c r="S691" s="237">
        <v>0</v>
      </c>
      <c r="T691" s="238">
        <f>S691*H691</f>
        <v>0</v>
      </c>
      <c r="U691" s="38"/>
      <c r="V691" s="38"/>
      <c r="W691" s="38"/>
      <c r="X691" s="38"/>
      <c r="Y691" s="38"/>
      <c r="Z691" s="38"/>
      <c r="AA691" s="38"/>
      <c r="AB691" s="38"/>
      <c r="AC691" s="38"/>
      <c r="AD691" s="38"/>
      <c r="AE691" s="38"/>
      <c r="AR691" s="239" t="s">
        <v>287</v>
      </c>
      <c r="AT691" s="239" t="s">
        <v>253</v>
      </c>
      <c r="AU691" s="239" t="s">
        <v>91</v>
      </c>
      <c r="AY691" s="17" t="s">
        <v>208</v>
      </c>
      <c r="BE691" s="240">
        <f>IF(N691="základní",J691,0)</f>
        <v>0</v>
      </c>
      <c r="BF691" s="240">
        <f>IF(N691="snížená",J691,0)</f>
        <v>0</v>
      </c>
      <c r="BG691" s="240">
        <f>IF(N691="zákl. přenesená",J691,0)</f>
        <v>0</v>
      </c>
      <c r="BH691" s="240">
        <f>IF(N691="sníž. přenesená",J691,0)</f>
        <v>0</v>
      </c>
      <c r="BI691" s="240">
        <f>IF(N691="nulová",J691,0)</f>
        <v>0</v>
      </c>
      <c r="BJ691" s="17" t="s">
        <v>91</v>
      </c>
      <c r="BK691" s="240">
        <f>ROUND(I691*H691,2)</f>
        <v>0</v>
      </c>
      <c r="BL691" s="17" t="s">
        <v>249</v>
      </c>
      <c r="BM691" s="239" t="s">
        <v>1110</v>
      </c>
    </row>
    <row r="692" s="2" customFormat="1" ht="16.5" customHeight="1">
      <c r="A692" s="38"/>
      <c r="B692" s="39"/>
      <c r="C692" s="227" t="s">
        <v>698</v>
      </c>
      <c r="D692" s="227" t="s">
        <v>210</v>
      </c>
      <c r="E692" s="228" t="s">
        <v>3687</v>
      </c>
      <c r="F692" s="229" t="s">
        <v>3688</v>
      </c>
      <c r="G692" s="230" t="s">
        <v>308</v>
      </c>
      <c r="H692" s="231">
        <v>33</v>
      </c>
      <c r="I692" s="232"/>
      <c r="J692" s="233">
        <f>ROUND(I692*H692,2)</f>
        <v>0</v>
      </c>
      <c r="K692" s="234"/>
      <c r="L692" s="44"/>
      <c r="M692" s="235" t="s">
        <v>1</v>
      </c>
      <c r="N692" s="236" t="s">
        <v>44</v>
      </c>
      <c r="O692" s="91"/>
      <c r="P692" s="237">
        <f>O692*H692</f>
        <v>0</v>
      </c>
      <c r="Q692" s="237">
        <v>0</v>
      </c>
      <c r="R692" s="237">
        <f>Q692*H692</f>
        <v>0</v>
      </c>
      <c r="S692" s="237">
        <v>0</v>
      </c>
      <c r="T692" s="238">
        <f>S692*H692</f>
        <v>0</v>
      </c>
      <c r="U692" s="38"/>
      <c r="V692" s="38"/>
      <c r="W692" s="38"/>
      <c r="X692" s="38"/>
      <c r="Y692" s="38"/>
      <c r="Z692" s="38"/>
      <c r="AA692" s="38"/>
      <c r="AB692" s="38"/>
      <c r="AC692" s="38"/>
      <c r="AD692" s="38"/>
      <c r="AE692" s="38"/>
      <c r="AR692" s="239" t="s">
        <v>249</v>
      </c>
      <c r="AT692" s="239" t="s">
        <v>210</v>
      </c>
      <c r="AU692" s="239" t="s">
        <v>91</v>
      </c>
      <c r="AY692" s="17" t="s">
        <v>208</v>
      </c>
      <c r="BE692" s="240">
        <f>IF(N692="základní",J692,0)</f>
        <v>0</v>
      </c>
      <c r="BF692" s="240">
        <f>IF(N692="snížená",J692,0)</f>
        <v>0</v>
      </c>
      <c r="BG692" s="240">
        <f>IF(N692="zákl. přenesená",J692,0)</f>
        <v>0</v>
      </c>
      <c r="BH692" s="240">
        <f>IF(N692="sníž. přenesená",J692,0)</f>
        <v>0</v>
      </c>
      <c r="BI692" s="240">
        <f>IF(N692="nulová",J692,0)</f>
        <v>0</v>
      </c>
      <c r="BJ692" s="17" t="s">
        <v>91</v>
      </c>
      <c r="BK692" s="240">
        <f>ROUND(I692*H692,2)</f>
        <v>0</v>
      </c>
      <c r="BL692" s="17" t="s">
        <v>249</v>
      </c>
      <c r="BM692" s="239" t="s">
        <v>1115</v>
      </c>
    </row>
    <row r="693" s="2" customFormat="1" ht="16.5" customHeight="1">
      <c r="A693" s="38"/>
      <c r="B693" s="39"/>
      <c r="C693" s="227" t="s">
        <v>1118</v>
      </c>
      <c r="D693" s="227" t="s">
        <v>210</v>
      </c>
      <c r="E693" s="228" t="s">
        <v>3689</v>
      </c>
      <c r="F693" s="229" t="s">
        <v>3690</v>
      </c>
      <c r="G693" s="230" t="s">
        <v>351</v>
      </c>
      <c r="H693" s="231">
        <v>1</v>
      </c>
      <c r="I693" s="232"/>
      <c r="J693" s="233">
        <f>ROUND(I693*H693,2)</f>
        <v>0</v>
      </c>
      <c r="K693" s="234"/>
      <c r="L693" s="44"/>
      <c r="M693" s="235" t="s">
        <v>1</v>
      </c>
      <c r="N693" s="236" t="s">
        <v>44</v>
      </c>
      <c r="O693" s="91"/>
      <c r="P693" s="237">
        <f>O693*H693</f>
        <v>0</v>
      </c>
      <c r="Q693" s="237">
        <v>0</v>
      </c>
      <c r="R693" s="237">
        <f>Q693*H693</f>
        <v>0</v>
      </c>
      <c r="S693" s="237">
        <v>0</v>
      </c>
      <c r="T693" s="238">
        <f>S693*H693</f>
        <v>0</v>
      </c>
      <c r="U693" s="38"/>
      <c r="V693" s="38"/>
      <c r="W693" s="38"/>
      <c r="X693" s="38"/>
      <c r="Y693" s="38"/>
      <c r="Z693" s="38"/>
      <c r="AA693" s="38"/>
      <c r="AB693" s="38"/>
      <c r="AC693" s="38"/>
      <c r="AD693" s="38"/>
      <c r="AE693" s="38"/>
      <c r="AR693" s="239" t="s">
        <v>249</v>
      </c>
      <c r="AT693" s="239" t="s">
        <v>210</v>
      </c>
      <c r="AU693" s="239" t="s">
        <v>91</v>
      </c>
      <c r="AY693" s="17" t="s">
        <v>208</v>
      </c>
      <c r="BE693" s="240">
        <f>IF(N693="základní",J693,0)</f>
        <v>0</v>
      </c>
      <c r="BF693" s="240">
        <f>IF(N693="snížená",J693,0)</f>
        <v>0</v>
      </c>
      <c r="BG693" s="240">
        <f>IF(N693="zákl. přenesená",J693,0)</f>
        <v>0</v>
      </c>
      <c r="BH693" s="240">
        <f>IF(N693="sníž. přenesená",J693,0)</f>
        <v>0</v>
      </c>
      <c r="BI693" s="240">
        <f>IF(N693="nulová",J693,0)</f>
        <v>0</v>
      </c>
      <c r="BJ693" s="17" t="s">
        <v>91</v>
      </c>
      <c r="BK693" s="240">
        <f>ROUND(I693*H693,2)</f>
        <v>0</v>
      </c>
      <c r="BL693" s="17" t="s">
        <v>249</v>
      </c>
      <c r="BM693" s="239" t="s">
        <v>1121</v>
      </c>
    </row>
    <row r="694" s="12" customFormat="1" ht="22.8" customHeight="1">
      <c r="A694" s="12"/>
      <c r="B694" s="211"/>
      <c r="C694" s="212"/>
      <c r="D694" s="213" t="s">
        <v>77</v>
      </c>
      <c r="E694" s="225" t="s">
        <v>1199</v>
      </c>
      <c r="F694" s="225" t="s">
        <v>1200</v>
      </c>
      <c r="G694" s="212"/>
      <c r="H694" s="212"/>
      <c r="I694" s="215"/>
      <c r="J694" s="226">
        <f>BK694</f>
        <v>0</v>
      </c>
      <c r="K694" s="212"/>
      <c r="L694" s="217"/>
      <c r="M694" s="218"/>
      <c r="N694" s="219"/>
      <c r="O694" s="219"/>
      <c r="P694" s="220">
        <f>SUM(P695:P708)</f>
        <v>0</v>
      </c>
      <c r="Q694" s="219"/>
      <c r="R694" s="220">
        <f>SUM(R695:R708)</f>
        <v>0</v>
      </c>
      <c r="S694" s="219"/>
      <c r="T694" s="221">
        <f>SUM(T695:T708)</f>
        <v>0</v>
      </c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R694" s="222" t="s">
        <v>91</v>
      </c>
      <c r="AT694" s="223" t="s">
        <v>77</v>
      </c>
      <c r="AU694" s="223" t="s">
        <v>85</v>
      </c>
      <c r="AY694" s="222" t="s">
        <v>208</v>
      </c>
      <c r="BK694" s="224">
        <f>SUM(BK695:BK708)</f>
        <v>0</v>
      </c>
    </row>
    <row r="695" s="2" customFormat="1" ht="37.8" customHeight="1">
      <c r="A695" s="38"/>
      <c r="B695" s="39"/>
      <c r="C695" s="227" t="s">
        <v>701</v>
      </c>
      <c r="D695" s="227" t="s">
        <v>210</v>
      </c>
      <c r="E695" s="228" t="s">
        <v>1202</v>
      </c>
      <c r="F695" s="229" t="s">
        <v>3691</v>
      </c>
      <c r="G695" s="230" t="s">
        <v>308</v>
      </c>
      <c r="H695" s="231">
        <v>742.5</v>
      </c>
      <c r="I695" s="232"/>
      <c r="J695" s="233">
        <f>ROUND(I695*H695,2)</f>
        <v>0</v>
      </c>
      <c r="K695" s="234"/>
      <c r="L695" s="44"/>
      <c r="M695" s="235" t="s">
        <v>1</v>
      </c>
      <c r="N695" s="236" t="s">
        <v>44</v>
      </c>
      <c r="O695" s="91"/>
      <c r="P695" s="237">
        <f>O695*H695</f>
        <v>0</v>
      </c>
      <c r="Q695" s="237">
        <v>0</v>
      </c>
      <c r="R695" s="237">
        <f>Q695*H695</f>
        <v>0</v>
      </c>
      <c r="S695" s="237">
        <v>0</v>
      </c>
      <c r="T695" s="238">
        <f>S695*H695</f>
        <v>0</v>
      </c>
      <c r="U695" s="38"/>
      <c r="V695" s="38"/>
      <c r="W695" s="38"/>
      <c r="X695" s="38"/>
      <c r="Y695" s="38"/>
      <c r="Z695" s="38"/>
      <c r="AA695" s="38"/>
      <c r="AB695" s="38"/>
      <c r="AC695" s="38"/>
      <c r="AD695" s="38"/>
      <c r="AE695" s="38"/>
      <c r="AR695" s="239" t="s">
        <v>249</v>
      </c>
      <c r="AT695" s="239" t="s">
        <v>210</v>
      </c>
      <c r="AU695" s="239" t="s">
        <v>91</v>
      </c>
      <c r="AY695" s="17" t="s">
        <v>208</v>
      </c>
      <c r="BE695" s="240">
        <f>IF(N695="základní",J695,0)</f>
        <v>0</v>
      </c>
      <c r="BF695" s="240">
        <f>IF(N695="snížená",J695,0)</f>
        <v>0</v>
      </c>
      <c r="BG695" s="240">
        <f>IF(N695="zákl. přenesená",J695,0)</f>
        <v>0</v>
      </c>
      <c r="BH695" s="240">
        <f>IF(N695="sníž. přenesená",J695,0)</f>
        <v>0</v>
      </c>
      <c r="BI695" s="240">
        <f>IF(N695="nulová",J695,0)</f>
        <v>0</v>
      </c>
      <c r="BJ695" s="17" t="s">
        <v>91</v>
      </c>
      <c r="BK695" s="240">
        <f>ROUND(I695*H695,2)</f>
        <v>0</v>
      </c>
      <c r="BL695" s="17" t="s">
        <v>249</v>
      </c>
      <c r="BM695" s="239" t="s">
        <v>1128</v>
      </c>
    </row>
    <row r="696" s="14" customFormat="1">
      <c r="A696" s="14"/>
      <c r="B696" s="252"/>
      <c r="C696" s="253"/>
      <c r="D696" s="243" t="s">
        <v>215</v>
      </c>
      <c r="E696" s="254" t="s">
        <v>1</v>
      </c>
      <c r="F696" s="255" t="s">
        <v>3692</v>
      </c>
      <c r="G696" s="253"/>
      <c r="H696" s="256">
        <v>338.10000000000002</v>
      </c>
      <c r="I696" s="257"/>
      <c r="J696" s="253"/>
      <c r="K696" s="253"/>
      <c r="L696" s="258"/>
      <c r="M696" s="259"/>
      <c r="N696" s="260"/>
      <c r="O696" s="260"/>
      <c r="P696" s="260"/>
      <c r="Q696" s="260"/>
      <c r="R696" s="260"/>
      <c r="S696" s="260"/>
      <c r="T696" s="261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T696" s="262" t="s">
        <v>215</v>
      </c>
      <c r="AU696" s="262" t="s">
        <v>91</v>
      </c>
      <c r="AV696" s="14" t="s">
        <v>91</v>
      </c>
      <c r="AW696" s="14" t="s">
        <v>35</v>
      </c>
      <c r="AX696" s="14" t="s">
        <v>78</v>
      </c>
      <c r="AY696" s="262" t="s">
        <v>208</v>
      </c>
    </row>
    <row r="697" s="14" customFormat="1">
      <c r="A697" s="14"/>
      <c r="B697" s="252"/>
      <c r="C697" s="253"/>
      <c r="D697" s="243" t="s">
        <v>215</v>
      </c>
      <c r="E697" s="254" t="s">
        <v>1</v>
      </c>
      <c r="F697" s="255" t="s">
        <v>3693</v>
      </c>
      <c r="G697" s="253"/>
      <c r="H697" s="256">
        <v>313.19999999999999</v>
      </c>
      <c r="I697" s="257"/>
      <c r="J697" s="253"/>
      <c r="K697" s="253"/>
      <c r="L697" s="258"/>
      <c r="M697" s="259"/>
      <c r="N697" s="260"/>
      <c r="O697" s="260"/>
      <c r="P697" s="260"/>
      <c r="Q697" s="260"/>
      <c r="R697" s="260"/>
      <c r="S697" s="260"/>
      <c r="T697" s="261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T697" s="262" t="s">
        <v>215</v>
      </c>
      <c r="AU697" s="262" t="s">
        <v>91</v>
      </c>
      <c r="AV697" s="14" t="s">
        <v>91</v>
      </c>
      <c r="AW697" s="14" t="s">
        <v>35</v>
      </c>
      <c r="AX697" s="14" t="s">
        <v>78</v>
      </c>
      <c r="AY697" s="262" t="s">
        <v>208</v>
      </c>
    </row>
    <row r="698" s="14" customFormat="1">
      <c r="A698" s="14"/>
      <c r="B698" s="252"/>
      <c r="C698" s="253"/>
      <c r="D698" s="243" t="s">
        <v>215</v>
      </c>
      <c r="E698" s="254" t="s">
        <v>1</v>
      </c>
      <c r="F698" s="255" t="s">
        <v>3694</v>
      </c>
      <c r="G698" s="253"/>
      <c r="H698" s="256">
        <v>91.200000000000003</v>
      </c>
      <c r="I698" s="257"/>
      <c r="J698" s="253"/>
      <c r="K698" s="253"/>
      <c r="L698" s="258"/>
      <c r="M698" s="259"/>
      <c r="N698" s="260"/>
      <c r="O698" s="260"/>
      <c r="P698" s="260"/>
      <c r="Q698" s="260"/>
      <c r="R698" s="260"/>
      <c r="S698" s="260"/>
      <c r="T698" s="261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T698" s="262" t="s">
        <v>215</v>
      </c>
      <c r="AU698" s="262" t="s">
        <v>91</v>
      </c>
      <c r="AV698" s="14" t="s">
        <v>91</v>
      </c>
      <c r="AW698" s="14" t="s">
        <v>35</v>
      </c>
      <c r="AX698" s="14" t="s">
        <v>78</v>
      </c>
      <c r="AY698" s="262" t="s">
        <v>208</v>
      </c>
    </row>
    <row r="699" s="15" customFormat="1">
      <c r="A699" s="15"/>
      <c r="B699" s="263"/>
      <c r="C699" s="264"/>
      <c r="D699" s="243" t="s">
        <v>215</v>
      </c>
      <c r="E699" s="265" t="s">
        <v>1</v>
      </c>
      <c r="F699" s="266" t="s">
        <v>218</v>
      </c>
      <c r="G699" s="264"/>
      <c r="H699" s="267">
        <v>742.5</v>
      </c>
      <c r="I699" s="268"/>
      <c r="J699" s="264"/>
      <c r="K699" s="264"/>
      <c r="L699" s="269"/>
      <c r="M699" s="270"/>
      <c r="N699" s="271"/>
      <c r="O699" s="271"/>
      <c r="P699" s="271"/>
      <c r="Q699" s="271"/>
      <c r="R699" s="271"/>
      <c r="S699" s="271"/>
      <c r="T699" s="272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T699" s="273" t="s">
        <v>215</v>
      </c>
      <c r="AU699" s="273" t="s">
        <v>91</v>
      </c>
      <c r="AV699" s="15" t="s">
        <v>214</v>
      </c>
      <c r="AW699" s="15" t="s">
        <v>35</v>
      </c>
      <c r="AX699" s="15" t="s">
        <v>85</v>
      </c>
      <c r="AY699" s="273" t="s">
        <v>208</v>
      </c>
    </row>
    <row r="700" s="2" customFormat="1" ht="24.15" customHeight="1">
      <c r="A700" s="38"/>
      <c r="B700" s="39"/>
      <c r="C700" s="274" t="s">
        <v>1133</v>
      </c>
      <c r="D700" s="274" t="s">
        <v>253</v>
      </c>
      <c r="E700" s="275" t="s">
        <v>1209</v>
      </c>
      <c r="F700" s="276" t="s">
        <v>3695</v>
      </c>
      <c r="G700" s="277" t="s">
        <v>308</v>
      </c>
      <c r="H700" s="278">
        <v>816.75</v>
      </c>
      <c r="I700" s="279"/>
      <c r="J700" s="280">
        <f>ROUND(I700*H700,2)</f>
        <v>0</v>
      </c>
      <c r="K700" s="281"/>
      <c r="L700" s="282"/>
      <c r="M700" s="283" t="s">
        <v>1</v>
      </c>
      <c r="N700" s="284" t="s">
        <v>44</v>
      </c>
      <c r="O700" s="91"/>
      <c r="P700" s="237">
        <f>O700*H700</f>
        <v>0</v>
      </c>
      <c r="Q700" s="237">
        <v>0</v>
      </c>
      <c r="R700" s="237">
        <f>Q700*H700</f>
        <v>0</v>
      </c>
      <c r="S700" s="237">
        <v>0</v>
      </c>
      <c r="T700" s="238">
        <f>S700*H700</f>
        <v>0</v>
      </c>
      <c r="U700" s="38"/>
      <c r="V700" s="38"/>
      <c r="W700" s="38"/>
      <c r="X700" s="38"/>
      <c r="Y700" s="38"/>
      <c r="Z700" s="38"/>
      <c r="AA700" s="38"/>
      <c r="AB700" s="38"/>
      <c r="AC700" s="38"/>
      <c r="AD700" s="38"/>
      <c r="AE700" s="38"/>
      <c r="AR700" s="239" t="s">
        <v>287</v>
      </c>
      <c r="AT700" s="239" t="s">
        <v>253</v>
      </c>
      <c r="AU700" s="239" t="s">
        <v>91</v>
      </c>
      <c r="AY700" s="17" t="s">
        <v>208</v>
      </c>
      <c r="BE700" s="240">
        <f>IF(N700="základní",J700,0)</f>
        <v>0</v>
      </c>
      <c r="BF700" s="240">
        <f>IF(N700="snížená",J700,0)</f>
        <v>0</v>
      </c>
      <c r="BG700" s="240">
        <f>IF(N700="zákl. přenesená",J700,0)</f>
        <v>0</v>
      </c>
      <c r="BH700" s="240">
        <f>IF(N700="sníž. přenesená",J700,0)</f>
        <v>0</v>
      </c>
      <c r="BI700" s="240">
        <f>IF(N700="nulová",J700,0)</f>
        <v>0</v>
      </c>
      <c r="BJ700" s="17" t="s">
        <v>91</v>
      </c>
      <c r="BK700" s="240">
        <f>ROUND(I700*H700,2)</f>
        <v>0</v>
      </c>
      <c r="BL700" s="17" t="s">
        <v>249</v>
      </c>
      <c r="BM700" s="239" t="s">
        <v>1136</v>
      </c>
    </row>
    <row r="701" s="14" customFormat="1">
      <c r="A701" s="14"/>
      <c r="B701" s="252"/>
      <c r="C701" s="253"/>
      <c r="D701" s="243" t="s">
        <v>215</v>
      </c>
      <c r="E701" s="254" t="s">
        <v>1</v>
      </c>
      <c r="F701" s="255" t="s">
        <v>3696</v>
      </c>
      <c r="G701" s="253"/>
      <c r="H701" s="256">
        <v>816.75</v>
      </c>
      <c r="I701" s="257"/>
      <c r="J701" s="253"/>
      <c r="K701" s="253"/>
      <c r="L701" s="258"/>
      <c r="M701" s="259"/>
      <c r="N701" s="260"/>
      <c r="O701" s="260"/>
      <c r="P701" s="260"/>
      <c r="Q701" s="260"/>
      <c r="R701" s="260"/>
      <c r="S701" s="260"/>
      <c r="T701" s="261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T701" s="262" t="s">
        <v>215</v>
      </c>
      <c r="AU701" s="262" t="s">
        <v>91</v>
      </c>
      <c r="AV701" s="14" t="s">
        <v>91</v>
      </c>
      <c r="AW701" s="14" t="s">
        <v>35</v>
      </c>
      <c r="AX701" s="14" t="s">
        <v>78</v>
      </c>
      <c r="AY701" s="262" t="s">
        <v>208</v>
      </c>
    </row>
    <row r="702" s="15" customFormat="1">
      <c r="A702" s="15"/>
      <c r="B702" s="263"/>
      <c r="C702" s="264"/>
      <c r="D702" s="243" t="s">
        <v>215</v>
      </c>
      <c r="E702" s="265" t="s">
        <v>1</v>
      </c>
      <c r="F702" s="266" t="s">
        <v>218</v>
      </c>
      <c r="G702" s="264"/>
      <c r="H702" s="267">
        <v>816.75</v>
      </c>
      <c r="I702" s="268"/>
      <c r="J702" s="264"/>
      <c r="K702" s="264"/>
      <c r="L702" s="269"/>
      <c r="M702" s="270"/>
      <c r="N702" s="271"/>
      <c r="O702" s="271"/>
      <c r="P702" s="271"/>
      <c r="Q702" s="271"/>
      <c r="R702" s="271"/>
      <c r="S702" s="271"/>
      <c r="T702" s="272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T702" s="273" t="s">
        <v>215</v>
      </c>
      <c r="AU702" s="273" t="s">
        <v>91</v>
      </c>
      <c r="AV702" s="15" t="s">
        <v>214</v>
      </c>
      <c r="AW702" s="15" t="s">
        <v>35</v>
      </c>
      <c r="AX702" s="15" t="s">
        <v>85</v>
      </c>
      <c r="AY702" s="273" t="s">
        <v>208</v>
      </c>
    </row>
    <row r="703" s="2" customFormat="1" ht="24.15" customHeight="1">
      <c r="A703" s="38"/>
      <c r="B703" s="39"/>
      <c r="C703" s="227" t="s">
        <v>705</v>
      </c>
      <c r="D703" s="227" t="s">
        <v>210</v>
      </c>
      <c r="E703" s="228" t="s">
        <v>3697</v>
      </c>
      <c r="F703" s="229" t="s">
        <v>3698</v>
      </c>
      <c r="G703" s="230" t="s">
        <v>308</v>
      </c>
      <c r="H703" s="231">
        <v>113</v>
      </c>
      <c r="I703" s="232"/>
      <c r="J703" s="233">
        <f>ROUND(I703*H703,2)</f>
        <v>0</v>
      </c>
      <c r="K703" s="234"/>
      <c r="L703" s="44"/>
      <c r="M703" s="235" t="s">
        <v>1</v>
      </c>
      <c r="N703" s="236" t="s">
        <v>44</v>
      </c>
      <c r="O703" s="91"/>
      <c r="P703" s="237">
        <f>O703*H703</f>
        <v>0</v>
      </c>
      <c r="Q703" s="237">
        <v>0</v>
      </c>
      <c r="R703" s="237">
        <f>Q703*H703</f>
        <v>0</v>
      </c>
      <c r="S703" s="237">
        <v>0</v>
      </c>
      <c r="T703" s="238">
        <f>S703*H703</f>
        <v>0</v>
      </c>
      <c r="U703" s="38"/>
      <c r="V703" s="38"/>
      <c r="W703" s="38"/>
      <c r="X703" s="38"/>
      <c r="Y703" s="38"/>
      <c r="Z703" s="38"/>
      <c r="AA703" s="38"/>
      <c r="AB703" s="38"/>
      <c r="AC703" s="38"/>
      <c r="AD703" s="38"/>
      <c r="AE703" s="38"/>
      <c r="AR703" s="239" t="s">
        <v>249</v>
      </c>
      <c r="AT703" s="239" t="s">
        <v>210</v>
      </c>
      <c r="AU703" s="239" t="s">
        <v>91</v>
      </c>
      <c r="AY703" s="17" t="s">
        <v>208</v>
      </c>
      <c r="BE703" s="240">
        <f>IF(N703="základní",J703,0)</f>
        <v>0</v>
      </c>
      <c r="BF703" s="240">
        <f>IF(N703="snížená",J703,0)</f>
        <v>0</v>
      </c>
      <c r="BG703" s="240">
        <f>IF(N703="zákl. přenesená",J703,0)</f>
        <v>0</v>
      </c>
      <c r="BH703" s="240">
        <f>IF(N703="sníž. přenesená",J703,0)</f>
        <v>0</v>
      </c>
      <c r="BI703" s="240">
        <f>IF(N703="nulová",J703,0)</f>
        <v>0</v>
      </c>
      <c r="BJ703" s="17" t="s">
        <v>91</v>
      </c>
      <c r="BK703" s="240">
        <f>ROUND(I703*H703,2)</f>
        <v>0</v>
      </c>
      <c r="BL703" s="17" t="s">
        <v>249</v>
      </c>
      <c r="BM703" s="239" t="s">
        <v>1140</v>
      </c>
    </row>
    <row r="704" s="14" customFormat="1">
      <c r="A704" s="14"/>
      <c r="B704" s="252"/>
      <c r="C704" s="253"/>
      <c r="D704" s="243" t="s">
        <v>215</v>
      </c>
      <c r="E704" s="254" t="s">
        <v>1</v>
      </c>
      <c r="F704" s="255" t="s">
        <v>3699</v>
      </c>
      <c r="G704" s="253"/>
      <c r="H704" s="256">
        <v>113</v>
      </c>
      <c r="I704" s="257"/>
      <c r="J704" s="253"/>
      <c r="K704" s="253"/>
      <c r="L704" s="258"/>
      <c r="M704" s="259"/>
      <c r="N704" s="260"/>
      <c r="O704" s="260"/>
      <c r="P704" s="260"/>
      <c r="Q704" s="260"/>
      <c r="R704" s="260"/>
      <c r="S704" s="260"/>
      <c r="T704" s="261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T704" s="262" t="s">
        <v>215</v>
      </c>
      <c r="AU704" s="262" t="s">
        <v>91</v>
      </c>
      <c r="AV704" s="14" t="s">
        <v>91</v>
      </c>
      <c r="AW704" s="14" t="s">
        <v>35</v>
      </c>
      <c r="AX704" s="14" t="s">
        <v>78</v>
      </c>
      <c r="AY704" s="262" t="s">
        <v>208</v>
      </c>
    </row>
    <row r="705" s="15" customFormat="1">
      <c r="A705" s="15"/>
      <c r="B705" s="263"/>
      <c r="C705" s="264"/>
      <c r="D705" s="243" t="s">
        <v>215</v>
      </c>
      <c r="E705" s="265" t="s">
        <v>1</v>
      </c>
      <c r="F705" s="266" t="s">
        <v>218</v>
      </c>
      <c r="G705" s="264"/>
      <c r="H705" s="267">
        <v>113</v>
      </c>
      <c r="I705" s="268"/>
      <c r="J705" s="264"/>
      <c r="K705" s="264"/>
      <c r="L705" s="269"/>
      <c r="M705" s="270"/>
      <c r="N705" s="271"/>
      <c r="O705" s="271"/>
      <c r="P705" s="271"/>
      <c r="Q705" s="271"/>
      <c r="R705" s="271"/>
      <c r="S705" s="271"/>
      <c r="T705" s="272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T705" s="273" t="s">
        <v>215</v>
      </c>
      <c r="AU705" s="273" t="s">
        <v>91</v>
      </c>
      <c r="AV705" s="15" t="s">
        <v>214</v>
      </c>
      <c r="AW705" s="15" t="s">
        <v>35</v>
      </c>
      <c r="AX705" s="15" t="s">
        <v>85</v>
      </c>
      <c r="AY705" s="273" t="s">
        <v>208</v>
      </c>
    </row>
    <row r="706" s="2" customFormat="1" ht="16.5" customHeight="1">
      <c r="A706" s="38"/>
      <c r="B706" s="39"/>
      <c r="C706" s="274" t="s">
        <v>1142</v>
      </c>
      <c r="D706" s="274" t="s">
        <v>253</v>
      </c>
      <c r="E706" s="275" t="s">
        <v>3700</v>
      </c>
      <c r="F706" s="276" t="s">
        <v>3701</v>
      </c>
      <c r="G706" s="277" t="s">
        <v>308</v>
      </c>
      <c r="H706" s="278">
        <v>124.3</v>
      </c>
      <c r="I706" s="279"/>
      <c r="J706" s="280">
        <f>ROUND(I706*H706,2)</f>
        <v>0</v>
      </c>
      <c r="K706" s="281"/>
      <c r="L706" s="282"/>
      <c r="M706" s="283" t="s">
        <v>1</v>
      </c>
      <c r="N706" s="284" t="s">
        <v>44</v>
      </c>
      <c r="O706" s="91"/>
      <c r="P706" s="237">
        <f>O706*H706</f>
        <v>0</v>
      </c>
      <c r="Q706" s="237">
        <v>0</v>
      </c>
      <c r="R706" s="237">
        <f>Q706*H706</f>
        <v>0</v>
      </c>
      <c r="S706" s="237">
        <v>0</v>
      </c>
      <c r="T706" s="238">
        <f>S706*H706</f>
        <v>0</v>
      </c>
      <c r="U706" s="38"/>
      <c r="V706" s="38"/>
      <c r="W706" s="38"/>
      <c r="X706" s="38"/>
      <c r="Y706" s="38"/>
      <c r="Z706" s="38"/>
      <c r="AA706" s="38"/>
      <c r="AB706" s="38"/>
      <c r="AC706" s="38"/>
      <c r="AD706" s="38"/>
      <c r="AE706" s="38"/>
      <c r="AR706" s="239" t="s">
        <v>287</v>
      </c>
      <c r="AT706" s="239" t="s">
        <v>253</v>
      </c>
      <c r="AU706" s="239" t="s">
        <v>91</v>
      </c>
      <c r="AY706" s="17" t="s">
        <v>208</v>
      </c>
      <c r="BE706" s="240">
        <f>IF(N706="základní",J706,0)</f>
        <v>0</v>
      </c>
      <c r="BF706" s="240">
        <f>IF(N706="snížená",J706,0)</f>
        <v>0</v>
      </c>
      <c r="BG706" s="240">
        <f>IF(N706="zákl. přenesená",J706,0)</f>
        <v>0</v>
      </c>
      <c r="BH706" s="240">
        <f>IF(N706="sníž. přenesená",J706,0)</f>
        <v>0</v>
      </c>
      <c r="BI706" s="240">
        <f>IF(N706="nulová",J706,0)</f>
        <v>0</v>
      </c>
      <c r="BJ706" s="17" t="s">
        <v>91</v>
      </c>
      <c r="BK706" s="240">
        <f>ROUND(I706*H706,2)</f>
        <v>0</v>
      </c>
      <c r="BL706" s="17" t="s">
        <v>249</v>
      </c>
      <c r="BM706" s="239" t="s">
        <v>1145</v>
      </c>
    </row>
    <row r="707" s="14" customFormat="1">
      <c r="A707" s="14"/>
      <c r="B707" s="252"/>
      <c r="C707" s="253"/>
      <c r="D707" s="243" t="s">
        <v>215</v>
      </c>
      <c r="E707" s="254" t="s">
        <v>1</v>
      </c>
      <c r="F707" s="255" t="s">
        <v>3702</v>
      </c>
      <c r="G707" s="253"/>
      <c r="H707" s="256">
        <v>124.3</v>
      </c>
      <c r="I707" s="257"/>
      <c r="J707" s="253"/>
      <c r="K707" s="253"/>
      <c r="L707" s="258"/>
      <c r="M707" s="259"/>
      <c r="N707" s="260"/>
      <c r="O707" s="260"/>
      <c r="P707" s="260"/>
      <c r="Q707" s="260"/>
      <c r="R707" s="260"/>
      <c r="S707" s="260"/>
      <c r="T707" s="261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T707" s="262" t="s">
        <v>215</v>
      </c>
      <c r="AU707" s="262" t="s">
        <v>91</v>
      </c>
      <c r="AV707" s="14" t="s">
        <v>91</v>
      </c>
      <c r="AW707" s="14" t="s">
        <v>35</v>
      </c>
      <c r="AX707" s="14" t="s">
        <v>78</v>
      </c>
      <c r="AY707" s="262" t="s">
        <v>208</v>
      </c>
    </row>
    <row r="708" s="15" customFormat="1">
      <c r="A708" s="15"/>
      <c r="B708" s="263"/>
      <c r="C708" s="264"/>
      <c r="D708" s="243" t="s">
        <v>215</v>
      </c>
      <c r="E708" s="265" t="s">
        <v>1</v>
      </c>
      <c r="F708" s="266" t="s">
        <v>218</v>
      </c>
      <c r="G708" s="264"/>
      <c r="H708" s="267">
        <v>124.3</v>
      </c>
      <c r="I708" s="268"/>
      <c r="J708" s="264"/>
      <c r="K708" s="264"/>
      <c r="L708" s="269"/>
      <c r="M708" s="270"/>
      <c r="N708" s="271"/>
      <c r="O708" s="271"/>
      <c r="P708" s="271"/>
      <c r="Q708" s="271"/>
      <c r="R708" s="271"/>
      <c r="S708" s="271"/>
      <c r="T708" s="272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T708" s="273" t="s">
        <v>215</v>
      </c>
      <c r="AU708" s="273" t="s">
        <v>91</v>
      </c>
      <c r="AV708" s="15" t="s">
        <v>214</v>
      </c>
      <c r="AW708" s="15" t="s">
        <v>35</v>
      </c>
      <c r="AX708" s="15" t="s">
        <v>85</v>
      </c>
      <c r="AY708" s="273" t="s">
        <v>208</v>
      </c>
    </row>
    <row r="709" s="12" customFormat="1" ht="22.8" customHeight="1">
      <c r="A709" s="12"/>
      <c r="B709" s="211"/>
      <c r="C709" s="212"/>
      <c r="D709" s="213" t="s">
        <v>77</v>
      </c>
      <c r="E709" s="225" t="s">
        <v>1213</v>
      </c>
      <c r="F709" s="225" t="s">
        <v>1214</v>
      </c>
      <c r="G709" s="212"/>
      <c r="H709" s="212"/>
      <c r="I709" s="215"/>
      <c r="J709" s="226">
        <f>BK709</f>
        <v>0</v>
      </c>
      <c r="K709" s="212"/>
      <c r="L709" s="217"/>
      <c r="M709" s="218"/>
      <c r="N709" s="219"/>
      <c r="O709" s="219"/>
      <c r="P709" s="220">
        <f>SUM(P710:P713)</f>
        <v>0</v>
      </c>
      <c r="Q709" s="219"/>
      <c r="R709" s="220">
        <f>SUM(R710:R713)</f>
        <v>0</v>
      </c>
      <c r="S709" s="219"/>
      <c r="T709" s="221">
        <f>SUM(T710:T713)</f>
        <v>0</v>
      </c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R709" s="222" t="s">
        <v>91</v>
      </c>
      <c r="AT709" s="223" t="s">
        <v>77</v>
      </c>
      <c r="AU709" s="223" t="s">
        <v>85</v>
      </c>
      <c r="AY709" s="222" t="s">
        <v>208</v>
      </c>
      <c r="BK709" s="224">
        <f>SUM(BK710:BK713)</f>
        <v>0</v>
      </c>
    </row>
    <row r="710" s="2" customFormat="1" ht="16.5" customHeight="1">
      <c r="A710" s="38"/>
      <c r="B710" s="39"/>
      <c r="C710" s="227" t="s">
        <v>708</v>
      </c>
      <c r="D710" s="227" t="s">
        <v>210</v>
      </c>
      <c r="E710" s="228" t="s">
        <v>1216</v>
      </c>
      <c r="F710" s="229" t="s">
        <v>1217</v>
      </c>
      <c r="G710" s="230" t="s">
        <v>308</v>
      </c>
      <c r="H710" s="231">
        <v>150</v>
      </c>
      <c r="I710" s="232"/>
      <c r="J710" s="233">
        <f>ROUND(I710*H710,2)</f>
        <v>0</v>
      </c>
      <c r="K710" s="234"/>
      <c r="L710" s="44"/>
      <c r="M710" s="235" t="s">
        <v>1</v>
      </c>
      <c r="N710" s="236" t="s">
        <v>44</v>
      </c>
      <c r="O710" s="91"/>
      <c r="P710" s="237">
        <f>O710*H710</f>
        <v>0</v>
      </c>
      <c r="Q710" s="237">
        <v>0</v>
      </c>
      <c r="R710" s="237">
        <f>Q710*H710</f>
        <v>0</v>
      </c>
      <c r="S710" s="237">
        <v>0</v>
      </c>
      <c r="T710" s="238">
        <f>S710*H710</f>
        <v>0</v>
      </c>
      <c r="U710" s="38"/>
      <c r="V710" s="38"/>
      <c r="W710" s="38"/>
      <c r="X710" s="38"/>
      <c r="Y710" s="38"/>
      <c r="Z710" s="38"/>
      <c r="AA710" s="38"/>
      <c r="AB710" s="38"/>
      <c r="AC710" s="38"/>
      <c r="AD710" s="38"/>
      <c r="AE710" s="38"/>
      <c r="AR710" s="239" t="s">
        <v>249</v>
      </c>
      <c r="AT710" s="239" t="s">
        <v>210</v>
      </c>
      <c r="AU710" s="239" t="s">
        <v>91</v>
      </c>
      <c r="AY710" s="17" t="s">
        <v>208</v>
      </c>
      <c r="BE710" s="240">
        <f>IF(N710="základní",J710,0)</f>
        <v>0</v>
      </c>
      <c r="BF710" s="240">
        <f>IF(N710="snížená",J710,0)</f>
        <v>0</v>
      </c>
      <c r="BG710" s="240">
        <f>IF(N710="zákl. přenesená",J710,0)</f>
        <v>0</v>
      </c>
      <c r="BH710" s="240">
        <f>IF(N710="sníž. přenesená",J710,0)</f>
        <v>0</v>
      </c>
      <c r="BI710" s="240">
        <f>IF(N710="nulová",J710,0)</f>
        <v>0</v>
      </c>
      <c r="BJ710" s="17" t="s">
        <v>91</v>
      </c>
      <c r="BK710" s="240">
        <f>ROUND(I710*H710,2)</f>
        <v>0</v>
      </c>
      <c r="BL710" s="17" t="s">
        <v>249</v>
      </c>
      <c r="BM710" s="239" t="s">
        <v>1149</v>
      </c>
    </row>
    <row r="711" s="13" customFormat="1">
      <c r="A711" s="13"/>
      <c r="B711" s="241"/>
      <c r="C711" s="242"/>
      <c r="D711" s="243" t="s">
        <v>215</v>
      </c>
      <c r="E711" s="244" t="s">
        <v>1</v>
      </c>
      <c r="F711" s="245" t="s">
        <v>3703</v>
      </c>
      <c r="G711" s="242"/>
      <c r="H711" s="244" t="s">
        <v>1</v>
      </c>
      <c r="I711" s="246"/>
      <c r="J711" s="242"/>
      <c r="K711" s="242"/>
      <c r="L711" s="247"/>
      <c r="M711" s="248"/>
      <c r="N711" s="249"/>
      <c r="O711" s="249"/>
      <c r="P711" s="249"/>
      <c r="Q711" s="249"/>
      <c r="R711" s="249"/>
      <c r="S711" s="249"/>
      <c r="T711" s="250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T711" s="251" t="s">
        <v>215</v>
      </c>
      <c r="AU711" s="251" t="s">
        <v>91</v>
      </c>
      <c r="AV711" s="13" t="s">
        <v>85</v>
      </c>
      <c r="AW711" s="13" t="s">
        <v>35</v>
      </c>
      <c r="AX711" s="13" t="s">
        <v>78</v>
      </c>
      <c r="AY711" s="251" t="s">
        <v>208</v>
      </c>
    </row>
    <row r="712" s="14" customFormat="1">
      <c r="A712" s="14"/>
      <c r="B712" s="252"/>
      <c r="C712" s="253"/>
      <c r="D712" s="243" t="s">
        <v>215</v>
      </c>
      <c r="E712" s="254" t="s">
        <v>1</v>
      </c>
      <c r="F712" s="255" t="s">
        <v>561</v>
      </c>
      <c r="G712" s="253"/>
      <c r="H712" s="256">
        <v>150</v>
      </c>
      <c r="I712" s="257"/>
      <c r="J712" s="253"/>
      <c r="K712" s="253"/>
      <c r="L712" s="258"/>
      <c r="M712" s="259"/>
      <c r="N712" s="260"/>
      <c r="O712" s="260"/>
      <c r="P712" s="260"/>
      <c r="Q712" s="260"/>
      <c r="R712" s="260"/>
      <c r="S712" s="260"/>
      <c r="T712" s="261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T712" s="262" t="s">
        <v>215</v>
      </c>
      <c r="AU712" s="262" t="s">
        <v>91</v>
      </c>
      <c r="AV712" s="14" t="s">
        <v>91</v>
      </c>
      <c r="AW712" s="14" t="s">
        <v>35</v>
      </c>
      <c r="AX712" s="14" t="s">
        <v>78</v>
      </c>
      <c r="AY712" s="262" t="s">
        <v>208</v>
      </c>
    </row>
    <row r="713" s="15" customFormat="1">
      <c r="A713" s="15"/>
      <c r="B713" s="263"/>
      <c r="C713" s="264"/>
      <c r="D713" s="243" t="s">
        <v>215</v>
      </c>
      <c r="E713" s="265" t="s">
        <v>1</v>
      </c>
      <c r="F713" s="266" t="s">
        <v>218</v>
      </c>
      <c r="G713" s="264"/>
      <c r="H713" s="267">
        <v>150</v>
      </c>
      <c r="I713" s="268"/>
      <c r="J713" s="264"/>
      <c r="K713" s="264"/>
      <c r="L713" s="269"/>
      <c r="M713" s="270"/>
      <c r="N713" s="271"/>
      <c r="O713" s="271"/>
      <c r="P713" s="271"/>
      <c r="Q713" s="271"/>
      <c r="R713" s="271"/>
      <c r="S713" s="271"/>
      <c r="T713" s="272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T713" s="273" t="s">
        <v>215</v>
      </c>
      <c r="AU713" s="273" t="s">
        <v>91</v>
      </c>
      <c r="AV713" s="15" t="s">
        <v>214</v>
      </c>
      <c r="AW713" s="15" t="s">
        <v>35</v>
      </c>
      <c r="AX713" s="15" t="s">
        <v>85</v>
      </c>
      <c r="AY713" s="273" t="s">
        <v>208</v>
      </c>
    </row>
    <row r="714" s="12" customFormat="1" ht="22.8" customHeight="1">
      <c r="A714" s="12"/>
      <c r="B714" s="211"/>
      <c r="C714" s="212"/>
      <c r="D714" s="213" t="s">
        <v>77</v>
      </c>
      <c r="E714" s="225" t="s">
        <v>1220</v>
      </c>
      <c r="F714" s="225" t="s">
        <v>1221</v>
      </c>
      <c r="G714" s="212"/>
      <c r="H714" s="212"/>
      <c r="I714" s="215"/>
      <c r="J714" s="226">
        <f>BK714</f>
        <v>0</v>
      </c>
      <c r="K714" s="212"/>
      <c r="L714" s="217"/>
      <c r="M714" s="218"/>
      <c r="N714" s="219"/>
      <c r="O714" s="219"/>
      <c r="P714" s="220">
        <f>SUM(P715:P724)</f>
        <v>0</v>
      </c>
      <c r="Q714" s="219"/>
      <c r="R714" s="220">
        <f>SUM(R715:R724)</f>
        <v>0</v>
      </c>
      <c r="S714" s="219"/>
      <c r="T714" s="221">
        <f>SUM(T715:T724)</f>
        <v>0</v>
      </c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R714" s="222" t="s">
        <v>91</v>
      </c>
      <c r="AT714" s="223" t="s">
        <v>77</v>
      </c>
      <c r="AU714" s="223" t="s">
        <v>85</v>
      </c>
      <c r="AY714" s="222" t="s">
        <v>208</v>
      </c>
      <c r="BK714" s="224">
        <f>SUM(BK715:BK724)</f>
        <v>0</v>
      </c>
    </row>
    <row r="715" s="2" customFormat="1" ht="24.15" customHeight="1">
      <c r="A715" s="38"/>
      <c r="B715" s="39"/>
      <c r="C715" s="227" t="s">
        <v>1150</v>
      </c>
      <c r="D715" s="227" t="s">
        <v>210</v>
      </c>
      <c r="E715" s="228" t="s">
        <v>1222</v>
      </c>
      <c r="F715" s="229" t="s">
        <v>1223</v>
      </c>
      <c r="G715" s="230" t="s">
        <v>308</v>
      </c>
      <c r="H715" s="231">
        <v>300</v>
      </c>
      <c r="I715" s="232"/>
      <c r="J715" s="233">
        <f>ROUND(I715*H715,2)</f>
        <v>0</v>
      </c>
      <c r="K715" s="234"/>
      <c r="L715" s="44"/>
      <c r="M715" s="235" t="s">
        <v>1</v>
      </c>
      <c r="N715" s="236" t="s">
        <v>44</v>
      </c>
      <c r="O715" s="91"/>
      <c r="P715" s="237">
        <f>O715*H715</f>
        <v>0</v>
      </c>
      <c r="Q715" s="237">
        <v>0</v>
      </c>
      <c r="R715" s="237">
        <f>Q715*H715</f>
        <v>0</v>
      </c>
      <c r="S715" s="237">
        <v>0</v>
      </c>
      <c r="T715" s="238">
        <f>S715*H715</f>
        <v>0</v>
      </c>
      <c r="U715" s="38"/>
      <c r="V715" s="38"/>
      <c r="W715" s="38"/>
      <c r="X715" s="38"/>
      <c r="Y715" s="38"/>
      <c r="Z715" s="38"/>
      <c r="AA715" s="38"/>
      <c r="AB715" s="38"/>
      <c r="AC715" s="38"/>
      <c r="AD715" s="38"/>
      <c r="AE715" s="38"/>
      <c r="AR715" s="239" t="s">
        <v>249</v>
      </c>
      <c r="AT715" s="239" t="s">
        <v>210</v>
      </c>
      <c r="AU715" s="239" t="s">
        <v>91</v>
      </c>
      <c r="AY715" s="17" t="s">
        <v>208</v>
      </c>
      <c r="BE715" s="240">
        <f>IF(N715="základní",J715,0)</f>
        <v>0</v>
      </c>
      <c r="BF715" s="240">
        <f>IF(N715="snížená",J715,0)</f>
        <v>0</v>
      </c>
      <c r="BG715" s="240">
        <f>IF(N715="zákl. přenesená",J715,0)</f>
        <v>0</v>
      </c>
      <c r="BH715" s="240">
        <f>IF(N715="sníž. přenesená",J715,0)</f>
        <v>0</v>
      </c>
      <c r="BI715" s="240">
        <f>IF(N715="nulová",J715,0)</f>
        <v>0</v>
      </c>
      <c r="BJ715" s="17" t="s">
        <v>91</v>
      </c>
      <c r="BK715" s="240">
        <f>ROUND(I715*H715,2)</f>
        <v>0</v>
      </c>
      <c r="BL715" s="17" t="s">
        <v>249</v>
      </c>
      <c r="BM715" s="239" t="s">
        <v>1153</v>
      </c>
    </row>
    <row r="716" s="14" customFormat="1">
      <c r="A716" s="14"/>
      <c r="B716" s="252"/>
      <c r="C716" s="253"/>
      <c r="D716" s="243" t="s">
        <v>215</v>
      </c>
      <c r="E716" s="254" t="s">
        <v>1</v>
      </c>
      <c r="F716" s="255" t="s">
        <v>3704</v>
      </c>
      <c r="G716" s="253"/>
      <c r="H716" s="256">
        <v>300</v>
      </c>
      <c r="I716" s="257"/>
      <c r="J716" s="253"/>
      <c r="K716" s="253"/>
      <c r="L716" s="258"/>
      <c r="M716" s="259"/>
      <c r="N716" s="260"/>
      <c r="O716" s="260"/>
      <c r="P716" s="260"/>
      <c r="Q716" s="260"/>
      <c r="R716" s="260"/>
      <c r="S716" s="260"/>
      <c r="T716" s="261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T716" s="262" t="s">
        <v>215</v>
      </c>
      <c r="AU716" s="262" t="s">
        <v>91</v>
      </c>
      <c r="AV716" s="14" t="s">
        <v>91</v>
      </c>
      <c r="AW716" s="14" t="s">
        <v>35</v>
      </c>
      <c r="AX716" s="14" t="s">
        <v>78</v>
      </c>
      <c r="AY716" s="262" t="s">
        <v>208</v>
      </c>
    </row>
    <row r="717" s="15" customFormat="1">
      <c r="A717" s="15"/>
      <c r="B717" s="263"/>
      <c r="C717" s="264"/>
      <c r="D717" s="243" t="s">
        <v>215</v>
      </c>
      <c r="E717" s="265" t="s">
        <v>1</v>
      </c>
      <c r="F717" s="266" t="s">
        <v>218</v>
      </c>
      <c r="G717" s="264"/>
      <c r="H717" s="267">
        <v>300</v>
      </c>
      <c r="I717" s="268"/>
      <c r="J717" s="264"/>
      <c r="K717" s="264"/>
      <c r="L717" s="269"/>
      <c r="M717" s="270"/>
      <c r="N717" s="271"/>
      <c r="O717" s="271"/>
      <c r="P717" s="271"/>
      <c r="Q717" s="271"/>
      <c r="R717" s="271"/>
      <c r="S717" s="271"/>
      <c r="T717" s="272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T717" s="273" t="s">
        <v>215</v>
      </c>
      <c r="AU717" s="273" t="s">
        <v>91</v>
      </c>
      <c r="AV717" s="15" t="s">
        <v>214</v>
      </c>
      <c r="AW717" s="15" t="s">
        <v>35</v>
      </c>
      <c r="AX717" s="15" t="s">
        <v>85</v>
      </c>
      <c r="AY717" s="273" t="s">
        <v>208</v>
      </c>
    </row>
    <row r="718" s="2" customFormat="1" ht="37.8" customHeight="1">
      <c r="A718" s="38"/>
      <c r="B718" s="39"/>
      <c r="C718" s="227" t="s">
        <v>712</v>
      </c>
      <c r="D718" s="227" t="s">
        <v>210</v>
      </c>
      <c r="E718" s="228" t="s">
        <v>1226</v>
      </c>
      <c r="F718" s="229" t="s">
        <v>1227</v>
      </c>
      <c r="G718" s="230" t="s">
        <v>308</v>
      </c>
      <c r="H718" s="231">
        <v>396</v>
      </c>
      <c r="I718" s="232"/>
      <c r="J718" s="233">
        <f>ROUND(I718*H718,2)</f>
        <v>0</v>
      </c>
      <c r="K718" s="234"/>
      <c r="L718" s="44"/>
      <c r="M718" s="235" t="s">
        <v>1</v>
      </c>
      <c r="N718" s="236" t="s">
        <v>44</v>
      </c>
      <c r="O718" s="91"/>
      <c r="P718" s="237">
        <f>O718*H718</f>
        <v>0</v>
      </c>
      <c r="Q718" s="237">
        <v>0</v>
      </c>
      <c r="R718" s="237">
        <f>Q718*H718</f>
        <v>0</v>
      </c>
      <c r="S718" s="237">
        <v>0</v>
      </c>
      <c r="T718" s="238">
        <f>S718*H718</f>
        <v>0</v>
      </c>
      <c r="U718" s="38"/>
      <c r="V718" s="38"/>
      <c r="W718" s="38"/>
      <c r="X718" s="38"/>
      <c r="Y718" s="38"/>
      <c r="Z718" s="38"/>
      <c r="AA718" s="38"/>
      <c r="AB718" s="38"/>
      <c r="AC718" s="38"/>
      <c r="AD718" s="38"/>
      <c r="AE718" s="38"/>
      <c r="AR718" s="239" t="s">
        <v>249</v>
      </c>
      <c r="AT718" s="239" t="s">
        <v>210</v>
      </c>
      <c r="AU718" s="239" t="s">
        <v>91</v>
      </c>
      <c r="AY718" s="17" t="s">
        <v>208</v>
      </c>
      <c r="BE718" s="240">
        <f>IF(N718="základní",J718,0)</f>
        <v>0</v>
      </c>
      <c r="BF718" s="240">
        <f>IF(N718="snížená",J718,0)</f>
        <v>0</v>
      </c>
      <c r="BG718" s="240">
        <f>IF(N718="zákl. přenesená",J718,0)</f>
        <v>0</v>
      </c>
      <c r="BH718" s="240">
        <f>IF(N718="sníž. přenesená",J718,0)</f>
        <v>0</v>
      </c>
      <c r="BI718" s="240">
        <f>IF(N718="nulová",J718,0)</f>
        <v>0</v>
      </c>
      <c r="BJ718" s="17" t="s">
        <v>91</v>
      </c>
      <c r="BK718" s="240">
        <f>ROUND(I718*H718,2)</f>
        <v>0</v>
      </c>
      <c r="BL718" s="17" t="s">
        <v>249</v>
      </c>
      <c r="BM718" s="239" t="s">
        <v>1157</v>
      </c>
    </row>
    <row r="719" s="14" customFormat="1">
      <c r="A719" s="14"/>
      <c r="B719" s="252"/>
      <c r="C719" s="253"/>
      <c r="D719" s="243" t="s">
        <v>215</v>
      </c>
      <c r="E719" s="254" t="s">
        <v>1</v>
      </c>
      <c r="F719" s="255" t="s">
        <v>3705</v>
      </c>
      <c r="G719" s="253"/>
      <c r="H719" s="256">
        <v>316.89999999999998</v>
      </c>
      <c r="I719" s="257"/>
      <c r="J719" s="253"/>
      <c r="K719" s="253"/>
      <c r="L719" s="258"/>
      <c r="M719" s="259"/>
      <c r="N719" s="260"/>
      <c r="O719" s="260"/>
      <c r="P719" s="260"/>
      <c r="Q719" s="260"/>
      <c r="R719" s="260"/>
      <c r="S719" s="260"/>
      <c r="T719" s="261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T719" s="262" t="s">
        <v>215</v>
      </c>
      <c r="AU719" s="262" t="s">
        <v>91</v>
      </c>
      <c r="AV719" s="14" t="s">
        <v>91</v>
      </c>
      <c r="AW719" s="14" t="s">
        <v>35</v>
      </c>
      <c r="AX719" s="14" t="s">
        <v>78</v>
      </c>
      <c r="AY719" s="262" t="s">
        <v>208</v>
      </c>
    </row>
    <row r="720" s="14" customFormat="1">
      <c r="A720" s="14"/>
      <c r="B720" s="252"/>
      <c r="C720" s="253"/>
      <c r="D720" s="243" t="s">
        <v>215</v>
      </c>
      <c r="E720" s="254" t="s">
        <v>1</v>
      </c>
      <c r="F720" s="255" t="s">
        <v>3706</v>
      </c>
      <c r="G720" s="253"/>
      <c r="H720" s="256">
        <v>79.099999999999994</v>
      </c>
      <c r="I720" s="257"/>
      <c r="J720" s="253"/>
      <c r="K720" s="253"/>
      <c r="L720" s="258"/>
      <c r="M720" s="259"/>
      <c r="N720" s="260"/>
      <c r="O720" s="260"/>
      <c r="P720" s="260"/>
      <c r="Q720" s="260"/>
      <c r="R720" s="260"/>
      <c r="S720" s="260"/>
      <c r="T720" s="261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T720" s="262" t="s">
        <v>215</v>
      </c>
      <c r="AU720" s="262" t="s">
        <v>91</v>
      </c>
      <c r="AV720" s="14" t="s">
        <v>91</v>
      </c>
      <c r="AW720" s="14" t="s">
        <v>35</v>
      </c>
      <c r="AX720" s="14" t="s">
        <v>78</v>
      </c>
      <c r="AY720" s="262" t="s">
        <v>208</v>
      </c>
    </row>
    <row r="721" s="15" customFormat="1">
      <c r="A721" s="15"/>
      <c r="B721" s="263"/>
      <c r="C721" s="264"/>
      <c r="D721" s="243" t="s">
        <v>215</v>
      </c>
      <c r="E721" s="265" t="s">
        <v>1</v>
      </c>
      <c r="F721" s="266" t="s">
        <v>218</v>
      </c>
      <c r="G721" s="264"/>
      <c r="H721" s="267">
        <v>396</v>
      </c>
      <c r="I721" s="268"/>
      <c r="J721" s="264"/>
      <c r="K721" s="264"/>
      <c r="L721" s="269"/>
      <c r="M721" s="270"/>
      <c r="N721" s="271"/>
      <c r="O721" s="271"/>
      <c r="P721" s="271"/>
      <c r="Q721" s="271"/>
      <c r="R721" s="271"/>
      <c r="S721" s="271"/>
      <c r="T721" s="272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T721" s="273" t="s">
        <v>215</v>
      </c>
      <c r="AU721" s="273" t="s">
        <v>91</v>
      </c>
      <c r="AV721" s="15" t="s">
        <v>214</v>
      </c>
      <c r="AW721" s="15" t="s">
        <v>35</v>
      </c>
      <c r="AX721" s="15" t="s">
        <v>85</v>
      </c>
      <c r="AY721" s="273" t="s">
        <v>208</v>
      </c>
    </row>
    <row r="722" s="2" customFormat="1" ht="16.5" customHeight="1">
      <c r="A722" s="38"/>
      <c r="B722" s="39"/>
      <c r="C722" s="274" t="s">
        <v>1158</v>
      </c>
      <c r="D722" s="274" t="s">
        <v>253</v>
      </c>
      <c r="E722" s="275" t="s">
        <v>1232</v>
      </c>
      <c r="F722" s="276" t="s">
        <v>1233</v>
      </c>
      <c r="G722" s="277" t="s">
        <v>308</v>
      </c>
      <c r="H722" s="278">
        <v>435.60000000000002</v>
      </c>
      <c r="I722" s="279"/>
      <c r="J722" s="280">
        <f>ROUND(I722*H722,2)</f>
        <v>0</v>
      </c>
      <c r="K722" s="281"/>
      <c r="L722" s="282"/>
      <c r="M722" s="283" t="s">
        <v>1</v>
      </c>
      <c r="N722" s="284" t="s">
        <v>44</v>
      </c>
      <c r="O722" s="91"/>
      <c r="P722" s="237">
        <f>O722*H722</f>
        <v>0</v>
      </c>
      <c r="Q722" s="237">
        <v>0</v>
      </c>
      <c r="R722" s="237">
        <f>Q722*H722</f>
        <v>0</v>
      </c>
      <c r="S722" s="237">
        <v>0</v>
      </c>
      <c r="T722" s="238">
        <f>S722*H722</f>
        <v>0</v>
      </c>
      <c r="U722" s="38"/>
      <c r="V722" s="38"/>
      <c r="W722" s="38"/>
      <c r="X722" s="38"/>
      <c r="Y722" s="38"/>
      <c r="Z722" s="38"/>
      <c r="AA722" s="38"/>
      <c r="AB722" s="38"/>
      <c r="AC722" s="38"/>
      <c r="AD722" s="38"/>
      <c r="AE722" s="38"/>
      <c r="AR722" s="239" t="s">
        <v>287</v>
      </c>
      <c r="AT722" s="239" t="s">
        <v>253</v>
      </c>
      <c r="AU722" s="239" t="s">
        <v>91</v>
      </c>
      <c r="AY722" s="17" t="s">
        <v>208</v>
      </c>
      <c r="BE722" s="240">
        <f>IF(N722="základní",J722,0)</f>
        <v>0</v>
      </c>
      <c r="BF722" s="240">
        <f>IF(N722="snížená",J722,0)</f>
        <v>0</v>
      </c>
      <c r="BG722" s="240">
        <f>IF(N722="zákl. přenesená",J722,0)</f>
        <v>0</v>
      </c>
      <c r="BH722" s="240">
        <f>IF(N722="sníž. přenesená",J722,0)</f>
        <v>0</v>
      </c>
      <c r="BI722" s="240">
        <f>IF(N722="nulová",J722,0)</f>
        <v>0</v>
      </c>
      <c r="BJ722" s="17" t="s">
        <v>91</v>
      </c>
      <c r="BK722" s="240">
        <f>ROUND(I722*H722,2)</f>
        <v>0</v>
      </c>
      <c r="BL722" s="17" t="s">
        <v>249</v>
      </c>
      <c r="BM722" s="239" t="s">
        <v>1161</v>
      </c>
    </row>
    <row r="723" s="14" customFormat="1">
      <c r="A723" s="14"/>
      <c r="B723" s="252"/>
      <c r="C723" s="253"/>
      <c r="D723" s="243" t="s">
        <v>215</v>
      </c>
      <c r="E723" s="254" t="s">
        <v>1</v>
      </c>
      <c r="F723" s="255" t="s">
        <v>3707</v>
      </c>
      <c r="G723" s="253"/>
      <c r="H723" s="256">
        <v>435.60000000000002</v>
      </c>
      <c r="I723" s="257"/>
      <c r="J723" s="253"/>
      <c r="K723" s="253"/>
      <c r="L723" s="258"/>
      <c r="M723" s="259"/>
      <c r="N723" s="260"/>
      <c r="O723" s="260"/>
      <c r="P723" s="260"/>
      <c r="Q723" s="260"/>
      <c r="R723" s="260"/>
      <c r="S723" s="260"/>
      <c r="T723" s="261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T723" s="262" t="s">
        <v>215</v>
      </c>
      <c r="AU723" s="262" t="s">
        <v>91</v>
      </c>
      <c r="AV723" s="14" t="s">
        <v>91</v>
      </c>
      <c r="AW723" s="14" t="s">
        <v>35</v>
      </c>
      <c r="AX723" s="14" t="s">
        <v>78</v>
      </c>
      <c r="AY723" s="262" t="s">
        <v>208</v>
      </c>
    </row>
    <row r="724" s="15" customFormat="1">
      <c r="A724" s="15"/>
      <c r="B724" s="263"/>
      <c r="C724" s="264"/>
      <c r="D724" s="243" t="s">
        <v>215</v>
      </c>
      <c r="E724" s="265" t="s">
        <v>1</v>
      </c>
      <c r="F724" s="266" t="s">
        <v>218</v>
      </c>
      <c r="G724" s="264"/>
      <c r="H724" s="267">
        <v>435.60000000000002</v>
      </c>
      <c r="I724" s="268"/>
      <c r="J724" s="264"/>
      <c r="K724" s="264"/>
      <c r="L724" s="269"/>
      <c r="M724" s="270"/>
      <c r="N724" s="271"/>
      <c r="O724" s="271"/>
      <c r="P724" s="271"/>
      <c r="Q724" s="271"/>
      <c r="R724" s="271"/>
      <c r="S724" s="271"/>
      <c r="T724" s="272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T724" s="273" t="s">
        <v>215</v>
      </c>
      <c r="AU724" s="273" t="s">
        <v>91</v>
      </c>
      <c r="AV724" s="15" t="s">
        <v>214</v>
      </c>
      <c r="AW724" s="15" t="s">
        <v>35</v>
      </c>
      <c r="AX724" s="15" t="s">
        <v>85</v>
      </c>
      <c r="AY724" s="273" t="s">
        <v>208</v>
      </c>
    </row>
    <row r="725" s="12" customFormat="1" ht="22.8" customHeight="1">
      <c r="A725" s="12"/>
      <c r="B725" s="211"/>
      <c r="C725" s="212"/>
      <c r="D725" s="213" t="s">
        <v>77</v>
      </c>
      <c r="E725" s="225" t="s">
        <v>1236</v>
      </c>
      <c r="F725" s="225" t="s">
        <v>1237</v>
      </c>
      <c r="G725" s="212"/>
      <c r="H725" s="212"/>
      <c r="I725" s="215"/>
      <c r="J725" s="226">
        <f>BK725</f>
        <v>0</v>
      </c>
      <c r="K725" s="212"/>
      <c r="L725" s="217"/>
      <c r="M725" s="218"/>
      <c r="N725" s="219"/>
      <c r="O725" s="219"/>
      <c r="P725" s="220">
        <f>SUM(P726:P731)</f>
        <v>0</v>
      </c>
      <c r="Q725" s="219"/>
      <c r="R725" s="220">
        <f>SUM(R726:R731)</f>
        <v>0</v>
      </c>
      <c r="S725" s="219"/>
      <c r="T725" s="221">
        <f>SUM(T726:T731)</f>
        <v>0</v>
      </c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R725" s="222" t="s">
        <v>91</v>
      </c>
      <c r="AT725" s="223" t="s">
        <v>77</v>
      </c>
      <c r="AU725" s="223" t="s">
        <v>85</v>
      </c>
      <c r="AY725" s="222" t="s">
        <v>208</v>
      </c>
      <c r="BK725" s="224">
        <f>SUM(BK726:BK731)</f>
        <v>0</v>
      </c>
    </row>
    <row r="726" s="2" customFormat="1" ht="49.05" customHeight="1">
      <c r="A726" s="38"/>
      <c r="B726" s="39"/>
      <c r="C726" s="227" t="s">
        <v>715</v>
      </c>
      <c r="D726" s="227" t="s">
        <v>210</v>
      </c>
      <c r="E726" s="228" t="s">
        <v>1239</v>
      </c>
      <c r="F726" s="229" t="s">
        <v>1240</v>
      </c>
      <c r="G726" s="230" t="s">
        <v>308</v>
      </c>
      <c r="H726" s="231">
        <v>650</v>
      </c>
      <c r="I726" s="232"/>
      <c r="J726" s="233">
        <f>ROUND(I726*H726,2)</f>
        <v>0</v>
      </c>
      <c r="K726" s="234"/>
      <c r="L726" s="44"/>
      <c r="M726" s="235" t="s">
        <v>1</v>
      </c>
      <c r="N726" s="236" t="s">
        <v>44</v>
      </c>
      <c r="O726" s="91"/>
      <c r="P726" s="237">
        <f>O726*H726</f>
        <v>0</v>
      </c>
      <c r="Q726" s="237">
        <v>0</v>
      </c>
      <c r="R726" s="237">
        <f>Q726*H726</f>
        <v>0</v>
      </c>
      <c r="S726" s="237">
        <v>0</v>
      </c>
      <c r="T726" s="238">
        <f>S726*H726</f>
        <v>0</v>
      </c>
      <c r="U726" s="38"/>
      <c r="V726" s="38"/>
      <c r="W726" s="38"/>
      <c r="X726" s="38"/>
      <c r="Y726" s="38"/>
      <c r="Z726" s="38"/>
      <c r="AA726" s="38"/>
      <c r="AB726" s="38"/>
      <c r="AC726" s="38"/>
      <c r="AD726" s="38"/>
      <c r="AE726" s="38"/>
      <c r="AR726" s="239" t="s">
        <v>249</v>
      </c>
      <c r="AT726" s="239" t="s">
        <v>210</v>
      </c>
      <c r="AU726" s="239" t="s">
        <v>91</v>
      </c>
      <c r="AY726" s="17" t="s">
        <v>208</v>
      </c>
      <c r="BE726" s="240">
        <f>IF(N726="základní",J726,0)</f>
        <v>0</v>
      </c>
      <c r="BF726" s="240">
        <f>IF(N726="snížená",J726,0)</f>
        <v>0</v>
      </c>
      <c r="BG726" s="240">
        <f>IF(N726="zákl. přenesená",J726,0)</f>
        <v>0</v>
      </c>
      <c r="BH726" s="240">
        <f>IF(N726="sníž. přenesená",J726,0)</f>
        <v>0</v>
      </c>
      <c r="BI726" s="240">
        <f>IF(N726="nulová",J726,0)</f>
        <v>0</v>
      </c>
      <c r="BJ726" s="17" t="s">
        <v>91</v>
      </c>
      <c r="BK726" s="240">
        <f>ROUND(I726*H726,2)</f>
        <v>0</v>
      </c>
      <c r="BL726" s="17" t="s">
        <v>249</v>
      </c>
      <c r="BM726" s="239" t="s">
        <v>1166</v>
      </c>
    </row>
    <row r="727" s="14" customFormat="1">
      <c r="A727" s="14"/>
      <c r="B727" s="252"/>
      <c r="C727" s="253"/>
      <c r="D727" s="243" t="s">
        <v>215</v>
      </c>
      <c r="E727" s="254" t="s">
        <v>1</v>
      </c>
      <c r="F727" s="255" t="s">
        <v>3708</v>
      </c>
      <c r="G727" s="253"/>
      <c r="H727" s="256">
        <v>650</v>
      </c>
      <c r="I727" s="257"/>
      <c r="J727" s="253"/>
      <c r="K727" s="253"/>
      <c r="L727" s="258"/>
      <c r="M727" s="259"/>
      <c r="N727" s="260"/>
      <c r="O727" s="260"/>
      <c r="P727" s="260"/>
      <c r="Q727" s="260"/>
      <c r="R727" s="260"/>
      <c r="S727" s="260"/>
      <c r="T727" s="261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T727" s="262" t="s">
        <v>215</v>
      </c>
      <c r="AU727" s="262" t="s">
        <v>91</v>
      </c>
      <c r="AV727" s="14" t="s">
        <v>91</v>
      </c>
      <c r="AW727" s="14" t="s">
        <v>35</v>
      </c>
      <c r="AX727" s="14" t="s">
        <v>78</v>
      </c>
      <c r="AY727" s="262" t="s">
        <v>208</v>
      </c>
    </row>
    <row r="728" s="15" customFormat="1">
      <c r="A728" s="15"/>
      <c r="B728" s="263"/>
      <c r="C728" s="264"/>
      <c r="D728" s="243" t="s">
        <v>215</v>
      </c>
      <c r="E728" s="265" t="s">
        <v>1</v>
      </c>
      <c r="F728" s="266" t="s">
        <v>218</v>
      </c>
      <c r="G728" s="264"/>
      <c r="H728" s="267">
        <v>650</v>
      </c>
      <c r="I728" s="268"/>
      <c r="J728" s="264"/>
      <c r="K728" s="264"/>
      <c r="L728" s="269"/>
      <c r="M728" s="270"/>
      <c r="N728" s="271"/>
      <c r="O728" s="271"/>
      <c r="P728" s="271"/>
      <c r="Q728" s="271"/>
      <c r="R728" s="271"/>
      <c r="S728" s="271"/>
      <c r="T728" s="272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T728" s="273" t="s">
        <v>215</v>
      </c>
      <c r="AU728" s="273" t="s">
        <v>91</v>
      </c>
      <c r="AV728" s="15" t="s">
        <v>214</v>
      </c>
      <c r="AW728" s="15" t="s">
        <v>35</v>
      </c>
      <c r="AX728" s="15" t="s">
        <v>85</v>
      </c>
      <c r="AY728" s="273" t="s">
        <v>208</v>
      </c>
    </row>
    <row r="729" s="2" customFormat="1" ht="16.5" customHeight="1">
      <c r="A729" s="38"/>
      <c r="B729" s="39"/>
      <c r="C729" s="274" t="s">
        <v>1167</v>
      </c>
      <c r="D729" s="274" t="s">
        <v>253</v>
      </c>
      <c r="E729" s="275" t="s">
        <v>1242</v>
      </c>
      <c r="F729" s="276" t="s">
        <v>1243</v>
      </c>
      <c r="G729" s="277" t="s">
        <v>308</v>
      </c>
      <c r="H729" s="278">
        <v>392.27699999999999</v>
      </c>
      <c r="I729" s="279"/>
      <c r="J729" s="280">
        <f>ROUND(I729*H729,2)</f>
        <v>0</v>
      </c>
      <c r="K729" s="281"/>
      <c r="L729" s="282"/>
      <c r="M729" s="283" t="s">
        <v>1</v>
      </c>
      <c r="N729" s="284" t="s">
        <v>44</v>
      </c>
      <c r="O729" s="91"/>
      <c r="P729" s="237">
        <f>O729*H729</f>
        <v>0</v>
      </c>
      <c r="Q729" s="237">
        <v>0</v>
      </c>
      <c r="R729" s="237">
        <f>Q729*H729</f>
        <v>0</v>
      </c>
      <c r="S729" s="237">
        <v>0</v>
      </c>
      <c r="T729" s="238">
        <f>S729*H729</f>
        <v>0</v>
      </c>
      <c r="U729" s="38"/>
      <c r="V729" s="38"/>
      <c r="W729" s="38"/>
      <c r="X729" s="38"/>
      <c r="Y729" s="38"/>
      <c r="Z729" s="38"/>
      <c r="AA729" s="38"/>
      <c r="AB729" s="38"/>
      <c r="AC729" s="38"/>
      <c r="AD729" s="38"/>
      <c r="AE729" s="38"/>
      <c r="AR729" s="239" t="s">
        <v>287</v>
      </c>
      <c r="AT729" s="239" t="s">
        <v>253</v>
      </c>
      <c r="AU729" s="239" t="s">
        <v>91</v>
      </c>
      <c r="AY729" s="17" t="s">
        <v>208</v>
      </c>
      <c r="BE729" s="240">
        <f>IF(N729="základní",J729,0)</f>
        <v>0</v>
      </c>
      <c r="BF729" s="240">
        <f>IF(N729="snížená",J729,0)</f>
        <v>0</v>
      </c>
      <c r="BG729" s="240">
        <f>IF(N729="zákl. přenesená",J729,0)</f>
        <v>0</v>
      </c>
      <c r="BH729" s="240">
        <f>IF(N729="sníž. přenesená",J729,0)</f>
        <v>0</v>
      </c>
      <c r="BI729" s="240">
        <f>IF(N729="nulová",J729,0)</f>
        <v>0</v>
      </c>
      <c r="BJ729" s="17" t="s">
        <v>91</v>
      </c>
      <c r="BK729" s="240">
        <f>ROUND(I729*H729,2)</f>
        <v>0</v>
      </c>
      <c r="BL729" s="17" t="s">
        <v>249</v>
      </c>
      <c r="BM729" s="239" t="s">
        <v>1170</v>
      </c>
    </row>
    <row r="730" s="14" customFormat="1">
      <c r="A730" s="14"/>
      <c r="B730" s="252"/>
      <c r="C730" s="253"/>
      <c r="D730" s="243" t="s">
        <v>215</v>
      </c>
      <c r="E730" s="254" t="s">
        <v>1</v>
      </c>
      <c r="F730" s="255" t="s">
        <v>3709</v>
      </c>
      <c r="G730" s="253"/>
      <c r="H730" s="256">
        <v>392.27699999999999</v>
      </c>
      <c r="I730" s="257"/>
      <c r="J730" s="253"/>
      <c r="K730" s="253"/>
      <c r="L730" s="258"/>
      <c r="M730" s="259"/>
      <c r="N730" s="260"/>
      <c r="O730" s="260"/>
      <c r="P730" s="260"/>
      <c r="Q730" s="260"/>
      <c r="R730" s="260"/>
      <c r="S730" s="260"/>
      <c r="T730" s="261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T730" s="262" t="s">
        <v>215</v>
      </c>
      <c r="AU730" s="262" t="s">
        <v>91</v>
      </c>
      <c r="AV730" s="14" t="s">
        <v>91</v>
      </c>
      <c r="AW730" s="14" t="s">
        <v>35</v>
      </c>
      <c r="AX730" s="14" t="s">
        <v>78</v>
      </c>
      <c r="AY730" s="262" t="s">
        <v>208</v>
      </c>
    </row>
    <row r="731" s="15" customFormat="1">
      <c r="A731" s="15"/>
      <c r="B731" s="263"/>
      <c r="C731" s="264"/>
      <c r="D731" s="243" t="s">
        <v>215</v>
      </c>
      <c r="E731" s="265" t="s">
        <v>1</v>
      </c>
      <c r="F731" s="266" t="s">
        <v>218</v>
      </c>
      <c r="G731" s="264"/>
      <c r="H731" s="267">
        <v>392.27699999999999</v>
      </c>
      <c r="I731" s="268"/>
      <c r="J731" s="264"/>
      <c r="K731" s="264"/>
      <c r="L731" s="269"/>
      <c r="M731" s="270"/>
      <c r="N731" s="271"/>
      <c r="O731" s="271"/>
      <c r="P731" s="271"/>
      <c r="Q731" s="271"/>
      <c r="R731" s="271"/>
      <c r="S731" s="271"/>
      <c r="T731" s="272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T731" s="273" t="s">
        <v>215</v>
      </c>
      <c r="AU731" s="273" t="s">
        <v>91</v>
      </c>
      <c r="AV731" s="15" t="s">
        <v>214</v>
      </c>
      <c r="AW731" s="15" t="s">
        <v>35</v>
      </c>
      <c r="AX731" s="15" t="s">
        <v>85</v>
      </c>
      <c r="AY731" s="273" t="s">
        <v>208</v>
      </c>
    </row>
    <row r="732" s="12" customFormat="1" ht="22.8" customHeight="1">
      <c r="A732" s="12"/>
      <c r="B732" s="211"/>
      <c r="C732" s="212"/>
      <c r="D732" s="213" t="s">
        <v>77</v>
      </c>
      <c r="E732" s="225" t="s">
        <v>1255</v>
      </c>
      <c r="F732" s="225" t="s">
        <v>1256</v>
      </c>
      <c r="G732" s="212"/>
      <c r="H732" s="212"/>
      <c r="I732" s="215"/>
      <c r="J732" s="226">
        <f>BK732</f>
        <v>0</v>
      </c>
      <c r="K732" s="212"/>
      <c r="L732" s="217"/>
      <c r="M732" s="218"/>
      <c r="N732" s="219"/>
      <c r="O732" s="219"/>
      <c r="P732" s="220">
        <f>SUM(P733:P739)</f>
        <v>0</v>
      </c>
      <c r="Q732" s="219"/>
      <c r="R732" s="220">
        <f>SUM(R733:R739)</f>
        <v>0</v>
      </c>
      <c r="S732" s="219"/>
      <c r="T732" s="221">
        <f>SUM(T733:T739)</f>
        <v>0</v>
      </c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R732" s="222" t="s">
        <v>91</v>
      </c>
      <c r="AT732" s="223" t="s">
        <v>77</v>
      </c>
      <c r="AU732" s="223" t="s">
        <v>85</v>
      </c>
      <c r="AY732" s="222" t="s">
        <v>208</v>
      </c>
      <c r="BK732" s="224">
        <f>SUM(BK733:BK739)</f>
        <v>0</v>
      </c>
    </row>
    <row r="733" s="2" customFormat="1" ht="16.5" customHeight="1">
      <c r="A733" s="38"/>
      <c r="B733" s="39"/>
      <c r="C733" s="227" t="s">
        <v>719</v>
      </c>
      <c r="D733" s="227" t="s">
        <v>210</v>
      </c>
      <c r="E733" s="228" t="s">
        <v>1258</v>
      </c>
      <c r="F733" s="229" t="s">
        <v>1259</v>
      </c>
      <c r="G733" s="230" t="s">
        <v>308</v>
      </c>
      <c r="H733" s="231">
        <v>1060</v>
      </c>
      <c r="I733" s="232"/>
      <c r="J733" s="233">
        <f>ROUND(I733*H733,2)</f>
        <v>0</v>
      </c>
      <c r="K733" s="234"/>
      <c r="L733" s="44"/>
      <c r="M733" s="235" t="s">
        <v>1</v>
      </c>
      <c r="N733" s="236" t="s">
        <v>44</v>
      </c>
      <c r="O733" s="91"/>
      <c r="P733" s="237">
        <f>O733*H733</f>
        <v>0</v>
      </c>
      <c r="Q733" s="237">
        <v>0</v>
      </c>
      <c r="R733" s="237">
        <f>Q733*H733</f>
        <v>0</v>
      </c>
      <c r="S733" s="237">
        <v>0</v>
      </c>
      <c r="T733" s="238">
        <f>S733*H733</f>
        <v>0</v>
      </c>
      <c r="U733" s="38"/>
      <c r="V733" s="38"/>
      <c r="W733" s="38"/>
      <c r="X733" s="38"/>
      <c r="Y733" s="38"/>
      <c r="Z733" s="38"/>
      <c r="AA733" s="38"/>
      <c r="AB733" s="38"/>
      <c r="AC733" s="38"/>
      <c r="AD733" s="38"/>
      <c r="AE733" s="38"/>
      <c r="AR733" s="239" t="s">
        <v>249</v>
      </c>
      <c r="AT733" s="239" t="s">
        <v>210</v>
      </c>
      <c r="AU733" s="239" t="s">
        <v>91</v>
      </c>
      <c r="AY733" s="17" t="s">
        <v>208</v>
      </c>
      <c r="BE733" s="240">
        <f>IF(N733="základní",J733,0)</f>
        <v>0</v>
      </c>
      <c r="BF733" s="240">
        <f>IF(N733="snížená",J733,0)</f>
        <v>0</v>
      </c>
      <c r="BG733" s="240">
        <f>IF(N733="zákl. přenesená",J733,0)</f>
        <v>0</v>
      </c>
      <c r="BH733" s="240">
        <f>IF(N733="sníž. přenesená",J733,0)</f>
        <v>0</v>
      </c>
      <c r="BI733" s="240">
        <f>IF(N733="nulová",J733,0)</f>
        <v>0</v>
      </c>
      <c r="BJ733" s="17" t="s">
        <v>91</v>
      </c>
      <c r="BK733" s="240">
        <f>ROUND(I733*H733,2)</f>
        <v>0</v>
      </c>
      <c r="BL733" s="17" t="s">
        <v>249</v>
      </c>
      <c r="BM733" s="239" t="s">
        <v>1174</v>
      </c>
    </row>
    <row r="734" s="13" customFormat="1">
      <c r="A734" s="13"/>
      <c r="B734" s="241"/>
      <c r="C734" s="242"/>
      <c r="D734" s="243" t="s">
        <v>215</v>
      </c>
      <c r="E734" s="244" t="s">
        <v>1</v>
      </c>
      <c r="F734" s="245" t="s">
        <v>3710</v>
      </c>
      <c r="G734" s="242"/>
      <c r="H734" s="244" t="s">
        <v>1</v>
      </c>
      <c r="I734" s="246"/>
      <c r="J734" s="242"/>
      <c r="K734" s="242"/>
      <c r="L734" s="247"/>
      <c r="M734" s="248"/>
      <c r="N734" s="249"/>
      <c r="O734" s="249"/>
      <c r="P734" s="249"/>
      <c r="Q734" s="249"/>
      <c r="R734" s="249"/>
      <c r="S734" s="249"/>
      <c r="T734" s="250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T734" s="251" t="s">
        <v>215</v>
      </c>
      <c r="AU734" s="251" t="s">
        <v>91</v>
      </c>
      <c r="AV734" s="13" t="s">
        <v>85</v>
      </c>
      <c r="AW734" s="13" t="s">
        <v>35</v>
      </c>
      <c r="AX734" s="13" t="s">
        <v>78</v>
      </c>
      <c r="AY734" s="251" t="s">
        <v>208</v>
      </c>
    </row>
    <row r="735" s="13" customFormat="1">
      <c r="A735" s="13"/>
      <c r="B735" s="241"/>
      <c r="C735" s="242"/>
      <c r="D735" s="243" t="s">
        <v>215</v>
      </c>
      <c r="E735" s="244" t="s">
        <v>1</v>
      </c>
      <c r="F735" s="245" t="s">
        <v>3711</v>
      </c>
      <c r="G735" s="242"/>
      <c r="H735" s="244" t="s">
        <v>1</v>
      </c>
      <c r="I735" s="246"/>
      <c r="J735" s="242"/>
      <c r="K735" s="242"/>
      <c r="L735" s="247"/>
      <c r="M735" s="248"/>
      <c r="N735" s="249"/>
      <c r="O735" s="249"/>
      <c r="P735" s="249"/>
      <c r="Q735" s="249"/>
      <c r="R735" s="249"/>
      <c r="S735" s="249"/>
      <c r="T735" s="250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T735" s="251" t="s">
        <v>215</v>
      </c>
      <c r="AU735" s="251" t="s">
        <v>91</v>
      </c>
      <c r="AV735" s="13" t="s">
        <v>85</v>
      </c>
      <c r="AW735" s="13" t="s">
        <v>35</v>
      </c>
      <c r="AX735" s="13" t="s">
        <v>78</v>
      </c>
      <c r="AY735" s="251" t="s">
        <v>208</v>
      </c>
    </row>
    <row r="736" s="13" customFormat="1">
      <c r="A736" s="13"/>
      <c r="B736" s="241"/>
      <c r="C736" s="242"/>
      <c r="D736" s="243" t="s">
        <v>215</v>
      </c>
      <c r="E736" s="244" t="s">
        <v>1</v>
      </c>
      <c r="F736" s="245" t="s">
        <v>3712</v>
      </c>
      <c r="G736" s="242"/>
      <c r="H736" s="244" t="s">
        <v>1</v>
      </c>
      <c r="I736" s="246"/>
      <c r="J736" s="242"/>
      <c r="K736" s="242"/>
      <c r="L736" s="247"/>
      <c r="M736" s="248"/>
      <c r="N736" s="249"/>
      <c r="O736" s="249"/>
      <c r="P736" s="249"/>
      <c r="Q736" s="249"/>
      <c r="R736" s="249"/>
      <c r="S736" s="249"/>
      <c r="T736" s="250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T736" s="251" t="s">
        <v>215</v>
      </c>
      <c r="AU736" s="251" t="s">
        <v>91</v>
      </c>
      <c r="AV736" s="13" t="s">
        <v>85</v>
      </c>
      <c r="AW736" s="13" t="s">
        <v>35</v>
      </c>
      <c r="AX736" s="13" t="s">
        <v>78</v>
      </c>
      <c r="AY736" s="251" t="s">
        <v>208</v>
      </c>
    </row>
    <row r="737" s="14" customFormat="1">
      <c r="A737" s="14"/>
      <c r="B737" s="252"/>
      <c r="C737" s="253"/>
      <c r="D737" s="243" t="s">
        <v>215</v>
      </c>
      <c r="E737" s="254" t="s">
        <v>1</v>
      </c>
      <c r="F737" s="255" t="s">
        <v>3713</v>
      </c>
      <c r="G737" s="253"/>
      <c r="H737" s="256">
        <v>1060</v>
      </c>
      <c r="I737" s="257"/>
      <c r="J737" s="253"/>
      <c r="K737" s="253"/>
      <c r="L737" s="258"/>
      <c r="M737" s="259"/>
      <c r="N737" s="260"/>
      <c r="O737" s="260"/>
      <c r="P737" s="260"/>
      <c r="Q737" s="260"/>
      <c r="R737" s="260"/>
      <c r="S737" s="260"/>
      <c r="T737" s="261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T737" s="262" t="s">
        <v>215</v>
      </c>
      <c r="AU737" s="262" t="s">
        <v>91</v>
      </c>
      <c r="AV737" s="14" t="s">
        <v>91</v>
      </c>
      <c r="AW737" s="14" t="s">
        <v>35</v>
      </c>
      <c r="AX737" s="14" t="s">
        <v>78</v>
      </c>
      <c r="AY737" s="262" t="s">
        <v>208</v>
      </c>
    </row>
    <row r="738" s="15" customFormat="1">
      <c r="A738" s="15"/>
      <c r="B738" s="263"/>
      <c r="C738" s="264"/>
      <c r="D738" s="243" t="s">
        <v>215</v>
      </c>
      <c r="E738" s="265" t="s">
        <v>1</v>
      </c>
      <c r="F738" s="266" t="s">
        <v>218</v>
      </c>
      <c r="G738" s="264"/>
      <c r="H738" s="267">
        <v>1060</v>
      </c>
      <c r="I738" s="268"/>
      <c r="J738" s="264"/>
      <c r="K738" s="264"/>
      <c r="L738" s="269"/>
      <c r="M738" s="270"/>
      <c r="N738" s="271"/>
      <c r="O738" s="271"/>
      <c r="P738" s="271"/>
      <c r="Q738" s="271"/>
      <c r="R738" s="271"/>
      <c r="S738" s="271"/>
      <c r="T738" s="272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T738" s="273" t="s">
        <v>215</v>
      </c>
      <c r="AU738" s="273" t="s">
        <v>91</v>
      </c>
      <c r="AV738" s="15" t="s">
        <v>214</v>
      </c>
      <c r="AW738" s="15" t="s">
        <v>35</v>
      </c>
      <c r="AX738" s="15" t="s">
        <v>85</v>
      </c>
      <c r="AY738" s="273" t="s">
        <v>208</v>
      </c>
    </row>
    <row r="739" s="2" customFormat="1" ht="16.5" customHeight="1">
      <c r="A739" s="38"/>
      <c r="B739" s="39"/>
      <c r="C739" s="227" t="s">
        <v>1176</v>
      </c>
      <c r="D739" s="227" t="s">
        <v>210</v>
      </c>
      <c r="E739" s="228" t="s">
        <v>1261</v>
      </c>
      <c r="F739" s="229" t="s">
        <v>1262</v>
      </c>
      <c r="G739" s="230" t="s">
        <v>308</v>
      </c>
      <c r="H739" s="231">
        <v>58.600000000000001</v>
      </c>
      <c r="I739" s="232"/>
      <c r="J739" s="233">
        <f>ROUND(I739*H739,2)</f>
        <v>0</v>
      </c>
      <c r="K739" s="234"/>
      <c r="L739" s="44"/>
      <c r="M739" s="235" t="s">
        <v>1</v>
      </c>
      <c r="N739" s="236" t="s">
        <v>44</v>
      </c>
      <c r="O739" s="91"/>
      <c r="P739" s="237">
        <f>O739*H739</f>
        <v>0</v>
      </c>
      <c r="Q739" s="237">
        <v>0</v>
      </c>
      <c r="R739" s="237">
        <f>Q739*H739</f>
        <v>0</v>
      </c>
      <c r="S739" s="237">
        <v>0</v>
      </c>
      <c r="T739" s="238">
        <f>S739*H739</f>
        <v>0</v>
      </c>
      <c r="U739" s="38"/>
      <c r="V739" s="38"/>
      <c r="W739" s="38"/>
      <c r="X739" s="38"/>
      <c r="Y739" s="38"/>
      <c r="Z739" s="38"/>
      <c r="AA739" s="38"/>
      <c r="AB739" s="38"/>
      <c r="AC739" s="38"/>
      <c r="AD739" s="38"/>
      <c r="AE739" s="38"/>
      <c r="AR739" s="239" t="s">
        <v>249</v>
      </c>
      <c r="AT739" s="239" t="s">
        <v>210</v>
      </c>
      <c r="AU739" s="239" t="s">
        <v>91</v>
      </c>
      <c r="AY739" s="17" t="s">
        <v>208</v>
      </c>
      <c r="BE739" s="240">
        <f>IF(N739="základní",J739,0)</f>
        <v>0</v>
      </c>
      <c r="BF739" s="240">
        <f>IF(N739="snížená",J739,0)</f>
        <v>0</v>
      </c>
      <c r="BG739" s="240">
        <f>IF(N739="zákl. přenesená",J739,0)</f>
        <v>0</v>
      </c>
      <c r="BH739" s="240">
        <f>IF(N739="sníž. přenesená",J739,0)</f>
        <v>0</v>
      </c>
      <c r="BI739" s="240">
        <f>IF(N739="nulová",J739,0)</f>
        <v>0</v>
      </c>
      <c r="BJ739" s="17" t="s">
        <v>91</v>
      </c>
      <c r="BK739" s="240">
        <f>ROUND(I739*H739,2)</f>
        <v>0</v>
      </c>
      <c r="BL739" s="17" t="s">
        <v>249</v>
      </c>
      <c r="BM739" s="239" t="s">
        <v>1180</v>
      </c>
    </row>
    <row r="740" s="12" customFormat="1" ht="22.8" customHeight="1">
      <c r="A740" s="12"/>
      <c r="B740" s="211"/>
      <c r="C740" s="212"/>
      <c r="D740" s="213" t="s">
        <v>77</v>
      </c>
      <c r="E740" s="225" t="s">
        <v>1265</v>
      </c>
      <c r="F740" s="225" t="s">
        <v>1266</v>
      </c>
      <c r="G740" s="212"/>
      <c r="H740" s="212"/>
      <c r="I740" s="215"/>
      <c r="J740" s="226">
        <f>BK740</f>
        <v>0</v>
      </c>
      <c r="K740" s="212"/>
      <c r="L740" s="217"/>
      <c r="M740" s="218"/>
      <c r="N740" s="219"/>
      <c r="O740" s="219"/>
      <c r="P740" s="220">
        <f>SUM(P741:P744)</f>
        <v>0</v>
      </c>
      <c r="Q740" s="219"/>
      <c r="R740" s="220">
        <f>SUM(R741:R744)</f>
        <v>0</v>
      </c>
      <c r="S740" s="219"/>
      <c r="T740" s="221">
        <f>SUM(T741:T744)</f>
        <v>0</v>
      </c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R740" s="222" t="s">
        <v>91</v>
      </c>
      <c r="AT740" s="223" t="s">
        <v>77</v>
      </c>
      <c r="AU740" s="223" t="s">
        <v>85</v>
      </c>
      <c r="AY740" s="222" t="s">
        <v>208</v>
      </c>
      <c r="BK740" s="224">
        <f>SUM(BK741:BK744)</f>
        <v>0</v>
      </c>
    </row>
    <row r="741" s="2" customFormat="1" ht="16.5" customHeight="1">
      <c r="A741" s="38"/>
      <c r="B741" s="39"/>
      <c r="C741" s="227" t="s">
        <v>722</v>
      </c>
      <c r="D741" s="227" t="s">
        <v>210</v>
      </c>
      <c r="E741" s="228" t="s">
        <v>1268</v>
      </c>
      <c r="F741" s="229" t="s">
        <v>1269</v>
      </c>
      <c r="G741" s="230" t="s">
        <v>308</v>
      </c>
      <c r="H741" s="231">
        <v>5438.1999999999998</v>
      </c>
      <c r="I741" s="232"/>
      <c r="J741" s="233">
        <f>ROUND(I741*H741,2)</f>
        <v>0</v>
      </c>
      <c r="K741" s="234"/>
      <c r="L741" s="44"/>
      <c r="M741" s="235" t="s">
        <v>1</v>
      </c>
      <c r="N741" s="236" t="s">
        <v>44</v>
      </c>
      <c r="O741" s="91"/>
      <c r="P741" s="237">
        <f>O741*H741</f>
        <v>0</v>
      </c>
      <c r="Q741" s="237">
        <v>0</v>
      </c>
      <c r="R741" s="237">
        <f>Q741*H741</f>
        <v>0</v>
      </c>
      <c r="S741" s="237">
        <v>0</v>
      </c>
      <c r="T741" s="238">
        <f>S741*H741</f>
        <v>0</v>
      </c>
      <c r="U741" s="38"/>
      <c r="V741" s="38"/>
      <c r="W741" s="38"/>
      <c r="X741" s="38"/>
      <c r="Y741" s="38"/>
      <c r="Z741" s="38"/>
      <c r="AA741" s="38"/>
      <c r="AB741" s="38"/>
      <c r="AC741" s="38"/>
      <c r="AD741" s="38"/>
      <c r="AE741" s="38"/>
      <c r="AR741" s="239" t="s">
        <v>249</v>
      </c>
      <c r="AT741" s="239" t="s">
        <v>210</v>
      </c>
      <c r="AU741" s="239" t="s">
        <v>91</v>
      </c>
      <c r="AY741" s="17" t="s">
        <v>208</v>
      </c>
      <c r="BE741" s="240">
        <f>IF(N741="základní",J741,0)</f>
        <v>0</v>
      </c>
      <c r="BF741" s="240">
        <f>IF(N741="snížená",J741,0)</f>
        <v>0</v>
      </c>
      <c r="BG741" s="240">
        <f>IF(N741="zákl. přenesená",J741,0)</f>
        <v>0</v>
      </c>
      <c r="BH741" s="240">
        <f>IF(N741="sníž. přenesená",J741,0)</f>
        <v>0</v>
      </c>
      <c r="BI741" s="240">
        <f>IF(N741="nulová",J741,0)</f>
        <v>0</v>
      </c>
      <c r="BJ741" s="17" t="s">
        <v>91</v>
      </c>
      <c r="BK741" s="240">
        <f>ROUND(I741*H741,2)</f>
        <v>0</v>
      </c>
      <c r="BL741" s="17" t="s">
        <v>249</v>
      </c>
      <c r="BM741" s="239" t="s">
        <v>1183</v>
      </c>
    </row>
    <row r="742" s="14" customFormat="1">
      <c r="A742" s="14"/>
      <c r="B742" s="252"/>
      <c r="C742" s="253"/>
      <c r="D742" s="243" t="s">
        <v>215</v>
      </c>
      <c r="E742" s="254" t="s">
        <v>1</v>
      </c>
      <c r="F742" s="255" t="s">
        <v>3714</v>
      </c>
      <c r="G742" s="253"/>
      <c r="H742" s="256">
        <v>1351</v>
      </c>
      <c r="I742" s="257"/>
      <c r="J742" s="253"/>
      <c r="K742" s="253"/>
      <c r="L742" s="258"/>
      <c r="M742" s="259"/>
      <c r="N742" s="260"/>
      <c r="O742" s="260"/>
      <c r="P742" s="260"/>
      <c r="Q742" s="260"/>
      <c r="R742" s="260"/>
      <c r="S742" s="260"/>
      <c r="T742" s="261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T742" s="262" t="s">
        <v>215</v>
      </c>
      <c r="AU742" s="262" t="s">
        <v>91</v>
      </c>
      <c r="AV742" s="14" t="s">
        <v>91</v>
      </c>
      <c r="AW742" s="14" t="s">
        <v>35</v>
      </c>
      <c r="AX742" s="14" t="s">
        <v>78</v>
      </c>
      <c r="AY742" s="262" t="s">
        <v>208</v>
      </c>
    </row>
    <row r="743" s="14" customFormat="1">
      <c r="A743" s="14"/>
      <c r="B743" s="252"/>
      <c r="C743" s="253"/>
      <c r="D743" s="243" t="s">
        <v>215</v>
      </c>
      <c r="E743" s="254" t="s">
        <v>1</v>
      </c>
      <c r="F743" s="255" t="s">
        <v>3715</v>
      </c>
      <c r="G743" s="253"/>
      <c r="H743" s="256">
        <v>4087.1999999999998</v>
      </c>
      <c r="I743" s="257"/>
      <c r="J743" s="253"/>
      <c r="K743" s="253"/>
      <c r="L743" s="258"/>
      <c r="M743" s="259"/>
      <c r="N743" s="260"/>
      <c r="O743" s="260"/>
      <c r="P743" s="260"/>
      <c r="Q743" s="260"/>
      <c r="R743" s="260"/>
      <c r="S743" s="260"/>
      <c r="T743" s="261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T743" s="262" t="s">
        <v>215</v>
      </c>
      <c r="AU743" s="262" t="s">
        <v>91</v>
      </c>
      <c r="AV743" s="14" t="s">
        <v>91</v>
      </c>
      <c r="AW743" s="14" t="s">
        <v>35</v>
      </c>
      <c r="AX743" s="14" t="s">
        <v>78</v>
      </c>
      <c r="AY743" s="262" t="s">
        <v>208</v>
      </c>
    </row>
    <row r="744" s="15" customFormat="1">
      <c r="A744" s="15"/>
      <c r="B744" s="263"/>
      <c r="C744" s="264"/>
      <c r="D744" s="243" t="s">
        <v>215</v>
      </c>
      <c r="E744" s="265" t="s">
        <v>1</v>
      </c>
      <c r="F744" s="266" t="s">
        <v>218</v>
      </c>
      <c r="G744" s="264"/>
      <c r="H744" s="267">
        <v>5438.1999999999998</v>
      </c>
      <c r="I744" s="268"/>
      <c r="J744" s="264"/>
      <c r="K744" s="264"/>
      <c r="L744" s="269"/>
      <c r="M744" s="285"/>
      <c r="N744" s="286"/>
      <c r="O744" s="286"/>
      <c r="P744" s="286"/>
      <c r="Q744" s="286"/>
      <c r="R744" s="286"/>
      <c r="S744" s="286"/>
      <c r="T744" s="287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T744" s="273" t="s">
        <v>215</v>
      </c>
      <c r="AU744" s="273" t="s">
        <v>91</v>
      </c>
      <c r="AV744" s="15" t="s">
        <v>214</v>
      </c>
      <c r="AW744" s="15" t="s">
        <v>35</v>
      </c>
      <c r="AX744" s="15" t="s">
        <v>85</v>
      </c>
      <c r="AY744" s="273" t="s">
        <v>208</v>
      </c>
    </row>
    <row r="745" s="2" customFormat="1" ht="6.96" customHeight="1">
      <c r="A745" s="38"/>
      <c r="B745" s="66"/>
      <c r="C745" s="67"/>
      <c r="D745" s="67"/>
      <c r="E745" s="67"/>
      <c r="F745" s="67"/>
      <c r="G745" s="67"/>
      <c r="H745" s="67"/>
      <c r="I745" s="67"/>
      <c r="J745" s="67"/>
      <c r="K745" s="67"/>
      <c r="L745" s="44"/>
      <c r="M745" s="38"/>
      <c r="O745" s="38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  <c r="AA745" s="38"/>
      <c r="AB745" s="38"/>
      <c r="AC745" s="38"/>
      <c r="AD745" s="38"/>
      <c r="AE745" s="38"/>
    </row>
  </sheetData>
  <sheetProtection sheet="1" autoFilter="0" formatColumns="0" formatRows="0" objects="1" scenarios="1" spinCount="100000" saltValue="9V3PmgmcFKoCzwKCf8rYTNDo5BCn5yOOAQtIIu3SV/dBU14w2pX0eYX7Y04pFKCM+Hb0yl6Vo2f30J/qFCblMA==" hashValue="cQDTfU0sBW6QkqSESfJJLXN+btLNP0xewXa5m55H+YRb4OmuyRpgS681FITI1ykW6YWPm9g4f6CL1OWxbCNJbA==" algorithmName="SHA-512" password="CC35"/>
  <autoFilter ref="C143:K744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32:H132"/>
    <mergeCell ref="E134:H134"/>
    <mergeCell ref="E136:H136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0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145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2492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ROUND(J124,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ROUND((SUM(BE124:BE169)),  2)</f>
        <v>0</v>
      </c>
      <c r="G35" s="38"/>
      <c r="H35" s="38"/>
      <c r="I35" s="164">
        <v>0.20999999999999999</v>
      </c>
      <c r="J35" s="163">
        <f>ROUND(((SUM(BE124:BE169))*I35),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ROUND((SUM(BF124:BF169)),  2)</f>
        <v>0</v>
      </c>
      <c r="G36" s="38"/>
      <c r="H36" s="38"/>
      <c r="I36" s="164">
        <v>0.14999999999999999</v>
      </c>
      <c r="J36" s="163">
        <f>ROUND(((SUM(BF124:BF169))*I36),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ROUND((SUM(BG124:BG169)),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ROUND((SUM(BH124:BH169)),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ROUND((SUM(BI124:BI169)),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D.1.10 - EPS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J124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2493</v>
      </c>
      <c r="E99" s="191"/>
      <c r="F99" s="191"/>
      <c r="G99" s="191"/>
      <c r="H99" s="191"/>
      <c r="I99" s="191"/>
      <c r="J99" s="192">
        <f>J125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2494</v>
      </c>
      <c r="E100" s="191"/>
      <c r="F100" s="191"/>
      <c r="G100" s="191"/>
      <c r="H100" s="191"/>
      <c r="I100" s="191"/>
      <c r="J100" s="192">
        <f>J141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2495</v>
      </c>
      <c r="E101" s="191"/>
      <c r="F101" s="191"/>
      <c r="G101" s="191"/>
      <c r="H101" s="191"/>
      <c r="I101" s="191"/>
      <c r="J101" s="192">
        <f>J146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2496</v>
      </c>
      <c r="E102" s="191"/>
      <c r="F102" s="191"/>
      <c r="G102" s="191"/>
      <c r="H102" s="191"/>
      <c r="I102" s="191"/>
      <c r="J102" s="192">
        <f>J164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hidden="1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5" hidden="1"/>
    <row r="106" hidden="1"/>
    <row r="107" hidden="1"/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193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83" t="str">
        <f>E7</f>
        <v>Přestavba a rozšíření domova pro seniory Jiráskova č.p.193 Broumov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1" customFormat="1" ht="12" customHeight="1">
      <c r="B113" s="21"/>
      <c r="C113" s="32" t="s">
        <v>157</v>
      </c>
      <c r="D113" s="22"/>
      <c r="E113" s="22"/>
      <c r="F113" s="22"/>
      <c r="G113" s="22"/>
      <c r="H113" s="22"/>
      <c r="I113" s="22"/>
      <c r="J113" s="22"/>
      <c r="K113" s="22"/>
      <c r="L113" s="20"/>
    </row>
    <row r="114" s="2" customFormat="1" ht="16.5" customHeight="1">
      <c r="A114" s="38"/>
      <c r="B114" s="39"/>
      <c r="C114" s="40"/>
      <c r="D114" s="40"/>
      <c r="E114" s="183" t="s">
        <v>3361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159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76" t="str">
        <f>E11</f>
        <v>D.1.10 - EPS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20</v>
      </c>
      <c r="D118" s="40"/>
      <c r="E118" s="40"/>
      <c r="F118" s="27" t="str">
        <f>F14</f>
        <v xml:space="preserve"> </v>
      </c>
      <c r="G118" s="40"/>
      <c r="H118" s="40"/>
      <c r="I118" s="32" t="s">
        <v>22</v>
      </c>
      <c r="J118" s="79" t="str">
        <f>IF(J14="","",J14)</f>
        <v>13. 3. 2022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40.05" customHeight="1">
      <c r="A120" s="38"/>
      <c r="B120" s="39"/>
      <c r="C120" s="32" t="s">
        <v>24</v>
      </c>
      <c r="D120" s="40"/>
      <c r="E120" s="40"/>
      <c r="F120" s="27" t="str">
        <f>E17</f>
        <v>Město Broumov, třída Masarykova 239,55001 Broumov</v>
      </c>
      <c r="G120" s="40"/>
      <c r="H120" s="40"/>
      <c r="I120" s="32" t="s">
        <v>32</v>
      </c>
      <c r="J120" s="36" t="str">
        <f>E23</f>
        <v xml:space="preserve">Ing. Ondřej Nesměrák, Ploštilova 1379,14300 Praha 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5.15" customHeight="1">
      <c r="A121" s="38"/>
      <c r="B121" s="39"/>
      <c r="C121" s="32" t="s">
        <v>30</v>
      </c>
      <c r="D121" s="40"/>
      <c r="E121" s="40"/>
      <c r="F121" s="27" t="str">
        <f>IF(E20="","",E20)</f>
        <v>Vyplň údaj</v>
      </c>
      <c r="G121" s="40"/>
      <c r="H121" s="40"/>
      <c r="I121" s="32" t="s">
        <v>36</v>
      </c>
      <c r="J121" s="36" t="str">
        <f>E26</f>
        <v xml:space="preserve"> 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0.32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11" customFormat="1" ht="29.28" customHeight="1">
      <c r="A123" s="199"/>
      <c r="B123" s="200"/>
      <c r="C123" s="201" t="s">
        <v>194</v>
      </c>
      <c r="D123" s="202" t="s">
        <v>63</v>
      </c>
      <c r="E123" s="202" t="s">
        <v>59</v>
      </c>
      <c r="F123" s="202" t="s">
        <v>60</v>
      </c>
      <c r="G123" s="202" t="s">
        <v>195</v>
      </c>
      <c r="H123" s="202" t="s">
        <v>196</v>
      </c>
      <c r="I123" s="202" t="s">
        <v>197</v>
      </c>
      <c r="J123" s="203" t="s">
        <v>163</v>
      </c>
      <c r="K123" s="204" t="s">
        <v>198</v>
      </c>
      <c r="L123" s="205"/>
      <c r="M123" s="100" t="s">
        <v>1</v>
      </c>
      <c r="N123" s="101" t="s">
        <v>42</v>
      </c>
      <c r="O123" s="101" t="s">
        <v>199</v>
      </c>
      <c r="P123" s="101" t="s">
        <v>200</v>
      </c>
      <c r="Q123" s="101" t="s">
        <v>201</v>
      </c>
      <c r="R123" s="101" t="s">
        <v>202</v>
      </c>
      <c r="S123" s="101" t="s">
        <v>203</v>
      </c>
      <c r="T123" s="102" t="s">
        <v>204</v>
      </c>
      <c r="U123" s="199"/>
      <c r="V123" s="199"/>
      <c r="W123" s="199"/>
      <c r="X123" s="199"/>
      <c r="Y123" s="199"/>
      <c r="Z123" s="199"/>
      <c r="AA123" s="199"/>
      <c r="AB123" s="199"/>
      <c r="AC123" s="199"/>
      <c r="AD123" s="199"/>
      <c r="AE123" s="199"/>
    </row>
    <row r="124" s="2" customFormat="1" ht="22.8" customHeight="1">
      <c r="A124" s="38"/>
      <c r="B124" s="39"/>
      <c r="C124" s="107" t="s">
        <v>205</v>
      </c>
      <c r="D124" s="40"/>
      <c r="E124" s="40"/>
      <c r="F124" s="40"/>
      <c r="G124" s="40"/>
      <c r="H124" s="40"/>
      <c r="I124" s="40"/>
      <c r="J124" s="206">
        <f>BK124</f>
        <v>0</v>
      </c>
      <c r="K124" s="40"/>
      <c r="L124" s="44"/>
      <c r="M124" s="103"/>
      <c r="N124" s="207"/>
      <c r="O124" s="104"/>
      <c r="P124" s="208">
        <f>P125+P141+P146+P164</f>
        <v>0</v>
      </c>
      <c r="Q124" s="104"/>
      <c r="R124" s="208">
        <f>R125+R141+R146+R164</f>
        <v>0</v>
      </c>
      <c r="S124" s="104"/>
      <c r="T124" s="209">
        <f>T125+T141+T146+T164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77</v>
      </c>
      <c r="AU124" s="17" t="s">
        <v>165</v>
      </c>
      <c r="BK124" s="210">
        <f>BK125+BK141+BK146+BK164</f>
        <v>0</v>
      </c>
    </row>
    <row r="125" s="12" customFormat="1" ht="25.92" customHeight="1">
      <c r="A125" s="12"/>
      <c r="B125" s="211"/>
      <c r="C125" s="212"/>
      <c r="D125" s="213" t="s">
        <v>77</v>
      </c>
      <c r="E125" s="214" t="s">
        <v>1281</v>
      </c>
      <c r="F125" s="214" t="s">
        <v>2497</v>
      </c>
      <c r="G125" s="212"/>
      <c r="H125" s="212"/>
      <c r="I125" s="215"/>
      <c r="J125" s="216">
        <f>BK125</f>
        <v>0</v>
      </c>
      <c r="K125" s="212"/>
      <c r="L125" s="217"/>
      <c r="M125" s="218"/>
      <c r="N125" s="219"/>
      <c r="O125" s="219"/>
      <c r="P125" s="220">
        <f>SUM(P126:P140)</f>
        <v>0</v>
      </c>
      <c r="Q125" s="219"/>
      <c r="R125" s="220">
        <f>SUM(R126:R140)</f>
        <v>0</v>
      </c>
      <c r="S125" s="219"/>
      <c r="T125" s="221">
        <f>SUM(T126:T140)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22" t="s">
        <v>85</v>
      </c>
      <c r="AT125" s="223" t="s">
        <v>77</v>
      </c>
      <c r="AU125" s="223" t="s">
        <v>78</v>
      </c>
      <c r="AY125" s="222" t="s">
        <v>208</v>
      </c>
      <c r="BK125" s="224">
        <f>SUM(BK126:BK140)</f>
        <v>0</v>
      </c>
    </row>
    <row r="126" s="2" customFormat="1" ht="16.5" customHeight="1">
      <c r="A126" s="38"/>
      <c r="B126" s="39"/>
      <c r="C126" s="227" t="s">
        <v>85</v>
      </c>
      <c r="D126" s="227" t="s">
        <v>210</v>
      </c>
      <c r="E126" s="228" t="s">
        <v>2498</v>
      </c>
      <c r="F126" s="229" t="s">
        <v>2503</v>
      </c>
      <c r="G126" s="230" t="s">
        <v>689</v>
      </c>
      <c r="H126" s="231">
        <v>85</v>
      </c>
      <c r="I126" s="232"/>
      <c r="J126" s="233">
        <f>ROUND(I126*H126,2)</f>
        <v>0</v>
      </c>
      <c r="K126" s="234"/>
      <c r="L126" s="44"/>
      <c r="M126" s="235" t="s">
        <v>1</v>
      </c>
      <c r="N126" s="236" t="s">
        <v>44</v>
      </c>
      <c r="O126" s="91"/>
      <c r="P126" s="237">
        <f>O126*H126</f>
        <v>0</v>
      </c>
      <c r="Q126" s="237">
        <v>0</v>
      </c>
      <c r="R126" s="237">
        <f>Q126*H126</f>
        <v>0</v>
      </c>
      <c r="S126" s="237">
        <v>0</v>
      </c>
      <c r="T126" s="238">
        <f>S126*H126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R126" s="239" t="s">
        <v>214</v>
      </c>
      <c r="AT126" s="239" t="s">
        <v>210</v>
      </c>
      <c r="AU126" s="239" t="s">
        <v>85</v>
      </c>
      <c r="AY126" s="17" t="s">
        <v>208</v>
      </c>
      <c r="BE126" s="240">
        <f>IF(N126="základní",J126,0)</f>
        <v>0</v>
      </c>
      <c r="BF126" s="240">
        <f>IF(N126="snížená",J126,0)</f>
        <v>0</v>
      </c>
      <c r="BG126" s="240">
        <f>IF(N126="zákl. přenesená",J126,0)</f>
        <v>0</v>
      </c>
      <c r="BH126" s="240">
        <f>IF(N126="sníž. přenesená",J126,0)</f>
        <v>0</v>
      </c>
      <c r="BI126" s="240">
        <f>IF(N126="nulová",J126,0)</f>
        <v>0</v>
      </c>
      <c r="BJ126" s="17" t="s">
        <v>91</v>
      </c>
      <c r="BK126" s="240">
        <f>ROUND(I126*H126,2)</f>
        <v>0</v>
      </c>
      <c r="BL126" s="17" t="s">
        <v>214</v>
      </c>
      <c r="BM126" s="239" t="s">
        <v>91</v>
      </c>
    </row>
    <row r="127" s="2" customFormat="1" ht="16.5" customHeight="1">
      <c r="A127" s="38"/>
      <c r="B127" s="39"/>
      <c r="C127" s="227" t="s">
        <v>91</v>
      </c>
      <c r="D127" s="227" t="s">
        <v>210</v>
      </c>
      <c r="E127" s="228" t="s">
        <v>2500</v>
      </c>
      <c r="F127" s="229" t="s">
        <v>2505</v>
      </c>
      <c r="G127" s="230" t="s">
        <v>689</v>
      </c>
      <c r="H127" s="231">
        <v>8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85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214</v>
      </c>
    </row>
    <row r="128" s="2" customFormat="1" ht="16.5" customHeight="1">
      <c r="A128" s="38"/>
      <c r="B128" s="39"/>
      <c r="C128" s="227" t="s">
        <v>223</v>
      </c>
      <c r="D128" s="227" t="s">
        <v>210</v>
      </c>
      <c r="E128" s="228" t="s">
        <v>2502</v>
      </c>
      <c r="F128" s="229" t="s">
        <v>2507</v>
      </c>
      <c r="G128" s="230" t="s">
        <v>689</v>
      </c>
      <c r="H128" s="231">
        <v>7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85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226</v>
      </c>
    </row>
    <row r="129" s="2" customFormat="1" ht="16.5" customHeight="1">
      <c r="A129" s="38"/>
      <c r="B129" s="39"/>
      <c r="C129" s="227" t="s">
        <v>214</v>
      </c>
      <c r="D129" s="227" t="s">
        <v>210</v>
      </c>
      <c r="E129" s="228" t="s">
        <v>2504</v>
      </c>
      <c r="F129" s="229" t="s">
        <v>2511</v>
      </c>
      <c r="G129" s="230" t="s">
        <v>689</v>
      </c>
      <c r="H129" s="231">
        <v>16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231</v>
      </c>
    </row>
    <row r="130" s="2" customFormat="1" ht="16.5" customHeight="1">
      <c r="A130" s="38"/>
      <c r="B130" s="39"/>
      <c r="C130" s="227" t="s">
        <v>233</v>
      </c>
      <c r="D130" s="227" t="s">
        <v>210</v>
      </c>
      <c r="E130" s="228" t="s">
        <v>2506</v>
      </c>
      <c r="F130" s="229" t="s">
        <v>2509</v>
      </c>
      <c r="G130" s="230" t="s">
        <v>689</v>
      </c>
      <c r="H130" s="231">
        <v>2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236</v>
      </c>
    </row>
    <row r="131" s="2" customFormat="1" ht="16.5" customHeight="1">
      <c r="A131" s="38"/>
      <c r="B131" s="39"/>
      <c r="C131" s="227" t="s">
        <v>226</v>
      </c>
      <c r="D131" s="227" t="s">
        <v>210</v>
      </c>
      <c r="E131" s="228" t="s">
        <v>2508</v>
      </c>
      <c r="F131" s="229" t="s">
        <v>3716</v>
      </c>
      <c r="G131" s="230" t="s">
        <v>689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240</v>
      </c>
    </row>
    <row r="132" s="2" customFormat="1" ht="16.5" customHeight="1">
      <c r="A132" s="38"/>
      <c r="B132" s="39"/>
      <c r="C132" s="227" t="s">
        <v>242</v>
      </c>
      <c r="D132" s="227" t="s">
        <v>210</v>
      </c>
      <c r="E132" s="228" t="s">
        <v>2510</v>
      </c>
      <c r="F132" s="229" t="s">
        <v>2515</v>
      </c>
      <c r="G132" s="230" t="s">
        <v>689</v>
      </c>
      <c r="H132" s="231">
        <v>130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245</v>
      </c>
    </row>
    <row r="133" s="2" customFormat="1" ht="16.5" customHeight="1">
      <c r="A133" s="38"/>
      <c r="B133" s="39"/>
      <c r="C133" s="227" t="s">
        <v>231</v>
      </c>
      <c r="D133" s="227" t="s">
        <v>210</v>
      </c>
      <c r="E133" s="228" t="s">
        <v>2512</v>
      </c>
      <c r="F133" s="229" t="s">
        <v>3717</v>
      </c>
      <c r="G133" s="230" t="s">
        <v>689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249</v>
      </c>
    </row>
    <row r="134" s="2" customFormat="1" ht="16.5" customHeight="1">
      <c r="A134" s="38"/>
      <c r="B134" s="39"/>
      <c r="C134" s="227" t="s">
        <v>252</v>
      </c>
      <c r="D134" s="227" t="s">
        <v>210</v>
      </c>
      <c r="E134" s="228" t="s">
        <v>2514</v>
      </c>
      <c r="F134" s="229" t="s">
        <v>3718</v>
      </c>
      <c r="G134" s="230" t="s">
        <v>689</v>
      </c>
      <c r="H134" s="231">
        <v>1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256</v>
      </c>
    </row>
    <row r="135" s="2" customFormat="1" ht="16.5" customHeight="1">
      <c r="A135" s="38"/>
      <c r="B135" s="39"/>
      <c r="C135" s="227" t="s">
        <v>236</v>
      </c>
      <c r="D135" s="227" t="s">
        <v>210</v>
      </c>
      <c r="E135" s="228" t="s">
        <v>2517</v>
      </c>
      <c r="F135" s="229" t="s">
        <v>3719</v>
      </c>
      <c r="G135" s="230" t="s">
        <v>689</v>
      </c>
      <c r="H135" s="231">
        <v>1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261</v>
      </c>
    </row>
    <row r="136" s="2" customFormat="1" ht="16.5" customHeight="1">
      <c r="A136" s="38"/>
      <c r="B136" s="39"/>
      <c r="C136" s="227" t="s">
        <v>264</v>
      </c>
      <c r="D136" s="227" t="s">
        <v>210</v>
      </c>
      <c r="E136" s="228" t="s">
        <v>2519</v>
      </c>
      <c r="F136" s="229" t="s">
        <v>3720</v>
      </c>
      <c r="G136" s="230" t="s">
        <v>689</v>
      </c>
      <c r="H136" s="231">
        <v>1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268</v>
      </c>
    </row>
    <row r="137" s="2" customFormat="1" ht="16.5" customHeight="1">
      <c r="A137" s="38"/>
      <c r="B137" s="39"/>
      <c r="C137" s="227" t="s">
        <v>240</v>
      </c>
      <c r="D137" s="227" t="s">
        <v>210</v>
      </c>
      <c r="E137" s="228" t="s">
        <v>2521</v>
      </c>
      <c r="F137" s="229" t="s">
        <v>3721</v>
      </c>
      <c r="G137" s="230" t="s">
        <v>267</v>
      </c>
      <c r="H137" s="231">
        <v>70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272</v>
      </c>
    </row>
    <row r="138" s="2" customFormat="1" ht="16.5" customHeight="1">
      <c r="A138" s="38"/>
      <c r="B138" s="39"/>
      <c r="C138" s="227" t="s">
        <v>274</v>
      </c>
      <c r="D138" s="227" t="s">
        <v>210</v>
      </c>
      <c r="E138" s="228" t="s">
        <v>2523</v>
      </c>
      <c r="F138" s="229" t="s">
        <v>3716</v>
      </c>
      <c r="G138" s="230" t="s">
        <v>689</v>
      </c>
      <c r="H138" s="231">
        <v>4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277</v>
      </c>
    </row>
    <row r="139" s="2" customFormat="1" ht="16.5" customHeight="1">
      <c r="A139" s="38"/>
      <c r="B139" s="39"/>
      <c r="C139" s="227" t="s">
        <v>245</v>
      </c>
      <c r="D139" s="227" t="s">
        <v>210</v>
      </c>
      <c r="E139" s="228" t="s">
        <v>2526</v>
      </c>
      <c r="F139" s="229" t="s">
        <v>3722</v>
      </c>
      <c r="G139" s="230" t="s">
        <v>689</v>
      </c>
      <c r="H139" s="231">
        <v>200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280</v>
      </c>
    </row>
    <row r="140" s="2" customFormat="1" ht="16.5" customHeight="1">
      <c r="A140" s="38"/>
      <c r="B140" s="39"/>
      <c r="C140" s="227" t="s">
        <v>8</v>
      </c>
      <c r="D140" s="227" t="s">
        <v>210</v>
      </c>
      <c r="E140" s="228" t="s">
        <v>2528</v>
      </c>
      <c r="F140" s="229" t="s">
        <v>3723</v>
      </c>
      <c r="G140" s="230" t="s">
        <v>267</v>
      </c>
      <c r="H140" s="231">
        <v>2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284</v>
      </c>
    </row>
    <row r="141" s="12" customFormat="1" ht="25.92" customHeight="1">
      <c r="A141" s="12"/>
      <c r="B141" s="211"/>
      <c r="C141" s="212"/>
      <c r="D141" s="213" t="s">
        <v>77</v>
      </c>
      <c r="E141" s="214" t="s">
        <v>1323</v>
      </c>
      <c r="F141" s="214" t="s">
        <v>2516</v>
      </c>
      <c r="G141" s="212"/>
      <c r="H141" s="212"/>
      <c r="I141" s="215"/>
      <c r="J141" s="216">
        <f>BK141</f>
        <v>0</v>
      </c>
      <c r="K141" s="212"/>
      <c r="L141" s="217"/>
      <c r="M141" s="218"/>
      <c r="N141" s="219"/>
      <c r="O141" s="219"/>
      <c r="P141" s="220">
        <f>SUM(P142:P145)</f>
        <v>0</v>
      </c>
      <c r="Q141" s="219"/>
      <c r="R141" s="220">
        <f>SUM(R142:R145)</f>
        <v>0</v>
      </c>
      <c r="S141" s="219"/>
      <c r="T141" s="221">
        <f>SUM(T142:T145)</f>
        <v>0</v>
      </c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R141" s="222" t="s">
        <v>85</v>
      </c>
      <c r="AT141" s="223" t="s">
        <v>77</v>
      </c>
      <c r="AU141" s="223" t="s">
        <v>78</v>
      </c>
      <c r="AY141" s="222" t="s">
        <v>208</v>
      </c>
      <c r="BK141" s="224">
        <f>SUM(BK142:BK145)</f>
        <v>0</v>
      </c>
    </row>
    <row r="142" s="2" customFormat="1" ht="16.5" customHeight="1">
      <c r="A142" s="38"/>
      <c r="B142" s="39"/>
      <c r="C142" s="227" t="s">
        <v>249</v>
      </c>
      <c r="D142" s="227" t="s">
        <v>210</v>
      </c>
      <c r="E142" s="228" t="s">
        <v>3724</v>
      </c>
      <c r="F142" s="229" t="s">
        <v>2518</v>
      </c>
      <c r="G142" s="230" t="s">
        <v>267</v>
      </c>
      <c r="H142" s="231">
        <v>180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287</v>
      </c>
    </row>
    <row r="143" s="2" customFormat="1" ht="16.5" customHeight="1">
      <c r="A143" s="38"/>
      <c r="B143" s="39"/>
      <c r="C143" s="227" t="s">
        <v>288</v>
      </c>
      <c r="D143" s="227" t="s">
        <v>210</v>
      </c>
      <c r="E143" s="228" t="s">
        <v>3725</v>
      </c>
      <c r="F143" s="229" t="s">
        <v>2520</v>
      </c>
      <c r="G143" s="230" t="s">
        <v>267</v>
      </c>
      <c r="H143" s="231">
        <v>1800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291</v>
      </c>
    </row>
    <row r="144" s="2" customFormat="1" ht="16.5" customHeight="1">
      <c r="A144" s="38"/>
      <c r="B144" s="39"/>
      <c r="C144" s="227" t="s">
        <v>256</v>
      </c>
      <c r="D144" s="227" t="s">
        <v>210</v>
      </c>
      <c r="E144" s="228" t="s">
        <v>3726</v>
      </c>
      <c r="F144" s="229" t="s">
        <v>2522</v>
      </c>
      <c r="G144" s="230" t="s">
        <v>689</v>
      </c>
      <c r="H144" s="231">
        <v>50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298</v>
      </c>
    </row>
    <row r="145" s="2" customFormat="1" ht="16.5" customHeight="1">
      <c r="A145" s="38"/>
      <c r="B145" s="39"/>
      <c r="C145" s="227" t="s">
        <v>300</v>
      </c>
      <c r="D145" s="227" t="s">
        <v>210</v>
      </c>
      <c r="E145" s="228" t="s">
        <v>3727</v>
      </c>
      <c r="F145" s="229" t="s">
        <v>2524</v>
      </c>
      <c r="G145" s="230" t="s">
        <v>2274</v>
      </c>
      <c r="H145" s="231">
        <v>1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303</v>
      </c>
    </row>
    <row r="146" s="12" customFormat="1" ht="25.92" customHeight="1">
      <c r="A146" s="12"/>
      <c r="B146" s="211"/>
      <c r="C146" s="212"/>
      <c r="D146" s="213" t="s">
        <v>77</v>
      </c>
      <c r="E146" s="214" t="s">
        <v>1346</v>
      </c>
      <c r="F146" s="214" t="s">
        <v>2525</v>
      </c>
      <c r="G146" s="212"/>
      <c r="H146" s="212"/>
      <c r="I146" s="215"/>
      <c r="J146" s="216">
        <f>BK146</f>
        <v>0</v>
      </c>
      <c r="K146" s="212"/>
      <c r="L146" s="217"/>
      <c r="M146" s="218"/>
      <c r="N146" s="219"/>
      <c r="O146" s="219"/>
      <c r="P146" s="220">
        <f>SUM(P147:P163)</f>
        <v>0</v>
      </c>
      <c r="Q146" s="219"/>
      <c r="R146" s="220">
        <f>SUM(R147:R163)</f>
        <v>0</v>
      </c>
      <c r="S146" s="219"/>
      <c r="T146" s="221">
        <f>SUM(T147:T163)</f>
        <v>0</v>
      </c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R146" s="222" t="s">
        <v>85</v>
      </c>
      <c r="AT146" s="223" t="s">
        <v>77</v>
      </c>
      <c r="AU146" s="223" t="s">
        <v>78</v>
      </c>
      <c r="AY146" s="222" t="s">
        <v>208</v>
      </c>
      <c r="BK146" s="224">
        <f>SUM(BK147:BK163)</f>
        <v>0</v>
      </c>
    </row>
    <row r="147" s="2" customFormat="1" ht="16.5" customHeight="1">
      <c r="A147" s="38"/>
      <c r="B147" s="39"/>
      <c r="C147" s="227" t="s">
        <v>261</v>
      </c>
      <c r="D147" s="227" t="s">
        <v>210</v>
      </c>
      <c r="E147" s="228" t="s">
        <v>3728</v>
      </c>
      <c r="F147" s="229" t="s">
        <v>2527</v>
      </c>
      <c r="G147" s="230" t="s">
        <v>689</v>
      </c>
      <c r="H147" s="231">
        <v>117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309</v>
      </c>
    </row>
    <row r="148" s="2" customFormat="1" ht="16.5" customHeight="1">
      <c r="A148" s="38"/>
      <c r="B148" s="39"/>
      <c r="C148" s="227" t="s">
        <v>7</v>
      </c>
      <c r="D148" s="227" t="s">
        <v>210</v>
      </c>
      <c r="E148" s="228" t="s">
        <v>3729</v>
      </c>
      <c r="F148" s="229" t="s">
        <v>3730</v>
      </c>
      <c r="G148" s="230" t="s">
        <v>689</v>
      </c>
      <c r="H148" s="231">
        <v>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314</v>
      </c>
    </row>
    <row r="149" s="2" customFormat="1" ht="16.5" customHeight="1">
      <c r="A149" s="38"/>
      <c r="B149" s="39"/>
      <c r="C149" s="227" t="s">
        <v>268</v>
      </c>
      <c r="D149" s="227" t="s">
        <v>210</v>
      </c>
      <c r="E149" s="228" t="s">
        <v>3731</v>
      </c>
      <c r="F149" s="229" t="s">
        <v>2529</v>
      </c>
      <c r="G149" s="230" t="s">
        <v>689</v>
      </c>
      <c r="H149" s="231">
        <v>5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317</v>
      </c>
    </row>
    <row r="150" s="2" customFormat="1" ht="16.5" customHeight="1">
      <c r="A150" s="38"/>
      <c r="B150" s="39"/>
      <c r="C150" s="227" t="s">
        <v>319</v>
      </c>
      <c r="D150" s="227" t="s">
        <v>210</v>
      </c>
      <c r="E150" s="228" t="s">
        <v>2530</v>
      </c>
      <c r="F150" s="229" t="s">
        <v>2531</v>
      </c>
      <c r="G150" s="230" t="s">
        <v>689</v>
      </c>
      <c r="H150" s="231">
        <v>5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322</v>
      </c>
    </row>
    <row r="151" s="2" customFormat="1" ht="16.5" customHeight="1">
      <c r="A151" s="38"/>
      <c r="B151" s="39"/>
      <c r="C151" s="227" t="s">
        <v>272</v>
      </c>
      <c r="D151" s="227" t="s">
        <v>210</v>
      </c>
      <c r="E151" s="228" t="s">
        <v>2532</v>
      </c>
      <c r="F151" s="229" t="s">
        <v>3732</v>
      </c>
      <c r="G151" s="230" t="s">
        <v>689</v>
      </c>
      <c r="H151" s="231">
        <v>1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326</v>
      </c>
    </row>
    <row r="152" s="2" customFormat="1" ht="16.5" customHeight="1">
      <c r="A152" s="38"/>
      <c r="B152" s="39"/>
      <c r="C152" s="227" t="s">
        <v>328</v>
      </c>
      <c r="D152" s="227" t="s">
        <v>210</v>
      </c>
      <c r="E152" s="228" t="s">
        <v>2534</v>
      </c>
      <c r="F152" s="229" t="s">
        <v>3733</v>
      </c>
      <c r="G152" s="230" t="s">
        <v>267</v>
      </c>
      <c r="H152" s="231">
        <v>70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331</v>
      </c>
    </row>
    <row r="153" s="2" customFormat="1" ht="16.5" customHeight="1">
      <c r="A153" s="38"/>
      <c r="B153" s="39"/>
      <c r="C153" s="227" t="s">
        <v>277</v>
      </c>
      <c r="D153" s="227" t="s">
        <v>210</v>
      </c>
      <c r="E153" s="228" t="s">
        <v>2536</v>
      </c>
      <c r="F153" s="229" t="s">
        <v>2535</v>
      </c>
      <c r="G153" s="230" t="s">
        <v>267</v>
      </c>
      <c r="H153" s="231">
        <v>3000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334</v>
      </c>
    </row>
    <row r="154" s="2" customFormat="1" ht="16.5" customHeight="1">
      <c r="A154" s="38"/>
      <c r="B154" s="39"/>
      <c r="C154" s="227" t="s">
        <v>336</v>
      </c>
      <c r="D154" s="227" t="s">
        <v>210</v>
      </c>
      <c r="E154" s="228" t="s">
        <v>2538</v>
      </c>
      <c r="F154" s="229" t="s">
        <v>3734</v>
      </c>
      <c r="G154" s="230" t="s">
        <v>689</v>
      </c>
      <c r="H154" s="231">
        <v>1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339</v>
      </c>
    </row>
    <row r="155" s="2" customFormat="1" ht="16.5" customHeight="1">
      <c r="A155" s="38"/>
      <c r="B155" s="39"/>
      <c r="C155" s="227" t="s">
        <v>280</v>
      </c>
      <c r="D155" s="227" t="s">
        <v>210</v>
      </c>
      <c r="E155" s="228" t="s">
        <v>2540</v>
      </c>
      <c r="F155" s="229" t="s">
        <v>3735</v>
      </c>
      <c r="G155" s="230" t="s">
        <v>689</v>
      </c>
      <c r="H155" s="231">
        <v>1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343</v>
      </c>
    </row>
    <row r="156" s="2" customFormat="1" ht="16.5" customHeight="1">
      <c r="A156" s="38"/>
      <c r="B156" s="39"/>
      <c r="C156" s="227" t="s">
        <v>345</v>
      </c>
      <c r="D156" s="227" t="s">
        <v>210</v>
      </c>
      <c r="E156" s="228" t="s">
        <v>2542</v>
      </c>
      <c r="F156" s="229" t="s">
        <v>2537</v>
      </c>
      <c r="G156" s="230" t="s">
        <v>689</v>
      </c>
      <c r="H156" s="231">
        <v>2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347</v>
      </c>
    </row>
    <row r="157" s="2" customFormat="1" ht="16.5" customHeight="1">
      <c r="A157" s="38"/>
      <c r="B157" s="39"/>
      <c r="C157" s="227" t="s">
        <v>284</v>
      </c>
      <c r="D157" s="227" t="s">
        <v>210</v>
      </c>
      <c r="E157" s="228" t="s">
        <v>2544</v>
      </c>
      <c r="F157" s="229" t="s">
        <v>2539</v>
      </c>
      <c r="G157" s="230" t="s">
        <v>689</v>
      </c>
      <c r="H157" s="231">
        <v>2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352</v>
      </c>
    </row>
    <row r="158" s="2" customFormat="1" ht="16.5" customHeight="1">
      <c r="A158" s="38"/>
      <c r="B158" s="39"/>
      <c r="C158" s="227" t="s">
        <v>353</v>
      </c>
      <c r="D158" s="227" t="s">
        <v>210</v>
      </c>
      <c r="E158" s="228" t="s">
        <v>2546</v>
      </c>
      <c r="F158" s="229" t="s">
        <v>3736</v>
      </c>
      <c r="G158" s="230" t="s">
        <v>689</v>
      </c>
      <c r="H158" s="231">
        <v>2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356</v>
      </c>
    </row>
    <row r="159" s="2" customFormat="1" ht="16.5" customHeight="1">
      <c r="A159" s="38"/>
      <c r="B159" s="39"/>
      <c r="C159" s="227" t="s">
        <v>287</v>
      </c>
      <c r="D159" s="227" t="s">
        <v>210</v>
      </c>
      <c r="E159" s="228" t="s">
        <v>2548</v>
      </c>
      <c r="F159" s="229" t="s">
        <v>2541</v>
      </c>
      <c r="G159" s="230" t="s">
        <v>267</v>
      </c>
      <c r="H159" s="231">
        <v>1800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360</v>
      </c>
    </row>
    <row r="160" s="2" customFormat="1" ht="16.5" customHeight="1">
      <c r="A160" s="38"/>
      <c r="B160" s="39"/>
      <c r="C160" s="227" t="s">
        <v>363</v>
      </c>
      <c r="D160" s="227" t="s">
        <v>210</v>
      </c>
      <c r="E160" s="228" t="s">
        <v>2550</v>
      </c>
      <c r="F160" s="229" t="s">
        <v>2543</v>
      </c>
      <c r="G160" s="230" t="s">
        <v>267</v>
      </c>
      <c r="H160" s="231">
        <v>1500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366</v>
      </c>
    </row>
    <row r="161" s="2" customFormat="1" ht="16.5" customHeight="1">
      <c r="A161" s="38"/>
      <c r="B161" s="39"/>
      <c r="C161" s="227" t="s">
        <v>291</v>
      </c>
      <c r="D161" s="227" t="s">
        <v>210</v>
      </c>
      <c r="E161" s="228" t="s">
        <v>2552</v>
      </c>
      <c r="F161" s="229" t="s">
        <v>2545</v>
      </c>
      <c r="G161" s="230" t="s">
        <v>689</v>
      </c>
      <c r="H161" s="231">
        <v>40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370</v>
      </c>
    </row>
    <row r="162" s="2" customFormat="1" ht="16.5" customHeight="1">
      <c r="A162" s="38"/>
      <c r="B162" s="39"/>
      <c r="C162" s="227" t="s">
        <v>372</v>
      </c>
      <c r="D162" s="227" t="s">
        <v>210</v>
      </c>
      <c r="E162" s="228" t="s">
        <v>2554</v>
      </c>
      <c r="F162" s="229" t="s">
        <v>2547</v>
      </c>
      <c r="G162" s="230" t="s">
        <v>689</v>
      </c>
      <c r="H162" s="231">
        <v>50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375</v>
      </c>
    </row>
    <row r="163" s="2" customFormat="1" ht="16.5" customHeight="1">
      <c r="A163" s="38"/>
      <c r="B163" s="39"/>
      <c r="C163" s="227" t="s">
        <v>298</v>
      </c>
      <c r="D163" s="227" t="s">
        <v>210</v>
      </c>
      <c r="E163" s="228" t="s">
        <v>2556</v>
      </c>
      <c r="F163" s="229" t="s">
        <v>1600</v>
      </c>
      <c r="G163" s="230" t="s">
        <v>2129</v>
      </c>
      <c r="H163" s="231">
        <v>2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380</v>
      </c>
    </row>
    <row r="164" s="12" customFormat="1" ht="25.92" customHeight="1">
      <c r="A164" s="12"/>
      <c r="B164" s="211"/>
      <c r="C164" s="212"/>
      <c r="D164" s="213" t="s">
        <v>77</v>
      </c>
      <c r="E164" s="214" t="s">
        <v>1434</v>
      </c>
      <c r="F164" s="214" t="s">
        <v>2549</v>
      </c>
      <c r="G164" s="212"/>
      <c r="H164" s="212"/>
      <c r="I164" s="215"/>
      <c r="J164" s="216">
        <f>BK164</f>
        <v>0</v>
      </c>
      <c r="K164" s="212"/>
      <c r="L164" s="217"/>
      <c r="M164" s="218"/>
      <c r="N164" s="219"/>
      <c r="O164" s="219"/>
      <c r="P164" s="220">
        <f>SUM(P165:P169)</f>
        <v>0</v>
      </c>
      <c r="Q164" s="219"/>
      <c r="R164" s="220">
        <f>SUM(R165:R169)</f>
        <v>0</v>
      </c>
      <c r="S164" s="219"/>
      <c r="T164" s="221">
        <f>SUM(T165:T169)</f>
        <v>0</v>
      </c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R164" s="222" t="s">
        <v>85</v>
      </c>
      <c r="AT164" s="223" t="s">
        <v>77</v>
      </c>
      <c r="AU164" s="223" t="s">
        <v>78</v>
      </c>
      <c r="AY164" s="222" t="s">
        <v>208</v>
      </c>
      <c r="BK164" s="224">
        <f>SUM(BK165:BK169)</f>
        <v>0</v>
      </c>
    </row>
    <row r="165" s="2" customFormat="1" ht="16.5" customHeight="1">
      <c r="A165" s="38"/>
      <c r="B165" s="39"/>
      <c r="C165" s="227" t="s">
        <v>383</v>
      </c>
      <c r="D165" s="227" t="s">
        <v>210</v>
      </c>
      <c r="E165" s="228" t="s">
        <v>3737</v>
      </c>
      <c r="F165" s="229" t="s">
        <v>2551</v>
      </c>
      <c r="G165" s="230" t="s">
        <v>267</v>
      </c>
      <c r="H165" s="231">
        <v>2800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386</v>
      </c>
    </row>
    <row r="166" s="2" customFormat="1" ht="16.5" customHeight="1">
      <c r="A166" s="38"/>
      <c r="B166" s="39"/>
      <c r="C166" s="227" t="s">
        <v>303</v>
      </c>
      <c r="D166" s="227" t="s">
        <v>210</v>
      </c>
      <c r="E166" s="228" t="s">
        <v>3738</v>
      </c>
      <c r="F166" s="229" t="s">
        <v>2555</v>
      </c>
      <c r="G166" s="230" t="s">
        <v>267</v>
      </c>
      <c r="H166" s="231">
        <v>800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389</v>
      </c>
    </row>
    <row r="167" s="2" customFormat="1" ht="16.5" customHeight="1">
      <c r="A167" s="38"/>
      <c r="B167" s="39"/>
      <c r="C167" s="227" t="s">
        <v>390</v>
      </c>
      <c r="D167" s="227" t="s">
        <v>210</v>
      </c>
      <c r="E167" s="228" t="s">
        <v>3739</v>
      </c>
      <c r="F167" s="229" t="s">
        <v>3740</v>
      </c>
      <c r="G167" s="230" t="s">
        <v>267</v>
      </c>
      <c r="H167" s="231">
        <v>120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393</v>
      </c>
    </row>
    <row r="168" s="2" customFormat="1" ht="16.5" customHeight="1">
      <c r="A168" s="38"/>
      <c r="B168" s="39"/>
      <c r="C168" s="227" t="s">
        <v>309</v>
      </c>
      <c r="D168" s="227" t="s">
        <v>210</v>
      </c>
      <c r="E168" s="228" t="s">
        <v>3741</v>
      </c>
      <c r="F168" s="229" t="s">
        <v>2553</v>
      </c>
      <c r="G168" s="230" t="s">
        <v>267</v>
      </c>
      <c r="H168" s="231">
        <v>45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396</v>
      </c>
    </row>
    <row r="169" s="2" customFormat="1" ht="16.5" customHeight="1">
      <c r="A169" s="38"/>
      <c r="B169" s="39"/>
      <c r="C169" s="227" t="s">
        <v>397</v>
      </c>
      <c r="D169" s="227" t="s">
        <v>210</v>
      </c>
      <c r="E169" s="228" t="s">
        <v>3742</v>
      </c>
      <c r="F169" s="229" t="s">
        <v>2557</v>
      </c>
      <c r="G169" s="230" t="s">
        <v>2558</v>
      </c>
      <c r="H169" s="231">
        <v>1</v>
      </c>
      <c r="I169" s="232"/>
      <c r="J169" s="233">
        <f>ROUND(I169*H169,2)</f>
        <v>0</v>
      </c>
      <c r="K169" s="234"/>
      <c r="L169" s="44"/>
      <c r="M169" s="288" t="s">
        <v>1</v>
      </c>
      <c r="N169" s="289" t="s">
        <v>44</v>
      </c>
      <c r="O169" s="290"/>
      <c r="P169" s="291">
        <f>O169*H169</f>
        <v>0</v>
      </c>
      <c r="Q169" s="291">
        <v>0</v>
      </c>
      <c r="R169" s="291">
        <f>Q169*H169</f>
        <v>0</v>
      </c>
      <c r="S169" s="291">
        <v>0</v>
      </c>
      <c r="T169" s="292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400</v>
      </c>
    </row>
    <row r="170" s="2" customFormat="1" ht="6.96" customHeight="1">
      <c r="A170" s="38"/>
      <c r="B170" s="66"/>
      <c r="C170" s="67"/>
      <c r="D170" s="67"/>
      <c r="E170" s="67"/>
      <c r="F170" s="67"/>
      <c r="G170" s="67"/>
      <c r="H170" s="67"/>
      <c r="I170" s="67"/>
      <c r="J170" s="67"/>
      <c r="K170" s="67"/>
      <c r="L170" s="44"/>
      <c r="M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</row>
  </sheetData>
  <sheetProtection sheet="1" autoFilter="0" formatColumns="0" formatRows="0" objects="1" scenarios="1" spinCount="100000" saltValue="xU/vonyEWUlFjpu7gAtuN7duu1bEvPA89L+3a2g8R5Ob9s3431BSqmMnyv2NOBZPJd96pSQ5glEMiJrMQWxnrw==" hashValue="dYNSi+O4/2VVW+ae0GMqaKIQscYX21jkl2N0PinNJVCgTg+KTodPxseaLO4DVd5uwN/eW9QwKX1S6A1kvTQlcg==" algorithmName="SHA-512" password="CC35"/>
  <autoFilter ref="C123:K169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2:H112"/>
    <mergeCell ref="E114:H114"/>
    <mergeCell ref="E116:H116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146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2559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ROUND(J122,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ROUND((SUM(BE122:BE145)),  2)</f>
        <v>0</v>
      </c>
      <c r="G35" s="38"/>
      <c r="H35" s="38"/>
      <c r="I35" s="164">
        <v>0.20999999999999999</v>
      </c>
      <c r="J35" s="163">
        <f>ROUND(((SUM(BE122:BE145))*I35),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ROUND((SUM(BF122:BF145)),  2)</f>
        <v>0</v>
      </c>
      <c r="G36" s="38"/>
      <c r="H36" s="38"/>
      <c r="I36" s="164">
        <v>0.14999999999999999</v>
      </c>
      <c r="J36" s="163">
        <f>ROUND(((SUM(BF122:BF145))*I36),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ROUND((SUM(BG122:BG145)),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ROUND((SUM(BH122:BH145)),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ROUND((SUM(BI122:BI145)),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D.1.12 - Pokojový zvedací systém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J122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1958</v>
      </c>
      <c r="E99" s="191"/>
      <c r="F99" s="191"/>
      <c r="G99" s="191"/>
      <c r="H99" s="191"/>
      <c r="I99" s="191"/>
      <c r="J99" s="192">
        <f>J123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2560</v>
      </c>
      <c r="E100" s="196"/>
      <c r="F100" s="196"/>
      <c r="G100" s="196"/>
      <c r="H100" s="196"/>
      <c r="I100" s="196"/>
      <c r="J100" s="197">
        <f>J124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2" customFormat="1" ht="21.84" customHeight="1">
      <c r="A101" s="38"/>
      <c r="B101" s="39"/>
      <c r="C101" s="40"/>
      <c r="D101" s="40"/>
      <c r="E101" s="40"/>
      <c r="F101" s="40"/>
      <c r="G101" s="40"/>
      <c r="H101" s="40"/>
      <c r="I101" s="40"/>
      <c r="J101" s="40"/>
      <c r="K101" s="40"/>
      <c r="L101" s="63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</row>
    <row r="102" hidden="1" s="2" customFormat="1" ht="6.96" customHeight="1">
      <c r="A102" s="38"/>
      <c r="B102" s="66"/>
      <c r="C102" s="67"/>
      <c r="D102" s="67"/>
      <c r="E102" s="67"/>
      <c r="F102" s="67"/>
      <c r="G102" s="67"/>
      <c r="H102" s="67"/>
      <c r="I102" s="67"/>
      <c r="J102" s="67"/>
      <c r="K102" s="67"/>
      <c r="L102" s="63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</row>
    <row r="103" hidden="1"/>
    <row r="104" hidden="1"/>
    <row r="105" hidden="1"/>
    <row r="106" s="2" customFormat="1" ht="6.96" customHeight="1">
      <c r="A106" s="38"/>
      <c r="B106" s="68"/>
      <c r="C106" s="69"/>
      <c r="D106" s="69"/>
      <c r="E106" s="69"/>
      <c r="F106" s="69"/>
      <c r="G106" s="69"/>
      <c r="H106" s="69"/>
      <c r="I106" s="69"/>
      <c r="J106" s="69"/>
      <c r="K106" s="69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s="2" customFormat="1" ht="24.96" customHeight="1">
      <c r="A107" s="38"/>
      <c r="B107" s="39"/>
      <c r="C107" s="23" t="s">
        <v>193</v>
      </c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6.96" customHeight="1">
      <c r="A108" s="38"/>
      <c r="B108" s="39"/>
      <c r="C108" s="40"/>
      <c r="D108" s="40"/>
      <c r="E108" s="40"/>
      <c r="F108" s="40"/>
      <c r="G108" s="40"/>
      <c r="H108" s="40"/>
      <c r="I108" s="40"/>
      <c r="J108" s="40"/>
      <c r="K108" s="40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12" customHeight="1">
      <c r="A109" s="38"/>
      <c r="B109" s="39"/>
      <c r="C109" s="32" t="s">
        <v>16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26.25" customHeight="1">
      <c r="A110" s="38"/>
      <c r="B110" s="39"/>
      <c r="C110" s="40"/>
      <c r="D110" s="40"/>
      <c r="E110" s="183" t="str">
        <f>E7</f>
        <v>Přestavba a rozšíření domova pro seniory Jiráskova č.p.193 Broumov</v>
      </c>
      <c r="F110" s="32"/>
      <c r="G110" s="32"/>
      <c r="H110" s="32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1" customFormat="1" ht="12" customHeight="1">
      <c r="B111" s="21"/>
      <c r="C111" s="32" t="s">
        <v>157</v>
      </c>
      <c r="D111" s="22"/>
      <c r="E111" s="22"/>
      <c r="F111" s="22"/>
      <c r="G111" s="22"/>
      <c r="H111" s="22"/>
      <c r="I111" s="22"/>
      <c r="J111" s="22"/>
      <c r="K111" s="22"/>
      <c r="L111" s="20"/>
    </row>
    <row r="112" s="2" customFormat="1" ht="16.5" customHeight="1">
      <c r="A112" s="38"/>
      <c r="B112" s="39"/>
      <c r="C112" s="40"/>
      <c r="D112" s="40"/>
      <c r="E112" s="183" t="s">
        <v>3361</v>
      </c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159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6.5" customHeight="1">
      <c r="A114" s="38"/>
      <c r="B114" s="39"/>
      <c r="C114" s="40"/>
      <c r="D114" s="40"/>
      <c r="E114" s="76" t="str">
        <f>E11</f>
        <v>D.1.12 - Pokojový zvedací systém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6.96" customHeight="1">
      <c r="A115" s="38"/>
      <c r="B115" s="39"/>
      <c r="C115" s="40"/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2" customHeight="1">
      <c r="A116" s="38"/>
      <c r="B116" s="39"/>
      <c r="C116" s="32" t="s">
        <v>20</v>
      </c>
      <c r="D116" s="40"/>
      <c r="E116" s="40"/>
      <c r="F116" s="27" t="str">
        <f>F14</f>
        <v xml:space="preserve"> </v>
      </c>
      <c r="G116" s="40"/>
      <c r="H116" s="40"/>
      <c r="I116" s="32" t="s">
        <v>22</v>
      </c>
      <c r="J116" s="79" t="str">
        <f>IF(J14="","",J14)</f>
        <v>13. 3. 2022</v>
      </c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40.05" customHeight="1">
      <c r="A118" s="38"/>
      <c r="B118" s="39"/>
      <c r="C118" s="32" t="s">
        <v>24</v>
      </c>
      <c r="D118" s="40"/>
      <c r="E118" s="40"/>
      <c r="F118" s="27" t="str">
        <f>E17</f>
        <v>Město Broumov, třída Masarykova 239,55001 Broumov</v>
      </c>
      <c r="G118" s="40"/>
      <c r="H118" s="40"/>
      <c r="I118" s="32" t="s">
        <v>32</v>
      </c>
      <c r="J118" s="36" t="str">
        <f>E23</f>
        <v xml:space="preserve">Ing. Ondřej Nesměrák, Ploštilova 1379,14300 Praha 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5.15" customHeight="1">
      <c r="A119" s="38"/>
      <c r="B119" s="39"/>
      <c r="C119" s="32" t="s">
        <v>30</v>
      </c>
      <c r="D119" s="40"/>
      <c r="E119" s="40"/>
      <c r="F119" s="27" t="str">
        <f>IF(E20="","",E20)</f>
        <v>Vyplň údaj</v>
      </c>
      <c r="G119" s="40"/>
      <c r="H119" s="40"/>
      <c r="I119" s="32" t="s">
        <v>36</v>
      </c>
      <c r="J119" s="36" t="str">
        <f>E26</f>
        <v xml:space="preserve"> </v>
      </c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0.32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11" customFormat="1" ht="29.28" customHeight="1">
      <c r="A121" s="199"/>
      <c r="B121" s="200"/>
      <c r="C121" s="201" t="s">
        <v>194</v>
      </c>
      <c r="D121" s="202" t="s">
        <v>63</v>
      </c>
      <c r="E121" s="202" t="s">
        <v>59</v>
      </c>
      <c r="F121" s="202" t="s">
        <v>60</v>
      </c>
      <c r="G121" s="202" t="s">
        <v>195</v>
      </c>
      <c r="H121" s="202" t="s">
        <v>196</v>
      </c>
      <c r="I121" s="202" t="s">
        <v>197</v>
      </c>
      <c r="J121" s="203" t="s">
        <v>163</v>
      </c>
      <c r="K121" s="204" t="s">
        <v>198</v>
      </c>
      <c r="L121" s="205"/>
      <c r="M121" s="100" t="s">
        <v>1</v>
      </c>
      <c r="N121" s="101" t="s">
        <v>42</v>
      </c>
      <c r="O121" s="101" t="s">
        <v>199</v>
      </c>
      <c r="P121" s="101" t="s">
        <v>200</v>
      </c>
      <c r="Q121" s="101" t="s">
        <v>201</v>
      </c>
      <c r="R121" s="101" t="s">
        <v>202</v>
      </c>
      <c r="S121" s="101" t="s">
        <v>203</v>
      </c>
      <c r="T121" s="102" t="s">
        <v>204</v>
      </c>
      <c r="U121" s="199"/>
      <c r="V121" s="199"/>
      <c r="W121" s="199"/>
      <c r="X121" s="199"/>
      <c r="Y121" s="199"/>
      <c r="Z121" s="199"/>
      <c r="AA121" s="199"/>
      <c r="AB121" s="199"/>
      <c r="AC121" s="199"/>
      <c r="AD121" s="199"/>
      <c r="AE121" s="199"/>
    </row>
    <row r="122" s="2" customFormat="1" ht="22.8" customHeight="1">
      <c r="A122" s="38"/>
      <c r="B122" s="39"/>
      <c r="C122" s="107" t="s">
        <v>205</v>
      </c>
      <c r="D122" s="40"/>
      <c r="E122" s="40"/>
      <c r="F122" s="40"/>
      <c r="G122" s="40"/>
      <c r="H122" s="40"/>
      <c r="I122" s="40"/>
      <c r="J122" s="206">
        <f>BK122</f>
        <v>0</v>
      </c>
      <c r="K122" s="40"/>
      <c r="L122" s="44"/>
      <c r="M122" s="103"/>
      <c r="N122" s="207"/>
      <c r="O122" s="104"/>
      <c r="P122" s="208">
        <f>P123</f>
        <v>0</v>
      </c>
      <c r="Q122" s="104"/>
      <c r="R122" s="208">
        <f>R123</f>
        <v>0</v>
      </c>
      <c r="S122" s="104"/>
      <c r="T122" s="209">
        <f>T123</f>
        <v>0</v>
      </c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T122" s="17" t="s">
        <v>77</v>
      </c>
      <c r="AU122" s="17" t="s">
        <v>165</v>
      </c>
      <c r="BK122" s="210">
        <f>BK123</f>
        <v>0</v>
      </c>
    </row>
    <row r="123" s="12" customFormat="1" ht="25.92" customHeight="1">
      <c r="A123" s="12"/>
      <c r="B123" s="211"/>
      <c r="C123" s="212"/>
      <c r="D123" s="213" t="s">
        <v>77</v>
      </c>
      <c r="E123" s="214" t="s">
        <v>2126</v>
      </c>
      <c r="F123" s="214" t="s">
        <v>2126</v>
      </c>
      <c r="G123" s="212"/>
      <c r="H123" s="212"/>
      <c r="I123" s="215"/>
      <c r="J123" s="216">
        <f>BK123</f>
        <v>0</v>
      </c>
      <c r="K123" s="212"/>
      <c r="L123" s="217"/>
      <c r="M123" s="218"/>
      <c r="N123" s="219"/>
      <c r="O123" s="219"/>
      <c r="P123" s="220">
        <f>P124</f>
        <v>0</v>
      </c>
      <c r="Q123" s="219"/>
      <c r="R123" s="220">
        <f>R124</f>
        <v>0</v>
      </c>
      <c r="S123" s="219"/>
      <c r="T123" s="221">
        <f>T124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22" t="s">
        <v>85</v>
      </c>
      <c r="AT123" s="223" t="s">
        <v>77</v>
      </c>
      <c r="AU123" s="223" t="s">
        <v>78</v>
      </c>
      <c r="AY123" s="222" t="s">
        <v>208</v>
      </c>
      <c r="BK123" s="224">
        <f>BK124</f>
        <v>0</v>
      </c>
    </row>
    <row r="124" s="12" customFormat="1" ht="22.8" customHeight="1">
      <c r="A124" s="12"/>
      <c r="B124" s="211"/>
      <c r="C124" s="212"/>
      <c r="D124" s="213" t="s">
        <v>77</v>
      </c>
      <c r="E124" s="225" t="s">
        <v>2561</v>
      </c>
      <c r="F124" s="225" t="s">
        <v>2562</v>
      </c>
      <c r="G124" s="212"/>
      <c r="H124" s="212"/>
      <c r="I124" s="215"/>
      <c r="J124" s="226">
        <f>BK124</f>
        <v>0</v>
      </c>
      <c r="K124" s="212"/>
      <c r="L124" s="217"/>
      <c r="M124" s="218"/>
      <c r="N124" s="219"/>
      <c r="O124" s="219"/>
      <c r="P124" s="220">
        <f>SUM(P125:P145)</f>
        <v>0</v>
      </c>
      <c r="Q124" s="219"/>
      <c r="R124" s="220">
        <f>SUM(R125:R145)</f>
        <v>0</v>
      </c>
      <c r="S124" s="219"/>
      <c r="T124" s="221">
        <f>SUM(T125:T145)</f>
        <v>0</v>
      </c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R124" s="222" t="s">
        <v>85</v>
      </c>
      <c r="AT124" s="223" t="s">
        <v>77</v>
      </c>
      <c r="AU124" s="223" t="s">
        <v>85</v>
      </c>
      <c r="AY124" s="222" t="s">
        <v>208</v>
      </c>
      <c r="BK124" s="224">
        <f>SUM(BK125:BK145)</f>
        <v>0</v>
      </c>
    </row>
    <row r="125" s="2" customFormat="1" ht="55.5" customHeight="1">
      <c r="A125" s="38"/>
      <c r="B125" s="39"/>
      <c r="C125" s="227" t="s">
        <v>85</v>
      </c>
      <c r="D125" s="227" t="s">
        <v>210</v>
      </c>
      <c r="E125" s="228" t="s">
        <v>2563</v>
      </c>
      <c r="F125" s="229" t="s">
        <v>3743</v>
      </c>
      <c r="G125" s="230" t="s">
        <v>351</v>
      </c>
      <c r="H125" s="231">
        <v>1</v>
      </c>
      <c r="I125" s="232"/>
      <c r="J125" s="233">
        <f>ROUND(I125*H125,2)</f>
        <v>0</v>
      </c>
      <c r="K125" s="234"/>
      <c r="L125" s="44"/>
      <c r="M125" s="235" t="s">
        <v>1</v>
      </c>
      <c r="N125" s="236" t="s">
        <v>44</v>
      </c>
      <c r="O125" s="91"/>
      <c r="P125" s="237">
        <f>O125*H125</f>
        <v>0</v>
      </c>
      <c r="Q125" s="237">
        <v>0</v>
      </c>
      <c r="R125" s="237">
        <f>Q125*H125</f>
        <v>0</v>
      </c>
      <c r="S125" s="237">
        <v>0</v>
      </c>
      <c r="T125" s="238">
        <f>S125*H125</f>
        <v>0</v>
      </c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R125" s="239" t="s">
        <v>214</v>
      </c>
      <c r="AT125" s="239" t="s">
        <v>210</v>
      </c>
      <c r="AU125" s="239" t="s">
        <v>91</v>
      </c>
      <c r="AY125" s="17" t="s">
        <v>208</v>
      </c>
      <c r="BE125" s="240">
        <f>IF(N125="základní",J125,0)</f>
        <v>0</v>
      </c>
      <c r="BF125" s="240">
        <f>IF(N125="snížená",J125,0)</f>
        <v>0</v>
      </c>
      <c r="BG125" s="240">
        <f>IF(N125="zákl. přenesená",J125,0)</f>
        <v>0</v>
      </c>
      <c r="BH125" s="240">
        <f>IF(N125="sníž. přenesená",J125,0)</f>
        <v>0</v>
      </c>
      <c r="BI125" s="240">
        <f>IF(N125="nulová",J125,0)</f>
        <v>0</v>
      </c>
      <c r="BJ125" s="17" t="s">
        <v>91</v>
      </c>
      <c r="BK125" s="240">
        <f>ROUND(I125*H125,2)</f>
        <v>0</v>
      </c>
      <c r="BL125" s="17" t="s">
        <v>214</v>
      </c>
      <c r="BM125" s="239" t="s">
        <v>91</v>
      </c>
    </row>
    <row r="126" s="2" customFormat="1" ht="66.75" customHeight="1">
      <c r="A126" s="38"/>
      <c r="B126" s="39"/>
      <c r="C126" s="227" t="s">
        <v>91</v>
      </c>
      <c r="D126" s="227" t="s">
        <v>210</v>
      </c>
      <c r="E126" s="228" t="s">
        <v>2565</v>
      </c>
      <c r="F126" s="229" t="s">
        <v>3744</v>
      </c>
      <c r="G126" s="230" t="s">
        <v>351</v>
      </c>
      <c r="H126" s="231">
        <v>1</v>
      </c>
      <c r="I126" s="232"/>
      <c r="J126" s="233">
        <f>ROUND(I126*H126,2)</f>
        <v>0</v>
      </c>
      <c r="K126" s="234"/>
      <c r="L126" s="44"/>
      <c r="M126" s="235" t="s">
        <v>1</v>
      </c>
      <c r="N126" s="236" t="s">
        <v>44</v>
      </c>
      <c r="O126" s="91"/>
      <c r="P126" s="237">
        <f>O126*H126</f>
        <v>0</v>
      </c>
      <c r="Q126" s="237">
        <v>0</v>
      </c>
      <c r="R126" s="237">
        <f>Q126*H126</f>
        <v>0</v>
      </c>
      <c r="S126" s="237">
        <v>0</v>
      </c>
      <c r="T126" s="238">
        <f>S126*H126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R126" s="239" t="s">
        <v>214</v>
      </c>
      <c r="AT126" s="239" t="s">
        <v>210</v>
      </c>
      <c r="AU126" s="239" t="s">
        <v>91</v>
      </c>
      <c r="AY126" s="17" t="s">
        <v>208</v>
      </c>
      <c r="BE126" s="240">
        <f>IF(N126="základní",J126,0)</f>
        <v>0</v>
      </c>
      <c r="BF126" s="240">
        <f>IF(N126="snížená",J126,0)</f>
        <v>0</v>
      </c>
      <c r="BG126" s="240">
        <f>IF(N126="zákl. přenesená",J126,0)</f>
        <v>0</v>
      </c>
      <c r="BH126" s="240">
        <f>IF(N126="sníž. přenesená",J126,0)</f>
        <v>0</v>
      </c>
      <c r="BI126" s="240">
        <f>IF(N126="nulová",J126,0)</f>
        <v>0</v>
      </c>
      <c r="BJ126" s="17" t="s">
        <v>91</v>
      </c>
      <c r="BK126" s="240">
        <f>ROUND(I126*H126,2)</f>
        <v>0</v>
      </c>
      <c r="BL126" s="17" t="s">
        <v>214</v>
      </c>
      <c r="BM126" s="239" t="s">
        <v>214</v>
      </c>
    </row>
    <row r="127" s="2" customFormat="1" ht="55.5" customHeight="1">
      <c r="A127" s="38"/>
      <c r="B127" s="39"/>
      <c r="C127" s="227" t="s">
        <v>223</v>
      </c>
      <c r="D127" s="227" t="s">
        <v>210</v>
      </c>
      <c r="E127" s="228" t="s">
        <v>2567</v>
      </c>
      <c r="F127" s="229" t="s">
        <v>3745</v>
      </c>
      <c r="G127" s="230" t="s">
        <v>351</v>
      </c>
      <c r="H127" s="231">
        <v>1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91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226</v>
      </c>
    </row>
    <row r="128" s="2" customFormat="1" ht="62.7" customHeight="1">
      <c r="A128" s="38"/>
      <c r="B128" s="39"/>
      <c r="C128" s="227" t="s">
        <v>214</v>
      </c>
      <c r="D128" s="227" t="s">
        <v>210</v>
      </c>
      <c r="E128" s="228" t="s">
        <v>2569</v>
      </c>
      <c r="F128" s="229" t="s">
        <v>3746</v>
      </c>
      <c r="G128" s="230" t="s">
        <v>351</v>
      </c>
      <c r="H128" s="231">
        <v>1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91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231</v>
      </c>
    </row>
    <row r="129" s="2" customFormat="1" ht="66.75" customHeight="1">
      <c r="A129" s="38"/>
      <c r="B129" s="39"/>
      <c r="C129" s="227" t="s">
        <v>233</v>
      </c>
      <c r="D129" s="227" t="s">
        <v>210</v>
      </c>
      <c r="E129" s="228" t="s">
        <v>2571</v>
      </c>
      <c r="F129" s="229" t="s">
        <v>3747</v>
      </c>
      <c r="G129" s="230" t="s">
        <v>351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91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236</v>
      </c>
    </row>
    <row r="130" s="2" customFormat="1" ht="62.7" customHeight="1">
      <c r="A130" s="38"/>
      <c r="B130" s="39"/>
      <c r="C130" s="227" t="s">
        <v>226</v>
      </c>
      <c r="D130" s="227" t="s">
        <v>210</v>
      </c>
      <c r="E130" s="228" t="s">
        <v>2573</v>
      </c>
      <c r="F130" s="229" t="s">
        <v>3748</v>
      </c>
      <c r="G130" s="230" t="s">
        <v>351</v>
      </c>
      <c r="H130" s="231">
        <v>1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91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240</v>
      </c>
    </row>
    <row r="131" s="2" customFormat="1" ht="55.5" customHeight="1">
      <c r="A131" s="38"/>
      <c r="B131" s="39"/>
      <c r="C131" s="227" t="s">
        <v>242</v>
      </c>
      <c r="D131" s="227" t="s">
        <v>210</v>
      </c>
      <c r="E131" s="228" t="s">
        <v>2574</v>
      </c>
      <c r="F131" s="229" t="s">
        <v>3749</v>
      </c>
      <c r="G131" s="230" t="s">
        <v>351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91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245</v>
      </c>
    </row>
    <row r="132" s="2" customFormat="1" ht="66.75" customHeight="1">
      <c r="A132" s="38"/>
      <c r="B132" s="39"/>
      <c r="C132" s="227" t="s">
        <v>231</v>
      </c>
      <c r="D132" s="227" t="s">
        <v>210</v>
      </c>
      <c r="E132" s="228" t="s">
        <v>2575</v>
      </c>
      <c r="F132" s="229" t="s">
        <v>3744</v>
      </c>
      <c r="G132" s="230" t="s">
        <v>351</v>
      </c>
      <c r="H132" s="231">
        <v>1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91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249</v>
      </c>
    </row>
    <row r="133" s="2" customFormat="1" ht="55.5" customHeight="1">
      <c r="A133" s="38"/>
      <c r="B133" s="39"/>
      <c r="C133" s="227" t="s">
        <v>252</v>
      </c>
      <c r="D133" s="227" t="s">
        <v>210</v>
      </c>
      <c r="E133" s="228" t="s">
        <v>2576</v>
      </c>
      <c r="F133" s="229" t="s">
        <v>3750</v>
      </c>
      <c r="G133" s="230" t="s">
        <v>351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91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256</v>
      </c>
    </row>
    <row r="134" s="2" customFormat="1" ht="62.7" customHeight="1">
      <c r="A134" s="38"/>
      <c r="B134" s="39"/>
      <c r="C134" s="227" t="s">
        <v>236</v>
      </c>
      <c r="D134" s="227" t="s">
        <v>210</v>
      </c>
      <c r="E134" s="228" t="s">
        <v>2577</v>
      </c>
      <c r="F134" s="229" t="s">
        <v>3751</v>
      </c>
      <c r="G134" s="230" t="s">
        <v>351</v>
      </c>
      <c r="H134" s="231">
        <v>1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91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261</v>
      </c>
    </row>
    <row r="135" s="2" customFormat="1" ht="66.75" customHeight="1">
      <c r="A135" s="38"/>
      <c r="B135" s="39"/>
      <c r="C135" s="227" t="s">
        <v>264</v>
      </c>
      <c r="D135" s="227" t="s">
        <v>210</v>
      </c>
      <c r="E135" s="228" t="s">
        <v>2578</v>
      </c>
      <c r="F135" s="229" t="s">
        <v>3747</v>
      </c>
      <c r="G135" s="230" t="s">
        <v>351</v>
      </c>
      <c r="H135" s="231">
        <v>1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91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268</v>
      </c>
    </row>
    <row r="136" s="2" customFormat="1" ht="62.7" customHeight="1">
      <c r="A136" s="38"/>
      <c r="B136" s="39"/>
      <c r="C136" s="227" t="s">
        <v>240</v>
      </c>
      <c r="D136" s="227" t="s">
        <v>210</v>
      </c>
      <c r="E136" s="228" t="s">
        <v>2580</v>
      </c>
      <c r="F136" s="229" t="s">
        <v>3752</v>
      </c>
      <c r="G136" s="230" t="s">
        <v>351</v>
      </c>
      <c r="H136" s="231">
        <v>1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91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272</v>
      </c>
    </row>
    <row r="137" s="2" customFormat="1" ht="66.75" customHeight="1">
      <c r="A137" s="38"/>
      <c r="B137" s="39"/>
      <c r="C137" s="227" t="s">
        <v>274</v>
      </c>
      <c r="D137" s="227" t="s">
        <v>210</v>
      </c>
      <c r="E137" s="228" t="s">
        <v>2582</v>
      </c>
      <c r="F137" s="229" t="s">
        <v>3753</v>
      </c>
      <c r="G137" s="230" t="s">
        <v>351</v>
      </c>
      <c r="H137" s="231">
        <v>1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91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277</v>
      </c>
    </row>
    <row r="138" s="2" customFormat="1" ht="62.7" customHeight="1">
      <c r="A138" s="38"/>
      <c r="B138" s="39"/>
      <c r="C138" s="227" t="s">
        <v>245</v>
      </c>
      <c r="D138" s="227" t="s">
        <v>210</v>
      </c>
      <c r="E138" s="228" t="s">
        <v>2584</v>
      </c>
      <c r="F138" s="229" t="s">
        <v>3754</v>
      </c>
      <c r="G138" s="230" t="s">
        <v>351</v>
      </c>
      <c r="H138" s="231">
        <v>1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91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280</v>
      </c>
    </row>
    <row r="139" s="2" customFormat="1" ht="62.7" customHeight="1">
      <c r="A139" s="38"/>
      <c r="B139" s="39"/>
      <c r="C139" s="227" t="s">
        <v>8</v>
      </c>
      <c r="D139" s="227" t="s">
        <v>210</v>
      </c>
      <c r="E139" s="228" t="s">
        <v>2585</v>
      </c>
      <c r="F139" s="229" t="s">
        <v>3755</v>
      </c>
      <c r="G139" s="230" t="s">
        <v>351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91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284</v>
      </c>
    </row>
    <row r="140" s="2" customFormat="1" ht="55.5" customHeight="1">
      <c r="A140" s="38"/>
      <c r="B140" s="39"/>
      <c r="C140" s="227" t="s">
        <v>249</v>
      </c>
      <c r="D140" s="227" t="s">
        <v>210</v>
      </c>
      <c r="E140" s="228" t="s">
        <v>2586</v>
      </c>
      <c r="F140" s="229" t="s">
        <v>2614</v>
      </c>
      <c r="G140" s="230" t="s">
        <v>351</v>
      </c>
      <c r="H140" s="231">
        <v>4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91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287</v>
      </c>
    </row>
    <row r="141" s="2" customFormat="1" ht="55.5" customHeight="1">
      <c r="A141" s="38"/>
      <c r="B141" s="39"/>
      <c r="C141" s="227" t="s">
        <v>288</v>
      </c>
      <c r="D141" s="227" t="s">
        <v>210</v>
      </c>
      <c r="E141" s="228" t="s">
        <v>2587</v>
      </c>
      <c r="F141" s="229" t="s">
        <v>2616</v>
      </c>
      <c r="G141" s="230" t="s">
        <v>351</v>
      </c>
      <c r="H141" s="231">
        <v>1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91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291</v>
      </c>
    </row>
    <row r="142" s="2" customFormat="1" ht="16.5" customHeight="1">
      <c r="A142" s="38"/>
      <c r="B142" s="39"/>
      <c r="C142" s="227" t="s">
        <v>256</v>
      </c>
      <c r="D142" s="227" t="s">
        <v>210</v>
      </c>
      <c r="E142" s="228" t="s">
        <v>2588</v>
      </c>
      <c r="F142" s="229" t="s">
        <v>2618</v>
      </c>
      <c r="G142" s="230" t="s">
        <v>351</v>
      </c>
      <c r="H142" s="231">
        <v>1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91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298</v>
      </c>
    </row>
    <row r="143" s="2" customFormat="1" ht="16.5" customHeight="1">
      <c r="A143" s="38"/>
      <c r="B143" s="39"/>
      <c r="C143" s="227" t="s">
        <v>300</v>
      </c>
      <c r="D143" s="227" t="s">
        <v>210</v>
      </c>
      <c r="E143" s="228" t="s">
        <v>2589</v>
      </c>
      <c r="F143" s="229" t="s">
        <v>2620</v>
      </c>
      <c r="G143" s="230" t="s">
        <v>351</v>
      </c>
      <c r="H143" s="231">
        <v>6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91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303</v>
      </c>
    </row>
    <row r="144" s="2" customFormat="1" ht="16.5" customHeight="1">
      <c r="A144" s="38"/>
      <c r="B144" s="39"/>
      <c r="C144" s="227" t="s">
        <v>261</v>
      </c>
      <c r="D144" s="227" t="s">
        <v>210</v>
      </c>
      <c r="E144" s="228" t="s">
        <v>2590</v>
      </c>
      <c r="F144" s="229" t="s">
        <v>2622</v>
      </c>
      <c r="G144" s="230" t="s">
        <v>351</v>
      </c>
      <c r="H144" s="231">
        <v>6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91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309</v>
      </c>
    </row>
    <row r="145" s="2" customFormat="1" ht="16.5" customHeight="1">
      <c r="A145" s="38"/>
      <c r="B145" s="39"/>
      <c r="C145" s="227" t="s">
        <v>7</v>
      </c>
      <c r="D145" s="227" t="s">
        <v>210</v>
      </c>
      <c r="E145" s="228" t="s">
        <v>2591</v>
      </c>
      <c r="F145" s="229" t="s">
        <v>2624</v>
      </c>
      <c r="G145" s="230" t="s">
        <v>351</v>
      </c>
      <c r="H145" s="231">
        <v>6</v>
      </c>
      <c r="I145" s="232"/>
      <c r="J145" s="233">
        <f>ROUND(I145*H145,2)</f>
        <v>0</v>
      </c>
      <c r="K145" s="234"/>
      <c r="L145" s="44"/>
      <c r="M145" s="288" t="s">
        <v>1</v>
      </c>
      <c r="N145" s="289" t="s">
        <v>44</v>
      </c>
      <c r="O145" s="290"/>
      <c r="P145" s="291">
        <f>O145*H145</f>
        <v>0</v>
      </c>
      <c r="Q145" s="291">
        <v>0</v>
      </c>
      <c r="R145" s="291">
        <f>Q145*H145</f>
        <v>0</v>
      </c>
      <c r="S145" s="291">
        <v>0</v>
      </c>
      <c r="T145" s="292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91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314</v>
      </c>
    </row>
    <row r="146" s="2" customFormat="1" ht="6.96" customHeight="1">
      <c r="A146" s="38"/>
      <c r="B146" s="66"/>
      <c r="C146" s="67"/>
      <c r="D146" s="67"/>
      <c r="E146" s="67"/>
      <c r="F146" s="67"/>
      <c r="G146" s="67"/>
      <c r="H146" s="67"/>
      <c r="I146" s="67"/>
      <c r="J146" s="67"/>
      <c r="K146" s="67"/>
      <c r="L146" s="44"/>
      <c r="M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</row>
  </sheetData>
  <sheetProtection sheet="1" autoFilter="0" formatColumns="0" formatRows="0" objects="1" scenarios="1" spinCount="100000" saltValue="KNVdyJWVbszUba26cw7P091Swy21GloP2ljahyJzQ9zFP0j28NDwzD5TO61ViSXRinIPZCu+gAF/gD4TLnulJQ==" hashValue="70Of6KysBKDlTk+FO1nHiJkXOm2iC3RSSwoLHUgOLCniJBWjRjho7jA1Dj2vYnD9VOG6cWjIdCunLeP4IJ/hgA==" algorithmName="SHA-512" password="CC35"/>
  <autoFilter ref="C121:K145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0:H110"/>
    <mergeCell ref="E112:H112"/>
    <mergeCell ref="E114:H114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147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1274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ROUND(J126,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ROUND((SUM(BE126:BE241)),  2)</f>
        <v>0</v>
      </c>
      <c r="G35" s="38"/>
      <c r="H35" s="38"/>
      <c r="I35" s="164">
        <v>0.20999999999999999</v>
      </c>
      <c r="J35" s="163">
        <f>ROUND(((SUM(BE126:BE241))*I35),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ROUND((SUM(BF126:BF241)),  2)</f>
        <v>0</v>
      </c>
      <c r="G36" s="38"/>
      <c r="H36" s="38"/>
      <c r="I36" s="164">
        <v>0.14999999999999999</v>
      </c>
      <c r="J36" s="163">
        <f>ROUND(((SUM(BF126:BF241))*I36),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ROUND((SUM(BG126:BG241)),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ROUND((SUM(BH126:BH241)),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ROUND((SUM(BI126:BI241)),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D.1.04 - Vytápění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J126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3756</v>
      </c>
      <c r="E99" s="191"/>
      <c r="F99" s="191"/>
      <c r="G99" s="191"/>
      <c r="H99" s="191"/>
      <c r="I99" s="191"/>
      <c r="J99" s="192">
        <f>J127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3757</v>
      </c>
      <c r="E100" s="191"/>
      <c r="F100" s="191"/>
      <c r="G100" s="191"/>
      <c r="H100" s="191"/>
      <c r="I100" s="191"/>
      <c r="J100" s="192">
        <f>J147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3758</v>
      </c>
      <c r="E101" s="191"/>
      <c r="F101" s="191"/>
      <c r="G101" s="191"/>
      <c r="H101" s="191"/>
      <c r="I101" s="191"/>
      <c r="J101" s="192">
        <f>J158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1278</v>
      </c>
      <c r="E102" s="191"/>
      <c r="F102" s="191"/>
      <c r="G102" s="191"/>
      <c r="H102" s="191"/>
      <c r="I102" s="191"/>
      <c r="J102" s="192">
        <f>J199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10" customFormat="1" ht="19.92" customHeight="1">
      <c r="A103" s="10"/>
      <c r="B103" s="194"/>
      <c r="C103" s="133"/>
      <c r="D103" s="195" t="s">
        <v>3759</v>
      </c>
      <c r="E103" s="196"/>
      <c r="F103" s="196"/>
      <c r="G103" s="196"/>
      <c r="H103" s="196"/>
      <c r="I103" s="196"/>
      <c r="J103" s="197">
        <f>J219</f>
        <v>0</v>
      </c>
      <c r="K103" s="133"/>
      <c r="L103" s="198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hidden="1" s="10" customFormat="1" ht="19.92" customHeight="1">
      <c r="A104" s="10"/>
      <c r="B104" s="194"/>
      <c r="C104" s="133"/>
      <c r="D104" s="195" t="s">
        <v>1280</v>
      </c>
      <c r="E104" s="196"/>
      <c r="F104" s="196"/>
      <c r="G104" s="196"/>
      <c r="H104" s="196"/>
      <c r="I104" s="196"/>
      <c r="J104" s="197">
        <f>J230</f>
        <v>0</v>
      </c>
      <c r="K104" s="133"/>
      <c r="L104" s="198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hidden="1" s="2" customFormat="1" ht="21.84" customHeight="1">
      <c r="A105" s="38"/>
      <c r="B105" s="39"/>
      <c r="C105" s="40"/>
      <c r="D105" s="40"/>
      <c r="E105" s="40"/>
      <c r="F105" s="40"/>
      <c r="G105" s="40"/>
      <c r="H105" s="40"/>
      <c r="I105" s="40"/>
      <c r="J105" s="40"/>
      <c r="K105" s="40"/>
      <c r="L105" s="63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</row>
    <row r="106" hidden="1" s="2" customFormat="1" ht="6.96" customHeight="1">
      <c r="A106" s="38"/>
      <c r="B106" s="66"/>
      <c r="C106" s="67"/>
      <c r="D106" s="67"/>
      <c r="E106" s="67"/>
      <c r="F106" s="67"/>
      <c r="G106" s="67"/>
      <c r="H106" s="67"/>
      <c r="I106" s="67"/>
      <c r="J106" s="67"/>
      <c r="K106" s="67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hidden="1"/>
    <row r="108" hidden="1"/>
    <row r="109" hidden="1"/>
    <row r="110" s="2" customFormat="1" ht="6.96" customHeight="1">
      <c r="A110" s="38"/>
      <c r="B110" s="68"/>
      <c r="C110" s="69"/>
      <c r="D110" s="69"/>
      <c r="E110" s="69"/>
      <c r="F110" s="69"/>
      <c r="G110" s="69"/>
      <c r="H110" s="69"/>
      <c r="I110" s="69"/>
      <c r="J110" s="69"/>
      <c r="K110" s="69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24.96" customHeight="1">
      <c r="A111" s="38"/>
      <c r="B111" s="39"/>
      <c r="C111" s="23" t="s">
        <v>193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6.96" customHeight="1">
      <c r="A112" s="38"/>
      <c r="B112" s="39"/>
      <c r="C112" s="40"/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16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26.25" customHeight="1">
      <c r="A114" s="38"/>
      <c r="B114" s="39"/>
      <c r="C114" s="40"/>
      <c r="D114" s="40"/>
      <c r="E114" s="183" t="str">
        <f>E7</f>
        <v>Přestavba a rozšíření domova pro seniory Jiráskova č.p.193 Broumov</v>
      </c>
      <c r="F114" s="32"/>
      <c r="G114" s="32"/>
      <c r="H114" s="32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1" customFormat="1" ht="12" customHeight="1">
      <c r="B115" s="21"/>
      <c r="C115" s="32" t="s">
        <v>157</v>
      </c>
      <c r="D115" s="22"/>
      <c r="E115" s="22"/>
      <c r="F115" s="22"/>
      <c r="G115" s="22"/>
      <c r="H115" s="22"/>
      <c r="I115" s="22"/>
      <c r="J115" s="22"/>
      <c r="K115" s="22"/>
      <c r="L115" s="20"/>
    </row>
    <row r="116" s="2" customFormat="1" ht="16.5" customHeight="1">
      <c r="A116" s="38"/>
      <c r="B116" s="39"/>
      <c r="C116" s="40"/>
      <c r="D116" s="40"/>
      <c r="E116" s="183" t="s">
        <v>3361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2" customHeight="1">
      <c r="A117" s="38"/>
      <c r="B117" s="39"/>
      <c r="C117" s="32" t="s">
        <v>159</v>
      </c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6.5" customHeight="1">
      <c r="A118" s="38"/>
      <c r="B118" s="39"/>
      <c r="C118" s="40"/>
      <c r="D118" s="40"/>
      <c r="E118" s="76" t="str">
        <f>E11</f>
        <v>D.1.04 - Vytápění</v>
      </c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2" customHeight="1">
      <c r="A120" s="38"/>
      <c r="B120" s="39"/>
      <c r="C120" s="32" t="s">
        <v>20</v>
      </c>
      <c r="D120" s="40"/>
      <c r="E120" s="40"/>
      <c r="F120" s="27" t="str">
        <f>F14</f>
        <v xml:space="preserve"> </v>
      </c>
      <c r="G120" s="40"/>
      <c r="H120" s="40"/>
      <c r="I120" s="32" t="s">
        <v>22</v>
      </c>
      <c r="J120" s="79" t="str">
        <f>IF(J14="","",J14)</f>
        <v>13. 3. 2022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40.05" customHeight="1">
      <c r="A122" s="38"/>
      <c r="B122" s="39"/>
      <c r="C122" s="32" t="s">
        <v>24</v>
      </c>
      <c r="D122" s="40"/>
      <c r="E122" s="40"/>
      <c r="F122" s="27" t="str">
        <f>E17</f>
        <v>Město Broumov, třída Masarykova 239,55001 Broumov</v>
      </c>
      <c r="G122" s="40"/>
      <c r="H122" s="40"/>
      <c r="I122" s="32" t="s">
        <v>32</v>
      </c>
      <c r="J122" s="36" t="str">
        <f>E23</f>
        <v xml:space="preserve">Ing. Ondřej Nesměrák, Ploštilova 1379,14300 Praha 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15.15" customHeight="1">
      <c r="A123" s="38"/>
      <c r="B123" s="39"/>
      <c r="C123" s="32" t="s">
        <v>30</v>
      </c>
      <c r="D123" s="40"/>
      <c r="E123" s="40"/>
      <c r="F123" s="27" t="str">
        <f>IF(E20="","",E20)</f>
        <v>Vyplň údaj</v>
      </c>
      <c r="G123" s="40"/>
      <c r="H123" s="40"/>
      <c r="I123" s="32" t="s">
        <v>36</v>
      </c>
      <c r="J123" s="36" t="str">
        <f>E26</f>
        <v xml:space="preserve"> </v>
      </c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0.32" customHeight="1">
      <c r="A124" s="38"/>
      <c r="B124" s="39"/>
      <c r="C124" s="40"/>
      <c r="D124" s="40"/>
      <c r="E124" s="40"/>
      <c r="F124" s="40"/>
      <c r="G124" s="40"/>
      <c r="H124" s="40"/>
      <c r="I124" s="40"/>
      <c r="J124" s="40"/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11" customFormat="1" ht="29.28" customHeight="1">
      <c r="A125" s="199"/>
      <c r="B125" s="200"/>
      <c r="C125" s="201" t="s">
        <v>194</v>
      </c>
      <c r="D125" s="202" t="s">
        <v>63</v>
      </c>
      <c r="E125" s="202" t="s">
        <v>59</v>
      </c>
      <c r="F125" s="202" t="s">
        <v>60</v>
      </c>
      <c r="G125" s="202" t="s">
        <v>195</v>
      </c>
      <c r="H125" s="202" t="s">
        <v>196</v>
      </c>
      <c r="I125" s="202" t="s">
        <v>197</v>
      </c>
      <c r="J125" s="203" t="s">
        <v>163</v>
      </c>
      <c r="K125" s="204" t="s">
        <v>198</v>
      </c>
      <c r="L125" s="205"/>
      <c r="M125" s="100" t="s">
        <v>1</v>
      </c>
      <c r="N125" s="101" t="s">
        <v>42</v>
      </c>
      <c r="O125" s="101" t="s">
        <v>199</v>
      </c>
      <c r="P125" s="101" t="s">
        <v>200</v>
      </c>
      <c r="Q125" s="101" t="s">
        <v>201</v>
      </c>
      <c r="R125" s="101" t="s">
        <v>202</v>
      </c>
      <c r="S125" s="101" t="s">
        <v>203</v>
      </c>
      <c r="T125" s="102" t="s">
        <v>204</v>
      </c>
      <c r="U125" s="199"/>
      <c r="V125" s="199"/>
      <c r="W125" s="199"/>
      <c r="X125" s="199"/>
      <c r="Y125" s="199"/>
      <c r="Z125" s="199"/>
      <c r="AA125" s="199"/>
      <c r="AB125" s="199"/>
      <c r="AC125" s="199"/>
      <c r="AD125" s="199"/>
      <c r="AE125" s="199"/>
    </row>
    <row r="126" s="2" customFormat="1" ht="22.8" customHeight="1">
      <c r="A126" s="38"/>
      <c r="B126" s="39"/>
      <c r="C126" s="107" t="s">
        <v>205</v>
      </c>
      <c r="D126" s="40"/>
      <c r="E126" s="40"/>
      <c r="F126" s="40"/>
      <c r="G126" s="40"/>
      <c r="H126" s="40"/>
      <c r="I126" s="40"/>
      <c r="J126" s="206">
        <f>BK126</f>
        <v>0</v>
      </c>
      <c r="K126" s="40"/>
      <c r="L126" s="44"/>
      <c r="M126" s="103"/>
      <c r="N126" s="207"/>
      <c r="O126" s="104"/>
      <c r="P126" s="208">
        <f>P127+P147+P158+P199</f>
        <v>0</v>
      </c>
      <c r="Q126" s="104"/>
      <c r="R126" s="208">
        <f>R127+R147+R158+R199</f>
        <v>0</v>
      </c>
      <c r="S126" s="104"/>
      <c r="T126" s="209">
        <f>T127+T147+T158+T199</f>
        <v>0</v>
      </c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T126" s="17" t="s">
        <v>77</v>
      </c>
      <c r="AU126" s="17" t="s">
        <v>165</v>
      </c>
      <c r="BK126" s="210">
        <f>BK127+BK147+BK158+BK199</f>
        <v>0</v>
      </c>
    </row>
    <row r="127" s="12" customFormat="1" ht="25.92" customHeight="1">
      <c r="A127" s="12"/>
      <c r="B127" s="211"/>
      <c r="C127" s="212"/>
      <c r="D127" s="213" t="s">
        <v>77</v>
      </c>
      <c r="E127" s="214" t="s">
        <v>1281</v>
      </c>
      <c r="F127" s="214" t="s">
        <v>3760</v>
      </c>
      <c r="G127" s="212"/>
      <c r="H127" s="212"/>
      <c r="I127" s="215"/>
      <c r="J127" s="216">
        <f>BK127</f>
        <v>0</v>
      </c>
      <c r="K127" s="212"/>
      <c r="L127" s="217"/>
      <c r="M127" s="218"/>
      <c r="N127" s="219"/>
      <c r="O127" s="219"/>
      <c r="P127" s="220">
        <f>SUM(P128:P146)</f>
        <v>0</v>
      </c>
      <c r="Q127" s="219"/>
      <c r="R127" s="220">
        <f>SUM(R128:R146)</f>
        <v>0</v>
      </c>
      <c r="S127" s="219"/>
      <c r="T127" s="221">
        <f>SUM(T128:T146)</f>
        <v>0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R127" s="222" t="s">
        <v>85</v>
      </c>
      <c r="AT127" s="223" t="s">
        <v>77</v>
      </c>
      <c r="AU127" s="223" t="s">
        <v>78</v>
      </c>
      <c r="AY127" s="222" t="s">
        <v>208</v>
      </c>
      <c r="BK127" s="224">
        <f>SUM(BK128:BK146)</f>
        <v>0</v>
      </c>
    </row>
    <row r="128" s="2" customFormat="1" ht="16.5" customHeight="1">
      <c r="A128" s="38"/>
      <c r="B128" s="39"/>
      <c r="C128" s="227" t="s">
        <v>85</v>
      </c>
      <c r="D128" s="227" t="s">
        <v>210</v>
      </c>
      <c r="E128" s="228" t="s">
        <v>1283</v>
      </c>
      <c r="F128" s="229" t="s">
        <v>1284</v>
      </c>
      <c r="G128" s="230" t="s">
        <v>1288</v>
      </c>
      <c r="H128" s="231">
        <v>2</v>
      </c>
      <c r="I128" s="232"/>
      <c r="J128" s="233">
        <f>ROUND(I128*H128,2)</f>
        <v>0</v>
      </c>
      <c r="K128" s="234"/>
      <c r="L128" s="44"/>
      <c r="M128" s="235" t="s">
        <v>1</v>
      </c>
      <c r="N128" s="236" t="s">
        <v>44</v>
      </c>
      <c r="O128" s="91"/>
      <c r="P128" s="237">
        <f>O128*H128</f>
        <v>0</v>
      </c>
      <c r="Q128" s="237">
        <v>0</v>
      </c>
      <c r="R128" s="237">
        <f>Q128*H128</f>
        <v>0</v>
      </c>
      <c r="S128" s="237">
        <v>0</v>
      </c>
      <c r="T128" s="238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9" t="s">
        <v>214</v>
      </c>
      <c r="AT128" s="239" t="s">
        <v>210</v>
      </c>
      <c r="AU128" s="239" t="s">
        <v>85</v>
      </c>
      <c r="AY128" s="17" t="s">
        <v>208</v>
      </c>
      <c r="BE128" s="240">
        <f>IF(N128="základní",J128,0)</f>
        <v>0</v>
      </c>
      <c r="BF128" s="240">
        <f>IF(N128="snížená",J128,0)</f>
        <v>0</v>
      </c>
      <c r="BG128" s="240">
        <f>IF(N128="zákl. přenesená",J128,0)</f>
        <v>0</v>
      </c>
      <c r="BH128" s="240">
        <f>IF(N128="sníž. přenesená",J128,0)</f>
        <v>0</v>
      </c>
      <c r="BI128" s="240">
        <f>IF(N128="nulová",J128,0)</f>
        <v>0</v>
      </c>
      <c r="BJ128" s="17" t="s">
        <v>91</v>
      </c>
      <c r="BK128" s="240">
        <f>ROUND(I128*H128,2)</f>
        <v>0</v>
      </c>
      <c r="BL128" s="17" t="s">
        <v>214</v>
      </c>
      <c r="BM128" s="239" t="s">
        <v>91</v>
      </c>
    </row>
    <row r="129" s="2" customFormat="1" ht="16.5" customHeight="1">
      <c r="A129" s="38"/>
      <c r="B129" s="39"/>
      <c r="C129" s="227" t="s">
        <v>91</v>
      </c>
      <c r="D129" s="227" t="s">
        <v>210</v>
      </c>
      <c r="E129" s="228" t="s">
        <v>1286</v>
      </c>
      <c r="F129" s="229" t="s">
        <v>1287</v>
      </c>
      <c r="G129" s="230" t="s">
        <v>1288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214</v>
      </c>
    </row>
    <row r="130" s="2" customFormat="1" ht="16.5" customHeight="1">
      <c r="A130" s="38"/>
      <c r="B130" s="39"/>
      <c r="C130" s="227" t="s">
        <v>223</v>
      </c>
      <c r="D130" s="227" t="s">
        <v>210</v>
      </c>
      <c r="E130" s="228" t="s">
        <v>1289</v>
      </c>
      <c r="F130" s="229" t="s">
        <v>1290</v>
      </c>
      <c r="G130" s="230" t="s">
        <v>1288</v>
      </c>
      <c r="H130" s="231">
        <v>1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226</v>
      </c>
    </row>
    <row r="131" s="2" customFormat="1" ht="16.5" customHeight="1">
      <c r="A131" s="38"/>
      <c r="B131" s="39"/>
      <c r="C131" s="227" t="s">
        <v>214</v>
      </c>
      <c r="D131" s="227" t="s">
        <v>210</v>
      </c>
      <c r="E131" s="228" t="s">
        <v>1291</v>
      </c>
      <c r="F131" s="229" t="s">
        <v>1292</v>
      </c>
      <c r="G131" s="230" t="s">
        <v>1288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231</v>
      </c>
    </row>
    <row r="132" s="2" customFormat="1" ht="16.5" customHeight="1">
      <c r="A132" s="38"/>
      <c r="B132" s="39"/>
      <c r="C132" s="227" t="s">
        <v>233</v>
      </c>
      <c r="D132" s="227" t="s">
        <v>210</v>
      </c>
      <c r="E132" s="228" t="s">
        <v>1293</v>
      </c>
      <c r="F132" s="229" t="s">
        <v>1294</v>
      </c>
      <c r="G132" s="230" t="s">
        <v>1288</v>
      </c>
      <c r="H132" s="231">
        <v>1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236</v>
      </c>
    </row>
    <row r="133" s="2" customFormat="1" ht="21.75" customHeight="1">
      <c r="A133" s="38"/>
      <c r="B133" s="39"/>
      <c r="C133" s="227" t="s">
        <v>226</v>
      </c>
      <c r="D133" s="227" t="s">
        <v>210</v>
      </c>
      <c r="E133" s="228" t="s">
        <v>1295</v>
      </c>
      <c r="F133" s="229" t="s">
        <v>1296</v>
      </c>
      <c r="G133" s="230" t="s">
        <v>1288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240</v>
      </c>
    </row>
    <row r="134" s="2" customFormat="1" ht="24.15" customHeight="1">
      <c r="A134" s="38"/>
      <c r="B134" s="39"/>
      <c r="C134" s="227" t="s">
        <v>242</v>
      </c>
      <c r="D134" s="227" t="s">
        <v>210</v>
      </c>
      <c r="E134" s="228" t="s">
        <v>1297</v>
      </c>
      <c r="F134" s="229" t="s">
        <v>1298</v>
      </c>
      <c r="G134" s="230" t="s">
        <v>1285</v>
      </c>
      <c r="H134" s="231">
        <v>2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245</v>
      </c>
    </row>
    <row r="135" s="2" customFormat="1" ht="16.5" customHeight="1">
      <c r="A135" s="38"/>
      <c r="B135" s="39"/>
      <c r="C135" s="227" t="s">
        <v>231</v>
      </c>
      <c r="D135" s="227" t="s">
        <v>210</v>
      </c>
      <c r="E135" s="228" t="s">
        <v>1299</v>
      </c>
      <c r="F135" s="229" t="s">
        <v>1300</v>
      </c>
      <c r="G135" s="230" t="s">
        <v>1288</v>
      </c>
      <c r="H135" s="231">
        <v>2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249</v>
      </c>
    </row>
    <row r="136" s="2" customFormat="1" ht="21.75" customHeight="1">
      <c r="A136" s="38"/>
      <c r="B136" s="39"/>
      <c r="C136" s="227" t="s">
        <v>252</v>
      </c>
      <c r="D136" s="227" t="s">
        <v>210</v>
      </c>
      <c r="E136" s="228" t="s">
        <v>1301</v>
      </c>
      <c r="F136" s="229" t="s">
        <v>3761</v>
      </c>
      <c r="G136" s="230" t="s">
        <v>1285</v>
      </c>
      <c r="H136" s="231">
        <v>1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256</v>
      </c>
    </row>
    <row r="137" s="2" customFormat="1" ht="16.5" customHeight="1">
      <c r="A137" s="38"/>
      <c r="B137" s="39"/>
      <c r="C137" s="227" t="s">
        <v>236</v>
      </c>
      <c r="D137" s="227" t="s">
        <v>210</v>
      </c>
      <c r="E137" s="228" t="s">
        <v>1303</v>
      </c>
      <c r="F137" s="229" t="s">
        <v>1304</v>
      </c>
      <c r="G137" s="230" t="s">
        <v>1285</v>
      </c>
      <c r="H137" s="231">
        <v>1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261</v>
      </c>
    </row>
    <row r="138" s="2" customFormat="1" ht="16.5" customHeight="1">
      <c r="A138" s="38"/>
      <c r="B138" s="39"/>
      <c r="C138" s="227" t="s">
        <v>264</v>
      </c>
      <c r="D138" s="227" t="s">
        <v>210</v>
      </c>
      <c r="E138" s="228" t="s">
        <v>1305</v>
      </c>
      <c r="F138" s="229" t="s">
        <v>1306</v>
      </c>
      <c r="G138" s="230" t="s">
        <v>1285</v>
      </c>
      <c r="H138" s="231">
        <v>1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268</v>
      </c>
    </row>
    <row r="139" s="2" customFormat="1" ht="16.5" customHeight="1">
      <c r="A139" s="38"/>
      <c r="B139" s="39"/>
      <c r="C139" s="227" t="s">
        <v>240</v>
      </c>
      <c r="D139" s="227" t="s">
        <v>210</v>
      </c>
      <c r="E139" s="228" t="s">
        <v>1307</v>
      </c>
      <c r="F139" s="229" t="s">
        <v>1308</v>
      </c>
      <c r="G139" s="230" t="s">
        <v>1285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272</v>
      </c>
    </row>
    <row r="140" s="2" customFormat="1" ht="24.15" customHeight="1">
      <c r="A140" s="38"/>
      <c r="B140" s="39"/>
      <c r="C140" s="227" t="s">
        <v>274</v>
      </c>
      <c r="D140" s="227" t="s">
        <v>210</v>
      </c>
      <c r="E140" s="228" t="s">
        <v>1309</v>
      </c>
      <c r="F140" s="229" t="s">
        <v>1310</v>
      </c>
      <c r="G140" s="230" t="s">
        <v>1285</v>
      </c>
      <c r="H140" s="231">
        <v>1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277</v>
      </c>
    </row>
    <row r="141" s="2" customFormat="1" ht="16.5" customHeight="1">
      <c r="A141" s="38"/>
      <c r="B141" s="39"/>
      <c r="C141" s="227" t="s">
        <v>245</v>
      </c>
      <c r="D141" s="227" t="s">
        <v>210</v>
      </c>
      <c r="E141" s="228" t="s">
        <v>1311</v>
      </c>
      <c r="F141" s="229" t="s">
        <v>1312</v>
      </c>
      <c r="G141" s="230" t="s">
        <v>1285</v>
      </c>
      <c r="H141" s="231">
        <v>1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280</v>
      </c>
    </row>
    <row r="142" s="2" customFormat="1" ht="16.5" customHeight="1">
      <c r="A142" s="38"/>
      <c r="B142" s="39"/>
      <c r="C142" s="227" t="s">
        <v>8</v>
      </c>
      <c r="D142" s="227" t="s">
        <v>210</v>
      </c>
      <c r="E142" s="228" t="s">
        <v>3762</v>
      </c>
      <c r="F142" s="229" t="s">
        <v>3763</v>
      </c>
      <c r="G142" s="230" t="s">
        <v>1285</v>
      </c>
      <c r="H142" s="231">
        <v>1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284</v>
      </c>
    </row>
    <row r="143" s="2" customFormat="1" ht="16.5" customHeight="1">
      <c r="A143" s="38"/>
      <c r="B143" s="39"/>
      <c r="C143" s="227" t="s">
        <v>249</v>
      </c>
      <c r="D143" s="227" t="s">
        <v>210</v>
      </c>
      <c r="E143" s="228" t="s">
        <v>1315</v>
      </c>
      <c r="F143" s="229" t="s">
        <v>1316</v>
      </c>
      <c r="G143" s="230" t="s">
        <v>1285</v>
      </c>
      <c r="H143" s="231">
        <v>1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287</v>
      </c>
    </row>
    <row r="144" s="2" customFormat="1" ht="24.15" customHeight="1">
      <c r="A144" s="38"/>
      <c r="B144" s="39"/>
      <c r="C144" s="227" t="s">
        <v>288</v>
      </c>
      <c r="D144" s="227" t="s">
        <v>210</v>
      </c>
      <c r="E144" s="228" t="s">
        <v>1317</v>
      </c>
      <c r="F144" s="229" t="s">
        <v>1318</v>
      </c>
      <c r="G144" s="230" t="s">
        <v>1288</v>
      </c>
      <c r="H144" s="231">
        <v>4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291</v>
      </c>
    </row>
    <row r="145" s="2" customFormat="1" ht="24.15" customHeight="1">
      <c r="A145" s="38"/>
      <c r="B145" s="39"/>
      <c r="C145" s="227" t="s">
        <v>256</v>
      </c>
      <c r="D145" s="227" t="s">
        <v>210</v>
      </c>
      <c r="E145" s="228" t="s">
        <v>1319</v>
      </c>
      <c r="F145" s="229" t="s">
        <v>1320</v>
      </c>
      <c r="G145" s="230" t="s">
        <v>1288</v>
      </c>
      <c r="H145" s="231">
        <v>1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298</v>
      </c>
    </row>
    <row r="146" s="2" customFormat="1" ht="16.5" customHeight="1">
      <c r="A146" s="38"/>
      <c r="B146" s="39"/>
      <c r="C146" s="227" t="s">
        <v>300</v>
      </c>
      <c r="D146" s="227" t="s">
        <v>210</v>
      </c>
      <c r="E146" s="228" t="s">
        <v>1321</v>
      </c>
      <c r="F146" s="229" t="s">
        <v>1322</v>
      </c>
      <c r="G146" s="230" t="s">
        <v>1288</v>
      </c>
      <c r="H146" s="231">
        <v>5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303</v>
      </c>
    </row>
    <row r="147" s="12" customFormat="1" ht="25.92" customHeight="1">
      <c r="A147" s="12"/>
      <c r="B147" s="211"/>
      <c r="C147" s="212"/>
      <c r="D147" s="213" t="s">
        <v>77</v>
      </c>
      <c r="E147" s="214" t="s">
        <v>1323</v>
      </c>
      <c r="F147" s="214" t="s">
        <v>3764</v>
      </c>
      <c r="G147" s="212"/>
      <c r="H147" s="212"/>
      <c r="I147" s="215"/>
      <c r="J147" s="216">
        <f>BK147</f>
        <v>0</v>
      </c>
      <c r="K147" s="212"/>
      <c r="L147" s="217"/>
      <c r="M147" s="218"/>
      <c r="N147" s="219"/>
      <c r="O147" s="219"/>
      <c r="P147" s="220">
        <f>SUM(P148:P157)</f>
        <v>0</v>
      </c>
      <c r="Q147" s="219"/>
      <c r="R147" s="220">
        <f>SUM(R148:R157)</f>
        <v>0</v>
      </c>
      <c r="S147" s="219"/>
      <c r="T147" s="221">
        <f>SUM(T148:T157)</f>
        <v>0</v>
      </c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R147" s="222" t="s">
        <v>85</v>
      </c>
      <c r="AT147" s="223" t="s">
        <v>77</v>
      </c>
      <c r="AU147" s="223" t="s">
        <v>78</v>
      </c>
      <c r="AY147" s="222" t="s">
        <v>208</v>
      </c>
      <c r="BK147" s="224">
        <f>SUM(BK148:BK157)</f>
        <v>0</v>
      </c>
    </row>
    <row r="148" s="2" customFormat="1" ht="16.5" customHeight="1">
      <c r="A148" s="38"/>
      <c r="B148" s="39"/>
      <c r="C148" s="227" t="s">
        <v>261</v>
      </c>
      <c r="D148" s="227" t="s">
        <v>210</v>
      </c>
      <c r="E148" s="228" t="s">
        <v>1325</v>
      </c>
      <c r="F148" s="229" t="s">
        <v>1326</v>
      </c>
      <c r="G148" s="230" t="s">
        <v>267</v>
      </c>
      <c r="H148" s="231">
        <v>3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309</v>
      </c>
    </row>
    <row r="149" s="2" customFormat="1" ht="16.5" customHeight="1">
      <c r="A149" s="38"/>
      <c r="B149" s="39"/>
      <c r="C149" s="227" t="s">
        <v>7</v>
      </c>
      <c r="D149" s="227" t="s">
        <v>210</v>
      </c>
      <c r="E149" s="228" t="s">
        <v>1327</v>
      </c>
      <c r="F149" s="229" t="s">
        <v>1328</v>
      </c>
      <c r="G149" s="230" t="s">
        <v>267</v>
      </c>
      <c r="H149" s="231">
        <v>5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314</v>
      </c>
    </row>
    <row r="150" s="2" customFormat="1" ht="16.5" customHeight="1">
      <c r="A150" s="38"/>
      <c r="B150" s="39"/>
      <c r="C150" s="227" t="s">
        <v>268</v>
      </c>
      <c r="D150" s="227" t="s">
        <v>210</v>
      </c>
      <c r="E150" s="228" t="s">
        <v>1329</v>
      </c>
      <c r="F150" s="229" t="s">
        <v>1330</v>
      </c>
      <c r="G150" s="230" t="s">
        <v>267</v>
      </c>
      <c r="H150" s="231">
        <v>4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317</v>
      </c>
    </row>
    <row r="151" s="2" customFormat="1" ht="16.5" customHeight="1">
      <c r="A151" s="38"/>
      <c r="B151" s="39"/>
      <c r="C151" s="227" t="s">
        <v>319</v>
      </c>
      <c r="D151" s="227" t="s">
        <v>210</v>
      </c>
      <c r="E151" s="228" t="s">
        <v>1331</v>
      </c>
      <c r="F151" s="229" t="s">
        <v>1332</v>
      </c>
      <c r="G151" s="230" t="s">
        <v>267</v>
      </c>
      <c r="H151" s="231">
        <v>17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322</v>
      </c>
    </row>
    <row r="152" s="2" customFormat="1" ht="16.5" customHeight="1">
      <c r="A152" s="38"/>
      <c r="B152" s="39"/>
      <c r="C152" s="227" t="s">
        <v>272</v>
      </c>
      <c r="D152" s="227" t="s">
        <v>210</v>
      </c>
      <c r="E152" s="228" t="s">
        <v>1333</v>
      </c>
      <c r="F152" s="229" t="s">
        <v>1334</v>
      </c>
      <c r="G152" s="230" t="s">
        <v>267</v>
      </c>
      <c r="H152" s="231">
        <v>14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326</v>
      </c>
    </row>
    <row r="153" s="2" customFormat="1" ht="16.5" customHeight="1">
      <c r="A153" s="38"/>
      <c r="B153" s="39"/>
      <c r="C153" s="227" t="s">
        <v>328</v>
      </c>
      <c r="D153" s="227" t="s">
        <v>210</v>
      </c>
      <c r="E153" s="228" t="s">
        <v>1335</v>
      </c>
      <c r="F153" s="229" t="s">
        <v>1336</v>
      </c>
      <c r="G153" s="230" t="s">
        <v>267</v>
      </c>
      <c r="H153" s="231">
        <v>10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331</v>
      </c>
    </row>
    <row r="154" s="2" customFormat="1" ht="21.75" customHeight="1">
      <c r="A154" s="38"/>
      <c r="B154" s="39"/>
      <c r="C154" s="227" t="s">
        <v>277</v>
      </c>
      <c r="D154" s="227" t="s">
        <v>210</v>
      </c>
      <c r="E154" s="228" t="s">
        <v>1337</v>
      </c>
      <c r="F154" s="229" t="s">
        <v>1338</v>
      </c>
      <c r="G154" s="230" t="s">
        <v>267</v>
      </c>
      <c r="H154" s="231">
        <v>43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334</v>
      </c>
    </row>
    <row r="155" s="2" customFormat="1" ht="16.5" customHeight="1">
      <c r="A155" s="38"/>
      <c r="B155" s="39"/>
      <c r="C155" s="227" t="s">
        <v>336</v>
      </c>
      <c r="D155" s="227" t="s">
        <v>210</v>
      </c>
      <c r="E155" s="228" t="s">
        <v>1339</v>
      </c>
      <c r="F155" s="229" t="s">
        <v>1340</v>
      </c>
      <c r="G155" s="230" t="s">
        <v>267</v>
      </c>
      <c r="H155" s="231">
        <v>53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339</v>
      </c>
    </row>
    <row r="156" s="2" customFormat="1" ht="21.75" customHeight="1">
      <c r="A156" s="38"/>
      <c r="B156" s="39"/>
      <c r="C156" s="227" t="s">
        <v>280</v>
      </c>
      <c r="D156" s="227" t="s">
        <v>210</v>
      </c>
      <c r="E156" s="228" t="s">
        <v>1341</v>
      </c>
      <c r="F156" s="229" t="s">
        <v>1342</v>
      </c>
      <c r="G156" s="230" t="s">
        <v>267</v>
      </c>
      <c r="H156" s="231">
        <v>10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343</v>
      </c>
    </row>
    <row r="157" s="2" customFormat="1" ht="21.75" customHeight="1">
      <c r="A157" s="38"/>
      <c r="B157" s="39"/>
      <c r="C157" s="227" t="s">
        <v>345</v>
      </c>
      <c r="D157" s="227" t="s">
        <v>210</v>
      </c>
      <c r="E157" s="228" t="s">
        <v>1343</v>
      </c>
      <c r="F157" s="229" t="s">
        <v>1344</v>
      </c>
      <c r="G157" s="230" t="s">
        <v>1345</v>
      </c>
      <c r="H157" s="231">
        <v>2.5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347</v>
      </c>
    </row>
    <row r="158" s="12" customFormat="1" ht="25.92" customHeight="1">
      <c r="A158" s="12"/>
      <c r="B158" s="211"/>
      <c r="C158" s="212"/>
      <c r="D158" s="213" t="s">
        <v>77</v>
      </c>
      <c r="E158" s="214" t="s">
        <v>1346</v>
      </c>
      <c r="F158" s="214" t="s">
        <v>3765</v>
      </c>
      <c r="G158" s="212"/>
      <c r="H158" s="212"/>
      <c r="I158" s="215"/>
      <c r="J158" s="216">
        <f>BK158</f>
        <v>0</v>
      </c>
      <c r="K158" s="212"/>
      <c r="L158" s="217"/>
      <c r="M158" s="218"/>
      <c r="N158" s="219"/>
      <c r="O158" s="219"/>
      <c r="P158" s="220">
        <f>SUM(P159:P198)</f>
        <v>0</v>
      </c>
      <c r="Q158" s="219"/>
      <c r="R158" s="220">
        <f>SUM(R159:R198)</f>
        <v>0</v>
      </c>
      <c r="S158" s="219"/>
      <c r="T158" s="221">
        <f>SUM(T159:T198)</f>
        <v>0</v>
      </c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R158" s="222" t="s">
        <v>85</v>
      </c>
      <c r="AT158" s="223" t="s">
        <v>77</v>
      </c>
      <c r="AU158" s="223" t="s">
        <v>78</v>
      </c>
      <c r="AY158" s="222" t="s">
        <v>208</v>
      </c>
      <c r="BK158" s="224">
        <f>SUM(BK159:BK198)</f>
        <v>0</v>
      </c>
    </row>
    <row r="159" s="2" customFormat="1" ht="16.5" customHeight="1">
      <c r="A159" s="38"/>
      <c r="B159" s="39"/>
      <c r="C159" s="227" t="s">
        <v>284</v>
      </c>
      <c r="D159" s="227" t="s">
        <v>210</v>
      </c>
      <c r="E159" s="228" t="s">
        <v>1348</v>
      </c>
      <c r="F159" s="229" t="s">
        <v>1349</v>
      </c>
      <c r="G159" s="230" t="s">
        <v>689</v>
      </c>
      <c r="H159" s="231">
        <v>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352</v>
      </c>
    </row>
    <row r="160" s="2" customFormat="1" ht="16.5" customHeight="1">
      <c r="A160" s="38"/>
      <c r="B160" s="39"/>
      <c r="C160" s="227" t="s">
        <v>353</v>
      </c>
      <c r="D160" s="227" t="s">
        <v>210</v>
      </c>
      <c r="E160" s="228" t="s">
        <v>3766</v>
      </c>
      <c r="F160" s="229" t="s">
        <v>1351</v>
      </c>
      <c r="G160" s="230" t="s">
        <v>689</v>
      </c>
      <c r="H160" s="231">
        <v>12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356</v>
      </c>
    </row>
    <row r="161" s="2" customFormat="1" ht="16.5" customHeight="1">
      <c r="A161" s="38"/>
      <c r="B161" s="39"/>
      <c r="C161" s="227" t="s">
        <v>287</v>
      </c>
      <c r="D161" s="227" t="s">
        <v>210</v>
      </c>
      <c r="E161" s="228" t="s">
        <v>3767</v>
      </c>
      <c r="F161" s="229" t="s">
        <v>1355</v>
      </c>
      <c r="G161" s="230" t="s">
        <v>1285</v>
      </c>
      <c r="H161" s="231">
        <v>1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360</v>
      </c>
    </row>
    <row r="162" s="2" customFormat="1" ht="16.5" customHeight="1">
      <c r="A162" s="38"/>
      <c r="B162" s="39"/>
      <c r="C162" s="227" t="s">
        <v>363</v>
      </c>
      <c r="D162" s="227" t="s">
        <v>210</v>
      </c>
      <c r="E162" s="228" t="s">
        <v>3768</v>
      </c>
      <c r="F162" s="229" t="s">
        <v>1357</v>
      </c>
      <c r="G162" s="230" t="s">
        <v>689</v>
      </c>
      <c r="H162" s="231">
        <v>2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366</v>
      </c>
    </row>
    <row r="163" s="2" customFormat="1" ht="24.15" customHeight="1">
      <c r="A163" s="38"/>
      <c r="B163" s="39"/>
      <c r="C163" s="227" t="s">
        <v>291</v>
      </c>
      <c r="D163" s="227" t="s">
        <v>210</v>
      </c>
      <c r="E163" s="228" t="s">
        <v>3769</v>
      </c>
      <c r="F163" s="229" t="s">
        <v>1359</v>
      </c>
      <c r="G163" s="230" t="s">
        <v>1285</v>
      </c>
      <c r="H163" s="231">
        <v>96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370</v>
      </c>
    </row>
    <row r="164" s="2" customFormat="1" ht="16.5" customHeight="1">
      <c r="A164" s="38"/>
      <c r="B164" s="39"/>
      <c r="C164" s="227" t="s">
        <v>372</v>
      </c>
      <c r="D164" s="227" t="s">
        <v>210</v>
      </c>
      <c r="E164" s="228" t="s">
        <v>1360</v>
      </c>
      <c r="F164" s="229" t="s">
        <v>1361</v>
      </c>
      <c r="G164" s="230" t="s">
        <v>1285</v>
      </c>
      <c r="H164" s="231">
        <v>2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375</v>
      </c>
    </row>
    <row r="165" s="2" customFormat="1" ht="16.5" customHeight="1">
      <c r="A165" s="38"/>
      <c r="B165" s="39"/>
      <c r="C165" s="227" t="s">
        <v>298</v>
      </c>
      <c r="D165" s="227" t="s">
        <v>210</v>
      </c>
      <c r="E165" s="228" t="s">
        <v>3770</v>
      </c>
      <c r="F165" s="229" t="s">
        <v>3771</v>
      </c>
      <c r="G165" s="230" t="s">
        <v>689</v>
      </c>
      <c r="H165" s="231">
        <v>5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380</v>
      </c>
    </row>
    <row r="166" s="2" customFormat="1" ht="16.5" customHeight="1">
      <c r="A166" s="38"/>
      <c r="B166" s="39"/>
      <c r="C166" s="227" t="s">
        <v>383</v>
      </c>
      <c r="D166" s="227" t="s">
        <v>210</v>
      </c>
      <c r="E166" s="228" t="s">
        <v>1362</v>
      </c>
      <c r="F166" s="229" t="s">
        <v>1363</v>
      </c>
      <c r="G166" s="230" t="s">
        <v>689</v>
      </c>
      <c r="H166" s="231">
        <v>14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386</v>
      </c>
    </row>
    <row r="167" s="2" customFormat="1" ht="16.5" customHeight="1">
      <c r="A167" s="38"/>
      <c r="B167" s="39"/>
      <c r="C167" s="227" t="s">
        <v>303</v>
      </c>
      <c r="D167" s="227" t="s">
        <v>210</v>
      </c>
      <c r="E167" s="228" t="s">
        <v>1364</v>
      </c>
      <c r="F167" s="229" t="s">
        <v>1365</v>
      </c>
      <c r="G167" s="230" t="s">
        <v>689</v>
      </c>
      <c r="H167" s="231">
        <v>3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389</v>
      </c>
    </row>
    <row r="168" s="2" customFormat="1" ht="16.5" customHeight="1">
      <c r="A168" s="38"/>
      <c r="B168" s="39"/>
      <c r="C168" s="227" t="s">
        <v>390</v>
      </c>
      <c r="D168" s="227" t="s">
        <v>210</v>
      </c>
      <c r="E168" s="228" t="s">
        <v>1366</v>
      </c>
      <c r="F168" s="229" t="s">
        <v>1367</v>
      </c>
      <c r="G168" s="230" t="s">
        <v>689</v>
      </c>
      <c r="H168" s="231">
        <v>28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393</v>
      </c>
    </row>
    <row r="169" s="2" customFormat="1" ht="16.5" customHeight="1">
      <c r="A169" s="38"/>
      <c r="B169" s="39"/>
      <c r="C169" s="227" t="s">
        <v>309</v>
      </c>
      <c r="D169" s="227" t="s">
        <v>210</v>
      </c>
      <c r="E169" s="228" t="s">
        <v>1368</v>
      </c>
      <c r="F169" s="229" t="s">
        <v>1369</v>
      </c>
      <c r="G169" s="230" t="s">
        <v>689</v>
      </c>
      <c r="H169" s="231">
        <v>7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396</v>
      </c>
    </row>
    <row r="170" s="2" customFormat="1" ht="16.5" customHeight="1">
      <c r="A170" s="38"/>
      <c r="B170" s="39"/>
      <c r="C170" s="227" t="s">
        <v>397</v>
      </c>
      <c r="D170" s="227" t="s">
        <v>210</v>
      </c>
      <c r="E170" s="228" t="s">
        <v>3772</v>
      </c>
      <c r="F170" s="229" t="s">
        <v>1373</v>
      </c>
      <c r="G170" s="230" t="s">
        <v>689</v>
      </c>
      <c r="H170" s="231">
        <v>5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400</v>
      </c>
    </row>
    <row r="171" s="2" customFormat="1" ht="16.5" customHeight="1">
      <c r="A171" s="38"/>
      <c r="B171" s="39"/>
      <c r="C171" s="227" t="s">
        <v>314</v>
      </c>
      <c r="D171" s="227" t="s">
        <v>210</v>
      </c>
      <c r="E171" s="228" t="s">
        <v>1376</v>
      </c>
      <c r="F171" s="229" t="s">
        <v>1377</v>
      </c>
      <c r="G171" s="230" t="s">
        <v>689</v>
      </c>
      <c r="H171" s="231">
        <v>2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405</v>
      </c>
    </row>
    <row r="172" s="2" customFormat="1" ht="16.5" customHeight="1">
      <c r="A172" s="38"/>
      <c r="B172" s="39"/>
      <c r="C172" s="227" t="s">
        <v>407</v>
      </c>
      <c r="D172" s="227" t="s">
        <v>210</v>
      </c>
      <c r="E172" s="228" t="s">
        <v>1378</v>
      </c>
      <c r="F172" s="229" t="s">
        <v>1379</v>
      </c>
      <c r="G172" s="230" t="s">
        <v>689</v>
      </c>
      <c r="H172" s="231">
        <v>1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410</v>
      </c>
    </row>
    <row r="173" s="2" customFormat="1" ht="16.5" customHeight="1">
      <c r="A173" s="38"/>
      <c r="B173" s="39"/>
      <c r="C173" s="227" t="s">
        <v>317</v>
      </c>
      <c r="D173" s="227" t="s">
        <v>210</v>
      </c>
      <c r="E173" s="228" t="s">
        <v>1380</v>
      </c>
      <c r="F173" s="229" t="s">
        <v>1381</v>
      </c>
      <c r="G173" s="230" t="s">
        <v>689</v>
      </c>
      <c r="H173" s="231">
        <v>5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413</v>
      </c>
    </row>
    <row r="174" s="2" customFormat="1" ht="16.5" customHeight="1">
      <c r="A174" s="38"/>
      <c r="B174" s="39"/>
      <c r="C174" s="227" t="s">
        <v>414</v>
      </c>
      <c r="D174" s="227" t="s">
        <v>210</v>
      </c>
      <c r="E174" s="228" t="s">
        <v>1382</v>
      </c>
      <c r="F174" s="229" t="s">
        <v>1383</v>
      </c>
      <c r="G174" s="230" t="s">
        <v>689</v>
      </c>
      <c r="H174" s="231">
        <v>1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85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417</v>
      </c>
    </row>
    <row r="175" s="2" customFormat="1" ht="16.5" customHeight="1">
      <c r="A175" s="38"/>
      <c r="B175" s="39"/>
      <c r="C175" s="227" t="s">
        <v>322</v>
      </c>
      <c r="D175" s="227" t="s">
        <v>210</v>
      </c>
      <c r="E175" s="228" t="s">
        <v>1384</v>
      </c>
      <c r="F175" s="229" t="s">
        <v>1385</v>
      </c>
      <c r="G175" s="230" t="s">
        <v>689</v>
      </c>
      <c r="H175" s="231">
        <v>1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426</v>
      </c>
    </row>
    <row r="176" s="2" customFormat="1" ht="16.5" customHeight="1">
      <c r="A176" s="38"/>
      <c r="B176" s="39"/>
      <c r="C176" s="227" t="s">
        <v>430</v>
      </c>
      <c r="D176" s="227" t="s">
        <v>210</v>
      </c>
      <c r="E176" s="228" t="s">
        <v>3773</v>
      </c>
      <c r="F176" s="229" t="s">
        <v>3774</v>
      </c>
      <c r="G176" s="230" t="s">
        <v>689</v>
      </c>
      <c r="H176" s="231">
        <v>2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433</v>
      </c>
    </row>
    <row r="177" s="2" customFormat="1" ht="16.5" customHeight="1">
      <c r="A177" s="38"/>
      <c r="B177" s="39"/>
      <c r="C177" s="227" t="s">
        <v>326</v>
      </c>
      <c r="D177" s="227" t="s">
        <v>210</v>
      </c>
      <c r="E177" s="228" t="s">
        <v>1386</v>
      </c>
      <c r="F177" s="229" t="s">
        <v>1387</v>
      </c>
      <c r="G177" s="230" t="s">
        <v>689</v>
      </c>
      <c r="H177" s="231">
        <v>1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440</v>
      </c>
    </row>
    <row r="178" s="2" customFormat="1" ht="16.5" customHeight="1">
      <c r="A178" s="38"/>
      <c r="B178" s="39"/>
      <c r="C178" s="227" t="s">
        <v>448</v>
      </c>
      <c r="D178" s="227" t="s">
        <v>210</v>
      </c>
      <c r="E178" s="228" t="s">
        <v>1388</v>
      </c>
      <c r="F178" s="229" t="s">
        <v>1389</v>
      </c>
      <c r="G178" s="230" t="s">
        <v>689</v>
      </c>
      <c r="H178" s="231">
        <v>4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451</v>
      </c>
    </row>
    <row r="179" s="2" customFormat="1" ht="16.5" customHeight="1">
      <c r="A179" s="38"/>
      <c r="B179" s="39"/>
      <c r="C179" s="227" t="s">
        <v>331</v>
      </c>
      <c r="D179" s="227" t="s">
        <v>210</v>
      </c>
      <c r="E179" s="228" t="s">
        <v>1390</v>
      </c>
      <c r="F179" s="229" t="s">
        <v>1391</v>
      </c>
      <c r="G179" s="230" t="s">
        <v>689</v>
      </c>
      <c r="H179" s="231">
        <v>2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455</v>
      </c>
    </row>
    <row r="180" s="2" customFormat="1" ht="16.5" customHeight="1">
      <c r="A180" s="38"/>
      <c r="B180" s="39"/>
      <c r="C180" s="227" t="s">
        <v>457</v>
      </c>
      <c r="D180" s="227" t="s">
        <v>210</v>
      </c>
      <c r="E180" s="228" t="s">
        <v>1392</v>
      </c>
      <c r="F180" s="229" t="s">
        <v>1393</v>
      </c>
      <c r="G180" s="230" t="s">
        <v>689</v>
      </c>
      <c r="H180" s="231">
        <v>14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85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460</v>
      </c>
    </row>
    <row r="181" s="2" customFormat="1" ht="16.5" customHeight="1">
      <c r="A181" s="38"/>
      <c r="B181" s="39"/>
      <c r="C181" s="227" t="s">
        <v>334</v>
      </c>
      <c r="D181" s="227" t="s">
        <v>210</v>
      </c>
      <c r="E181" s="228" t="s">
        <v>1394</v>
      </c>
      <c r="F181" s="229" t="s">
        <v>1395</v>
      </c>
      <c r="G181" s="230" t="s">
        <v>689</v>
      </c>
      <c r="H181" s="231">
        <v>6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463</v>
      </c>
    </row>
    <row r="182" s="2" customFormat="1" ht="16.5" customHeight="1">
      <c r="A182" s="38"/>
      <c r="B182" s="39"/>
      <c r="C182" s="227" t="s">
        <v>464</v>
      </c>
      <c r="D182" s="227" t="s">
        <v>210</v>
      </c>
      <c r="E182" s="228" t="s">
        <v>1396</v>
      </c>
      <c r="F182" s="229" t="s">
        <v>1397</v>
      </c>
      <c r="G182" s="230" t="s">
        <v>689</v>
      </c>
      <c r="H182" s="231">
        <v>2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85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467</v>
      </c>
    </row>
    <row r="183" s="2" customFormat="1" ht="16.5" customHeight="1">
      <c r="A183" s="38"/>
      <c r="B183" s="39"/>
      <c r="C183" s="227" t="s">
        <v>339</v>
      </c>
      <c r="D183" s="227" t="s">
        <v>210</v>
      </c>
      <c r="E183" s="228" t="s">
        <v>1398</v>
      </c>
      <c r="F183" s="229" t="s">
        <v>1399</v>
      </c>
      <c r="G183" s="230" t="s">
        <v>689</v>
      </c>
      <c r="H183" s="231">
        <v>2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470</v>
      </c>
    </row>
    <row r="184" s="2" customFormat="1" ht="24.15" customHeight="1">
      <c r="A184" s="38"/>
      <c r="B184" s="39"/>
      <c r="C184" s="227" t="s">
        <v>471</v>
      </c>
      <c r="D184" s="227" t="s">
        <v>210</v>
      </c>
      <c r="E184" s="228" t="s">
        <v>1400</v>
      </c>
      <c r="F184" s="229" t="s">
        <v>1401</v>
      </c>
      <c r="G184" s="230" t="s">
        <v>689</v>
      </c>
      <c r="H184" s="231">
        <v>96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474</v>
      </c>
    </row>
    <row r="185" s="2" customFormat="1" ht="16.5" customHeight="1">
      <c r="A185" s="38"/>
      <c r="B185" s="39"/>
      <c r="C185" s="227" t="s">
        <v>343</v>
      </c>
      <c r="D185" s="227" t="s">
        <v>210</v>
      </c>
      <c r="E185" s="228" t="s">
        <v>1402</v>
      </c>
      <c r="F185" s="229" t="s">
        <v>1403</v>
      </c>
      <c r="G185" s="230" t="s">
        <v>689</v>
      </c>
      <c r="H185" s="231">
        <v>40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479</v>
      </c>
    </row>
    <row r="186" s="2" customFormat="1" ht="16.5" customHeight="1">
      <c r="A186" s="38"/>
      <c r="B186" s="39"/>
      <c r="C186" s="227" t="s">
        <v>481</v>
      </c>
      <c r="D186" s="227" t="s">
        <v>210</v>
      </c>
      <c r="E186" s="228" t="s">
        <v>1404</v>
      </c>
      <c r="F186" s="229" t="s">
        <v>1405</v>
      </c>
      <c r="G186" s="230" t="s">
        <v>689</v>
      </c>
      <c r="H186" s="231">
        <v>2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85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484</v>
      </c>
    </row>
    <row r="187" s="2" customFormat="1" ht="16.5" customHeight="1">
      <c r="A187" s="38"/>
      <c r="B187" s="39"/>
      <c r="C187" s="227" t="s">
        <v>347</v>
      </c>
      <c r="D187" s="227" t="s">
        <v>210</v>
      </c>
      <c r="E187" s="228" t="s">
        <v>1406</v>
      </c>
      <c r="F187" s="229" t="s">
        <v>1407</v>
      </c>
      <c r="G187" s="230" t="s">
        <v>689</v>
      </c>
      <c r="H187" s="231">
        <v>3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488</v>
      </c>
    </row>
    <row r="188" s="2" customFormat="1" ht="16.5" customHeight="1">
      <c r="A188" s="38"/>
      <c r="B188" s="39"/>
      <c r="C188" s="227" t="s">
        <v>489</v>
      </c>
      <c r="D188" s="227" t="s">
        <v>210</v>
      </c>
      <c r="E188" s="228" t="s">
        <v>3775</v>
      </c>
      <c r="F188" s="229" t="s">
        <v>3776</v>
      </c>
      <c r="G188" s="230" t="s">
        <v>689</v>
      </c>
      <c r="H188" s="231">
        <v>1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492</v>
      </c>
    </row>
    <row r="189" s="2" customFormat="1" ht="16.5" customHeight="1">
      <c r="A189" s="38"/>
      <c r="B189" s="39"/>
      <c r="C189" s="227" t="s">
        <v>352</v>
      </c>
      <c r="D189" s="227" t="s">
        <v>210</v>
      </c>
      <c r="E189" s="228" t="s">
        <v>1408</v>
      </c>
      <c r="F189" s="229" t="s">
        <v>1409</v>
      </c>
      <c r="G189" s="230" t="s">
        <v>689</v>
      </c>
      <c r="H189" s="231">
        <v>1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85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495</v>
      </c>
    </row>
    <row r="190" s="2" customFormat="1" ht="16.5" customHeight="1">
      <c r="A190" s="38"/>
      <c r="B190" s="39"/>
      <c r="C190" s="227" t="s">
        <v>497</v>
      </c>
      <c r="D190" s="227" t="s">
        <v>210</v>
      </c>
      <c r="E190" s="228" t="s">
        <v>1416</v>
      </c>
      <c r="F190" s="229" t="s">
        <v>1417</v>
      </c>
      <c r="G190" s="230" t="s">
        <v>689</v>
      </c>
      <c r="H190" s="231">
        <v>16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500</v>
      </c>
    </row>
    <row r="191" s="2" customFormat="1" ht="16.5" customHeight="1">
      <c r="A191" s="38"/>
      <c r="B191" s="39"/>
      <c r="C191" s="227" t="s">
        <v>356</v>
      </c>
      <c r="D191" s="227" t="s">
        <v>210</v>
      </c>
      <c r="E191" s="228" t="s">
        <v>1418</v>
      </c>
      <c r="F191" s="229" t="s">
        <v>1419</v>
      </c>
      <c r="G191" s="230" t="s">
        <v>689</v>
      </c>
      <c r="H191" s="231">
        <v>6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503</v>
      </c>
    </row>
    <row r="192" s="2" customFormat="1" ht="16.5" customHeight="1">
      <c r="A192" s="38"/>
      <c r="B192" s="39"/>
      <c r="C192" s="227" t="s">
        <v>505</v>
      </c>
      <c r="D192" s="227" t="s">
        <v>210</v>
      </c>
      <c r="E192" s="228" t="s">
        <v>1420</v>
      </c>
      <c r="F192" s="229" t="s">
        <v>1421</v>
      </c>
      <c r="G192" s="230" t="s">
        <v>689</v>
      </c>
      <c r="H192" s="231">
        <v>2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508</v>
      </c>
    </row>
    <row r="193" s="2" customFormat="1" ht="16.5" customHeight="1">
      <c r="A193" s="38"/>
      <c r="B193" s="39"/>
      <c r="C193" s="227" t="s">
        <v>360</v>
      </c>
      <c r="D193" s="227" t="s">
        <v>210</v>
      </c>
      <c r="E193" s="228" t="s">
        <v>1422</v>
      </c>
      <c r="F193" s="229" t="s">
        <v>1423</v>
      </c>
      <c r="G193" s="230" t="s">
        <v>689</v>
      </c>
      <c r="H193" s="231">
        <v>2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512</v>
      </c>
    </row>
    <row r="194" s="2" customFormat="1" ht="21.75" customHeight="1">
      <c r="A194" s="38"/>
      <c r="B194" s="39"/>
      <c r="C194" s="227" t="s">
        <v>514</v>
      </c>
      <c r="D194" s="227" t="s">
        <v>210</v>
      </c>
      <c r="E194" s="228" t="s">
        <v>1424</v>
      </c>
      <c r="F194" s="229" t="s">
        <v>1425</v>
      </c>
      <c r="G194" s="230" t="s">
        <v>689</v>
      </c>
      <c r="H194" s="231">
        <v>2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517</v>
      </c>
    </row>
    <row r="195" s="2" customFormat="1" ht="24.15" customHeight="1">
      <c r="A195" s="38"/>
      <c r="B195" s="39"/>
      <c r="C195" s="227" t="s">
        <v>366</v>
      </c>
      <c r="D195" s="227" t="s">
        <v>210</v>
      </c>
      <c r="E195" s="228" t="s">
        <v>1426</v>
      </c>
      <c r="F195" s="229" t="s">
        <v>1427</v>
      </c>
      <c r="G195" s="230" t="s">
        <v>689</v>
      </c>
      <c r="H195" s="231">
        <v>8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521</v>
      </c>
    </row>
    <row r="196" s="2" customFormat="1" ht="21.75" customHeight="1">
      <c r="A196" s="38"/>
      <c r="B196" s="39"/>
      <c r="C196" s="227" t="s">
        <v>523</v>
      </c>
      <c r="D196" s="227" t="s">
        <v>210</v>
      </c>
      <c r="E196" s="228" t="s">
        <v>1428</v>
      </c>
      <c r="F196" s="229" t="s">
        <v>1429</v>
      </c>
      <c r="G196" s="230" t="s">
        <v>689</v>
      </c>
      <c r="H196" s="231">
        <v>10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85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526</v>
      </c>
    </row>
    <row r="197" s="2" customFormat="1" ht="16.5" customHeight="1">
      <c r="A197" s="38"/>
      <c r="B197" s="39"/>
      <c r="C197" s="227" t="s">
        <v>370</v>
      </c>
      <c r="D197" s="227" t="s">
        <v>210</v>
      </c>
      <c r="E197" s="228" t="s">
        <v>1430</v>
      </c>
      <c r="F197" s="229" t="s">
        <v>1431</v>
      </c>
      <c r="G197" s="230" t="s">
        <v>689</v>
      </c>
      <c r="H197" s="231">
        <v>19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85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530</v>
      </c>
    </row>
    <row r="198" s="2" customFormat="1" ht="16.5" customHeight="1">
      <c r="A198" s="38"/>
      <c r="B198" s="39"/>
      <c r="C198" s="227" t="s">
        <v>532</v>
      </c>
      <c r="D198" s="227" t="s">
        <v>210</v>
      </c>
      <c r="E198" s="228" t="s">
        <v>1432</v>
      </c>
      <c r="F198" s="229" t="s">
        <v>1433</v>
      </c>
      <c r="G198" s="230" t="s">
        <v>239</v>
      </c>
      <c r="H198" s="231">
        <v>1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85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535</v>
      </c>
    </row>
    <row r="199" s="12" customFormat="1" ht="25.92" customHeight="1">
      <c r="A199" s="12"/>
      <c r="B199" s="211"/>
      <c r="C199" s="212"/>
      <c r="D199" s="213" t="s">
        <v>77</v>
      </c>
      <c r="E199" s="214" t="s">
        <v>1434</v>
      </c>
      <c r="F199" s="214" t="s">
        <v>1435</v>
      </c>
      <c r="G199" s="212"/>
      <c r="H199" s="212"/>
      <c r="I199" s="215"/>
      <c r="J199" s="216">
        <f>BK199</f>
        <v>0</v>
      </c>
      <c r="K199" s="212"/>
      <c r="L199" s="217"/>
      <c r="M199" s="218"/>
      <c r="N199" s="219"/>
      <c r="O199" s="219"/>
      <c r="P199" s="220">
        <f>P200+SUM(P201:P219)+P230</f>
        <v>0</v>
      </c>
      <c r="Q199" s="219"/>
      <c r="R199" s="220">
        <f>R200+SUM(R201:R219)+R230</f>
        <v>0</v>
      </c>
      <c r="S199" s="219"/>
      <c r="T199" s="221">
        <f>T200+SUM(T201:T219)+T230</f>
        <v>0</v>
      </c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R199" s="222" t="s">
        <v>85</v>
      </c>
      <c r="AT199" s="223" t="s">
        <v>77</v>
      </c>
      <c r="AU199" s="223" t="s">
        <v>78</v>
      </c>
      <c r="AY199" s="222" t="s">
        <v>208</v>
      </c>
      <c r="BK199" s="224">
        <f>BK200+SUM(BK201:BK219)+BK230</f>
        <v>0</v>
      </c>
    </row>
    <row r="200" s="2" customFormat="1" ht="16.5" customHeight="1">
      <c r="A200" s="38"/>
      <c r="B200" s="39"/>
      <c r="C200" s="227" t="s">
        <v>375</v>
      </c>
      <c r="D200" s="227" t="s">
        <v>210</v>
      </c>
      <c r="E200" s="228" t="s">
        <v>3777</v>
      </c>
      <c r="F200" s="229" t="s">
        <v>3778</v>
      </c>
      <c r="G200" s="230" t="s">
        <v>689</v>
      </c>
      <c r="H200" s="231">
        <v>10</v>
      </c>
      <c r="I200" s="232"/>
      <c r="J200" s="233">
        <f>ROUND(I200*H200,2)</f>
        <v>0</v>
      </c>
      <c r="K200" s="234"/>
      <c r="L200" s="44"/>
      <c r="M200" s="235" t="s">
        <v>1</v>
      </c>
      <c r="N200" s="236" t="s">
        <v>44</v>
      </c>
      <c r="O200" s="91"/>
      <c r="P200" s="237">
        <f>O200*H200</f>
        <v>0</v>
      </c>
      <c r="Q200" s="237">
        <v>0</v>
      </c>
      <c r="R200" s="237">
        <f>Q200*H200</f>
        <v>0</v>
      </c>
      <c r="S200" s="237">
        <v>0</v>
      </c>
      <c r="T200" s="238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9" t="s">
        <v>214</v>
      </c>
      <c r="AT200" s="239" t="s">
        <v>210</v>
      </c>
      <c r="AU200" s="239" t="s">
        <v>85</v>
      </c>
      <c r="AY200" s="17" t="s">
        <v>208</v>
      </c>
      <c r="BE200" s="240">
        <f>IF(N200="základní",J200,0)</f>
        <v>0</v>
      </c>
      <c r="BF200" s="240">
        <f>IF(N200="snížená",J200,0)</f>
        <v>0</v>
      </c>
      <c r="BG200" s="240">
        <f>IF(N200="zákl. přenesená",J200,0)</f>
        <v>0</v>
      </c>
      <c r="BH200" s="240">
        <f>IF(N200="sníž. přenesená",J200,0)</f>
        <v>0</v>
      </c>
      <c r="BI200" s="240">
        <f>IF(N200="nulová",J200,0)</f>
        <v>0</v>
      </c>
      <c r="BJ200" s="17" t="s">
        <v>91</v>
      </c>
      <c r="BK200" s="240">
        <f>ROUND(I200*H200,2)</f>
        <v>0</v>
      </c>
      <c r="BL200" s="17" t="s">
        <v>214</v>
      </c>
      <c r="BM200" s="239" t="s">
        <v>539</v>
      </c>
    </row>
    <row r="201" s="2" customFormat="1" ht="16.5" customHeight="1">
      <c r="A201" s="38"/>
      <c r="B201" s="39"/>
      <c r="C201" s="227" t="s">
        <v>541</v>
      </c>
      <c r="D201" s="227" t="s">
        <v>210</v>
      </c>
      <c r="E201" s="228" t="s">
        <v>3779</v>
      </c>
      <c r="F201" s="229" t="s">
        <v>3780</v>
      </c>
      <c r="G201" s="230" t="s">
        <v>689</v>
      </c>
      <c r="H201" s="231">
        <v>16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85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544</v>
      </c>
    </row>
    <row r="202" s="2" customFormat="1" ht="16.5" customHeight="1">
      <c r="A202" s="38"/>
      <c r="B202" s="39"/>
      <c r="C202" s="227" t="s">
        <v>380</v>
      </c>
      <c r="D202" s="227" t="s">
        <v>210</v>
      </c>
      <c r="E202" s="228" t="s">
        <v>3781</v>
      </c>
      <c r="F202" s="229" t="s">
        <v>3782</v>
      </c>
      <c r="G202" s="230" t="s">
        <v>689</v>
      </c>
      <c r="H202" s="231">
        <v>29</v>
      </c>
      <c r="I202" s="232"/>
      <c r="J202" s="233">
        <f>ROUND(I202*H202,2)</f>
        <v>0</v>
      </c>
      <c r="K202" s="234"/>
      <c r="L202" s="44"/>
      <c r="M202" s="235" t="s">
        <v>1</v>
      </c>
      <c r="N202" s="236" t="s">
        <v>44</v>
      </c>
      <c r="O202" s="91"/>
      <c r="P202" s="237">
        <f>O202*H202</f>
        <v>0</v>
      </c>
      <c r="Q202" s="237">
        <v>0</v>
      </c>
      <c r="R202" s="237">
        <f>Q202*H202</f>
        <v>0</v>
      </c>
      <c r="S202" s="237">
        <v>0</v>
      </c>
      <c r="T202" s="238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9" t="s">
        <v>214</v>
      </c>
      <c r="AT202" s="239" t="s">
        <v>210</v>
      </c>
      <c r="AU202" s="239" t="s">
        <v>85</v>
      </c>
      <c r="AY202" s="17" t="s">
        <v>208</v>
      </c>
      <c r="BE202" s="240">
        <f>IF(N202="základní",J202,0)</f>
        <v>0</v>
      </c>
      <c r="BF202" s="240">
        <f>IF(N202="snížená",J202,0)</f>
        <v>0</v>
      </c>
      <c r="BG202" s="240">
        <f>IF(N202="zákl. přenesená",J202,0)</f>
        <v>0</v>
      </c>
      <c r="BH202" s="240">
        <f>IF(N202="sníž. přenesená",J202,0)</f>
        <v>0</v>
      </c>
      <c r="BI202" s="240">
        <f>IF(N202="nulová",J202,0)</f>
        <v>0</v>
      </c>
      <c r="BJ202" s="17" t="s">
        <v>91</v>
      </c>
      <c r="BK202" s="240">
        <f>ROUND(I202*H202,2)</f>
        <v>0</v>
      </c>
      <c r="BL202" s="17" t="s">
        <v>214</v>
      </c>
      <c r="BM202" s="239" t="s">
        <v>549</v>
      </c>
    </row>
    <row r="203" s="2" customFormat="1" ht="16.5" customHeight="1">
      <c r="A203" s="38"/>
      <c r="B203" s="39"/>
      <c r="C203" s="227" t="s">
        <v>551</v>
      </c>
      <c r="D203" s="227" t="s">
        <v>210</v>
      </c>
      <c r="E203" s="228" t="s">
        <v>3783</v>
      </c>
      <c r="F203" s="229" t="s">
        <v>3784</v>
      </c>
      <c r="G203" s="230" t="s">
        <v>689</v>
      </c>
      <c r="H203" s="231">
        <v>5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85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554</v>
      </c>
    </row>
    <row r="204" s="2" customFormat="1" ht="16.5" customHeight="1">
      <c r="A204" s="38"/>
      <c r="B204" s="39"/>
      <c r="C204" s="227" t="s">
        <v>386</v>
      </c>
      <c r="D204" s="227" t="s">
        <v>210</v>
      </c>
      <c r="E204" s="228" t="s">
        <v>3785</v>
      </c>
      <c r="F204" s="229" t="s">
        <v>3786</v>
      </c>
      <c r="G204" s="230" t="s">
        <v>689</v>
      </c>
      <c r="H204" s="231">
        <v>5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85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557</v>
      </c>
    </row>
    <row r="205" s="2" customFormat="1" ht="16.5" customHeight="1">
      <c r="A205" s="38"/>
      <c r="B205" s="39"/>
      <c r="C205" s="227" t="s">
        <v>558</v>
      </c>
      <c r="D205" s="227" t="s">
        <v>210</v>
      </c>
      <c r="E205" s="228" t="s">
        <v>3787</v>
      </c>
      <c r="F205" s="229" t="s">
        <v>3788</v>
      </c>
      <c r="G205" s="230" t="s">
        <v>689</v>
      </c>
      <c r="H205" s="231">
        <v>1</v>
      </c>
      <c r="I205" s="232"/>
      <c r="J205" s="233">
        <f>ROUND(I205*H205,2)</f>
        <v>0</v>
      </c>
      <c r="K205" s="234"/>
      <c r="L205" s="44"/>
      <c r="M205" s="235" t="s">
        <v>1</v>
      </c>
      <c r="N205" s="236" t="s">
        <v>44</v>
      </c>
      <c r="O205" s="91"/>
      <c r="P205" s="237">
        <f>O205*H205</f>
        <v>0</v>
      </c>
      <c r="Q205" s="237">
        <v>0</v>
      </c>
      <c r="R205" s="237">
        <f>Q205*H205</f>
        <v>0</v>
      </c>
      <c r="S205" s="237">
        <v>0</v>
      </c>
      <c r="T205" s="238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9" t="s">
        <v>214</v>
      </c>
      <c r="AT205" s="239" t="s">
        <v>210</v>
      </c>
      <c r="AU205" s="239" t="s">
        <v>85</v>
      </c>
      <c r="AY205" s="17" t="s">
        <v>208</v>
      </c>
      <c r="BE205" s="240">
        <f>IF(N205="základní",J205,0)</f>
        <v>0</v>
      </c>
      <c r="BF205" s="240">
        <f>IF(N205="snížená",J205,0)</f>
        <v>0</v>
      </c>
      <c r="BG205" s="240">
        <f>IF(N205="zákl. přenesená",J205,0)</f>
        <v>0</v>
      </c>
      <c r="BH205" s="240">
        <f>IF(N205="sníž. přenesená",J205,0)</f>
        <v>0</v>
      </c>
      <c r="BI205" s="240">
        <f>IF(N205="nulová",J205,0)</f>
        <v>0</v>
      </c>
      <c r="BJ205" s="17" t="s">
        <v>91</v>
      </c>
      <c r="BK205" s="240">
        <f>ROUND(I205*H205,2)</f>
        <v>0</v>
      </c>
      <c r="BL205" s="17" t="s">
        <v>214</v>
      </c>
      <c r="BM205" s="239" t="s">
        <v>561</v>
      </c>
    </row>
    <row r="206" s="2" customFormat="1" ht="16.5" customHeight="1">
      <c r="A206" s="38"/>
      <c r="B206" s="39"/>
      <c r="C206" s="227" t="s">
        <v>389</v>
      </c>
      <c r="D206" s="227" t="s">
        <v>210</v>
      </c>
      <c r="E206" s="228" t="s">
        <v>3789</v>
      </c>
      <c r="F206" s="229" t="s">
        <v>3790</v>
      </c>
      <c r="G206" s="230" t="s">
        <v>689</v>
      </c>
      <c r="H206" s="231">
        <v>2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85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564</v>
      </c>
    </row>
    <row r="207" s="2" customFormat="1" ht="16.5" customHeight="1">
      <c r="A207" s="38"/>
      <c r="B207" s="39"/>
      <c r="C207" s="227" t="s">
        <v>565</v>
      </c>
      <c r="D207" s="227" t="s">
        <v>210</v>
      </c>
      <c r="E207" s="228" t="s">
        <v>3791</v>
      </c>
      <c r="F207" s="229" t="s">
        <v>3792</v>
      </c>
      <c r="G207" s="230" t="s">
        <v>689</v>
      </c>
      <c r="H207" s="231">
        <v>1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85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568</v>
      </c>
    </row>
    <row r="208" s="2" customFormat="1" ht="16.5" customHeight="1">
      <c r="A208" s="38"/>
      <c r="B208" s="39"/>
      <c r="C208" s="227" t="s">
        <v>393</v>
      </c>
      <c r="D208" s="227" t="s">
        <v>210</v>
      </c>
      <c r="E208" s="228" t="s">
        <v>3793</v>
      </c>
      <c r="F208" s="229" t="s">
        <v>3794</v>
      </c>
      <c r="G208" s="230" t="s">
        <v>689</v>
      </c>
      <c r="H208" s="231">
        <v>12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85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573</v>
      </c>
    </row>
    <row r="209" s="2" customFormat="1" ht="16.5" customHeight="1">
      <c r="A209" s="38"/>
      <c r="B209" s="39"/>
      <c r="C209" s="227" t="s">
        <v>574</v>
      </c>
      <c r="D209" s="227" t="s">
        <v>210</v>
      </c>
      <c r="E209" s="228" t="s">
        <v>3795</v>
      </c>
      <c r="F209" s="229" t="s">
        <v>3796</v>
      </c>
      <c r="G209" s="230" t="s">
        <v>689</v>
      </c>
      <c r="H209" s="231">
        <v>1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85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577</v>
      </c>
    </row>
    <row r="210" s="2" customFormat="1" ht="16.5" customHeight="1">
      <c r="A210" s="38"/>
      <c r="B210" s="39"/>
      <c r="C210" s="227" t="s">
        <v>396</v>
      </c>
      <c r="D210" s="227" t="s">
        <v>210</v>
      </c>
      <c r="E210" s="228" t="s">
        <v>3797</v>
      </c>
      <c r="F210" s="229" t="s">
        <v>3798</v>
      </c>
      <c r="G210" s="230" t="s">
        <v>689</v>
      </c>
      <c r="H210" s="231">
        <v>1</v>
      </c>
      <c r="I210" s="232"/>
      <c r="J210" s="233">
        <f>ROUND(I210*H210,2)</f>
        <v>0</v>
      </c>
      <c r="K210" s="234"/>
      <c r="L210" s="44"/>
      <c r="M210" s="235" t="s">
        <v>1</v>
      </c>
      <c r="N210" s="236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214</v>
      </c>
      <c r="AT210" s="239" t="s">
        <v>210</v>
      </c>
      <c r="AU210" s="239" t="s">
        <v>85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581</v>
      </c>
    </row>
    <row r="211" s="2" customFormat="1" ht="16.5" customHeight="1">
      <c r="A211" s="38"/>
      <c r="B211" s="39"/>
      <c r="C211" s="227" t="s">
        <v>583</v>
      </c>
      <c r="D211" s="227" t="s">
        <v>210</v>
      </c>
      <c r="E211" s="228" t="s">
        <v>3799</v>
      </c>
      <c r="F211" s="229" t="s">
        <v>3800</v>
      </c>
      <c r="G211" s="230" t="s">
        <v>689</v>
      </c>
      <c r="H211" s="231">
        <v>2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85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586</v>
      </c>
    </row>
    <row r="212" s="2" customFormat="1" ht="16.5" customHeight="1">
      <c r="A212" s="38"/>
      <c r="B212" s="39"/>
      <c r="C212" s="227" t="s">
        <v>400</v>
      </c>
      <c r="D212" s="227" t="s">
        <v>210</v>
      </c>
      <c r="E212" s="228" t="s">
        <v>3801</v>
      </c>
      <c r="F212" s="229" t="s">
        <v>3802</v>
      </c>
      <c r="G212" s="230" t="s">
        <v>689</v>
      </c>
      <c r="H212" s="231">
        <v>2</v>
      </c>
      <c r="I212" s="232"/>
      <c r="J212" s="233">
        <f>ROUND(I212*H212,2)</f>
        <v>0</v>
      </c>
      <c r="K212" s="234"/>
      <c r="L212" s="44"/>
      <c r="M212" s="235" t="s">
        <v>1</v>
      </c>
      <c r="N212" s="236" t="s">
        <v>44</v>
      </c>
      <c r="O212" s="91"/>
      <c r="P212" s="237">
        <f>O212*H212</f>
        <v>0</v>
      </c>
      <c r="Q212" s="237">
        <v>0</v>
      </c>
      <c r="R212" s="237">
        <f>Q212*H212</f>
        <v>0</v>
      </c>
      <c r="S212" s="237">
        <v>0</v>
      </c>
      <c r="T212" s="238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9" t="s">
        <v>214</v>
      </c>
      <c r="AT212" s="239" t="s">
        <v>210</v>
      </c>
      <c r="AU212" s="239" t="s">
        <v>85</v>
      </c>
      <c r="AY212" s="17" t="s">
        <v>208</v>
      </c>
      <c r="BE212" s="240">
        <f>IF(N212="základní",J212,0)</f>
        <v>0</v>
      </c>
      <c r="BF212" s="240">
        <f>IF(N212="snížená",J212,0)</f>
        <v>0</v>
      </c>
      <c r="BG212" s="240">
        <f>IF(N212="zákl. přenesená",J212,0)</f>
        <v>0</v>
      </c>
      <c r="BH212" s="240">
        <f>IF(N212="sníž. přenesená",J212,0)</f>
        <v>0</v>
      </c>
      <c r="BI212" s="240">
        <f>IF(N212="nulová",J212,0)</f>
        <v>0</v>
      </c>
      <c r="BJ212" s="17" t="s">
        <v>91</v>
      </c>
      <c r="BK212" s="240">
        <f>ROUND(I212*H212,2)</f>
        <v>0</v>
      </c>
      <c r="BL212" s="17" t="s">
        <v>214</v>
      </c>
      <c r="BM212" s="239" t="s">
        <v>589</v>
      </c>
    </row>
    <row r="213" s="2" customFormat="1" ht="16.5" customHeight="1">
      <c r="A213" s="38"/>
      <c r="B213" s="39"/>
      <c r="C213" s="227" t="s">
        <v>591</v>
      </c>
      <c r="D213" s="227" t="s">
        <v>210</v>
      </c>
      <c r="E213" s="228" t="s">
        <v>3803</v>
      </c>
      <c r="F213" s="229" t="s">
        <v>3804</v>
      </c>
      <c r="G213" s="230" t="s">
        <v>689</v>
      </c>
      <c r="H213" s="231">
        <v>1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85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594</v>
      </c>
    </row>
    <row r="214" s="2" customFormat="1" ht="16.5" customHeight="1">
      <c r="A214" s="38"/>
      <c r="B214" s="39"/>
      <c r="C214" s="227" t="s">
        <v>405</v>
      </c>
      <c r="D214" s="227" t="s">
        <v>210</v>
      </c>
      <c r="E214" s="228" t="s">
        <v>3805</v>
      </c>
      <c r="F214" s="229" t="s">
        <v>3806</v>
      </c>
      <c r="G214" s="230" t="s">
        <v>689</v>
      </c>
      <c r="H214" s="231">
        <v>2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85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606</v>
      </c>
    </row>
    <row r="215" s="2" customFormat="1" ht="16.5" customHeight="1">
      <c r="A215" s="38"/>
      <c r="B215" s="39"/>
      <c r="C215" s="227" t="s">
        <v>611</v>
      </c>
      <c r="D215" s="227" t="s">
        <v>210</v>
      </c>
      <c r="E215" s="228" t="s">
        <v>3807</v>
      </c>
      <c r="F215" s="229" t="s">
        <v>3808</v>
      </c>
      <c r="G215" s="230" t="s">
        <v>689</v>
      </c>
      <c r="H215" s="231">
        <v>1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85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614</v>
      </c>
    </row>
    <row r="216" s="2" customFormat="1" ht="16.5" customHeight="1">
      <c r="A216" s="38"/>
      <c r="B216" s="39"/>
      <c r="C216" s="227" t="s">
        <v>410</v>
      </c>
      <c r="D216" s="227" t="s">
        <v>210</v>
      </c>
      <c r="E216" s="228" t="s">
        <v>1462</v>
      </c>
      <c r="F216" s="229" t="s">
        <v>1463</v>
      </c>
      <c r="G216" s="230" t="s">
        <v>351</v>
      </c>
      <c r="H216" s="231">
        <v>2</v>
      </c>
      <c r="I216" s="232"/>
      <c r="J216" s="233">
        <f>ROUND(I216*H216,2)</f>
        <v>0</v>
      </c>
      <c r="K216" s="234"/>
      <c r="L216" s="44"/>
      <c r="M216" s="235" t="s">
        <v>1</v>
      </c>
      <c r="N216" s="236" t="s">
        <v>44</v>
      </c>
      <c r="O216" s="91"/>
      <c r="P216" s="237">
        <f>O216*H216</f>
        <v>0</v>
      </c>
      <c r="Q216" s="237">
        <v>0</v>
      </c>
      <c r="R216" s="237">
        <f>Q216*H216</f>
        <v>0</v>
      </c>
      <c r="S216" s="237">
        <v>0</v>
      </c>
      <c r="T216" s="238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9" t="s">
        <v>214</v>
      </c>
      <c r="AT216" s="239" t="s">
        <v>210</v>
      </c>
      <c r="AU216" s="239" t="s">
        <v>85</v>
      </c>
      <c r="AY216" s="17" t="s">
        <v>208</v>
      </c>
      <c r="BE216" s="240">
        <f>IF(N216="základní",J216,0)</f>
        <v>0</v>
      </c>
      <c r="BF216" s="240">
        <f>IF(N216="snížená",J216,0)</f>
        <v>0</v>
      </c>
      <c r="BG216" s="240">
        <f>IF(N216="zákl. přenesená",J216,0)</f>
        <v>0</v>
      </c>
      <c r="BH216" s="240">
        <f>IF(N216="sníž. přenesená",J216,0)</f>
        <v>0</v>
      </c>
      <c r="BI216" s="240">
        <f>IF(N216="nulová",J216,0)</f>
        <v>0</v>
      </c>
      <c r="BJ216" s="17" t="s">
        <v>91</v>
      </c>
      <c r="BK216" s="240">
        <f>ROUND(I216*H216,2)</f>
        <v>0</v>
      </c>
      <c r="BL216" s="17" t="s">
        <v>214</v>
      </c>
      <c r="BM216" s="239" t="s">
        <v>619</v>
      </c>
    </row>
    <row r="217" s="2" customFormat="1" ht="16.5" customHeight="1">
      <c r="A217" s="38"/>
      <c r="B217" s="39"/>
      <c r="C217" s="227" t="s">
        <v>621</v>
      </c>
      <c r="D217" s="227" t="s">
        <v>210</v>
      </c>
      <c r="E217" s="228" t="s">
        <v>1464</v>
      </c>
      <c r="F217" s="229" t="s">
        <v>1465</v>
      </c>
      <c r="G217" s="230" t="s">
        <v>1466</v>
      </c>
      <c r="H217" s="231">
        <v>1.5</v>
      </c>
      <c r="I217" s="232"/>
      <c r="J217" s="233">
        <f>ROUND(I217*H217,2)</f>
        <v>0</v>
      </c>
      <c r="K217" s="234"/>
      <c r="L217" s="44"/>
      <c r="M217" s="235" t="s">
        <v>1</v>
      </c>
      <c r="N217" s="236" t="s">
        <v>44</v>
      </c>
      <c r="O217" s="91"/>
      <c r="P217" s="237">
        <f>O217*H217</f>
        <v>0</v>
      </c>
      <c r="Q217" s="237">
        <v>0</v>
      </c>
      <c r="R217" s="237">
        <f>Q217*H217</f>
        <v>0</v>
      </c>
      <c r="S217" s="237">
        <v>0</v>
      </c>
      <c r="T217" s="238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9" t="s">
        <v>214</v>
      </c>
      <c r="AT217" s="239" t="s">
        <v>210</v>
      </c>
      <c r="AU217" s="239" t="s">
        <v>85</v>
      </c>
      <c r="AY217" s="17" t="s">
        <v>208</v>
      </c>
      <c r="BE217" s="240">
        <f>IF(N217="základní",J217,0)</f>
        <v>0</v>
      </c>
      <c r="BF217" s="240">
        <f>IF(N217="snížená",J217,0)</f>
        <v>0</v>
      </c>
      <c r="BG217" s="240">
        <f>IF(N217="zákl. přenesená",J217,0)</f>
        <v>0</v>
      </c>
      <c r="BH217" s="240">
        <f>IF(N217="sníž. přenesená",J217,0)</f>
        <v>0</v>
      </c>
      <c r="BI217" s="240">
        <f>IF(N217="nulová",J217,0)</f>
        <v>0</v>
      </c>
      <c r="BJ217" s="17" t="s">
        <v>91</v>
      </c>
      <c r="BK217" s="240">
        <f>ROUND(I217*H217,2)</f>
        <v>0</v>
      </c>
      <c r="BL217" s="17" t="s">
        <v>214</v>
      </c>
      <c r="BM217" s="239" t="s">
        <v>624</v>
      </c>
    </row>
    <row r="218" s="2" customFormat="1" ht="16.5" customHeight="1">
      <c r="A218" s="38"/>
      <c r="B218" s="39"/>
      <c r="C218" s="227" t="s">
        <v>413</v>
      </c>
      <c r="D218" s="227" t="s">
        <v>210</v>
      </c>
      <c r="E218" s="228" t="s">
        <v>1467</v>
      </c>
      <c r="F218" s="229" t="s">
        <v>1468</v>
      </c>
      <c r="G218" s="230" t="s">
        <v>689</v>
      </c>
      <c r="H218" s="231">
        <v>93</v>
      </c>
      <c r="I218" s="232"/>
      <c r="J218" s="233">
        <f>ROUND(I218*H218,2)</f>
        <v>0</v>
      </c>
      <c r="K218" s="234"/>
      <c r="L218" s="44"/>
      <c r="M218" s="235" t="s">
        <v>1</v>
      </c>
      <c r="N218" s="236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214</v>
      </c>
      <c r="AT218" s="239" t="s">
        <v>210</v>
      </c>
      <c r="AU218" s="239" t="s">
        <v>85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627</v>
      </c>
    </row>
    <row r="219" s="12" customFormat="1" ht="22.8" customHeight="1">
      <c r="A219" s="12"/>
      <c r="B219" s="211"/>
      <c r="C219" s="212"/>
      <c r="D219" s="213" t="s">
        <v>77</v>
      </c>
      <c r="E219" s="225" t="s">
        <v>1469</v>
      </c>
      <c r="F219" s="225" t="s">
        <v>3809</v>
      </c>
      <c r="G219" s="212"/>
      <c r="H219" s="212"/>
      <c r="I219" s="215"/>
      <c r="J219" s="226">
        <f>BK219</f>
        <v>0</v>
      </c>
      <c r="K219" s="212"/>
      <c r="L219" s="217"/>
      <c r="M219" s="218"/>
      <c r="N219" s="219"/>
      <c r="O219" s="219"/>
      <c r="P219" s="220">
        <f>SUM(P220:P229)</f>
        <v>0</v>
      </c>
      <c r="Q219" s="219"/>
      <c r="R219" s="220">
        <f>SUM(R220:R229)</f>
        <v>0</v>
      </c>
      <c r="S219" s="219"/>
      <c r="T219" s="221">
        <f>SUM(T220:T229)</f>
        <v>0</v>
      </c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R219" s="222" t="s">
        <v>85</v>
      </c>
      <c r="AT219" s="223" t="s">
        <v>77</v>
      </c>
      <c r="AU219" s="223" t="s">
        <v>85</v>
      </c>
      <c r="AY219" s="222" t="s">
        <v>208</v>
      </c>
      <c r="BK219" s="224">
        <f>SUM(BK220:BK229)</f>
        <v>0</v>
      </c>
    </row>
    <row r="220" s="2" customFormat="1" ht="16.5" customHeight="1">
      <c r="A220" s="38"/>
      <c r="B220" s="39"/>
      <c r="C220" s="227" t="s">
        <v>629</v>
      </c>
      <c r="D220" s="227" t="s">
        <v>210</v>
      </c>
      <c r="E220" s="228" t="s">
        <v>1471</v>
      </c>
      <c r="F220" s="229" t="s">
        <v>1472</v>
      </c>
      <c r="G220" s="230" t="s">
        <v>267</v>
      </c>
      <c r="H220" s="231">
        <v>1200</v>
      </c>
      <c r="I220" s="232"/>
      <c r="J220" s="233">
        <f>ROUND(I220*H220,2)</f>
        <v>0</v>
      </c>
      <c r="K220" s="234"/>
      <c r="L220" s="44"/>
      <c r="M220" s="235" t="s">
        <v>1</v>
      </c>
      <c r="N220" s="236" t="s">
        <v>44</v>
      </c>
      <c r="O220" s="91"/>
      <c r="P220" s="237">
        <f>O220*H220</f>
        <v>0</v>
      </c>
      <c r="Q220" s="237">
        <v>0</v>
      </c>
      <c r="R220" s="237">
        <f>Q220*H220</f>
        <v>0</v>
      </c>
      <c r="S220" s="237">
        <v>0</v>
      </c>
      <c r="T220" s="238">
        <f>S220*H220</f>
        <v>0</v>
      </c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R220" s="239" t="s">
        <v>214</v>
      </c>
      <c r="AT220" s="239" t="s">
        <v>210</v>
      </c>
      <c r="AU220" s="239" t="s">
        <v>91</v>
      </c>
      <c r="AY220" s="17" t="s">
        <v>208</v>
      </c>
      <c r="BE220" s="240">
        <f>IF(N220="základní",J220,0)</f>
        <v>0</v>
      </c>
      <c r="BF220" s="240">
        <f>IF(N220="snížená",J220,0)</f>
        <v>0</v>
      </c>
      <c r="BG220" s="240">
        <f>IF(N220="zákl. přenesená",J220,0)</f>
        <v>0</v>
      </c>
      <c r="BH220" s="240">
        <f>IF(N220="sníž. přenesená",J220,0)</f>
        <v>0</v>
      </c>
      <c r="BI220" s="240">
        <f>IF(N220="nulová",J220,0)</f>
        <v>0</v>
      </c>
      <c r="BJ220" s="17" t="s">
        <v>91</v>
      </c>
      <c r="BK220" s="240">
        <f>ROUND(I220*H220,2)</f>
        <v>0</v>
      </c>
      <c r="BL220" s="17" t="s">
        <v>214</v>
      </c>
      <c r="BM220" s="239" t="s">
        <v>632</v>
      </c>
    </row>
    <row r="221" s="2" customFormat="1" ht="16.5" customHeight="1">
      <c r="A221" s="38"/>
      <c r="B221" s="39"/>
      <c r="C221" s="227" t="s">
        <v>417</v>
      </c>
      <c r="D221" s="227" t="s">
        <v>210</v>
      </c>
      <c r="E221" s="228" t="s">
        <v>1473</v>
      </c>
      <c r="F221" s="229" t="s">
        <v>1474</v>
      </c>
      <c r="G221" s="230" t="s">
        <v>267</v>
      </c>
      <c r="H221" s="231">
        <v>252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91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635</v>
      </c>
    </row>
    <row r="222" s="2" customFormat="1" ht="16.5" customHeight="1">
      <c r="A222" s="38"/>
      <c r="B222" s="39"/>
      <c r="C222" s="227" t="s">
        <v>640</v>
      </c>
      <c r="D222" s="227" t="s">
        <v>210</v>
      </c>
      <c r="E222" s="228" t="s">
        <v>1475</v>
      </c>
      <c r="F222" s="229" t="s">
        <v>1476</v>
      </c>
      <c r="G222" s="230" t="s">
        <v>267</v>
      </c>
      <c r="H222" s="231">
        <v>340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91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643</v>
      </c>
    </row>
    <row r="223" s="2" customFormat="1" ht="16.5" customHeight="1">
      <c r="A223" s="38"/>
      <c r="B223" s="39"/>
      <c r="C223" s="227" t="s">
        <v>426</v>
      </c>
      <c r="D223" s="227" t="s">
        <v>210</v>
      </c>
      <c r="E223" s="228" t="s">
        <v>1477</v>
      </c>
      <c r="F223" s="229" t="s">
        <v>1478</v>
      </c>
      <c r="G223" s="230" t="s">
        <v>267</v>
      </c>
      <c r="H223" s="231">
        <v>65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91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647</v>
      </c>
    </row>
    <row r="224" s="2" customFormat="1" ht="16.5" customHeight="1">
      <c r="A224" s="38"/>
      <c r="B224" s="39"/>
      <c r="C224" s="227" t="s">
        <v>652</v>
      </c>
      <c r="D224" s="227" t="s">
        <v>210</v>
      </c>
      <c r="E224" s="228" t="s">
        <v>1479</v>
      </c>
      <c r="F224" s="229" t="s">
        <v>1480</v>
      </c>
      <c r="G224" s="230" t="s">
        <v>267</v>
      </c>
      <c r="H224" s="231">
        <v>91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91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655</v>
      </c>
    </row>
    <row r="225" s="2" customFormat="1" ht="21.75" customHeight="1">
      <c r="A225" s="38"/>
      <c r="B225" s="39"/>
      <c r="C225" s="227" t="s">
        <v>433</v>
      </c>
      <c r="D225" s="227" t="s">
        <v>210</v>
      </c>
      <c r="E225" s="228" t="s">
        <v>1481</v>
      </c>
      <c r="F225" s="229" t="s">
        <v>1482</v>
      </c>
      <c r="G225" s="230" t="s">
        <v>267</v>
      </c>
      <c r="H225" s="231">
        <v>1200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91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659</v>
      </c>
    </row>
    <row r="226" s="2" customFormat="1" ht="21.75" customHeight="1">
      <c r="A226" s="38"/>
      <c r="B226" s="39"/>
      <c r="C226" s="227" t="s">
        <v>664</v>
      </c>
      <c r="D226" s="227" t="s">
        <v>210</v>
      </c>
      <c r="E226" s="228" t="s">
        <v>1483</v>
      </c>
      <c r="F226" s="229" t="s">
        <v>1484</v>
      </c>
      <c r="G226" s="230" t="s">
        <v>267</v>
      </c>
      <c r="H226" s="231">
        <v>290</v>
      </c>
      <c r="I226" s="232"/>
      <c r="J226" s="233">
        <f>ROUND(I226*H226,2)</f>
        <v>0</v>
      </c>
      <c r="K226" s="234"/>
      <c r="L226" s="44"/>
      <c r="M226" s="235" t="s">
        <v>1</v>
      </c>
      <c r="N226" s="236" t="s">
        <v>44</v>
      </c>
      <c r="O226" s="91"/>
      <c r="P226" s="237">
        <f>O226*H226</f>
        <v>0</v>
      </c>
      <c r="Q226" s="237">
        <v>0</v>
      </c>
      <c r="R226" s="237">
        <f>Q226*H226</f>
        <v>0</v>
      </c>
      <c r="S226" s="237">
        <v>0</v>
      </c>
      <c r="T226" s="238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9" t="s">
        <v>214</v>
      </c>
      <c r="AT226" s="239" t="s">
        <v>210</v>
      </c>
      <c r="AU226" s="239" t="s">
        <v>91</v>
      </c>
      <c r="AY226" s="17" t="s">
        <v>208</v>
      </c>
      <c r="BE226" s="240">
        <f>IF(N226="základní",J226,0)</f>
        <v>0</v>
      </c>
      <c r="BF226" s="240">
        <f>IF(N226="snížená",J226,0)</f>
        <v>0</v>
      </c>
      <c r="BG226" s="240">
        <f>IF(N226="zákl. přenesená",J226,0)</f>
        <v>0</v>
      </c>
      <c r="BH226" s="240">
        <f>IF(N226="sníž. přenesená",J226,0)</f>
        <v>0</v>
      </c>
      <c r="BI226" s="240">
        <f>IF(N226="nulová",J226,0)</f>
        <v>0</v>
      </c>
      <c r="BJ226" s="17" t="s">
        <v>91</v>
      </c>
      <c r="BK226" s="240">
        <f>ROUND(I226*H226,2)</f>
        <v>0</v>
      </c>
      <c r="BL226" s="17" t="s">
        <v>214</v>
      </c>
      <c r="BM226" s="239" t="s">
        <v>667</v>
      </c>
    </row>
    <row r="227" s="2" customFormat="1" ht="21.75" customHeight="1">
      <c r="A227" s="38"/>
      <c r="B227" s="39"/>
      <c r="C227" s="227" t="s">
        <v>440</v>
      </c>
      <c r="D227" s="227" t="s">
        <v>210</v>
      </c>
      <c r="E227" s="228" t="s">
        <v>1485</v>
      </c>
      <c r="F227" s="229" t="s">
        <v>1486</v>
      </c>
      <c r="G227" s="230" t="s">
        <v>267</v>
      </c>
      <c r="H227" s="231">
        <v>400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91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676</v>
      </c>
    </row>
    <row r="228" s="2" customFormat="1" ht="21.75" customHeight="1">
      <c r="A228" s="38"/>
      <c r="B228" s="39"/>
      <c r="C228" s="227" t="s">
        <v>678</v>
      </c>
      <c r="D228" s="227" t="s">
        <v>210</v>
      </c>
      <c r="E228" s="228" t="s">
        <v>1487</v>
      </c>
      <c r="F228" s="229" t="s">
        <v>1488</v>
      </c>
      <c r="G228" s="230" t="s">
        <v>267</v>
      </c>
      <c r="H228" s="231">
        <v>65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91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681</v>
      </c>
    </row>
    <row r="229" s="2" customFormat="1" ht="21.75" customHeight="1">
      <c r="A229" s="38"/>
      <c r="B229" s="39"/>
      <c r="C229" s="227" t="s">
        <v>451</v>
      </c>
      <c r="D229" s="227" t="s">
        <v>210</v>
      </c>
      <c r="E229" s="228" t="s">
        <v>1489</v>
      </c>
      <c r="F229" s="229" t="s">
        <v>1490</v>
      </c>
      <c r="G229" s="230" t="s">
        <v>267</v>
      </c>
      <c r="H229" s="231">
        <v>85</v>
      </c>
      <c r="I229" s="232"/>
      <c r="J229" s="233">
        <f>ROUND(I229*H229,2)</f>
        <v>0</v>
      </c>
      <c r="K229" s="234"/>
      <c r="L229" s="44"/>
      <c r="M229" s="235" t="s">
        <v>1</v>
      </c>
      <c r="N229" s="236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214</v>
      </c>
      <c r="AT229" s="239" t="s">
        <v>210</v>
      </c>
      <c r="AU229" s="239" t="s">
        <v>91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684</v>
      </c>
    </row>
    <row r="230" s="12" customFormat="1" ht="22.8" customHeight="1">
      <c r="A230" s="12"/>
      <c r="B230" s="211"/>
      <c r="C230" s="212"/>
      <c r="D230" s="213" t="s">
        <v>77</v>
      </c>
      <c r="E230" s="225" t="s">
        <v>1491</v>
      </c>
      <c r="F230" s="225" t="s">
        <v>1492</v>
      </c>
      <c r="G230" s="212"/>
      <c r="H230" s="212"/>
      <c r="I230" s="215"/>
      <c r="J230" s="226">
        <f>BK230</f>
        <v>0</v>
      </c>
      <c r="K230" s="212"/>
      <c r="L230" s="217"/>
      <c r="M230" s="218"/>
      <c r="N230" s="219"/>
      <c r="O230" s="219"/>
      <c r="P230" s="220">
        <f>SUM(P231:P241)</f>
        <v>0</v>
      </c>
      <c r="Q230" s="219"/>
      <c r="R230" s="220">
        <f>SUM(R231:R241)</f>
        <v>0</v>
      </c>
      <c r="S230" s="219"/>
      <c r="T230" s="221">
        <f>SUM(T231:T241)</f>
        <v>0</v>
      </c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R230" s="222" t="s">
        <v>85</v>
      </c>
      <c r="AT230" s="223" t="s">
        <v>77</v>
      </c>
      <c r="AU230" s="223" t="s">
        <v>85</v>
      </c>
      <c r="AY230" s="222" t="s">
        <v>208</v>
      </c>
      <c r="BK230" s="224">
        <f>SUM(BK231:BK241)</f>
        <v>0</v>
      </c>
    </row>
    <row r="231" s="2" customFormat="1" ht="21.75" customHeight="1">
      <c r="A231" s="38"/>
      <c r="B231" s="39"/>
      <c r="C231" s="227" t="s">
        <v>686</v>
      </c>
      <c r="D231" s="227" t="s">
        <v>210</v>
      </c>
      <c r="E231" s="228" t="s">
        <v>1493</v>
      </c>
      <c r="F231" s="229" t="s">
        <v>1494</v>
      </c>
      <c r="G231" s="230" t="s">
        <v>689</v>
      </c>
      <c r="H231" s="231">
        <v>2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91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690</v>
      </c>
    </row>
    <row r="232" s="2" customFormat="1" ht="16.5" customHeight="1">
      <c r="A232" s="38"/>
      <c r="B232" s="39"/>
      <c r="C232" s="227" t="s">
        <v>455</v>
      </c>
      <c r="D232" s="227" t="s">
        <v>210</v>
      </c>
      <c r="E232" s="228" t="s">
        <v>1495</v>
      </c>
      <c r="F232" s="229" t="s">
        <v>1496</v>
      </c>
      <c r="G232" s="230" t="s">
        <v>689</v>
      </c>
      <c r="H232" s="231">
        <v>2</v>
      </c>
      <c r="I232" s="232"/>
      <c r="J232" s="233">
        <f>ROUND(I232*H232,2)</f>
        <v>0</v>
      </c>
      <c r="K232" s="234"/>
      <c r="L232" s="44"/>
      <c r="M232" s="235" t="s">
        <v>1</v>
      </c>
      <c r="N232" s="236" t="s">
        <v>44</v>
      </c>
      <c r="O232" s="91"/>
      <c r="P232" s="237">
        <f>O232*H232</f>
        <v>0</v>
      </c>
      <c r="Q232" s="237">
        <v>0</v>
      </c>
      <c r="R232" s="237">
        <f>Q232*H232</f>
        <v>0</v>
      </c>
      <c r="S232" s="237">
        <v>0</v>
      </c>
      <c r="T232" s="238">
        <f>S232*H232</f>
        <v>0</v>
      </c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R232" s="239" t="s">
        <v>214</v>
      </c>
      <c r="AT232" s="239" t="s">
        <v>210</v>
      </c>
      <c r="AU232" s="239" t="s">
        <v>91</v>
      </c>
      <c r="AY232" s="17" t="s">
        <v>208</v>
      </c>
      <c r="BE232" s="240">
        <f>IF(N232="základní",J232,0)</f>
        <v>0</v>
      </c>
      <c r="BF232" s="240">
        <f>IF(N232="snížená",J232,0)</f>
        <v>0</v>
      </c>
      <c r="BG232" s="240">
        <f>IF(N232="zákl. přenesená",J232,0)</f>
        <v>0</v>
      </c>
      <c r="BH232" s="240">
        <f>IF(N232="sníž. přenesená",J232,0)</f>
        <v>0</v>
      </c>
      <c r="BI232" s="240">
        <f>IF(N232="nulová",J232,0)</f>
        <v>0</v>
      </c>
      <c r="BJ232" s="17" t="s">
        <v>91</v>
      </c>
      <c r="BK232" s="240">
        <f>ROUND(I232*H232,2)</f>
        <v>0</v>
      </c>
      <c r="BL232" s="17" t="s">
        <v>214</v>
      </c>
      <c r="BM232" s="239" t="s">
        <v>693</v>
      </c>
    </row>
    <row r="233" s="2" customFormat="1" ht="21.75" customHeight="1">
      <c r="A233" s="38"/>
      <c r="B233" s="39"/>
      <c r="C233" s="227" t="s">
        <v>695</v>
      </c>
      <c r="D233" s="227" t="s">
        <v>210</v>
      </c>
      <c r="E233" s="228" t="s">
        <v>1497</v>
      </c>
      <c r="F233" s="229" t="s">
        <v>1498</v>
      </c>
      <c r="G233" s="230" t="s">
        <v>239</v>
      </c>
      <c r="H233" s="231">
        <v>0.80000000000000004</v>
      </c>
      <c r="I233" s="232"/>
      <c r="J233" s="233">
        <f>ROUND(I233*H233,2)</f>
        <v>0</v>
      </c>
      <c r="K233" s="234"/>
      <c r="L233" s="44"/>
      <c r="M233" s="235" t="s">
        <v>1</v>
      </c>
      <c r="N233" s="236" t="s">
        <v>44</v>
      </c>
      <c r="O233" s="91"/>
      <c r="P233" s="237">
        <f>O233*H233</f>
        <v>0</v>
      </c>
      <c r="Q233" s="237">
        <v>0</v>
      </c>
      <c r="R233" s="237">
        <f>Q233*H233</f>
        <v>0</v>
      </c>
      <c r="S233" s="237">
        <v>0</v>
      </c>
      <c r="T233" s="238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9" t="s">
        <v>214</v>
      </c>
      <c r="AT233" s="239" t="s">
        <v>210</v>
      </c>
      <c r="AU233" s="239" t="s">
        <v>91</v>
      </c>
      <c r="AY233" s="17" t="s">
        <v>208</v>
      </c>
      <c r="BE233" s="240">
        <f>IF(N233="základní",J233,0)</f>
        <v>0</v>
      </c>
      <c r="BF233" s="240">
        <f>IF(N233="snížená",J233,0)</f>
        <v>0</v>
      </c>
      <c r="BG233" s="240">
        <f>IF(N233="zákl. přenesená",J233,0)</f>
        <v>0</v>
      </c>
      <c r="BH233" s="240">
        <f>IF(N233="sníž. přenesená",J233,0)</f>
        <v>0</v>
      </c>
      <c r="BI233" s="240">
        <f>IF(N233="nulová",J233,0)</f>
        <v>0</v>
      </c>
      <c r="BJ233" s="17" t="s">
        <v>91</v>
      </c>
      <c r="BK233" s="240">
        <f>ROUND(I233*H233,2)</f>
        <v>0</v>
      </c>
      <c r="BL233" s="17" t="s">
        <v>214</v>
      </c>
      <c r="BM233" s="239" t="s">
        <v>698</v>
      </c>
    </row>
    <row r="234" s="2" customFormat="1" ht="21.75" customHeight="1">
      <c r="A234" s="38"/>
      <c r="B234" s="39"/>
      <c r="C234" s="227" t="s">
        <v>460</v>
      </c>
      <c r="D234" s="227" t="s">
        <v>210</v>
      </c>
      <c r="E234" s="228" t="s">
        <v>1499</v>
      </c>
      <c r="F234" s="229" t="s">
        <v>1500</v>
      </c>
      <c r="G234" s="230" t="s">
        <v>689</v>
      </c>
      <c r="H234" s="231">
        <v>1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91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701</v>
      </c>
    </row>
    <row r="235" s="2" customFormat="1" ht="21.75" customHeight="1">
      <c r="A235" s="38"/>
      <c r="B235" s="39"/>
      <c r="C235" s="227" t="s">
        <v>702</v>
      </c>
      <c r="D235" s="227" t="s">
        <v>210</v>
      </c>
      <c r="E235" s="228" t="s">
        <v>1501</v>
      </c>
      <c r="F235" s="229" t="s">
        <v>1502</v>
      </c>
      <c r="G235" s="230" t="s">
        <v>267</v>
      </c>
      <c r="H235" s="231">
        <v>1200</v>
      </c>
      <c r="I235" s="232"/>
      <c r="J235" s="233">
        <f>ROUND(I235*H235,2)</f>
        <v>0</v>
      </c>
      <c r="K235" s="234"/>
      <c r="L235" s="44"/>
      <c r="M235" s="235" t="s">
        <v>1</v>
      </c>
      <c r="N235" s="236" t="s">
        <v>44</v>
      </c>
      <c r="O235" s="91"/>
      <c r="P235" s="237">
        <f>O235*H235</f>
        <v>0</v>
      </c>
      <c r="Q235" s="237">
        <v>0</v>
      </c>
      <c r="R235" s="237">
        <f>Q235*H235</f>
        <v>0</v>
      </c>
      <c r="S235" s="237">
        <v>0</v>
      </c>
      <c r="T235" s="238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9" t="s">
        <v>214</v>
      </c>
      <c r="AT235" s="239" t="s">
        <v>210</v>
      </c>
      <c r="AU235" s="239" t="s">
        <v>91</v>
      </c>
      <c r="AY235" s="17" t="s">
        <v>208</v>
      </c>
      <c r="BE235" s="240">
        <f>IF(N235="základní",J235,0)</f>
        <v>0</v>
      </c>
      <c r="BF235" s="240">
        <f>IF(N235="snížená",J235,0)</f>
        <v>0</v>
      </c>
      <c r="BG235" s="240">
        <f>IF(N235="zákl. přenesená",J235,0)</f>
        <v>0</v>
      </c>
      <c r="BH235" s="240">
        <f>IF(N235="sníž. přenesená",J235,0)</f>
        <v>0</v>
      </c>
      <c r="BI235" s="240">
        <f>IF(N235="nulová",J235,0)</f>
        <v>0</v>
      </c>
      <c r="BJ235" s="17" t="s">
        <v>91</v>
      </c>
      <c r="BK235" s="240">
        <f>ROUND(I235*H235,2)</f>
        <v>0</v>
      </c>
      <c r="BL235" s="17" t="s">
        <v>214</v>
      </c>
      <c r="BM235" s="239" t="s">
        <v>705</v>
      </c>
    </row>
    <row r="236" s="2" customFormat="1" ht="21.75" customHeight="1">
      <c r="A236" s="38"/>
      <c r="B236" s="39"/>
      <c r="C236" s="227" t="s">
        <v>463</v>
      </c>
      <c r="D236" s="227" t="s">
        <v>210</v>
      </c>
      <c r="E236" s="228" t="s">
        <v>1503</v>
      </c>
      <c r="F236" s="229" t="s">
        <v>1504</v>
      </c>
      <c r="G236" s="230" t="s">
        <v>267</v>
      </c>
      <c r="H236" s="231">
        <v>400</v>
      </c>
      <c r="I236" s="232"/>
      <c r="J236" s="233">
        <f>ROUND(I236*H236,2)</f>
        <v>0</v>
      </c>
      <c r="K236" s="234"/>
      <c r="L236" s="44"/>
      <c r="M236" s="235" t="s">
        <v>1</v>
      </c>
      <c r="N236" s="236" t="s">
        <v>44</v>
      </c>
      <c r="O236" s="91"/>
      <c r="P236" s="237">
        <f>O236*H236</f>
        <v>0</v>
      </c>
      <c r="Q236" s="237">
        <v>0</v>
      </c>
      <c r="R236" s="237">
        <f>Q236*H236</f>
        <v>0</v>
      </c>
      <c r="S236" s="237">
        <v>0</v>
      </c>
      <c r="T236" s="238">
        <f>S236*H236</f>
        <v>0</v>
      </c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R236" s="239" t="s">
        <v>214</v>
      </c>
      <c r="AT236" s="239" t="s">
        <v>210</v>
      </c>
      <c r="AU236" s="239" t="s">
        <v>91</v>
      </c>
      <c r="AY236" s="17" t="s">
        <v>208</v>
      </c>
      <c r="BE236" s="240">
        <f>IF(N236="základní",J236,0)</f>
        <v>0</v>
      </c>
      <c r="BF236" s="240">
        <f>IF(N236="snížená",J236,0)</f>
        <v>0</v>
      </c>
      <c r="BG236" s="240">
        <f>IF(N236="zákl. přenesená",J236,0)</f>
        <v>0</v>
      </c>
      <c r="BH236" s="240">
        <f>IF(N236="sníž. přenesená",J236,0)</f>
        <v>0</v>
      </c>
      <c r="BI236" s="240">
        <f>IF(N236="nulová",J236,0)</f>
        <v>0</v>
      </c>
      <c r="BJ236" s="17" t="s">
        <v>91</v>
      </c>
      <c r="BK236" s="240">
        <f>ROUND(I236*H236,2)</f>
        <v>0</v>
      </c>
      <c r="BL236" s="17" t="s">
        <v>214</v>
      </c>
      <c r="BM236" s="239" t="s">
        <v>708</v>
      </c>
    </row>
    <row r="237" s="2" customFormat="1" ht="21.75" customHeight="1">
      <c r="A237" s="38"/>
      <c r="B237" s="39"/>
      <c r="C237" s="227" t="s">
        <v>709</v>
      </c>
      <c r="D237" s="227" t="s">
        <v>210</v>
      </c>
      <c r="E237" s="228" t="s">
        <v>1505</v>
      </c>
      <c r="F237" s="229" t="s">
        <v>1506</v>
      </c>
      <c r="G237" s="230" t="s">
        <v>267</v>
      </c>
      <c r="H237" s="231">
        <v>120</v>
      </c>
      <c r="I237" s="232"/>
      <c r="J237" s="233">
        <f>ROUND(I237*H237,2)</f>
        <v>0</v>
      </c>
      <c r="K237" s="234"/>
      <c r="L237" s="44"/>
      <c r="M237" s="235" t="s">
        <v>1</v>
      </c>
      <c r="N237" s="236" t="s">
        <v>44</v>
      </c>
      <c r="O237" s="91"/>
      <c r="P237" s="237">
        <f>O237*H237</f>
        <v>0</v>
      </c>
      <c r="Q237" s="237">
        <v>0</v>
      </c>
      <c r="R237" s="237">
        <f>Q237*H237</f>
        <v>0</v>
      </c>
      <c r="S237" s="237">
        <v>0</v>
      </c>
      <c r="T237" s="238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9" t="s">
        <v>214</v>
      </c>
      <c r="AT237" s="239" t="s">
        <v>210</v>
      </c>
      <c r="AU237" s="239" t="s">
        <v>91</v>
      </c>
      <c r="AY237" s="17" t="s">
        <v>208</v>
      </c>
      <c r="BE237" s="240">
        <f>IF(N237="základní",J237,0)</f>
        <v>0</v>
      </c>
      <c r="BF237" s="240">
        <f>IF(N237="snížená",J237,0)</f>
        <v>0</v>
      </c>
      <c r="BG237" s="240">
        <f>IF(N237="zákl. přenesená",J237,0)</f>
        <v>0</v>
      </c>
      <c r="BH237" s="240">
        <f>IF(N237="sníž. přenesená",J237,0)</f>
        <v>0</v>
      </c>
      <c r="BI237" s="240">
        <f>IF(N237="nulová",J237,0)</f>
        <v>0</v>
      </c>
      <c r="BJ237" s="17" t="s">
        <v>91</v>
      </c>
      <c r="BK237" s="240">
        <f>ROUND(I237*H237,2)</f>
        <v>0</v>
      </c>
      <c r="BL237" s="17" t="s">
        <v>214</v>
      </c>
      <c r="BM237" s="239" t="s">
        <v>712</v>
      </c>
    </row>
    <row r="238" s="2" customFormat="1" ht="21.75" customHeight="1">
      <c r="A238" s="38"/>
      <c r="B238" s="39"/>
      <c r="C238" s="227" t="s">
        <v>467</v>
      </c>
      <c r="D238" s="227" t="s">
        <v>210</v>
      </c>
      <c r="E238" s="228" t="s">
        <v>1507</v>
      </c>
      <c r="F238" s="229" t="s">
        <v>1508</v>
      </c>
      <c r="G238" s="230" t="s">
        <v>1345</v>
      </c>
      <c r="H238" s="231">
        <v>1.5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91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715</v>
      </c>
    </row>
    <row r="239" s="2" customFormat="1" ht="21.75" customHeight="1">
      <c r="A239" s="38"/>
      <c r="B239" s="39"/>
      <c r="C239" s="227" t="s">
        <v>716</v>
      </c>
      <c r="D239" s="227" t="s">
        <v>210</v>
      </c>
      <c r="E239" s="228" t="s">
        <v>1509</v>
      </c>
      <c r="F239" s="229" t="s">
        <v>1510</v>
      </c>
      <c r="G239" s="230" t="s">
        <v>689</v>
      </c>
      <c r="H239" s="231">
        <v>120</v>
      </c>
      <c r="I239" s="232"/>
      <c r="J239" s="233">
        <f>ROUND(I239*H239,2)</f>
        <v>0</v>
      </c>
      <c r="K239" s="234"/>
      <c r="L239" s="44"/>
      <c r="M239" s="235" t="s">
        <v>1</v>
      </c>
      <c r="N239" s="236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214</v>
      </c>
      <c r="AT239" s="239" t="s">
        <v>210</v>
      </c>
      <c r="AU239" s="239" t="s">
        <v>91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719</v>
      </c>
    </row>
    <row r="240" s="2" customFormat="1" ht="24.15" customHeight="1">
      <c r="A240" s="38"/>
      <c r="B240" s="39"/>
      <c r="C240" s="227" t="s">
        <v>470</v>
      </c>
      <c r="D240" s="227" t="s">
        <v>210</v>
      </c>
      <c r="E240" s="228" t="s">
        <v>1511</v>
      </c>
      <c r="F240" s="229" t="s">
        <v>1512</v>
      </c>
      <c r="G240" s="230" t="s">
        <v>689</v>
      </c>
      <c r="H240" s="231">
        <v>200</v>
      </c>
      <c r="I240" s="232"/>
      <c r="J240" s="233">
        <f>ROUND(I240*H240,2)</f>
        <v>0</v>
      </c>
      <c r="K240" s="234"/>
      <c r="L240" s="44"/>
      <c r="M240" s="235" t="s">
        <v>1</v>
      </c>
      <c r="N240" s="236" t="s">
        <v>44</v>
      </c>
      <c r="O240" s="91"/>
      <c r="P240" s="237">
        <f>O240*H240</f>
        <v>0</v>
      </c>
      <c r="Q240" s="237">
        <v>0</v>
      </c>
      <c r="R240" s="237">
        <f>Q240*H240</f>
        <v>0</v>
      </c>
      <c r="S240" s="237">
        <v>0</v>
      </c>
      <c r="T240" s="238">
        <f>S240*H240</f>
        <v>0</v>
      </c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R240" s="239" t="s">
        <v>214</v>
      </c>
      <c r="AT240" s="239" t="s">
        <v>210</v>
      </c>
      <c r="AU240" s="239" t="s">
        <v>91</v>
      </c>
      <c r="AY240" s="17" t="s">
        <v>208</v>
      </c>
      <c r="BE240" s="240">
        <f>IF(N240="základní",J240,0)</f>
        <v>0</v>
      </c>
      <c r="BF240" s="240">
        <f>IF(N240="snížená",J240,0)</f>
        <v>0</v>
      </c>
      <c r="BG240" s="240">
        <f>IF(N240="zákl. přenesená",J240,0)</f>
        <v>0</v>
      </c>
      <c r="BH240" s="240">
        <f>IF(N240="sníž. přenesená",J240,0)</f>
        <v>0</v>
      </c>
      <c r="BI240" s="240">
        <f>IF(N240="nulová",J240,0)</f>
        <v>0</v>
      </c>
      <c r="BJ240" s="17" t="s">
        <v>91</v>
      </c>
      <c r="BK240" s="240">
        <f>ROUND(I240*H240,2)</f>
        <v>0</v>
      </c>
      <c r="BL240" s="17" t="s">
        <v>214</v>
      </c>
      <c r="BM240" s="239" t="s">
        <v>722</v>
      </c>
    </row>
    <row r="241" s="2" customFormat="1" ht="24.15" customHeight="1">
      <c r="A241" s="38"/>
      <c r="B241" s="39"/>
      <c r="C241" s="227" t="s">
        <v>724</v>
      </c>
      <c r="D241" s="227" t="s">
        <v>210</v>
      </c>
      <c r="E241" s="228" t="s">
        <v>1513</v>
      </c>
      <c r="F241" s="229" t="s">
        <v>1514</v>
      </c>
      <c r="G241" s="230" t="s">
        <v>1345</v>
      </c>
      <c r="H241" s="231">
        <v>2</v>
      </c>
      <c r="I241" s="232"/>
      <c r="J241" s="233">
        <f>ROUND(I241*H241,2)</f>
        <v>0</v>
      </c>
      <c r="K241" s="234"/>
      <c r="L241" s="44"/>
      <c r="M241" s="288" t="s">
        <v>1</v>
      </c>
      <c r="N241" s="289" t="s">
        <v>44</v>
      </c>
      <c r="O241" s="290"/>
      <c r="P241" s="291">
        <f>O241*H241</f>
        <v>0</v>
      </c>
      <c r="Q241" s="291">
        <v>0</v>
      </c>
      <c r="R241" s="291">
        <f>Q241*H241</f>
        <v>0</v>
      </c>
      <c r="S241" s="291">
        <v>0</v>
      </c>
      <c r="T241" s="292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91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727</v>
      </c>
    </row>
    <row r="242" s="2" customFormat="1" ht="6.96" customHeight="1">
      <c r="A242" s="38"/>
      <c r="B242" s="66"/>
      <c r="C242" s="67"/>
      <c r="D242" s="67"/>
      <c r="E242" s="67"/>
      <c r="F242" s="67"/>
      <c r="G242" s="67"/>
      <c r="H242" s="67"/>
      <c r="I242" s="67"/>
      <c r="J242" s="67"/>
      <c r="K242" s="67"/>
      <c r="L242" s="44"/>
      <c r="M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</row>
  </sheetData>
  <sheetProtection sheet="1" autoFilter="0" formatColumns="0" formatRows="0" objects="1" scenarios="1" spinCount="100000" saltValue="7KeLWW0Uz8sCks9gRXJwsXiZKgqWF9tyNln867A7iJ2boA6SmosvaFq8gSV6j5xgcGUSknyQ1guSWfIfWyZB6Q==" hashValue="OfudxGfLt88u9uLsgX0lw2zOhZZorvE5dEZoHl9TZIauyvm9fh6uBv9rQ7i74LipFt9DdmInUWVQFnxHWFF+9A==" algorithmName="SHA-512" password="CC35"/>
  <autoFilter ref="C125:K241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4:H114"/>
    <mergeCell ref="E116:H116"/>
    <mergeCell ref="E118:H118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148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1515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ROUND(J127,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ROUND((SUM(BE127:BE172)),  2)</f>
        <v>0</v>
      </c>
      <c r="G35" s="38"/>
      <c r="H35" s="38"/>
      <c r="I35" s="164">
        <v>0.20999999999999999</v>
      </c>
      <c r="J35" s="163">
        <f>ROUND(((SUM(BE127:BE172))*I35),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ROUND((SUM(BF127:BF172)),  2)</f>
        <v>0</v>
      </c>
      <c r="G36" s="38"/>
      <c r="H36" s="38"/>
      <c r="I36" s="164">
        <v>0.14999999999999999</v>
      </c>
      <c r="J36" s="163">
        <f>ROUND(((SUM(BF127:BF172))*I36),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ROUND((SUM(BG127:BG172)),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ROUND((SUM(BH127:BH172)),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ROUND((SUM(BI127:BI172)),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D.1.05 - MaR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J127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1516</v>
      </c>
      <c r="E99" s="191"/>
      <c r="F99" s="191"/>
      <c r="G99" s="191"/>
      <c r="H99" s="191"/>
      <c r="I99" s="191"/>
      <c r="J99" s="192">
        <f>J128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1517</v>
      </c>
      <c r="E100" s="191"/>
      <c r="F100" s="191"/>
      <c r="G100" s="191"/>
      <c r="H100" s="191"/>
      <c r="I100" s="191"/>
      <c r="J100" s="192">
        <f>J131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1518</v>
      </c>
      <c r="E101" s="191"/>
      <c r="F101" s="191"/>
      <c r="G101" s="191"/>
      <c r="H101" s="191"/>
      <c r="I101" s="191"/>
      <c r="J101" s="192">
        <f>J136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1519</v>
      </c>
      <c r="E102" s="191"/>
      <c r="F102" s="191"/>
      <c r="G102" s="191"/>
      <c r="H102" s="191"/>
      <c r="I102" s="191"/>
      <c r="J102" s="192">
        <f>J141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1520</v>
      </c>
      <c r="E103" s="191"/>
      <c r="F103" s="191"/>
      <c r="G103" s="191"/>
      <c r="H103" s="191"/>
      <c r="I103" s="191"/>
      <c r="J103" s="192">
        <f>J160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1521</v>
      </c>
      <c r="E104" s="191"/>
      <c r="F104" s="191"/>
      <c r="G104" s="191"/>
      <c r="H104" s="191"/>
      <c r="I104" s="191"/>
      <c r="J104" s="192">
        <f>J165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9" customFormat="1" ht="24.96" customHeight="1">
      <c r="A105" s="9"/>
      <c r="B105" s="188"/>
      <c r="C105" s="189"/>
      <c r="D105" s="190" t="s">
        <v>1522</v>
      </c>
      <c r="E105" s="191"/>
      <c r="F105" s="191"/>
      <c r="G105" s="191"/>
      <c r="H105" s="191"/>
      <c r="I105" s="191"/>
      <c r="J105" s="192">
        <f>J171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2" customFormat="1" ht="21.84" customHeight="1">
      <c r="A106" s="38"/>
      <c r="B106" s="39"/>
      <c r="C106" s="40"/>
      <c r="D106" s="40"/>
      <c r="E106" s="40"/>
      <c r="F106" s="40"/>
      <c r="G106" s="40"/>
      <c r="H106" s="40"/>
      <c r="I106" s="40"/>
      <c r="J106" s="40"/>
      <c r="K106" s="40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hidden="1" s="2" customFormat="1" ht="6.96" customHeight="1">
      <c r="A107" s="38"/>
      <c r="B107" s="66"/>
      <c r="C107" s="67"/>
      <c r="D107" s="67"/>
      <c r="E107" s="67"/>
      <c r="F107" s="67"/>
      <c r="G107" s="67"/>
      <c r="H107" s="67"/>
      <c r="I107" s="67"/>
      <c r="J107" s="67"/>
      <c r="K107" s="67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hidden="1"/>
    <row r="109" hidden="1"/>
    <row r="110" hidden="1"/>
    <row r="111" s="2" customFormat="1" ht="6.96" customHeight="1">
      <c r="A111" s="38"/>
      <c r="B111" s="68"/>
      <c r="C111" s="69"/>
      <c r="D111" s="69"/>
      <c r="E111" s="69"/>
      <c r="F111" s="69"/>
      <c r="G111" s="69"/>
      <c r="H111" s="69"/>
      <c r="I111" s="69"/>
      <c r="J111" s="69"/>
      <c r="K111" s="69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4.96" customHeight="1">
      <c r="A112" s="38"/>
      <c r="B112" s="39"/>
      <c r="C112" s="23" t="s">
        <v>193</v>
      </c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6.96" customHeight="1">
      <c r="A113" s="38"/>
      <c r="B113" s="39"/>
      <c r="C113" s="40"/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2" customHeight="1">
      <c r="A114" s="38"/>
      <c r="B114" s="39"/>
      <c r="C114" s="32" t="s">
        <v>16</v>
      </c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26.25" customHeight="1">
      <c r="A115" s="38"/>
      <c r="B115" s="39"/>
      <c r="C115" s="40"/>
      <c r="D115" s="40"/>
      <c r="E115" s="183" t="str">
        <f>E7</f>
        <v>Přestavba a rozšíření domova pro seniory Jiráskova č.p.193 Broumov</v>
      </c>
      <c r="F115" s="32"/>
      <c r="G115" s="32"/>
      <c r="H115" s="32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1" customFormat="1" ht="12" customHeight="1">
      <c r="B116" s="21"/>
      <c r="C116" s="32" t="s">
        <v>157</v>
      </c>
      <c r="D116" s="22"/>
      <c r="E116" s="22"/>
      <c r="F116" s="22"/>
      <c r="G116" s="22"/>
      <c r="H116" s="22"/>
      <c r="I116" s="22"/>
      <c r="J116" s="22"/>
      <c r="K116" s="22"/>
      <c r="L116" s="20"/>
    </row>
    <row r="117" s="2" customFormat="1" ht="16.5" customHeight="1">
      <c r="A117" s="38"/>
      <c r="B117" s="39"/>
      <c r="C117" s="40"/>
      <c r="D117" s="40"/>
      <c r="E117" s="183" t="s">
        <v>3361</v>
      </c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159</v>
      </c>
      <c r="D118" s="40"/>
      <c r="E118" s="40"/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6.5" customHeight="1">
      <c r="A119" s="38"/>
      <c r="B119" s="39"/>
      <c r="C119" s="40"/>
      <c r="D119" s="40"/>
      <c r="E119" s="76" t="str">
        <f>E11</f>
        <v>D.1.05 - MaR</v>
      </c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6.96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2" customHeight="1">
      <c r="A121" s="38"/>
      <c r="B121" s="39"/>
      <c r="C121" s="32" t="s">
        <v>20</v>
      </c>
      <c r="D121" s="40"/>
      <c r="E121" s="40"/>
      <c r="F121" s="27" t="str">
        <f>F14</f>
        <v xml:space="preserve"> </v>
      </c>
      <c r="G121" s="40"/>
      <c r="H121" s="40"/>
      <c r="I121" s="32" t="s">
        <v>22</v>
      </c>
      <c r="J121" s="79" t="str">
        <f>IF(J14="","",J14)</f>
        <v>13. 3. 2022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6.96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40.05" customHeight="1">
      <c r="A123" s="38"/>
      <c r="B123" s="39"/>
      <c r="C123" s="32" t="s">
        <v>24</v>
      </c>
      <c r="D123" s="40"/>
      <c r="E123" s="40"/>
      <c r="F123" s="27" t="str">
        <f>E17</f>
        <v>Město Broumov, třída Masarykova 239,55001 Broumov</v>
      </c>
      <c r="G123" s="40"/>
      <c r="H123" s="40"/>
      <c r="I123" s="32" t="s">
        <v>32</v>
      </c>
      <c r="J123" s="36" t="str">
        <f>E23</f>
        <v xml:space="preserve">Ing. Ondřej Nesměrák, Ploštilova 1379,14300 Praha </v>
      </c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5.15" customHeight="1">
      <c r="A124" s="38"/>
      <c r="B124" s="39"/>
      <c r="C124" s="32" t="s">
        <v>30</v>
      </c>
      <c r="D124" s="40"/>
      <c r="E124" s="40"/>
      <c r="F124" s="27" t="str">
        <f>IF(E20="","",E20)</f>
        <v>Vyplň údaj</v>
      </c>
      <c r="G124" s="40"/>
      <c r="H124" s="40"/>
      <c r="I124" s="32" t="s">
        <v>36</v>
      </c>
      <c r="J124" s="36" t="str">
        <f>E26</f>
        <v xml:space="preserve"> 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0.32" customHeight="1">
      <c r="A125" s="38"/>
      <c r="B125" s="39"/>
      <c r="C125" s="40"/>
      <c r="D125" s="40"/>
      <c r="E125" s="40"/>
      <c r="F125" s="40"/>
      <c r="G125" s="40"/>
      <c r="H125" s="40"/>
      <c r="I125" s="40"/>
      <c r="J125" s="40"/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11" customFormat="1" ht="29.28" customHeight="1">
      <c r="A126" s="199"/>
      <c r="B126" s="200"/>
      <c r="C126" s="201" t="s">
        <v>194</v>
      </c>
      <c r="D126" s="202" t="s">
        <v>63</v>
      </c>
      <c r="E126" s="202" t="s">
        <v>59</v>
      </c>
      <c r="F126" s="202" t="s">
        <v>60</v>
      </c>
      <c r="G126" s="202" t="s">
        <v>195</v>
      </c>
      <c r="H126" s="202" t="s">
        <v>196</v>
      </c>
      <c r="I126" s="202" t="s">
        <v>197</v>
      </c>
      <c r="J126" s="203" t="s">
        <v>163</v>
      </c>
      <c r="K126" s="204" t="s">
        <v>198</v>
      </c>
      <c r="L126" s="205"/>
      <c r="M126" s="100" t="s">
        <v>1</v>
      </c>
      <c r="N126" s="101" t="s">
        <v>42</v>
      </c>
      <c r="O126" s="101" t="s">
        <v>199</v>
      </c>
      <c r="P126" s="101" t="s">
        <v>200</v>
      </c>
      <c r="Q126" s="101" t="s">
        <v>201</v>
      </c>
      <c r="R126" s="101" t="s">
        <v>202</v>
      </c>
      <c r="S126" s="101" t="s">
        <v>203</v>
      </c>
      <c r="T126" s="102" t="s">
        <v>204</v>
      </c>
      <c r="U126" s="199"/>
      <c r="V126" s="199"/>
      <c r="W126" s="199"/>
      <c r="X126" s="199"/>
      <c r="Y126" s="199"/>
      <c r="Z126" s="199"/>
      <c r="AA126" s="199"/>
      <c r="AB126" s="199"/>
      <c r="AC126" s="199"/>
      <c r="AD126" s="199"/>
      <c r="AE126" s="199"/>
    </row>
    <row r="127" s="2" customFormat="1" ht="22.8" customHeight="1">
      <c r="A127" s="38"/>
      <c r="B127" s="39"/>
      <c r="C127" s="107" t="s">
        <v>205</v>
      </c>
      <c r="D127" s="40"/>
      <c r="E127" s="40"/>
      <c r="F127" s="40"/>
      <c r="G127" s="40"/>
      <c r="H127" s="40"/>
      <c r="I127" s="40"/>
      <c r="J127" s="206">
        <f>BK127</f>
        <v>0</v>
      </c>
      <c r="K127" s="40"/>
      <c r="L127" s="44"/>
      <c r="M127" s="103"/>
      <c r="N127" s="207"/>
      <c r="O127" s="104"/>
      <c r="P127" s="208">
        <f>P128+P131+P136+P141+P160+P165+P171</f>
        <v>0</v>
      </c>
      <c r="Q127" s="104"/>
      <c r="R127" s="208">
        <f>R128+R131+R136+R141+R160+R165+R171</f>
        <v>0</v>
      </c>
      <c r="S127" s="104"/>
      <c r="T127" s="209">
        <f>T128+T131+T136+T141+T160+T165+T171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T127" s="17" t="s">
        <v>77</v>
      </c>
      <c r="AU127" s="17" t="s">
        <v>165</v>
      </c>
      <c r="BK127" s="210">
        <f>BK128+BK131+BK136+BK141+BK160+BK165+BK171</f>
        <v>0</v>
      </c>
    </row>
    <row r="128" s="12" customFormat="1" ht="25.92" customHeight="1">
      <c r="A128" s="12"/>
      <c r="B128" s="211"/>
      <c r="C128" s="212"/>
      <c r="D128" s="213" t="s">
        <v>77</v>
      </c>
      <c r="E128" s="214" t="s">
        <v>85</v>
      </c>
      <c r="F128" s="214" t="s">
        <v>1523</v>
      </c>
      <c r="G128" s="212"/>
      <c r="H128" s="212"/>
      <c r="I128" s="215"/>
      <c r="J128" s="216">
        <f>BK128</f>
        <v>0</v>
      </c>
      <c r="K128" s="212"/>
      <c r="L128" s="217"/>
      <c r="M128" s="218"/>
      <c r="N128" s="219"/>
      <c r="O128" s="219"/>
      <c r="P128" s="220">
        <f>SUM(P129:P130)</f>
        <v>0</v>
      </c>
      <c r="Q128" s="219"/>
      <c r="R128" s="220">
        <f>SUM(R129:R130)</f>
        <v>0</v>
      </c>
      <c r="S128" s="219"/>
      <c r="T128" s="221">
        <f>SUM(T129:T130)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22" t="s">
        <v>85</v>
      </c>
      <c r="AT128" s="223" t="s">
        <v>77</v>
      </c>
      <c r="AU128" s="223" t="s">
        <v>78</v>
      </c>
      <c r="AY128" s="222" t="s">
        <v>208</v>
      </c>
      <c r="BK128" s="224">
        <f>SUM(BK129:BK130)</f>
        <v>0</v>
      </c>
    </row>
    <row r="129" s="2" customFormat="1" ht="16.5" customHeight="1">
      <c r="A129" s="38"/>
      <c r="B129" s="39"/>
      <c r="C129" s="227" t="s">
        <v>85</v>
      </c>
      <c r="D129" s="227" t="s">
        <v>210</v>
      </c>
      <c r="E129" s="228" t="s">
        <v>3810</v>
      </c>
      <c r="F129" s="229" t="s">
        <v>3811</v>
      </c>
      <c r="G129" s="230" t="s">
        <v>689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91</v>
      </c>
    </row>
    <row r="130" s="2" customFormat="1" ht="24.15" customHeight="1">
      <c r="A130" s="38"/>
      <c r="B130" s="39"/>
      <c r="C130" s="227" t="s">
        <v>91</v>
      </c>
      <c r="D130" s="227" t="s">
        <v>210</v>
      </c>
      <c r="E130" s="228" t="s">
        <v>3812</v>
      </c>
      <c r="F130" s="229" t="s">
        <v>3813</v>
      </c>
      <c r="G130" s="230" t="s">
        <v>689</v>
      </c>
      <c r="H130" s="231">
        <v>1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214</v>
      </c>
    </row>
    <row r="131" s="12" customFormat="1" ht="25.92" customHeight="1">
      <c r="A131" s="12"/>
      <c r="B131" s="211"/>
      <c r="C131" s="212"/>
      <c r="D131" s="213" t="s">
        <v>77</v>
      </c>
      <c r="E131" s="214" t="s">
        <v>91</v>
      </c>
      <c r="F131" s="214" t="s">
        <v>1528</v>
      </c>
      <c r="G131" s="212"/>
      <c r="H131" s="212"/>
      <c r="I131" s="215"/>
      <c r="J131" s="216">
        <f>BK131</f>
        <v>0</v>
      </c>
      <c r="K131" s="212"/>
      <c r="L131" s="217"/>
      <c r="M131" s="218"/>
      <c r="N131" s="219"/>
      <c r="O131" s="219"/>
      <c r="P131" s="220">
        <f>SUM(P132:P135)</f>
        <v>0</v>
      </c>
      <c r="Q131" s="219"/>
      <c r="R131" s="220">
        <f>SUM(R132:R135)</f>
        <v>0</v>
      </c>
      <c r="S131" s="219"/>
      <c r="T131" s="221">
        <f>SUM(T132:T135)</f>
        <v>0</v>
      </c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R131" s="222" t="s">
        <v>85</v>
      </c>
      <c r="AT131" s="223" t="s">
        <v>77</v>
      </c>
      <c r="AU131" s="223" t="s">
        <v>78</v>
      </c>
      <c r="AY131" s="222" t="s">
        <v>208</v>
      </c>
      <c r="BK131" s="224">
        <f>SUM(BK132:BK135)</f>
        <v>0</v>
      </c>
    </row>
    <row r="132" s="2" customFormat="1" ht="16.5" customHeight="1">
      <c r="A132" s="38"/>
      <c r="B132" s="39"/>
      <c r="C132" s="227" t="s">
        <v>223</v>
      </c>
      <c r="D132" s="227" t="s">
        <v>210</v>
      </c>
      <c r="E132" s="228" t="s">
        <v>1529</v>
      </c>
      <c r="F132" s="229" t="s">
        <v>1530</v>
      </c>
      <c r="G132" s="230" t="s">
        <v>267</v>
      </c>
      <c r="H132" s="231">
        <v>15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226</v>
      </c>
    </row>
    <row r="133" s="2" customFormat="1" ht="16.5" customHeight="1">
      <c r="A133" s="38"/>
      <c r="B133" s="39"/>
      <c r="C133" s="227" t="s">
        <v>214</v>
      </c>
      <c r="D133" s="227" t="s">
        <v>210</v>
      </c>
      <c r="E133" s="228" t="s">
        <v>1531</v>
      </c>
      <c r="F133" s="229" t="s">
        <v>1532</v>
      </c>
      <c r="G133" s="230" t="s">
        <v>267</v>
      </c>
      <c r="H133" s="231">
        <v>500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231</v>
      </c>
    </row>
    <row r="134" s="2" customFormat="1" ht="21.75" customHeight="1">
      <c r="A134" s="38"/>
      <c r="B134" s="39"/>
      <c r="C134" s="227" t="s">
        <v>233</v>
      </c>
      <c r="D134" s="227" t="s">
        <v>210</v>
      </c>
      <c r="E134" s="228" t="s">
        <v>1533</v>
      </c>
      <c r="F134" s="229" t="s">
        <v>1534</v>
      </c>
      <c r="G134" s="230" t="s">
        <v>267</v>
      </c>
      <c r="H134" s="231">
        <v>70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236</v>
      </c>
    </row>
    <row r="135" s="2" customFormat="1" ht="16.5" customHeight="1">
      <c r="A135" s="38"/>
      <c r="B135" s="39"/>
      <c r="C135" s="227" t="s">
        <v>226</v>
      </c>
      <c r="D135" s="227" t="s">
        <v>210</v>
      </c>
      <c r="E135" s="228" t="s">
        <v>1535</v>
      </c>
      <c r="F135" s="229" t="s">
        <v>1536</v>
      </c>
      <c r="G135" s="230" t="s">
        <v>267</v>
      </c>
      <c r="H135" s="231">
        <v>8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240</v>
      </c>
    </row>
    <row r="136" s="12" customFormat="1" ht="25.92" customHeight="1">
      <c r="A136" s="12"/>
      <c r="B136" s="211"/>
      <c r="C136" s="212"/>
      <c r="D136" s="213" t="s">
        <v>77</v>
      </c>
      <c r="E136" s="214" t="s">
        <v>223</v>
      </c>
      <c r="F136" s="214" t="s">
        <v>1537</v>
      </c>
      <c r="G136" s="212"/>
      <c r="H136" s="212"/>
      <c r="I136" s="215"/>
      <c r="J136" s="216">
        <f>BK136</f>
        <v>0</v>
      </c>
      <c r="K136" s="212"/>
      <c r="L136" s="217"/>
      <c r="M136" s="218"/>
      <c r="N136" s="219"/>
      <c r="O136" s="219"/>
      <c r="P136" s="220">
        <f>SUM(P137:P140)</f>
        <v>0</v>
      </c>
      <c r="Q136" s="219"/>
      <c r="R136" s="220">
        <f>SUM(R137:R140)</f>
        <v>0</v>
      </c>
      <c r="S136" s="219"/>
      <c r="T136" s="221">
        <f>SUM(T137:T140)</f>
        <v>0</v>
      </c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R136" s="222" t="s">
        <v>85</v>
      </c>
      <c r="AT136" s="223" t="s">
        <v>77</v>
      </c>
      <c r="AU136" s="223" t="s">
        <v>78</v>
      </c>
      <c r="AY136" s="222" t="s">
        <v>208</v>
      </c>
      <c r="BK136" s="224">
        <f>SUM(BK137:BK140)</f>
        <v>0</v>
      </c>
    </row>
    <row r="137" s="2" customFormat="1" ht="55.5" customHeight="1">
      <c r="A137" s="38"/>
      <c r="B137" s="39"/>
      <c r="C137" s="227" t="s">
        <v>242</v>
      </c>
      <c r="D137" s="227" t="s">
        <v>210</v>
      </c>
      <c r="E137" s="228" t="s">
        <v>1538</v>
      </c>
      <c r="F137" s="229" t="s">
        <v>1539</v>
      </c>
      <c r="G137" s="230" t="s">
        <v>267</v>
      </c>
      <c r="H137" s="231">
        <v>12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245</v>
      </c>
    </row>
    <row r="138" s="2" customFormat="1" ht="55.5" customHeight="1">
      <c r="A138" s="38"/>
      <c r="B138" s="39"/>
      <c r="C138" s="227" t="s">
        <v>231</v>
      </c>
      <c r="D138" s="227" t="s">
        <v>210</v>
      </c>
      <c r="E138" s="228" t="s">
        <v>1540</v>
      </c>
      <c r="F138" s="229" t="s">
        <v>1541</v>
      </c>
      <c r="G138" s="230" t="s">
        <v>267</v>
      </c>
      <c r="H138" s="231">
        <v>13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249</v>
      </c>
    </row>
    <row r="139" s="2" customFormat="1" ht="49.05" customHeight="1">
      <c r="A139" s="38"/>
      <c r="B139" s="39"/>
      <c r="C139" s="227" t="s">
        <v>252</v>
      </c>
      <c r="D139" s="227" t="s">
        <v>210</v>
      </c>
      <c r="E139" s="228" t="s">
        <v>1542</v>
      </c>
      <c r="F139" s="229" t="s">
        <v>1543</v>
      </c>
      <c r="G139" s="230" t="s">
        <v>267</v>
      </c>
      <c r="H139" s="231">
        <v>6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256</v>
      </c>
    </row>
    <row r="140" s="2" customFormat="1" ht="21.75" customHeight="1">
      <c r="A140" s="38"/>
      <c r="B140" s="39"/>
      <c r="C140" s="227" t="s">
        <v>236</v>
      </c>
      <c r="D140" s="227" t="s">
        <v>210</v>
      </c>
      <c r="E140" s="228" t="s">
        <v>1544</v>
      </c>
      <c r="F140" s="229" t="s">
        <v>1545</v>
      </c>
      <c r="G140" s="230" t="s">
        <v>1288</v>
      </c>
      <c r="H140" s="231">
        <v>1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261</v>
      </c>
    </row>
    <row r="141" s="12" customFormat="1" ht="25.92" customHeight="1">
      <c r="A141" s="12"/>
      <c r="B141" s="211"/>
      <c r="C141" s="212"/>
      <c r="D141" s="213" t="s">
        <v>77</v>
      </c>
      <c r="E141" s="214" t="s">
        <v>233</v>
      </c>
      <c r="F141" s="214" t="s">
        <v>1546</v>
      </c>
      <c r="G141" s="212"/>
      <c r="H141" s="212"/>
      <c r="I141" s="215"/>
      <c r="J141" s="216">
        <f>BK141</f>
        <v>0</v>
      </c>
      <c r="K141" s="212"/>
      <c r="L141" s="217"/>
      <c r="M141" s="218"/>
      <c r="N141" s="219"/>
      <c r="O141" s="219"/>
      <c r="P141" s="220">
        <f>SUM(P142:P159)</f>
        <v>0</v>
      </c>
      <c r="Q141" s="219"/>
      <c r="R141" s="220">
        <f>SUM(R142:R159)</f>
        <v>0</v>
      </c>
      <c r="S141" s="219"/>
      <c r="T141" s="221">
        <f>SUM(T142:T159)</f>
        <v>0</v>
      </c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R141" s="222" t="s">
        <v>85</v>
      </c>
      <c r="AT141" s="223" t="s">
        <v>77</v>
      </c>
      <c r="AU141" s="223" t="s">
        <v>78</v>
      </c>
      <c r="AY141" s="222" t="s">
        <v>208</v>
      </c>
      <c r="BK141" s="224">
        <f>SUM(BK142:BK159)</f>
        <v>0</v>
      </c>
    </row>
    <row r="142" s="2" customFormat="1" ht="16.5" customHeight="1">
      <c r="A142" s="38"/>
      <c r="B142" s="39"/>
      <c r="C142" s="227" t="s">
        <v>264</v>
      </c>
      <c r="D142" s="227" t="s">
        <v>210</v>
      </c>
      <c r="E142" s="228" t="s">
        <v>1547</v>
      </c>
      <c r="F142" s="229" t="s">
        <v>1548</v>
      </c>
      <c r="G142" s="230" t="s">
        <v>689</v>
      </c>
      <c r="H142" s="231">
        <v>1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268</v>
      </c>
    </row>
    <row r="143" s="2" customFormat="1" ht="16.5" customHeight="1">
      <c r="A143" s="38"/>
      <c r="B143" s="39"/>
      <c r="C143" s="227" t="s">
        <v>240</v>
      </c>
      <c r="D143" s="227" t="s">
        <v>210</v>
      </c>
      <c r="E143" s="228" t="s">
        <v>1549</v>
      </c>
      <c r="F143" s="229" t="s">
        <v>1550</v>
      </c>
      <c r="G143" s="230" t="s">
        <v>689</v>
      </c>
      <c r="H143" s="231">
        <v>2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272</v>
      </c>
    </row>
    <row r="144" s="2" customFormat="1" ht="16.5" customHeight="1">
      <c r="A144" s="38"/>
      <c r="B144" s="39"/>
      <c r="C144" s="227" t="s">
        <v>274</v>
      </c>
      <c r="D144" s="227" t="s">
        <v>210</v>
      </c>
      <c r="E144" s="228" t="s">
        <v>1551</v>
      </c>
      <c r="F144" s="229" t="s">
        <v>1552</v>
      </c>
      <c r="G144" s="230" t="s">
        <v>689</v>
      </c>
      <c r="H144" s="231">
        <v>1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277</v>
      </c>
    </row>
    <row r="145" s="2" customFormat="1" ht="33" customHeight="1">
      <c r="A145" s="38"/>
      <c r="B145" s="39"/>
      <c r="C145" s="227" t="s">
        <v>245</v>
      </c>
      <c r="D145" s="227" t="s">
        <v>210</v>
      </c>
      <c r="E145" s="228" t="s">
        <v>1553</v>
      </c>
      <c r="F145" s="229" t="s">
        <v>1554</v>
      </c>
      <c r="G145" s="230" t="s">
        <v>689</v>
      </c>
      <c r="H145" s="231">
        <v>3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280</v>
      </c>
    </row>
    <row r="146" s="2" customFormat="1" ht="16.5" customHeight="1">
      <c r="A146" s="38"/>
      <c r="B146" s="39"/>
      <c r="C146" s="227" t="s">
        <v>8</v>
      </c>
      <c r="D146" s="227" t="s">
        <v>210</v>
      </c>
      <c r="E146" s="228" t="s">
        <v>1555</v>
      </c>
      <c r="F146" s="229" t="s">
        <v>1556</v>
      </c>
      <c r="G146" s="230" t="s">
        <v>689</v>
      </c>
      <c r="H146" s="231">
        <v>1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284</v>
      </c>
    </row>
    <row r="147" s="2" customFormat="1" ht="16.5" customHeight="1">
      <c r="A147" s="38"/>
      <c r="B147" s="39"/>
      <c r="C147" s="227" t="s">
        <v>249</v>
      </c>
      <c r="D147" s="227" t="s">
        <v>210</v>
      </c>
      <c r="E147" s="228" t="s">
        <v>1557</v>
      </c>
      <c r="F147" s="229" t="s">
        <v>1558</v>
      </c>
      <c r="G147" s="230" t="s">
        <v>689</v>
      </c>
      <c r="H147" s="231">
        <v>1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287</v>
      </c>
    </row>
    <row r="148" s="2" customFormat="1" ht="16.5" customHeight="1">
      <c r="A148" s="38"/>
      <c r="B148" s="39"/>
      <c r="C148" s="227" t="s">
        <v>288</v>
      </c>
      <c r="D148" s="227" t="s">
        <v>210</v>
      </c>
      <c r="E148" s="228" t="s">
        <v>1559</v>
      </c>
      <c r="F148" s="229" t="s">
        <v>1560</v>
      </c>
      <c r="G148" s="230" t="s">
        <v>689</v>
      </c>
      <c r="H148" s="231">
        <v>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291</v>
      </c>
    </row>
    <row r="149" s="2" customFormat="1" ht="16.5" customHeight="1">
      <c r="A149" s="38"/>
      <c r="B149" s="39"/>
      <c r="C149" s="227" t="s">
        <v>256</v>
      </c>
      <c r="D149" s="227" t="s">
        <v>210</v>
      </c>
      <c r="E149" s="228" t="s">
        <v>1561</v>
      </c>
      <c r="F149" s="229" t="s">
        <v>1562</v>
      </c>
      <c r="G149" s="230" t="s">
        <v>689</v>
      </c>
      <c r="H149" s="231">
        <v>1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298</v>
      </c>
    </row>
    <row r="150" s="2" customFormat="1" ht="21.75" customHeight="1">
      <c r="A150" s="38"/>
      <c r="B150" s="39"/>
      <c r="C150" s="227" t="s">
        <v>300</v>
      </c>
      <c r="D150" s="227" t="s">
        <v>210</v>
      </c>
      <c r="E150" s="228" t="s">
        <v>1563</v>
      </c>
      <c r="F150" s="229" t="s">
        <v>1564</v>
      </c>
      <c r="G150" s="230" t="s">
        <v>689</v>
      </c>
      <c r="H150" s="231">
        <v>1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303</v>
      </c>
    </row>
    <row r="151" s="2" customFormat="1" ht="37.8" customHeight="1">
      <c r="A151" s="38"/>
      <c r="B151" s="39"/>
      <c r="C151" s="227" t="s">
        <v>261</v>
      </c>
      <c r="D151" s="227" t="s">
        <v>210</v>
      </c>
      <c r="E151" s="228" t="s">
        <v>1565</v>
      </c>
      <c r="F151" s="229" t="s">
        <v>1566</v>
      </c>
      <c r="G151" s="230" t="s">
        <v>689</v>
      </c>
      <c r="H151" s="231">
        <v>2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309</v>
      </c>
    </row>
    <row r="152" s="2" customFormat="1" ht="37.8" customHeight="1">
      <c r="A152" s="38"/>
      <c r="B152" s="39"/>
      <c r="C152" s="227" t="s">
        <v>7</v>
      </c>
      <c r="D152" s="227" t="s">
        <v>210</v>
      </c>
      <c r="E152" s="228" t="s">
        <v>1567</v>
      </c>
      <c r="F152" s="229" t="s">
        <v>1568</v>
      </c>
      <c r="G152" s="230" t="s">
        <v>689</v>
      </c>
      <c r="H152" s="231">
        <v>4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314</v>
      </c>
    </row>
    <row r="153" s="2" customFormat="1" ht="37.8" customHeight="1">
      <c r="A153" s="38"/>
      <c r="B153" s="39"/>
      <c r="C153" s="227" t="s">
        <v>268</v>
      </c>
      <c r="D153" s="227" t="s">
        <v>210</v>
      </c>
      <c r="E153" s="228" t="s">
        <v>1569</v>
      </c>
      <c r="F153" s="229" t="s">
        <v>1570</v>
      </c>
      <c r="G153" s="230" t="s">
        <v>689</v>
      </c>
      <c r="H153" s="231">
        <v>1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317</v>
      </c>
    </row>
    <row r="154" s="2" customFormat="1" ht="24.15" customHeight="1">
      <c r="A154" s="38"/>
      <c r="B154" s="39"/>
      <c r="C154" s="227" t="s">
        <v>319</v>
      </c>
      <c r="D154" s="227" t="s">
        <v>210</v>
      </c>
      <c r="E154" s="228" t="s">
        <v>1571</v>
      </c>
      <c r="F154" s="229" t="s">
        <v>1572</v>
      </c>
      <c r="G154" s="230" t="s">
        <v>689</v>
      </c>
      <c r="H154" s="231">
        <v>1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322</v>
      </c>
    </row>
    <row r="155" s="2" customFormat="1" ht="33" customHeight="1">
      <c r="A155" s="38"/>
      <c r="B155" s="39"/>
      <c r="C155" s="227" t="s">
        <v>272</v>
      </c>
      <c r="D155" s="227" t="s">
        <v>210</v>
      </c>
      <c r="E155" s="228" t="s">
        <v>1573</v>
      </c>
      <c r="F155" s="229" t="s">
        <v>1574</v>
      </c>
      <c r="G155" s="230" t="s">
        <v>689</v>
      </c>
      <c r="H155" s="231">
        <v>1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326</v>
      </c>
    </row>
    <row r="156" s="2" customFormat="1" ht="37.8" customHeight="1">
      <c r="A156" s="38"/>
      <c r="B156" s="39"/>
      <c r="C156" s="227" t="s">
        <v>328</v>
      </c>
      <c r="D156" s="227" t="s">
        <v>210</v>
      </c>
      <c r="E156" s="228" t="s">
        <v>1575</v>
      </c>
      <c r="F156" s="229" t="s">
        <v>1576</v>
      </c>
      <c r="G156" s="230" t="s">
        <v>689</v>
      </c>
      <c r="H156" s="231">
        <v>1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331</v>
      </c>
    </row>
    <row r="157" s="2" customFormat="1" ht="37.8" customHeight="1">
      <c r="A157" s="38"/>
      <c r="B157" s="39"/>
      <c r="C157" s="227" t="s">
        <v>277</v>
      </c>
      <c r="D157" s="227" t="s">
        <v>210</v>
      </c>
      <c r="E157" s="228" t="s">
        <v>1577</v>
      </c>
      <c r="F157" s="229" t="s">
        <v>1578</v>
      </c>
      <c r="G157" s="230" t="s">
        <v>689</v>
      </c>
      <c r="H157" s="231">
        <v>2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334</v>
      </c>
    </row>
    <row r="158" s="2" customFormat="1" ht="37.8" customHeight="1">
      <c r="A158" s="38"/>
      <c r="B158" s="39"/>
      <c r="C158" s="227" t="s">
        <v>336</v>
      </c>
      <c r="D158" s="227" t="s">
        <v>210</v>
      </c>
      <c r="E158" s="228" t="s">
        <v>1579</v>
      </c>
      <c r="F158" s="229" t="s">
        <v>1580</v>
      </c>
      <c r="G158" s="230" t="s">
        <v>689</v>
      </c>
      <c r="H158" s="231">
        <v>4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339</v>
      </c>
    </row>
    <row r="159" s="2" customFormat="1" ht="16.5" customHeight="1">
      <c r="A159" s="38"/>
      <c r="B159" s="39"/>
      <c r="C159" s="227" t="s">
        <v>280</v>
      </c>
      <c r="D159" s="227" t="s">
        <v>210</v>
      </c>
      <c r="E159" s="228" t="s">
        <v>1581</v>
      </c>
      <c r="F159" s="229" t="s">
        <v>1582</v>
      </c>
      <c r="G159" s="230" t="s">
        <v>689</v>
      </c>
      <c r="H159" s="231">
        <v>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343</v>
      </c>
    </row>
    <row r="160" s="12" customFormat="1" ht="25.92" customHeight="1">
      <c r="A160" s="12"/>
      <c r="B160" s="211"/>
      <c r="C160" s="212"/>
      <c r="D160" s="213" t="s">
        <v>77</v>
      </c>
      <c r="E160" s="214" t="s">
        <v>226</v>
      </c>
      <c r="F160" s="214" t="s">
        <v>1583</v>
      </c>
      <c r="G160" s="212"/>
      <c r="H160" s="212"/>
      <c r="I160" s="215"/>
      <c r="J160" s="216">
        <f>BK160</f>
        <v>0</v>
      </c>
      <c r="K160" s="212"/>
      <c r="L160" s="217"/>
      <c r="M160" s="218"/>
      <c r="N160" s="219"/>
      <c r="O160" s="219"/>
      <c r="P160" s="220">
        <f>SUM(P161:P164)</f>
        <v>0</v>
      </c>
      <c r="Q160" s="219"/>
      <c r="R160" s="220">
        <f>SUM(R161:R164)</f>
        <v>0</v>
      </c>
      <c r="S160" s="219"/>
      <c r="T160" s="221">
        <f>SUM(T161:T164)</f>
        <v>0</v>
      </c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R160" s="222" t="s">
        <v>85</v>
      </c>
      <c r="AT160" s="223" t="s">
        <v>77</v>
      </c>
      <c r="AU160" s="223" t="s">
        <v>78</v>
      </c>
      <c r="AY160" s="222" t="s">
        <v>208</v>
      </c>
      <c r="BK160" s="224">
        <f>SUM(BK161:BK164)</f>
        <v>0</v>
      </c>
    </row>
    <row r="161" s="2" customFormat="1" ht="16.5" customHeight="1">
      <c r="A161" s="38"/>
      <c r="B161" s="39"/>
      <c r="C161" s="227" t="s">
        <v>345</v>
      </c>
      <c r="D161" s="227" t="s">
        <v>210</v>
      </c>
      <c r="E161" s="228" t="s">
        <v>1584</v>
      </c>
      <c r="F161" s="229" t="s">
        <v>1585</v>
      </c>
      <c r="G161" s="230" t="s">
        <v>689</v>
      </c>
      <c r="H161" s="231">
        <v>1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347</v>
      </c>
    </row>
    <row r="162" s="2" customFormat="1" ht="16.5" customHeight="1">
      <c r="A162" s="38"/>
      <c r="B162" s="39"/>
      <c r="C162" s="227" t="s">
        <v>284</v>
      </c>
      <c r="D162" s="227" t="s">
        <v>210</v>
      </c>
      <c r="E162" s="228" t="s">
        <v>1586</v>
      </c>
      <c r="F162" s="229" t="s">
        <v>1587</v>
      </c>
      <c r="G162" s="230" t="s">
        <v>689</v>
      </c>
      <c r="H162" s="231">
        <v>1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352</v>
      </c>
    </row>
    <row r="163" s="2" customFormat="1" ht="16.5" customHeight="1">
      <c r="A163" s="38"/>
      <c r="B163" s="39"/>
      <c r="C163" s="227" t="s">
        <v>353</v>
      </c>
      <c r="D163" s="227" t="s">
        <v>210</v>
      </c>
      <c r="E163" s="228" t="s">
        <v>1588</v>
      </c>
      <c r="F163" s="229" t="s">
        <v>1589</v>
      </c>
      <c r="G163" s="230" t="s">
        <v>689</v>
      </c>
      <c r="H163" s="231">
        <v>1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356</v>
      </c>
    </row>
    <row r="164" s="2" customFormat="1" ht="16.5" customHeight="1">
      <c r="A164" s="38"/>
      <c r="B164" s="39"/>
      <c r="C164" s="227" t="s">
        <v>287</v>
      </c>
      <c r="D164" s="227" t="s">
        <v>210</v>
      </c>
      <c r="E164" s="228" t="s">
        <v>1590</v>
      </c>
      <c r="F164" s="229" t="s">
        <v>1591</v>
      </c>
      <c r="G164" s="230" t="s">
        <v>689</v>
      </c>
      <c r="H164" s="231">
        <v>2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360</v>
      </c>
    </row>
    <row r="165" s="12" customFormat="1" ht="25.92" customHeight="1">
      <c r="A165" s="12"/>
      <c r="B165" s="211"/>
      <c r="C165" s="212"/>
      <c r="D165" s="213" t="s">
        <v>77</v>
      </c>
      <c r="E165" s="214" t="s">
        <v>242</v>
      </c>
      <c r="F165" s="214" t="s">
        <v>1592</v>
      </c>
      <c r="G165" s="212"/>
      <c r="H165" s="212"/>
      <c r="I165" s="215"/>
      <c r="J165" s="216">
        <f>BK165</f>
        <v>0</v>
      </c>
      <c r="K165" s="212"/>
      <c r="L165" s="217"/>
      <c r="M165" s="218"/>
      <c r="N165" s="219"/>
      <c r="O165" s="219"/>
      <c r="P165" s="220">
        <f>SUM(P166:P170)</f>
        <v>0</v>
      </c>
      <c r="Q165" s="219"/>
      <c r="R165" s="220">
        <f>SUM(R166:R170)</f>
        <v>0</v>
      </c>
      <c r="S165" s="219"/>
      <c r="T165" s="221">
        <f>SUM(T166:T170)</f>
        <v>0</v>
      </c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R165" s="222" t="s">
        <v>85</v>
      </c>
      <c r="AT165" s="223" t="s">
        <v>77</v>
      </c>
      <c r="AU165" s="223" t="s">
        <v>78</v>
      </c>
      <c r="AY165" s="222" t="s">
        <v>208</v>
      </c>
      <c r="BK165" s="224">
        <f>SUM(BK166:BK170)</f>
        <v>0</v>
      </c>
    </row>
    <row r="166" s="2" customFormat="1" ht="16.5" customHeight="1">
      <c r="A166" s="38"/>
      <c r="B166" s="39"/>
      <c r="C166" s="227" t="s">
        <v>363</v>
      </c>
      <c r="D166" s="227" t="s">
        <v>210</v>
      </c>
      <c r="E166" s="228" t="s">
        <v>1593</v>
      </c>
      <c r="F166" s="229" t="s">
        <v>1594</v>
      </c>
      <c r="G166" s="230" t="s">
        <v>1179</v>
      </c>
      <c r="H166" s="231">
        <v>10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366</v>
      </c>
    </row>
    <row r="167" s="2" customFormat="1" ht="16.5" customHeight="1">
      <c r="A167" s="38"/>
      <c r="B167" s="39"/>
      <c r="C167" s="227" t="s">
        <v>291</v>
      </c>
      <c r="D167" s="227" t="s">
        <v>210</v>
      </c>
      <c r="E167" s="228" t="s">
        <v>1595</v>
      </c>
      <c r="F167" s="229" t="s">
        <v>1596</v>
      </c>
      <c r="G167" s="230" t="s">
        <v>689</v>
      </c>
      <c r="H167" s="231">
        <v>1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370</v>
      </c>
    </row>
    <row r="168" s="2" customFormat="1" ht="16.5" customHeight="1">
      <c r="A168" s="38"/>
      <c r="B168" s="39"/>
      <c r="C168" s="227" t="s">
        <v>372</v>
      </c>
      <c r="D168" s="227" t="s">
        <v>210</v>
      </c>
      <c r="E168" s="228" t="s">
        <v>1597</v>
      </c>
      <c r="F168" s="229" t="s">
        <v>1598</v>
      </c>
      <c r="G168" s="230" t="s">
        <v>689</v>
      </c>
      <c r="H168" s="231">
        <v>1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375</v>
      </c>
    </row>
    <row r="169" s="2" customFormat="1" ht="16.5" customHeight="1">
      <c r="A169" s="38"/>
      <c r="B169" s="39"/>
      <c r="C169" s="227" t="s">
        <v>298</v>
      </c>
      <c r="D169" s="227" t="s">
        <v>210</v>
      </c>
      <c r="E169" s="228" t="s">
        <v>1599</v>
      </c>
      <c r="F169" s="229" t="s">
        <v>1600</v>
      </c>
      <c r="G169" s="230" t="s">
        <v>689</v>
      </c>
      <c r="H169" s="231">
        <v>1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380</v>
      </c>
    </row>
    <row r="170" s="2" customFormat="1" ht="16.5" customHeight="1">
      <c r="A170" s="38"/>
      <c r="B170" s="39"/>
      <c r="C170" s="227" t="s">
        <v>383</v>
      </c>
      <c r="D170" s="227" t="s">
        <v>210</v>
      </c>
      <c r="E170" s="228" t="s">
        <v>1601</v>
      </c>
      <c r="F170" s="229" t="s">
        <v>1602</v>
      </c>
      <c r="G170" s="230" t="s">
        <v>689</v>
      </c>
      <c r="H170" s="231">
        <v>1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386</v>
      </c>
    </row>
    <row r="171" s="12" customFormat="1" ht="25.92" customHeight="1">
      <c r="A171" s="12"/>
      <c r="B171" s="211"/>
      <c r="C171" s="212"/>
      <c r="D171" s="213" t="s">
        <v>77</v>
      </c>
      <c r="E171" s="214" t="s">
        <v>231</v>
      </c>
      <c r="F171" s="214" t="s">
        <v>1603</v>
      </c>
      <c r="G171" s="212"/>
      <c r="H171" s="212"/>
      <c r="I171" s="215"/>
      <c r="J171" s="216">
        <f>BK171</f>
        <v>0</v>
      </c>
      <c r="K171" s="212"/>
      <c r="L171" s="217"/>
      <c r="M171" s="218"/>
      <c r="N171" s="219"/>
      <c r="O171" s="219"/>
      <c r="P171" s="220">
        <f>P172</f>
        <v>0</v>
      </c>
      <c r="Q171" s="219"/>
      <c r="R171" s="220">
        <f>R172</f>
        <v>0</v>
      </c>
      <c r="S171" s="219"/>
      <c r="T171" s="221">
        <f>T172</f>
        <v>0</v>
      </c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R171" s="222" t="s">
        <v>85</v>
      </c>
      <c r="AT171" s="223" t="s">
        <v>77</v>
      </c>
      <c r="AU171" s="223" t="s">
        <v>78</v>
      </c>
      <c r="AY171" s="222" t="s">
        <v>208</v>
      </c>
      <c r="BK171" s="224">
        <f>BK172</f>
        <v>0</v>
      </c>
    </row>
    <row r="172" s="2" customFormat="1" ht="16.5" customHeight="1">
      <c r="A172" s="38"/>
      <c r="B172" s="39"/>
      <c r="C172" s="227" t="s">
        <v>303</v>
      </c>
      <c r="D172" s="227" t="s">
        <v>210</v>
      </c>
      <c r="E172" s="228" t="s">
        <v>1604</v>
      </c>
      <c r="F172" s="229" t="s">
        <v>1605</v>
      </c>
      <c r="G172" s="230" t="s">
        <v>689</v>
      </c>
      <c r="H172" s="231">
        <v>1</v>
      </c>
      <c r="I172" s="232"/>
      <c r="J172" s="233">
        <f>ROUND(I172*H172,2)</f>
        <v>0</v>
      </c>
      <c r="K172" s="234"/>
      <c r="L172" s="44"/>
      <c r="M172" s="288" t="s">
        <v>1</v>
      </c>
      <c r="N172" s="289" t="s">
        <v>44</v>
      </c>
      <c r="O172" s="290"/>
      <c r="P172" s="291">
        <f>O172*H172</f>
        <v>0</v>
      </c>
      <c r="Q172" s="291">
        <v>0</v>
      </c>
      <c r="R172" s="291">
        <f>Q172*H172</f>
        <v>0</v>
      </c>
      <c r="S172" s="291">
        <v>0</v>
      </c>
      <c r="T172" s="292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389</v>
      </c>
    </row>
    <row r="173" s="2" customFormat="1" ht="6.96" customHeight="1">
      <c r="A173" s="38"/>
      <c r="B173" s="66"/>
      <c r="C173" s="67"/>
      <c r="D173" s="67"/>
      <c r="E173" s="67"/>
      <c r="F173" s="67"/>
      <c r="G173" s="67"/>
      <c r="H173" s="67"/>
      <c r="I173" s="67"/>
      <c r="J173" s="67"/>
      <c r="K173" s="67"/>
      <c r="L173" s="44"/>
      <c r="M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</row>
  </sheetData>
  <sheetProtection sheet="1" autoFilter="0" formatColumns="0" formatRows="0" objects="1" scenarios="1" spinCount="100000" saltValue="+5mGV0ohUvNqGKtaSNhDl7R366c/e/6LqQFys1gNd+0b8kQGL1/sarEyQXYWjvzGf6/PD8LNCoRPRmT0QxjlUg==" hashValue="SO9IpY8bok3vFGAjHyAxqCRE8WUzP+yNfwqPZJ6BsnSx89FZfpysP4amgEw3lJLw/2LPI/QeHYpidmLjjMSlwA==" algorithmName="SHA-512" password="CC35"/>
  <autoFilter ref="C126:K172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5:H115"/>
    <mergeCell ref="E117:H117"/>
    <mergeCell ref="E119:H119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150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3814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ROUND(J127,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ROUND((SUM(BE127:BE190)),  2)</f>
        <v>0</v>
      </c>
      <c r="G35" s="38"/>
      <c r="H35" s="38"/>
      <c r="I35" s="164">
        <v>0.20999999999999999</v>
      </c>
      <c r="J35" s="163">
        <f>ROUND(((SUM(BE127:BE190))*I35),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ROUND((SUM(BF127:BF190)),  2)</f>
        <v>0</v>
      </c>
      <c r="G36" s="38"/>
      <c r="H36" s="38"/>
      <c r="I36" s="164">
        <v>0.14999999999999999</v>
      </c>
      <c r="J36" s="163">
        <f>ROUND(((SUM(BF127:BF190))*I36),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ROUND((SUM(BG127:BG190)),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ROUND((SUM(BH127:BH190)),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ROUND((SUM(BI127:BI190)),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D.1.06 - Zdravotně technické instalace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J127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1607</v>
      </c>
      <c r="E99" s="191"/>
      <c r="F99" s="191"/>
      <c r="G99" s="191"/>
      <c r="H99" s="191"/>
      <c r="I99" s="191"/>
      <c r="J99" s="192">
        <f>J128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1609</v>
      </c>
      <c r="E100" s="191"/>
      <c r="F100" s="191"/>
      <c r="G100" s="191"/>
      <c r="H100" s="191"/>
      <c r="I100" s="191"/>
      <c r="J100" s="192">
        <f>J143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1610</v>
      </c>
      <c r="E101" s="191"/>
      <c r="F101" s="191"/>
      <c r="G101" s="191"/>
      <c r="H101" s="191"/>
      <c r="I101" s="191"/>
      <c r="J101" s="192">
        <f>J145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1611</v>
      </c>
      <c r="E102" s="191"/>
      <c r="F102" s="191"/>
      <c r="G102" s="191"/>
      <c r="H102" s="191"/>
      <c r="I102" s="191"/>
      <c r="J102" s="192">
        <f>J147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1612</v>
      </c>
      <c r="E103" s="191"/>
      <c r="F103" s="191"/>
      <c r="G103" s="191"/>
      <c r="H103" s="191"/>
      <c r="I103" s="191"/>
      <c r="J103" s="192">
        <f>J168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1613</v>
      </c>
      <c r="E104" s="191"/>
      <c r="F104" s="191"/>
      <c r="G104" s="191"/>
      <c r="H104" s="191"/>
      <c r="I104" s="191"/>
      <c r="J104" s="192">
        <f>J182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9" customFormat="1" ht="24.96" customHeight="1">
      <c r="A105" s="9"/>
      <c r="B105" s="188"/>
      <c r="C105" s="189"/>
      <c r="D105" s="190" t="s">
        <v>3815</v>
      </c>
      <c r="E105" s="191"/>
      <c r="F105" s="191"/>
      <c r="G105" s="191"/>
      <c r="H105" s="191"/>
      <c r="I105" s="191"/>
      <c r="J105" s="192">
        <f>J189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2" customFormat="1" ht="21.84" customHeight="1">
      <c r="A106" s="38"/>
      <c r="B106" s="39"/>
      <c r="C106" s="40"/>
      <c r="D106" s="40"/>
      <c r="E106" s="40"/>
      <c r="F106" s="40"/>
      <c r="G106" s="40"/>
      <c r="H106" s="40"/>
      <c r="I106" s="40"/>
      <c r="J106" s="40"/>
      <c r="K106" s="40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hidden="1" s="2" customFormat="1" ht="6.96" customHeight="1">
      <c r="A107" s="38"/>
      <c r="B107" s="66"/>
      <c r="C107" s="67"/>
      <c r="D107" s="67"/>
      <c r="E107" s="67"/>
      <c r="F107" s="67"/>
      <c r="G107" s="67"/>
      <c r="H107" s="67"/>
      <c r="I107" s="67"/>
      <c r="J107" s="67"/>
      <c r="K107" s="67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hidden="1"/>
    <row r="109" hidden="1"/>
    <row r="110" hidden="1"/>
    <row r="111" s="2" customFormat="1" ht="6.96" customHeight="1">
      <c r="A111" s="38"/>
      <c r="B111" s="68"/>
      <c r="C111" s="69"/>
      <c r="D111" s="69"/>
      <c r="E111" s="69"/>
      <c r="F111" s="69"/>
      <c r="G111" s="69"/>
      <c r="H111" s="69"/>
      <c r="I111" s="69"/>
      <c r="J111" s="69"/>
      <c r="K111" s="69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4.96" customHeight="1">
      <c r="A112" s="38"/>
      <c r="B112" s="39"/>
      <c r="C112" s="23" t="s">
        <v>193</v>
      </c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6.96" customHeight="1">
      <c r="A113" s="38"/>
      <c r="B113" s="39"/>
      <c r="C113" s="40"/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2" customHeight="1">
      <c r="A114" s="38"/>
      <c r="B114" s="39"/>
      <c r="C114" s="32" t="s">
        <v>16</v>
      </c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26.25" customHeight="1">
      <c r="A115" s="38"/>
      <c r="B115" s="39"/>
      <c r="C115" s="40"/>
      <c r="D115" s="40"/>
      <c r="E115" s="183" t="str">
        <f>E7</f>
        <v>Přestavba a rozšíření domova pro seniory Jiráskova č.p.193 Broumov</v>
      </c>
      <c r="F115" s="32"/>
      <c r="G115" s="32"/>
      <c r="H115" s="32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1" customFormat="1" ht="12" customHeight="1">
      <c r="B116" s="21"/>
      <c r="C116" s="32" t="s">
        <v>157</v>
      </c>
      <c r="D116" s="22"/>
      <c r="E116" s="22"/>
      <c r="F116" s="22"/>
      <c r="G116" s="22"/>
      <c r="H116" s="22"/>
      <c r="I116" s="22"/>
      <c r="J116" s="22"/>
      <c r="K116" s="22"/>
      <c r="L116" s="20"/>
    </row>
    <row r="117" s="2" customFormat="1" ht="16.5" customHeight="1">
      <c r="A117" s="38"/>
      <c r="B117" s="39"/>
      <c r="C117" s="40"/>
      <c r="D117" s="40"/>
      <c r="E117" s="183" t="s">
        <v>3361</v>
      </c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159</v>
      </c>
      <c r="D118" s="40"/>
      <c r="E118" s="40"/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6.5" customHeight="1">
      <c r="A119" s="38"/>
      <c r="B119" s="39"/>
      <c r="C119" s="40"/>
      <c r="D119" s="40"/>
      <c r="E119" s="76" t="str">
        <f>E11</f>
        <v>D.1.06 - Zdravotně technické instalace</v>
      </c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6.96" customHeight="1">
      <c r="A120" s="38"/>
      <c r="B120" s="39"/>
      <c r="C120" s="40"/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2" customHeight="1">
      <c r="A121" s="38"/>
      <c r="B121" s="39"/>
      <c r="C121" s="32" t="s">
        <v>20</v>
      </c>
      <c r="D121" s="40"/>
      <c r="E121" s="40"/>
      <c r="F121" s="27" t="str">
        <f>F14</f>
        <v xml:space="preserve"> </v>
      </c>
      <c r="G121" s="40"/>
      <c r="H121" s="40"/>
      <c r="I121" s="32" t="s">
        <v>22</v>
      </c>
      <c r="J121" s="79" t="str">
        <f>IF(J14="","",J14)</f>
        <v>13. 3. 2022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6.96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40.05" customHeight="1">
      <c r="A123" s="38"/>
      <c r="B123" s="39"/>
      <c r="C123" s="32" t="s">
        <v>24</v>
      </c>
      <c r="D123" s="40"/>
      <c r="E123" s="40"/>
      <c r="F123" s="27" t="str">
        <f>E17</f>
        <v>Město Broumov, třída Masarykova 239,55001 Broumov</v>
      </c>
      <c r="G123" s="40"/>
      <c r="H123" s="40"/>
      <c r="I123" s="32" t="s">
        <v>32</v>
      </c>
      <c r="J123" s="36" t="str">
        <f>E23</f>
        <v xml:space="preserve">Ing. Ondřej Nesměrák, Ploštilova 1379,14300 Praha </v>
      </c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15.15" customHeight="1">
      <c r="A124" s="38"/>
      <c r="B124" s="39"/>
      <c r="C124" s="32" t="s">
        <v>30</v>
      </c>
      <c r="D124" s="40"/>
      <c r="E124" s="40"/>
      <c r="F124" s="27" t="str">
        <f>IF(E20="","",E20)</f>
        <v>Vyplň údaj</v>
      </c>
      <c r="G124" s="40"/>
      <c r="H124" s="40"/>
      <c r="I124" s="32" t="s">
        <v>36</v>
      </c>
      <c r="J124" s="36" t="str">
        <f>E26</f>
        <v xml:space="preserve"> 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0.32" customHeight="1">
      <c r="A125" s="38"/>
      <c r="B125" s="39"/>
      <c r="C125" s="40"/>
      <c r="D125" s="40"/>
      <c r="E125" s="40"/>
      <c r="F125" s="40"/>
      <c r="G125" s="40"/>
      <c r="H125" s="40"/>
      <c r="I125" s="40"/>
      <c r="J125" s="40"/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11" customFormat="1" ht="29.28" customHeight="1">
      <c r="A126" s="199"/>
      <c r="B126" s="200"/>
      <c r="C126" s="201" t="s">
        <v>194</v>
      </c>
      <c r="D126" s="202" t="s">
        <v>63</v>
      </c>
      <c r="E126" s="202" t="s">
        <v>59</v>
      </c>
      <c r="F126" s="202" t="s">
        <v>60</v>
      </c>
      <c r="G126" s="202" t="s">
        <v>195</v>
      </c>
      <c r="H126" s="202" t="s">
        <v>196</v>
      </c>
      <c r="I126" s="202" t="s">
        <v>197</v>
      </c>
      <c r="J126" s="203" t="s">
        <v>163</v>
      </c>
      <c r="K126" s="204" t="s">
        <v>198</v>
      </c>
      <c r="L126" s="205"/>
      <c r="M126" s="100" t="s">
        <v>1</v>
      </c>
      <c r="N126" s="101" t="s">
        <v>42</v>
      </c>
      <c r="O126" s="101" t="s">
        <v>199</v>
      </c>
      <c r="P126" s="101" t="s">
        <v>200</v>
      </c>
      <c r="Q126" s="101" t="s">
        <v>201</v>
      </c>
      <c r="R126" s="101" t="s">
        <v>202</v>
      </c>
      <c r="S126" s="101" t="s">
        <v>203</v>
      </c>
      <c r="T126" s="102" t="s">
        <v>204</v>
      </c>
      <c r="U126" s="199"/>
      <c r="V126" s="199"/>
      <c r="W126" s="199"/>
      <c r="X126" s="199"/>
      <c r="Y126" s="199"/>
      <c r="Z126" s="199"/>
      <c r="AA126" s="199"/>
      <c r="AB126" s="199"/>
      <c r="AC126" s="199"/>
      <c r="AD126" s="199"/>
      <c r="AE126" s="199"/>
    </row>
    <row r="127" s="2" customFormat="1" ht="22.8" customHeight="1">
      <c r="A127" s="38"/>
      <c r="B127" s="39"/>
      <c r="C127" s="107" t="s">
        <v>205</v>
      </c>
      <c r="D127" s="40"/>
      <c r="E127" s="40"/>
      <c r="F127" s="40"/>
      <c r="G127" s="40"/>
      <c r="H127" s="40"/>
      <c r="I127" s="40"/>
      <c r="J127" s="206">
        <f>BK127</f>
        <v>0</v>
      </c>
      <c r="K127" s="40"/>
      <c r="L127" s="44"/>
      <c r="M127" s="103"/>
      <c r="N127" s="207"/>
      <c r="O127" s="104"/>
      <c r="P127" s="208">
        <f>P128+P143+P145+P147+P168+P182+P189</f>
        <v>0</v>
      </c>
      <c r="Q127" s="104"/>
      <c r="R127" s="208">
        <f>R128+R143+R145+R147+R168+R182+R189</f>
        <v>0</v>
      </c>
      <c r="S127" s="104"/>
      <c r="T127" s="209">
        <f>T128+T143+T145+T147+T168+T182+T189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T127" s="17" t="s">
        <v>77</v>
      </c>
      <c r="AU127" s="17" t="s">
        <v>165</v>
      </c>
      <c r="BK127" s="210">
        <f>BK128+BK143+BK145+BK147+BK168+BK182+BK189</f>
        <v>0</v>
      </c>
    </row>
    <row r="128" s="12" customFormat="1" ht="25.92" customHeight="1">
      <c r="A128" s="12"/>
      <c r="B128" s="211"/>
      <c r="C128" s="212"/>
      <c r="D128" s="213" t="s">
        <v>77</v>
      </c>
      <c r="E128" s="214" t="s">
        <v>85</v>
      </c>
      <c r="F128" s="214" t="s">
        <v>1614</v>
      </c>
      <c r="G128" s="212"/>
      <c r="H128" s="212"/>
      <c r="I128" s="215"/>
      <c r="J128" s="216">
        <f>BK128</f>
        <v>0</v>
      </c>
      <c r="K128" s="212"/>
      <c r="L128" s="217"/>
      <c r="M128" s="218"/>
      <c r="N128" s="219"/>
      <c r="O128" s="219"/>
      <c r="P128" s="220">
        <f>SUM(P129:P142)</f>
        <v>0</v>
      </c>
      <c r="Q128" s="219"/>
      <c r="R128" s="220">
        <f>SUM(R129:R142)</f>
        <v>0</v>
      </c>
      <c r="S128" s="219"/>
      <c r="T128" s="221">
        <f>SUM(T129:T142)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22" t="s">
        <v>85</v>
      </c>
      <c r="AT128" s="223" t="s">
        <v>77</v>
      </c>
      <c r="AU128" s="223" t="s">
        <v>78</v>
      </c>
      <c r="AY128" s="222" t="s">
        <v>208</v>
      </c>
      <c r="BK128" s="224">
        <f>SUM(BK129:BK142)</f>
        <v>0</v>
      </c>
    </row>
    <row r="129" s="2" customFormat="1" ht="24.15" customHeight="1">
      <c r="A129" s="38"/>
      <c r="B129" s="39"/>
      <c r="C129" s="227" t="s">
        <v>85</v>
      </c>
      <c r="D129" s="227" t="s">
        <v>210</v>
      </c>
      <c r="E129" s="228" t="s">
        <v>1615</v>
      </c>
      <c r="F129" s="229" t="s">
        <v>1616</v>
      </c>
      <c r="G129" s="230" t="s">
        <v>267</v>
      </c>
      <c r="H129" s="231">
        <v>60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85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91</v>
      </c>
    </row>
    <row r="130" s="2" customFormat="1" ht="24.15" customHeight="1">
      <c r="A130" s="38"/>
      <c r="B130" s="39"/>
      <c r="C130" s="227" t="s">
        <v>91</v>
      </c>
      <c r="D130" s="227" t="s">
        <v>210</v>
      </c>
      <c r="E130" s="228" t="s">
        <v>1617</v>
      </c>
      <c r="F130" s="229" t="s">
        <v>1618</v>
      </c>
      <c r="G130" s="230" t="s">
        <v>267</v>
      </c>
      <c r="H130" s="231">
        <v>200</v>
      </c>
      <c r="I130" s="232"/>
      <c r="J130" s="233">
        <f>ROUND(I130*H130,2)</f>
        <v>0</v>
      </c>
      <c r="K130" s="234"/>
      <c r="L130" s="44"/>
      <c r="M130" s="235" t="s">
        <v>1</v>
      </c>
      <c r="N130" s="236" t="s">
        <v>44</v>
      </c>
      <c r="O130" s="91"/>
      <c r="P130" s="237">
        <f>O130*H130</f>
        <v>0</v>
      </c>
      <c r="Q130" s="237">
        <v>0</v>
      </c>
      <c r="R130" s="237">
        <f>Q130*H130</f>
        <v>0</v>
      </c>
      <c r="S130" s="237">
        <v>0</v>
      </c>
      <c r="T130" s="238">
        <f>S130*H130</f>
        <v>0</v>
      </c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R130" s="239" t="s">
        <v>214</v>
      </c>
      <c r="AT130" s="239" t="s">
        <v>210</v>
      </c>
      <c r="AU130" s="239" t="s">
        <v>85</v>
      </c>
      <c r="AY130" s="17" t="s">
        <v>208</v>
      </c>
      <c r="BE130" s="240">
        <f>IF(N130="základní",J130,0)</f>
        <v>0</v>
      </c>
      <c r="BF130" s="240">
        <f>IF(N130="snížená",J130,0)</f>
        <v>0</v>
      </c>
      <c r="BG130" s="240">
        <f>IF(N130="zákl. přenesená",J130,0)</f>
        <v>0</v>
      </c>
      <c r="BH130" s="240">
        <f>IF(N130="sníž. přenesená",J130,0)</f>
        <v>0</v>
      </c>
      <c r="BI130" s="240">
        <f>IF(N130="nulová",J130,0)</f>
        <v>0</v>
      </c>
      <c r="BJ130" s="17" t="s">
        <v>91</v>
      </c>
      <c r="BK130" s="240">
        <f>ROUND(I130*H130,2)</f>
        <v>0</v>
      </c>
      <c r="BL130" s="17" t="s">
        <v>214</v>
      </c>
      <c r="BM130" s="239" t="s">
        <v>214</v>
      </c>
    </row>
    <row r="131" s="2" customFormat="1" ht="24.15" customHeight="1">
      <c r="A131" s="38"/>
      <c r="B131" s="39"/>
      <c r="C131" s="227" t="s">
        <v>223</v>
      </c>
      <c r="D131" s="227" t="s">
        <v>210</v>
      </c>
      <c r="E131" s="228" t="s">
        <v>1619</v>
      </c>
      <c r="F131" s="229" t="s">
        <v>1620</v>
      </c>
      <c r="G131" s="230" t="s">
        <v>267</v>
      </c>
      <c r="H131" s="231">
        <v>10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226</v>
      </c>
    </row>
    <row r="132" s="2" customFormat="1" ht="24.15" customHeight="1">
      <c r="A132" s="38"/>
      <c r="B132" s="39"/>
      <c r="C132" s="227" t="s">
        <v>214</v>
      </c>
      <c r="D132" s="227" t="s">
        <v>210</v>
      </c>
      <c r="E132" s="228" t="s">
        <v>1621</v>
      </c>
      <c r="F132" s="229" t="s">
        <v>1622</v>
      </c>
      <c r="G132" s="230" t="s">
        <v>267</v>
      </c>
      <c r="H132" s="231">
        <v>70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231</v>
      </c>
    </row>
    <row r="133" s="2" customFormat="1" ht="24.15" customHeight="1">
      <c r="A133" s="38"/>
      <c r="B133" s="39"/>
      <c r="C133" s="227" t="s">
        <v>233</v>
      </c>
      <c r="D133" s="227" t="s">
        <v>210</v>
      </c>
      <c r="E133" s="228" t="s">
        <v>1623</v>
      </c>
      <c r="F133" s="229" t="s">
        <v>1624</v>
      </c>
      <c r="G133" s="230" t="s">
        <v>267</v>
      </c>
      <c r="H133" s="231">
        <v>55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236</v>
      </c>
    </row>
    <row r="134" s="2" customFormat="1" ht="24.15" customHeight="1">
      <c r="A134" s="38"/>
      <c r="B134" s="39"/>
      <c r="C134" s="227" t="s">
        <v>226</v>
      </c>
      <c r="D134" s="227" t="s">
        <v>210</v>
      </c>
      <c r="E134" s="228" t="s">
        <v>1625</v>
      </c>
      <c r="F134" s="229" t="s">
        <v>1626</v>
      </c>
      <c r="G134" s="230" t="s">
        <v>267</v>
      </c>
      <c r="H134" s="231">
        <v>8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240</v>
      </c>
    </row>
    <row r="135" s="2" customFormat="1" ht="16.5" customHeight="1">
      <c r="A135" s="38"/>
      <c r="B135" s="39"/>
      <c r="C135" s="227" t="s">
        <v>242</v>
      </c>
      <c r="D135" s="227" t="s">
        <v>210</v>
      </c>
      <c r="E135" s="228" t="s">
        <v>1627</v>
      </c>
      <c r="F135" s="229" t="s">
        <v>1628</v>
      </c>
      <c r="G135" s="230" t="s">
        <v>689</v>
      </c>
      <c r="H135" s="231">
        <v>2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245</v>
      </c>
    </row>
    <row r="136" s="2" customFormat="1" ht="16.5" customHeight="1">
      <c r="A136" s="38"/>
      <c r="B136" s="39"/>
      <c r="C136" s="227" t="s">
        <v>231</v>
      </c>
      <c r="D136" s="227" t="s">
        <v>210</v>
      </c>
      <c r="E136" s="228" t="s">
        <v>1629</v>
      </c>
      <c r="F136" s="229" t="s">
        <v>1630</v>
      </c>
      <c r="G136" s="230" t="s">
        <v>689</v>
      </c>
      <c r="H136" s="231">
        <v>2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249</v>
      </c>
    </row>
    <row r="137" s="2" customFormat="1" ht="16.5" customHeight="1">
      <c r="A137" s="38"/>
      <c r="B137" s="39"/>
      <c r="C137" s="227" t="s">
        <v>252</v>
      </c>
      <c r="D137" s="227" t="s">
        <v>210</v>
      </c>
      <c r="E137" s="228" t="s">
        <v>1631</v>
      </c>
      <c r="F137" s="229" t="s">
        <v>1632</v>
      </c>
      <c r="G137" s="230" t="s">
        <v>689</v>
      </c>
      <c r="H137" s="231">
        <v>2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256</v>
      </c>
    </row>
    <row r="138" s="2" customFormat="1" ht="16.5" customHeight="1">
      <c r="A138" s="38"/>
      <c r="B138" s="39"/>
      <c r="C138" s="227" t="s">
        <v>236</v>
      </c>
      <c r="D138" s="227" t="s">
        <v>210</v>
      </c>
      <c r="E138" s="228" t="s">
        <v>1633</v>
      </c>
      <c r="F138" s="229" t="s">
        <v>1634</v>
      </c>
      <c r="G138" s="230" t="s">
        <v>689</v>
      </c>
      <c r="H138" s="231">
        <v>2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261</v>
      </c>
    </row>
    <row r="139" s="2" customFormat="1" ht="16.5" customHeight="1">
      <c r="A139" s="38"/>
      <c r="B139" s="39"/>
      <c r="C139" s="227" t="s">
        <v>264</v>
      </c>
      <c r="D139" s="227" t="s">
        <v>210</v>
      </c>
      <c r="E139" s="228" t="s">
        <v>1635</v>
      </c>
      <c r="F139" s="229" t="s">
        <v>1636</v>
      </c>
      <c r="G139" s="230" t="s">
        <v>689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268</v>
      </c>
    </row>
    <row r="140" s="2" customFormat="1" ht="16.5" customHeight="1">
      <c r="A140" s="38"/>
      <c r="B140" s="39"/>
      <c r="C140" s="227" t="s">
        <v>240</v>
      </c>
      <c r="D140" s="227" t="s">
        <v>210</v>
      </c>
      <c r="E140" s="228" t="s">
        <v>1637</v>
      </c>
      <c r="F140" s="229" t="s">
        <v>1638</v>
      </c>
      <c r="G140" s="230" t="s">
        <v>267</v>
      </c>
      <c r="H140" s="231">
        <v>200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272</v>
      </c>
    </row>
    <row r="141" s="2" customFormat="1" ht="16.5" customHeight="1">
      <c r="A141" s="38"/>
      <c r="B141" s="39"/>
      <c r="C141" s="227" t="s">
        <v>274</v>
      </c>
      <c r="D141" s="227" t="s">
        <v>210</v>
      </c>
      <c r="E141" s="228" t="s">
        <v>1639</v>
      </c>
      <c r="F141" s="229" t="s">
        <v>1640</v>
      </c>
      <c r="G141" s="230" t="s">
        <v>1345</v>
      </c>
      <c r="H141" s="231">
        <v>1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277</v>
      </c>
    </row>
    <row r="142" s="2" customFormat="1" ht="16.5" customHeight="1">
      <c r="A142" s="38"/>
      <c r="B142" s="39"/>
      <c r="C142" s="227" t="s">
        <v>245</v>
      </c>
      <c r="D142" s="227" t="s">
        <v>210</v>
      </c>
      <c r="E142" s="228" t="s">
        <v>1641</v>
      </c>
      <c r="F142" s="229" t="s">
        <v>1642</v>
      </c>
      <c r="G142" s="230" t="s">
        <v>267</v>
      </c>
      <c r="H142" s="231">
        <v>550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280</v>
      </c>
    </row>
    <row r="143" s="12" customFormat="1" ht="25.92" customHeight="1">
      <c r="A143" s="12"/>
      <c r="B143" s="211"/>
      <c r="C143" s="212"/>
      <c r="D143" s="213" t="s">
        <v>77</v>
      </c>
      <c r="E143" s="214" t="s">
        <v>223</v>
      </c>
      <c r="F143" s="214" t="s">
        <v>1656</v>
      </c>
      <c r="G143" s="212"/>
      <c r="H143" s="212"/>
      <c r="I143" s="215"/>
      <c r="J143" s="216">
        <f>BK143</f>
        <v>0</v>
      </c>
      <c r="K143" s="212"/>
      <c r="L143" s="217"/>
      <c r="M143" s="218"/>
      <c r="N143" s="219"/>
      <c r="O143" s="219"/>
      <c r="P143" s="220">
        <f>P144</f>
        <v>0</v>
      </c>
      <c r="Q143" s="219"/>
      <c r="R143" s="220">
        <f>R144</f>
        <v>0</v>
      </c>
      <c r="S143" s="219"/>
      <c r="T143" s="221">
        <f>T144</f>
        <v>0</v>
      </c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R143" s="222" t="s">
        <v>85</v>
      </c>
      <c r="AT143" s="223" t="s">
        <v>77</v>
      </c>
      <c r="AU143" s="223" t="s">
        <v>78</v>
      </c>
      <c r="AY143" s="222" t="s">
        <v>208</v>
      </c>
      <c r="BK143" s="224">
        <f>BK144</f>
        <v>0</v>
      </c>
    </row>
    <row r="144" s="2" customFormat="1" ht="21.75" customHeight="1">
      <c r="A144" s="38"/>
      <c r="B144" s="39"/>
      <c r="C144" s="227" t="s">
        <v>8</v>
      </c>
      <c r="D144" s="227" t="s">
        <v>210</v>
      </c>
      <c r="E144" s="228" t="s">
        <v>1654</v>
      </c>
      <c r="F144" s="229" t="s">
        <v>1655</v>
      </c>
      <c r="G144" s="230" t="s">
        <v>267</v>
      </c>
      <c r="H144" s="231">
        <v>260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284</v>
      </c>
    </row>
    <row r="145" s="12" customFormat="1" ht="25.92" customHeight="1">
      <c r="A145" s="12"/>
      <c r="B145" s="211"/>
      <c r="C145" s="212"/>
      <c r="D145" s="213" t="s">
        <v>77</v>
      </c>
      <c r="E145" s="214" t="s">
        <v>214</v>
      </c>
      <c r="F145" s="214" t="s">
        <v>1657</v>
      </c>
      <c r="G145" s="212"/>
      <c r="H145" s="212"/>
      <c r="I145" s="215"/>
      <c r="J145" s="216">
        <f>BK145</f>
        <v>0</v>
      </c>
      <c r="K145" s="212"/>
      <c r="L145" s="217"/>
      <c r="M145" s="218"/>
      <c r="N145" s="219"/>
      <c r="O145" s="219"/>
      <c r="P145" s="220">
        <f>P146</f>
        <v>0</v>
      </c>
      <c r="Q145" s="219"/>
      <c r="R145" s="220">
        <f>R146</f>
        <v>0</v>
      </c>
      <c r="S145" s="219"/>
      <c r="T145" s="221">
        <f>T146</f>
        <v>0</v>
      </c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R145" s="222" t="s">
        <v>85</v>
      </c>
      <c r="AT145" s="223" t="s">
        <v>77</v>
      </c>
      <c r="AU145" s="223" t="s">
        <v>78</v>
      </c>
      <c r="AY145" s="222" t="s">
        <v>208</v>
      </c>
      <c r="BK145" s="224">
        <f>BK146</f>
        <v>0</v>
      </c>
    </row>
    <row r="146" s="2" customFormat="1" ht="16.5" customHeight="1">
      <c r="A146" s="38"/>
      <c r="B146" s="39"/>
      <c r="C146" s="227" t="s">
        <v>249</v>
      </c>
      <c r="D146" s="227" t="s">
        <v>210</v>
      </c>
      <c r="E146" s="228" t="s">
        <v>1658</v>
      </c>
      <c r="F146" s="229" t="s">
        <v>1659</v>
      </c>
      <c r="G146" s="230" t="s">
        <v>1285</v>
      </c>
      <c r="H146" s="231">
        <v>1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287</v>
      </c>
    </row>
    <row r="147" s="12" customFormat="1" ht="25.92" customHeight="1">
      <c r="A147" s="12"/>
      <c r="B147" s="211"/>
      <c r="C147" s="212"/>
      <c r="D147" s="213" t="s">
        <v>77</v>
      </c>
      <c r="E147" s="214" t="s">
        <v>233</v>
      </c>
      <c r="F147" s="214" t="s">
        <v>1660</v>
      </c>
      <c r="G147" s="212"/>
      <c r="H147" s="212"/>
      <c r="I147" s="215"/>
      <c r="J147" s="216">
        <f>BK147</f>
        <v>0</v>
      </c>
      <c r="K147" s="212"/>
      <c r="L147" s="217"/>
      <c r="M147" s="218"/>
      <c r="N147" s="219"/>
      <c r="O147" s="219"/>
      <c r="P147" s="220">
        <f>SUM(P148:P167)</f>
        <v>0</v>
      </c>
      <c r="Q147" s="219"/>
      <c r="R147" s="220">
        <f>SUM(R148:R167)</f>
        <v>0</v>
      </c>
      <c r="S147" s="219"/>
      <c r="T147" s="221">
        <f>SUM(T148:T167)</f>
        <v>0</v>
      </c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R147" s="222" t="s">
        <v>85</v>
      </c>
      <c r="AT147" s="223" t="s">
        <v>77</v>
      </c>
      <c r="AU147" s="223" t="s">
        <v>78</v>
      </c>
      <c r="AY147" s="222" t="s">
        <v>208</v>
      </c>
      <c r="BK147" s="224">
        <f>SUM(BK148:BK167)</f>
        <v>0</v>
      </c>
    </row>
    <row r="148" s="2" customFormat="1" ht="16.5" customHeight="1">
      <c r="A148" s="38"/>
      <c r="B148" s="39"/>
      <c r="C148" s="227" t="s">
        <v>288</v>
      </c>
      <c r="D148" s="227" t="s">
        <v>210</v>
      </c>
      <c r="E148" s="228" t="s">
        <v>1661</v>
      </c>
      <c r="F148" s="229" t="s">
        <v>1662</v>
      </c>
      <c r="G148" s="230" t="s">
        <v>689</v>
      </c>
      <c r="H148" s="231">
        <v>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291</v>
      </c>
    </row>
    <row r="149" s="2" customFormat="1" ht="16.5" customHeight="1">
      <c r="A149" s="38"/>
      <c r="B149" s="39"/>
      <c r="C149" s="227" t="s">
        <v>256</v>
      </c>
      <c r="D149" s="227" t="s">
        <v>210</v>
      </c>
      <c r="E149" s="228" t="s">
        <v>1663</v>
      </c>
      <c r="F149" s="229" t="s">
        <v>1664</v>
      </c>
      <c r="G149" s="230" t="s">
        <v>689</v>
      </c>
      <c r="H149" s="231">
        <v>3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298</v>
      </c>
    </row>
    <row r="150" s="2" customFormat="1" ht="16.5" customHeight="1">
      <c r="A150" s="38"/>
      <c r="B150" s="39"/>
      <c r="C150" s="227" t="s">
        <v>300</v>
      </c>
      <c r="D150" s="227" t="s">
        <v>210</v>
      </c>
      <c r="E150" s="228" t="s">
        <v>1665</v>
      </c>
      <c r="F150" s="229" t="s">
        <v>1666</v>
      </c>
      <c r="G150" s="230" t="s">
        <v>689</v>
      </c>
      <c r="H150" s="231">
        <v>25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303</v>
      </c>
    </row>
    <row r="151" s="2" customFormat="1" ht="16.5" customHeight="1">
      <c r="A151" s="38"/>
      <c r="B151" s="39"/>
      <c r="C151" s="227" t="s">
        <v>261</v>
      </c>
      <c r="D151" s="227" t="s">
        <v>210</v>
      </c>
      <c r="E151" s="228" t="s">
        <v>1667</v>
      </c>
      <c r="F151" s="229" t="s">
        <v>1668</v>
      </c>
      <c r="G151" s="230" t="s">
        <v>689</v>
      </c>
      <c r="H151" s="231">
        <v>25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309</v>
      </c>
    </row>
    <row r="152" s="2" customFormat="1" ht="16.5" customHeight="1">
      <c r="A152" s="38"/>
      <c r="B152" s="39"/>
      <c r="C152" s="227" t="s">
        <v>7</v>
      </c>
      <c r="D152" s="227" t="s">
        <v>210</v>
      </c>
      <c r="E152" s="228" t="s">
        <v>1669</v>
      </c>
      <c r="F152" s="229" t="s">
        <v>1670</v>
      </c>
      <c r="G152" s="230" t="s">
        <v>689</v>
      </c>
      <c r="H152" s="231">
        <v>1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314</v>
      </c>
    </row>
    <row r="153" s="2" customFormat="1" ht="16.5" customHeight="1">
      <c r="A153" s="38"/>
      <c r="B153" s="39"/>
      <c r="C153" s="227" t="s">
        <v>268</v>
      </c>
      <c r="D153" s="227" t="s">
        <v>210</v>
      </c>
      <c r="E153" s="228" t="s">
        <v>1671</v>
      </c>
      <c r="F153" s="229" t="s">
        <v>1672</v>
      </c>
      <c r="G153" s="230" t="s">
        <v>1673</v>
      </c>
      <c r="H153" s="231">
        <v>1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317</v>
      </c>
    </row>
    <row r="154" s="2" customFormat="1" ht="16.5" customHeight="1">
      <c r="A154" s="38"/>
      <c r="B154" s="39"/>
      <c r="C154" s="227" t="s">
        <v>319</v>
      </c>
      <c r="D154" s="227" t="s">
        <v>210</v>
      </c>
      <c r="E154" s="228" t="s">
        <v>1674</v>
      </c>
      <c r="F154" s="229" t="s">
        <v>1675</v>
      </c>
      <c r="G154" s="230" t="s">
        <v>1673</v>
      </c>
      <c r="H154" s="231">
        <v>1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322</v>
      </c>
    </row>
    <row r="155" s="2" customFormat="1" ht="16.5" customHeight="1">
      <c r="A155" s="38"/>
      <c r="B155" s="39"/>
      <c r="C155" s="227" t="s">
        <v>272</v>
      </c>
      <c r="D155" s="227" t="s">
        <v>210</v>
      </c>
      <c r="E155" s="228" t="s">
        <v>1676</v>
      </c>
      <c r="F155" s="229" t="s">
        <v>1677</v>
      </c>
      <c r="G155" s="230" t="s">
        <v>1673</v>
      </c>
      <c r="H155" s="231">
        <v>1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326</v>
      </c>
    </row>
    <row r="156" s="2" customFormat="1" ht="16.5" customHeight="1">
      <c r="A156" s="38"/>
      <c r="B156" s="39"/>
      <c r="C156" s="227" t="s">
        <v>328</v>
      </c>
      <c r="D156" s="227" t="s">
        <v>210</v>
      </c>
      <c r="E156" s="228" t="s">
        <v>1678</v>
      </c>
      <c r="F156" s="229" t="s">
        <v>1679</v>
      </c>
      <c r="G156" s="230" t="s">
        <v>689</v>
      </c>
      <c r="H156" s="231">
        <v>8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331</v>
      </c>
    </row>
    <row r="157" s="2" customFormat="1" ht="16.5" customHeight="1">
      <c r="A157" s="38"/>
      <c r="B157" s="39"/>
      <c r="C157" s="227" t="s">
        <v>277</v>
      </c>
      <c r="D157" s="227" t="s">
        <v>210</v>
      </c>
      <c r="E157" s="228" t="s">
        <v>1680</v>
      </c>
      <c r="F157" s="229" t="s">
        <v>1681</v>
      </c>
      <c r="G157" s="230" t="s">
        <v>689</v>
      </c>
      <c r="H157" s="231">
        <v>15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334</v>
      </c>
    </row>
    <row r="158" s="2" customFormat="1" ht="16.5" customHeight="1">
      <c r="A158" s="38"/>
      <c r="B158" s="39"/>
      <c r="C158" s="227" t="s">
        <v>336</v>
      </c>
      <c r="D158" s="227" t="s">
        <v>210</v>
      </c>
      <c r="E158" s="228" t="s">
        <v>1682</v>
      </c>
      <c r="F158" s="229" t="s">
        <v>1683</v>
      </c>
      <c r="G158" s="230" t="s">
        <v>689</v>
      </c>
      <c r="H158" s="231">
        <v>1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339</v>
      </c>
    </row>
    <row r="159" s="2" customFormat="1" ht="16.5" customHeight="1">
      <c r="A159" s="38"/>
      <c r="B159" s="39"/>
      <c r="C159" s="227" t="s">
        <v>280</v>
      </c>
      <c r="D159" s="227" t="s">
        <v>210</v>
      </c>
      <c r="E159" s="228" t="s">
        <v>1684</v>
      </c>
      <c r="F159" s="229" t="s">
        <v>1685</v>
      </c>
      <c r="G159" s="230" t="s">
        <v>689</v>
      </c>
      <c r="H159" s="231">
        <v>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343</v>
      </c>
    </row>
    <row r="160" s="2" customFormat="1" ht="16.5" customHeight="1">
      <c r="A160" s="38"/>
      <c r="B160" s="39"/>
      <c r="C160" s="227" t="s">
        <v>345</v>
      </c>
      <c r="D160" s="227" t="s">
        <v>210</v>
      </c>
      <c r="E160" s="228" t="s">
        <v>1686</v>
      </c>
      <c r="F160" s="229" t="s">
        <v>1687</v>
      </c>
      <c r="G160" s="230" t="s">
        <v>689</v>
      </c>
      <c r="H160" s="231">
        <v>1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347</v>
      </c>
    </row>
    <row r="161" s="2" customFormat="1" ht="16.5" customHeight="1">
      <c r="A161" s="38"/>
      <c r="B161" s="39"/>
      <c r="C161" s="227" t="s">
        <v>284</v>
      </c>
      <c r="D161" s="227" t="s">
        <v>210</v>
      </c>
      <c r="E161" s="228" t="s">
        <v>1688</v>
      </c>
      <c r="F161" s="229" t="s">
        <v>1689</v>
      </c>
      <c r="G161" s="230" t="s">
        <v>689</v>
      </c>
      <c r="H161" s="231">
        <v>2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352</v>
      </c>
    </row>
    <row r="162" s="2" customFormat="1" ht="16.5" customHeight="1">
      <c r="A162" s="38"/>
      <c r="B162" s="39"/>
      <c r="C162" s="227" t="s">
        <v>353</v>
      </c>
      <c r="D162" s="227" t="s">
        <v>210</v>
      </c>
      <c r="E162" s="228" t="s">
        <v>1690</v>
      </c>
      <c r="F162" s="229" t="s">
        <v>1691</v>
      </c>
      <c r="G162" s="230" t="s">
        <v>689</v>
      </c>
      <c r="H162" s="231">
        <v>2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356</v>
      </c>
    </row>
    <row r="163" s="2" customFormat="1" ht="16.5" customHeight="1">
      <c r="A163" s="38"/>
      <c r="B163" s="39"/>
      <c r="C163" s="227" t="s">
        <v>287</v>
      </c>
      <c r="D163" s="227" t="s">
        <v>210</v>
      </c>
      <c r="E163" s="228" t="s">
        <v>1692</v>
      </c>
      <c r="F163" s="229" t="s">
        <v>1693</v>
      </c>
      <c r="G163" s="230" t="s">
        <v>689</v>
      </c>
      <c r="H163" s="231">
        <v>2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360</v>
      </c>
    </row>
    <row r="164" s="2" customFormat="1" ht="16.5" customHeight="1">
      <c r="A164" s="38"/>
      <c r="B164" s="39"/>
      <c r="C164" s="227" t="s">
        <v>363</v>
      </c>
      <c r="D164" s="227" t="s">
        <v>210</v>
      </c>
      <c r="E164" s="228" t="s">
        <v>1694</v>
      </c>
      <c r="F164" s="229" t="s">
        <v>1695</v>
      </c>
      <c r="G164" s="230" t="s">
        <v>689</v>
      </c>
      <c r="H164" s="231">
        <v>4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366</v>
      </c>
    </row>
    <row r="165" s="2" customFormat="1" ht="16.5" customHeight="1">
      <c r="A165" s="38"/>
      <c r="B165" s="39"/>
      <c r="C165" s="227" t="s">
        <v>291</v>
      </c>
      <c r="D165" s="227" t="s">
        <v>210</v>
      </c>
      <c r="E165" s="228" t="s">
        <v>1696</v>
      </c>
      <c r="F165" s="229" t="s">
        <v>1697</v>
      </c>
      <c r="G165" s="230" t="s">
        <v>689</v>
      </c>
      <c r="H165" s="231">
        <v>2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370</v>
      </c>
    </row>
    <row r="166" s="2" customFormat="1" ht="16.5" customHeight="1">
      <c r="A166" s="38"/>
      <c r="B166" s="39"/>
      <c r="C166" s="227" t="s">
        <v>372</v>
      </c>
      <c r="D166" s="227" t="s">
        <v>210</v>
      </c>
      <c r="E166" s="228" t="s">
        <v>1698</v>
      </c>
      <c r="F166" s="229" t="s">
        <v>1699</v>
      </c>
      <c r="G166" s="230" t="s">
        <v>689</v>
      </c>
      <c r="H166" s="231">
        <v>2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375</v>
      </c>
    </row>
    <row r="167" s="2" customFormat="1" ht="16.5" customHeight="1">
      <c r="A167" s="38"/>
      <c r="B167" s="39"/>
      <c r="C167" s="227" t="s">
        <v>298</v>
      </c>
      <c r="D167" s="227" t="s">
        <v>210</v>
      </c>
      <c r="E167" s="228" t="s">
        <v>1700</v>
      </c>
      <c r="F167" s="229" t="s">
        <v>1701</v>
      </c>
      <c r="G167" s="230" t="s">
        <v>689</v>
      </c>
      <c r="H167" s="231">
        <v>2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380</v>
      </c>
    </row>
    <row r="168" s="12" customFormat="1" ht="25.92" customHeight="1">
      <c r="A168" s="12"/>
      <c r="B168" s="211"/>
      <c r="C168" s="212"/>
      <c r="D168" s="213" t="s">
        <v>77</v>
      </c>
      <c r="E168" s="214" t="s">
        <v>226</v>
      </c>
      <c r="F168" s="214" t="s">
        <v>1702</v>
      </c>
      <c r="G168" s="212"/>
      <c r="H168" s="212"/>
      <c r="I168" s="215"/>
      <c r="J168" s="216">
        <f>BK168</f>
        <v>0</v>
      </c>
      <c r="K168" s="212"/>
      <c r="L168" s="217"/>
      <c r="M168" s="218"/>
      <c r="N168" s="219"/>
      <c r="O168" s="219"/>
      <c r="P168" s="220">
        <f>SUM(P169:P181)</f>
        <v>0</v>
      </c>
      <c r="Q168" s="219"/>
      <c r="R168" s="220">
        <f>SUM(R169:R181)</f>
        <v>0</v>
      </c>
      <c r="S168" s="219"/>
      <c r="T168" s="221">
        <f>SUM(T169:T181)</f>
        <v>0</v>
      </c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R168" s="222" t="s">
        <v>85</v>
      </c>
      <c r="AT168" s="223" t="s">
        <v>77</v>
      </c>
      <c r="AU168" s="223" t="s">
        <v>78</v>
      </c>
      <c r="AY168" s="222" t="s">
        <v>208</v>
      </c>
      <c r="BK168" s="224">
        <f>SUM(BK169:BK181)</f>
        <v>0</v>
      </c>
    </row>
    <row r="169" s="2" customFormat="1" ht="16.5" customHeight="1">
      <c r="A169" s="38"/>
      <c r="B169" s="39"/>
      <c r="C169" s="227" t="s">
        <v>383</v>
      </c>
      <c r="D169" s="227" t="s">
        <v>210</v>
      </c>
      <c r="E169" s="228" t="s">
        <v>1703</v>
      </c>
      <c r="F169" s="229" t="s">
        <v>1704</v>
      </c>
      <c r="G169" s="230" t="s">
        <v>267</v>
      </c>
      <c r="H169" s="231">
        <v>500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386</v>
      </c>
    </row>
    <row r="170" s="2" customFormat="1" ht="16.5" customHeight="1">
      <c r="A170" s="38"/>
      <c r="B170" s="39"/>
      <c r="C170" s="227" t="s">
        <v>303</v>
      </c>
      <c r="D170" s="227" t="s">
        <v>210</v>
      </c>
      <c r="E170" s="228" t="s">
        <v>1705</v>
      </c>
      <c r="F170" s="229" t="s">
        <v>1706</v>
      </c>
      <c r="G170" s="230" t="s">
        <v>267</v>
      </c>
      <c r="H170" s="231">
        <v>80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389</v>
      </c>
    </row>
    <row r="171" s="2" customFormat="1" ht="16.5" customHeight="1">
      <c r="A171" s="38"/>
      <c r="B171" s="39"/>
      <c r="C171" s="227" t="s">
        <v>390</v>
      </c>
      <c r="D171" s="227" t="s">
        <v>210</v>
      </c>
      <c r="E171" s="228" t="s">
        <v>1707</v>
      </c>
      <c r="F171" s="229" t="s">
        <v>1708</v>
      </c>
      <c r="G171" s="230" t="s">
        <v>267</v>
      </c>
      <c r="H171" s="231">
        <v>60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393</v>
      </c>
    </row>
    <row r="172" s="2" customFormat="1" ht="16.5" customHeight="1">
      <c r="A172" s="38"/>
      <c r="B172" s="39"/>
      <c r="C172" s="227" t="s">
        <v>309</v>
      </c>
      <c r="D172" s="227" t="s">
        <v>210</v>
      </c>
      <c r="E172" s="228" t="s">
        <v>1709</v>
      </c>
      <c r="F172" s="229" t="s">
        <v>1710</v>
      </c>
      <c r="G172" s="230" t="s">
        <v>267</v>
      </c>
      <c r="H172" s="231">
        <v>5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396</v>
      </c>
    </row>
    <row r="173" s="2" customFormat="1" ht="16.5" customHeight="1">
      <c r="A173" s="38"/>
      <c r="B173" s="39"/>
      <c r="C173" s="227" t="s">
        <v>397</v>
      </c>
      <c r="D173" s="227" t="s">
        <v>210</v>
      </c>
      <c r="E173" s="228" t="s">
        <v>1711</v>
      </c>
      <c r="F173" s="229" t="s">
        <v>1712</v>
      </c>
      <c r="G173" s="230" t="s">
        <v>267</v>
      </c>
      <c r="H173" s="231">
        <v>25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400</v>
      </c>
    </row>
    <row r="174" s="2" customFormat="1" ht="16.5" customHeight="1">
      <c r="A174" s="38"/>
      <c r="B174" s="39"/>
      <c r="C174" s="227" t="s">
        <v>314</v>
      </c>
      <c r="D174" s="227" t="s">
        <v>210</v>
      </c>
      <c r="E174" s="228" t="s">
        <v>1713</v>
      </c>
      <c r="F174" s="229" t="s">
        <v>1714</v>
      </c>
      <c r="G174" s="230" t="s">
        <v>267</v>
      </c>
      <c r="H174" s="231">
        <v>8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85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405</v>
      </c>
    </row>
    <row r="175" s="2" customFormat="1" ht="16.5" customHeight="1">
      <c r="A175" s="38"/>
      <c r="B175" s="39"/>
      <c r="C175" s="227" t="s">
        <v>407</v>
      </c>
      <c r="D175" s="227" t="s">
        <v>210</v>
      </c>
      <c r="E175" s="228" t="s">
        <v>1715</v>
      </c>
      <c r="F175" s="229" t="s">
        <v>1716</v>
      </c>
      <c r="G175" s="230" t="s">
        <v>267</v>
      </c>
      <c r="H175" s="231">
        <v>650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410</v>
      </c>
    </row>
    <row r="176" s="2" customFormat="1" ht="16.5" customHeight="1">
      <c r="A176" s="38"/>
      <c r="B176" s="39"/>
      <c r="C176" s="227" t="s">
        <v>317</v>
      </c>
      <c r="D176" s="227" t="s">
        <v>210</v>
      </c>
      <c r="E176" s="228" t="s">
        <v>1717</v>
      </c>
      <c r="F176" s="229" t="s">
        <v>1718</v>
      </c>
      <c r="G176" s="230" t="s">
        <v>267</v>
      </c>
      <c r="H176" s="231">
        <v>600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413</v>
      </c>
    </row>
    <row r="177" s="2" customFormat="1" ht="16.5" customHeight="1">
      <c r="A177" s="38"/>
      <c r="B177" s="39"/>
      <c r="C177" s="227" t="s">
        <v>414</v>
      </c>
      <c r="D177" s="227" t="s">
        <v>210</v>
      </c>
      <c r="E177" s="228" t="s">
        <v>1719</v>
      </c>
      <c r="F177" s="229" t="s">
        <v>1720</v>
      </c>
      <c r="G177" s="230" t="s">
        <v>267</v>
      </c>
      <c r="H177" s="231">
        <v>8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417</v>
      </c>
    </row>
    <row r="178" s="2" customFormat="1" ht="16.5" customHeight="1">
      <c r="A178" s="38"/>
      <c r="B178" s="39"/>
      <c r="C178" s="227" t="s">
        <v>322</v>
      </c>
      <c r="D178" s="227" t="s">
        <v>210</v>
      </c>
      <c r="E178" s="228" t="s">
        <v>1721</v>
      </c>
      <c r="F178" s="229" t="s">
        <v>1722</v>
      </c>
      <c r="G178" s="230" t="s">
        <v>267</v>
      </c>
      <c r="H178" s="231">
        <v>6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426</v>
      </c>
    </row>
    <row r="179" s="2" customFormat="1" ht="16.5" customHeight="1">
      <c r="A179" s="38"/>
      <c r="B179" s="39"/>
      <c r="C179" s="227" t="s">
        <v>430</v>
      </c>
      <c r="D179" s="227" t="s">
        <v>210</v>
      </c>
      <c r="E179" s="228" t="s">
        <v>1723</v>
      </c>
      <c r="F179" s="229" t="s">
        <v>1724</v>
      </c>
      <c r="G179" s="230" t="s">
        <v>267</v>
      </c>
      <c r="H179" s="231">
        <v>30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433</v>
      </c>
    </row>
    <row r="180" s="2" customFormat="1" ht="16.5" customHeight="1">
      <c r="A180" s="38"/>
      <c r="B180" s="39"/>
      <c r="C180" s="227" t="s">
        <v>326</v>
      </c>
      <c r="D180" s="227" t="s">
        <v>210</v>
      </c>
      <c r="E180" s="228" t="s">
        <v>1725</v>
      </c>
      <c r="F180" s="229" t="s">
        <v>1726</v>
      </c>
      <c r="G180" s="230" t="s">
        <v>267</v>
      </c>
      <c r="H180" s="231">
        <v>80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85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440</v>
      </c>
    </row>
    <row r="181" s="2" customFormat="1" ht="21.75" customHeight="1">
      <c r="A181" s="38"/>
      <c r="B181" s="39"/>
      <c r="C181" s="227" t="s">
        <v>448</v>
      </c>
      <c r="D181" s="227" t="s">
        <v>210</v>
      </c>
      <c r="E181" s="228" t="s">
        <v>1727</v>
      </c>
      <c r="F181" s="229" t="s">
        <v>1728</v>
      </c>
      <c r="G181" s="230" t="s">
        <v>1288</v>
      </c>
      <c r="H181" s="231">
        <v>4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451</v>
      </c>
    </row>
    <row r="182" s="12" customFormat="1" ht="25.92" customHeight="1">
      <c r="A182" s="12"/>
      <c r="B182" s="211"/>
      <c r="C182" s="212"/>
      <c r="D182" s="213" t="s">
        <v>77</v>
      </c>
      <c r="E182" s="214" t="s">
        <v>242</v>
      </c>
      <c r="F182" s="214" t="s">
        <v>1729</v>
      </c>
      <c r="G182" s="212"/>
      <c r="H182" s="212"/>
      <c r="I182" s="215"/>
      <c r="J182" s="216">
        <f>BK182</f>
        <v>0</v>
      </c>
      <c r="K182" s="212"/>
      <c r="L182" s="217"/>
      <c r="M182" s="218"/>
      <c r="N182" s="219"/>
      <c r="O182" s="219"/>
      <c r="P182" s="220">
        <f>SUM(P183:P188)</f>
        <v>0</v>
      </c>
      <c r="Q182" s="219"/>
      <c r="R182" s="220">
        <f>SUM(R183:R188)</f>
        <v>0</v>
      </c>
      <c r="S182" s="219"/>
      <c r="T182" s="221">
        <f>SUM(T183:T188)</f>
        <v>0</v>
      </c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R182" s="222" t="s">
        <v>85</v>
      </c>
      <c r="AT182" s="223" t="s">
        <v>77</v>
      </c>
      <c r="AU182" s="223" t="s">
        <v>78</v>
      </c>
      <c r="AY182" s="222" t="s">
        <v>208</v>
      </c>
      <c r="BK182" s="224">
        <f>SUM(BK183:BK188)</f>
        <v>0</v>
      </c>
    </row>
    <row r="183" s="2" customFormat="1" ht="24.15" customHeight="1">
      <c r="A183" s="38"/>
      <c r="B183" s="39"/>
      <c r="C183" s="227" t="s">
        <v>331</v>
      </c>
      <c r="D183" s="227" t="s">
        <v>210</v>
      </c>
      <c r="E183" s="228" t="s">
        <v>1730</v>
      </c>
      <c r="F183" s="229" t="s">
        <v>1731</v>
      </c>
      <c r="G183" s="230" t="s">
        <v>1288</v>
      </c>
      <c r="H183" s="231">
        <v>14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455</v>
      </c>
    </row>
    <row r="184" s="2" customFormat="1" ht="33" customHeight="1">
      <c r="A184" s="38"/>
      <c r="B184" s="39"/>
      <c r="C184" s="227" t="s">
        <v>457</v>
      </c>
      <c r="D184" s="227" t="s">
        <v>210</v>
      </c>
      <c r="E184" s="228" t="s">
        <v>1732</v>
      </c>
      <c r="F184" s="229" t="s">
        <v>1733</v>
      </c>
      <c r="G184" s="230" t="s">
        <v>1288</v>
      </c>
      <c r="H184" s="231">
        <v>28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460</v>
      </c>
    </row>
    <row r="185" s="2" customFormat="1" ht="24.15" customHeight="1">
      <c r="A185" s="38"/>
      <c r="B185" s="39"/>
      <c r="C185" s="227" t="s">
        <v>334</v>
      </c>
      <c r="D185" s="227" t="s">
        <v>210</v>
      </c>
      <c r="E185" s="228" t="s">
        <v>1734</v>
      </c>
      <c r="F185" s="229" t="s">
        <v>1735</v>
      </c>
      <c r="G185" s="230" t="s">
        <v>1288</v>
      </c>
      <c r="H185" s="231">
        <v>10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463</v>
      </c>
    </row>
    <row r="186" s="2" customFormat="1" ht="21.75" customHeight="1">
      <c r="A186" s="38"/>
      <c r="B186" s="39"/>
      <c r="C186" s="227" t="s">
        <v>464</v>
      </c>
      <c r="D186" s="227" t="s">
        <v>210</v>
      </c>
      <c r="E186" s="228" t="s">
        <v>1736</v>
      </c>
      <c r="F186" s="229" t="s">
        <v>1737</v>
      </c>
      <c r="G186" s="230" t="s">
        <v>1288</v>
      </c>
      <c r="H186" s="231">
        <v>8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85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467</v>
      </c>
    </row>
    <row r="187" s="2" customFormat="1" ht="24.15" customHeight="1">
      <c r="A187" s="38"/>
      <c r="B187" s="39"/>
      <c r="C187" s="227" t="s">
        <v>339</v>
      </c>
      <c r="D187" s="227" t="s">
        <v>210</v>
      </c>
      <c r="E187" s="228" t="s">
        <v>1738</v>
      </c>
      <c r="F187" s="229" t="s">
        <v>1739</v>
      </c>
      <c r="G187" s="230" t="s">
        <v>1288</v>
      </c>
      <c r="H187" s="231">
        <v>12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470</v>
      </c>
    </row>
    <row r="188" s="2" customFormat="1" ht="21.75" customHeight="1">
      <c r="A188" s="38"/>
      <c r="B188" s="39"/>
      <c r="C188" s="227" t="s">
        <v>471</v>
      </c>
      <c r="D188" s="227" t="s">
        <v>210</v>
      </c>
      <c r="E188" s="228" t="s">
        <v>1740</v>
      </c>
      <c r="F188" s="229" t="s">
        <v>1741</v>
      </c>
      <c r="G188" s="230" t="s">
        <v>1288</v>
      </c>
      <c r="H188" s="231">
        <v>8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474</v>
      </c>
    </row>
    <row r="189" s="12" customFormat="1" ht="25.92" customHeight="1">
      <c r="A189" s="12"/>
      <c r="B189" s="211"/>
      <c r="C189" s="212"/>
      <c r="D189" s="213" t="s">
        <v>77</v>
      </c>
      <c r="E189" s="214" t="s">
        <v>231</v>
      </c>
      <c r="F189" s="214" t="s">
        <v>3816</v>
      </c>
      <c r="G189" s="212"/>
      <c r="H189" s="212"/>
      <c r="I189" s="215"/>
      <c r="J189" s="216">
        <f>BK189</f>
        <v>0</v>
      </c>
      <c r="K189" s="212"/>
      <c r="L189" s="217"/>
      <c r="M189" s="218"/>
      <c r="N189" s="219"/>
      <c r="O189" s="219"/>
      <c r="P189" s="220">
        <f>P190</f>
        <v>0</v>
      </c>
      <c r="Q189" s="219"/>
      <c r="R189" s="220">
        <f>R190</f>
        <v>0</v>
      </c>
      <c r="S189" s="219"/>
      <c r="T189" s="221">
        <f>T190</f>
        <v>0</v>
      </c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R189" s="222" t="s">
        <v>85</v>
      </c>
      <c r="AT189" s="223" t="s">
        <v>77</v>
      </c>
      <c r="AU189" s="223" t="s">
        <v>78</v>
      </c>
      <c r="AY189" s="222" t="s">
        <v>208</v>
      </c>
      <c r="BK189" s="224">
        <f>BK190</f>
        <v>0</v>
      </c>
    </row>
    <row r="190" s="2" customFormat="1" ht="24.15" customHeight="1">
      <c r="A190" s="38"/>
      <c r="B190" s="39"/>
      <c r="C190" s="227" t="s">
        <v>343</v>
      </c>
      <c r="D190" s="227" t="s">
        <v>210</v>
      </c>
      <c r="E190" s="228" t="s">
        <v>3817</v>
      </c>
      <c r="F190" s="229" t="s">
        <v>3818</v>
      </c>
      <c r="G190" s="230" t="s">
        <v>689</v>
      </c>
      <c r="H190" s="231">
        <v>1</v>
      </c>
      <c r="I190" s="232"/>
      <c r="J190" s="233">
        <f>ROUND(I190*H190,2)</f>
        <v>0</v>
      </c>
      <c r="K190" s="234"/>
      <c r="L190" s="44"/>
      <c r="M190" s="288" t="s">
        <v>1</v>
      </c>
      <c r="N190" s="289" t="s">
        <v>44</v>
      </c>
      <c r="O190" s="290"/>
      <c r="P190" s="291">
        <f>O190*H190</f>
        <v>0</v>
      </c>
      <c r="Q190" s="291">
        <v>0</v>
      </c>
      <c r="R190" s="291">
        <f>Q190*H190</f>
        <v>0</v>
      </c>
      <c r="S190" s="291">
        <v>0</v>
      </c>
      <c r="T190" s="292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479</v>
      </c>
    </row>
    <row r="191" s="2" customFormat="1" ht="6.96" customHeight="1">
      <c r="A191" s="38"/>
      <c r="B191" s="66"/>
      <c r="C191" s="67"/>
      <c r="D191" s="67"/>
      <c r="E191" s="67"/>
      <c r="F191" s="67"/>
      <c r="G191" s="67"/>
      <c r="H191" s="67"/>
      <c r="I191" s="67"/>
      <c r="J191" s="67"/>
      <c r="K191" s="67"/>
      <c r="L191" s="44"/>
      <c r="M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</row>
  </sheetData>
  <sheetProtection sheet="1" autoFilter="0" formatColumns="0" formatRows="0" objects="1" scenarios="1" spinCount="100000" saltValue="0ixuEOhD29AZm3EHYKgLtCa8sOp8Yvy/+KwSTIZkH8Dw4EhsB7lOkxRXp8WqCwr4/iOiIq5DjXaYSF8SFzAJrA==" hashValue="YIeZaO2v9U6wAH+zRdVWn4VPD77ZQedm6ebsp5yUpAFc2D558OK9F6b2frrcwvY1Zxj56B112hT/EHCZ/HW5Fg==" algorithmName="SHA-512" password="CC35"/>
  <autoFilter ref="C126:K190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5:H115"/>
    <mergeCell ref="E117:H117"/>
    <mergeCell ref="E119:H119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5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151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1742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ROUND(J131,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ROUND((SUM(BE131:BE300)),  2)</f>
        <v>0</v>
      </c>
      <c r="G35" s="38"/>
      <c r="H35" s="38"/>
      <c r="I35" s="164">
        <v>0.20999999999999999</v>
      </c>
      <c r="J35" s="163">
        <f>ROUND(((SUM(BE131:BE300))*I35),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ROUND((SUM(BF131:BF300)),  2)</f>
        <v>0</v>
      </c>
      <c r="G36" s="38"/>
      <c r="H36" s="38"/>
      <c r="I36" s="164">
        <v>0.14999999999999999</v>
      </c>
      <c r="J36" s="163">
        <f>ROUND(((SUM(BF131:BF300))*I36),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ROUND((SUM(BG131:BG300)),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ROUND((SUM(BH131:BH300)),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ROUND((SUM(BI131:BI300)),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D.1.07 - VZT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J131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1743</v>
      </c>
      <c r="E99" s="191"/>
      <c r="F99" s="191"/>
      <c r="G99" s="191"/>
      <c r="H99" s="191"/>
      <c r="I99" s="191"/>
      <c r="J99" s="192">
        <f>J132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1744</v>
      </c>
      <c r="E100" s="191"/>
      <c r="F100" s="191"/>
      <c r="G100" s="191"/>
      <c r="H100" s="191"/>
      <c r="I100" s="191"/>
      <c r="J100" s="192">
        <f>J145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3819</v>
      </c>
      <c r="E101" s="191"/>
      <c r="F101" s="191"/>
      <c r="G101" s="191"/>
      <c r="H101" s="191"/>
      <c r="I101" s="191"/>
      <c r="J101" s="192">
        <f>J160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3820</v>
      </c>
      <c r="E102" s="191"/>
      <c r="F102" s="191"/>
      <c r="G102" s="191"/>
      <c r="H102" s="191"/>
      <c r="I102" s="191"/>
      <c r="J102" s="192">
        <f>J174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1745</v>
      </c>
      <c r="E103" s="191"/>
      <c r="F103" s="191"/>
      <c r="G103" s="191"/>
      <c r="H103" s="191"/>
      <c r="I103" s="191"/>
      <c r="J103" s="192">
        <f>J186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3821</v>
      </c>
      <c r="E104" s="191"/>
      <c r="F104" s="191"/>
      <c r="G104" s="191"/>
      <c r="H104" s="191"/>
      <c r="I104" s="191"/>
      <c r="J104" s="192">
        <f>J237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9" customFormat="1" ht="24.96" customHeight="1">
      <c r="A105" s="9"/>
      <c r="B105" s="188"/>
      <c r="C105" s="189"/>
      <c r="D105" s="190" t="s">
        <v>1746</v>
      </c>
      <c r="E105" s="191"/>
      <c r="F105" s="191"/>
      <c r="G105" s="191"/>
      <c r="H105" s="191"/>
      <c r="I105" s="191"/>
      <c r="J105" s="192">
        <f>J257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9" customFormat="1" ht="24.96" customHeight="1">
      <c r="A106" s="9"/>
      <c r="B106" s="188"/>
      <c r="C106" s="189"/>
      <c r="D106" s="190" t="s">
        <v>3822</v>
      </c>
      <c r="E106" s="191"/>
      <c r="F106" s="191"/>
      <c r="G106" s="191"/>
      <c r="H106" s="191"/>
      <c r="I106" s="191"/>
      <c r="J106" s="192">
        <f>J278</f>
        <v>0</v>
      </c>
      <c r="K106" s="189"/>
      <c r="L106" s="193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idden="1" s="9" customFormat="1" ht="24.96" customHeight="1">
      <c r="A107" s="9"/>
      <c r="B107" s="188"/>
      <c r="C107" s="189"/>
      <c r="D107" s="190" t="s">
        <v>3823</v>
      </c>
      <c r="E107" s="191"/>
      <c r="F107" s="191"/>
      <c r="G107" s="191"/>
      <c r="H107" s="191"/>
      <c r="I107" s="191"/>
      <c r="J107" s="192">
        <f>J283</f>
        <v>0</v>
      </c>
      <c r="K107" s="189"/>
      <c r="L107" s="193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idden="1" s="9" customFormat="1" ht="24.96" customHeight="1">
      <c r="A108" s="9"/>
      <c r="B108" s="188"/>
      <c r="C108" s="189"/>
      <c r="D108" s="190" t="s">
        <v>3824</v>
      </c>
      <c r="E108" s="191"/>
      <c r="F108" s="191"/>
      <c r="G108" s="191"/>
      <c r="H108" s="191"/>
      <c r="I108" s="191"/>
      <c r="J108" s="192">
        <f>J286</f>
        <v>0</v>
      </c>
      <c r="K108" s="189"/>
      <c r="L108" s="193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</row>
    <row r="109" hidden="1" s="9" customFormat="1" ht="24.96" customHeight="1">
      <c r="A109" s="9"/>
      <c r="B109" s="188"/>
      <c r="C109" s="189"/>
      <c r="D109" s="190" t="s">
        <v>1747</v>
      </c>
      <c r="E109" s="191"/>
      <c r="F109" s="191"/>
      <c r="G109" s="191"/>
      <c r="H109" s="191"/>
      <c r="I109" s="191"/>
      <c r="J109" s="192">
        <f>J291</f>
        <v>0</v>
      </c>
      <c r="K109" s="189"/>
      <c r="L109" s="193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hidden="1" s="2" customFormat="1" ht="21.84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hidden="1" s="2" customFormat="1" ht="6.96" customHeight="1">
      <c r="A111" s="38"/>
      <c r="B111" s="66"/>
      <c r="C111" s="67"/>
      <c r="D111" s="67"/>
      <c r="E111" s="67"/>
      <c r="F111" s="67"/>
      <c r="G111" s="67"/>
      <c r="H111" s="67"/>
      <c r="I111" s="67"/>
      <c r="J111" s="67"/>
      <c r="K111" s="67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hidden="1"/>
    <row r="113" hidden="1"/>
    <row r="114" hidden="1"/>
    <row r="115" s="2" customFormat="1" ht="6.96" customHeight="1">
      <c r="A115" s="38"/>
      <c r="B115" s="68"/>
      <c r="C115" s="69"/>
      <c r="D115" s="69"/>
      <c r="E115" s="69"/>
      <c r="F115" s="69"/>
      <c r="G115" s="69"/>
      <c r="H115" s="69"/>
      <c r="I115" s="69"/>
      <c r="J115" s="69"/>
      <c r="K115" s="69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24.96" customHeight="1">
      <c r="A116" s="38"/>
      <c r="B116" s="39"/>
      <c r="C116" s="23" t="s">
        <v>193</v>
      </c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16</v>
      </c>
      <c r="D118" s="40"/>
      <c r="E118" s="40"/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26.25" customHeight="1">
      <c r="A119" s="38"/>
      <c r="B119" s="39"/>
      <c r="C119" s="40"/>
      <c r="D119" s="40"/>
      <c r="E119" s="183" t="str">
        <f>E7</f>
        <v>Přestavba a rozšíření domova pro seniory Jiráskova č.p.193 Broumov</v>
      </c>
      <c r="F119" s="32"/>
      <c r="G119" s="32"/>
      <c r="H119" s="32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1" customFormat="1" ht="12" customHeight="1">
      <c r="B120" s="21"/>
      <c r="C120" s="32" t="s">
        <v>157</v>
      </c>
      <c r="D120" s="22"/>
      <c r="E120" s="22"/>
      <c r="F120" s="22"/>
      <c r="G120" s="22"/>
      <c r="H120" s="22"/>
      <c r="I120" s="22"/>
      <c r="J120" s="22"/>
      <c r="K120" s="22"/>
      <c r="L120" s="20"/>
    </row>
    <row r="121" s="2" customFormat="1" ht="16.5" customHeight="1">
      <c r="A121" s="38"/>
      <c r="B121" s="39"/>
      <c r="C121" s="40"/>
      <c r="D121" s="40"/>
      <c r="E121" s="183" t="s">
        <v>3361</v>
      </c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159</v>
      </c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16.5" customHeight="1">
      <c r="A123" s="38"/>
      <c r="B123" s="39"/>
      <c r="C123" s="40"/>
      <c r="D123" s="40"/>
      <c r="E123" s="76" t="str">
        <f>E11</f>
        <v>D.1.07 - VZT</v>
      </c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6.96" customHeight="1">
      <c r="A124" s="38"/>
      <c r="B124" s="39"/>
      <c r="C124" s="40"/>
      <c r="D124" s="40"/>
      <c r="E124" s="40"/>
      <c r="F124" s="40"/>
      <c r="G124" s="40"/>
      <c r="H124" s="40"/>
      <c r="I124" s="40"/>
      <c r="J124" s="40"/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2" customHeight="1">
      <c r="A125" s="38"/>
      <c r="B125" s="39"/>
      <c r="C125" s="32" t="s">
        <v>20</v>
      </c>
      <c r="D125" s="40"/>
      <c r="E125" s="40"/>
      <c r="F125" s="27" t="str">
        <f>F14</f>
        <v xml:space="preserve"> </v>
      </c>
      <c r="G125" s="40"/>
      <c r="H125" s="40"/>
      <c r="I125" s="32" t="s">
        <v>22</v>
      </c>
      <c r="J125" s="79" t="str">
        <f>IF(J14="","",J14)</f>
        <v>13. 3. 2022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6.96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2" customFormat="1" ht="40.05" customHeight="1">
      <c r="A127" s="38"/>
      <c r="B127" s="39"/>
      <c r="C127" s="32" t="s">
        <v>24</v>
      </c>
      <c r="D127" s="40"/>
      <c r="E127" s="40"/>
      <c r="F127" s="27" t="str">
        <f>E17</f>
        <v>Město Broumov, třída Masarykova 239,55001 Broumov</v>
      </c>
      <c r="G127" s="40"/>
      <c r="H127" s="40"/>
      <c r="I127" s="32" t="s">
        <v>32</v>
      </c>
      <c r="J127" s="36" t="str">
        <f>E23</f>
        <v xml:space="preserve">Ing. Ondřej Nesměrák, Ploštilova 1379,14300 Praha </v>
      </c>
      <c r="K127" s="40"/>
      <c r="L127" s="63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</row>
    <row r="128" s="2" customFormat="1" ht="15.15" customHeight="1">
      <c r="A128" s="38"/>
      <c r="B128" s="39"/>
      <c r="C128" s="32" t="s">
        <v>30</v>
      </c>
      <c r="D128" s="40"/>
      <c r="E128" s="40"/>
      <c r="F128" s="27" t="str">
        <f>IF(E20="","",E20)</f>
        <v>Vyplň údaj</v>
      </c>
      <c r="G128" s="40"/>
      <c r="H128" s="40"/>
      <c r="I128" s="32" t="s">
        <v>36</v>
      </c>
      <c r="J128" s="36" t="str">
        <f>E26</f>
        <v xml:space="preserve"> </v>
      </c>
      <c r="K128" s="40"/>
      <c r="L128" s="63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</row>
    <row r="129" s="2" customFormat="1" ht="10.32" customHeight="1">
      <c r="A129" s="38"/>
      <c r="B129" s="39"/>
      <c r="C129" s="40"/>
      <c r="D129" s="40"/>
      <c r="E129" s="40"/>
      <c r="F129" s="40"/>
      <c r="G129" s="40"/>
      <c r="H129" s="40"/>
      <c r="I129" s="40"/>
      <c r="J129" s="40"/>
      <c r="K129" s="40"/>
      <c r="L129" s="63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</row>
    <row r="130" s="11" customFormat="1" ht="29.28" customHeight="1">
      <c r="A130" s="199"/>
      <c r="B130" s="200"/>
      <c r="C130" s="201" t="s">
        <v>194</v>
      </c>
      <c r="D130" s="202" t="s">
        <v>63</v>
      </c>
      <c r="E130" s="202" t="s">
        <v>59</v>
      </c>
      <c r="F130" s="202" t="s">
        <v>60</v>
      </c>
      <c r="G130" s="202" t="s">
        <v>195</v>
      </c>
      <c r="H130" s="202" t="s">
        <v>196</v>
      </c>
      <c r="I130" s="202" t="s">
        <v>197</v>
      </c>
      <c r="J130" s="203" t="s">
        <v>163</v>
      </c>
      <c r="K130" s="204" t="s">
        <v>198</v>
      </c>
      <c r="L130" s="205"/>
      <c r="M130" s="100" t="s">
        <v>1</v>
      </c>
      <c r="N130" s="101" t="s">
        <v>42</v>
      </c>
      <c r="O130" s="101" t="s">
        <v>199</v>
      </c>
      <c r="P130" s="101" t="s">
        <v>200</v>
      </c>
      <c r="Q130" s="101" t="s">
        <v>201</v>
      </c>
      <c r="R130" s="101" t="s">
        <v>202</v>
      </c>
      <c r="S130" s="101" t="s">
        <v>203</v>
      </c>
      <c r="T130" s="102" t="s">
        <v>204</v>
      </c>
      <c r="U130" s="199"/>
      <c r="V130" s="199"/>
      <c r="W130" s="199"/>
      <c r="X130" s="199"/>
      <c r="Y130" s="199"/>
      <c r="Z130" s="199"/>
      <c r="AA130" s="199"/>
      <c r="AB130" s="199"/>
      <c r="AC130" s="199"/>
      <c r="AD130" s="199"/>
      <c r="AE130" s="199"/>
    </row>
    <row r="131" s="2" customFormat="1" ht="22.8" customHeight="1">
      <c r="A131" s="38"/>
      <c r="B131" s="39"/>
      <c r="C131" s="107" t="s">
        <v>205</v>
      </c>
      <c r="D131" s="40"/>
      <c r="E131" s="40"/>
      <c r="F131" s="40"/>
      <c r="G131" s="40"/>
      <c r="H131" s="40"/>
      <c r="I131" s="40"/>
      <c r="J131" s="206">
        <f>BK131</f>
        <v>0</v>
      </c>
      <c r="K131" s="40"/>
      <c r="L131" s="44"/>
      <c r="M131" s="103"/>
      <c r="N131" s="207"/>
      <c r="O131" s="104"/>
      <c r="P131" s="208">
        <f>P132+P145+P160+P174+P186+P237+P257+P278+P283+P286+P291</f>
        <v>0</v>
      </c>
      <c r="Q131" s="104"/>
      <c r="R131" s="208">
        <f>R132+R145+R160+R174+R186+R237+R257+R278+R283+R286+R291</f>
        <v>0</v>
      </c>
      <c r="S131" s="104"/>
      <c r="T131" s="209">
        <f>T132+T145+T160+T174+T186+T237+T257+T278+T283+T286+T291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T131" s="17" t="s">
        <v>77</v>
      </c>
      <c r="AU131" s="17" t="s">
        <v>165</v>
      </c>
      <c r="BK131" s="210">
        <f>BK132+BK145+BK160+BK174+BK186+BK237+BK257+BK278+BK283+BK286+BK291</f>
        <v>0</v>
      </c>
    </row>
    <row r="132" s="12" customFormat="1" ht="25.92" customHeight="1">
      <c r="A132" s="12"/>
      <c r="B132" s="211"/>
      <c r="C132" s="212"/>
      <c r="D132" s="213" t="s">
        <v>77</v>
      </c>
      <c r="E132" s="214" t="s">
        <v>1748</v>
      </c>
      <c r="F132" s="214" t="s">
        <v>1748</v>
      </c>
      <c r="G132" s="212"/>
      <c r="H132" s="212"/>
      <c r="I132" s="215"/>
      <c r="J132" s="216">
        <f>BK132</f>
        <v>0</v>
      </c>
      <c r="K132" s="212"/>
      <c r="L132" s="217"/>
      <c r="M132" s="218"/>
      <c r="N132" s="219"/>
      <c r="O132" s="219"/>
      <c r="P132" s="220">
        <f>SUM(P133:P144)</f>
        <v>0</v>
      </c>
      <c r="Q132" s="219"/>
      <c r="R132" s="220">
        <f>SUM(R133:R144)</f>
        <v>0</v>
      </c>
      <c r="S132" s="219"/>
      <c r="T132" s="221">
        <f>SUM(T133:T144)</f>
        <v>0</v>
      </c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R132" s="222" t="s">
        <v>85</v>
      </c>
      <c r="AT132" s="223" t="s">
        <v>77</v>
      </c>
      <c r="AU132" s="223" t="s">
        <v>78</v>
      </c>
      <c r="AY132" s="222" t="s">
        <v>208</v>
      </c>
      <c r="BK132" s="224">
        <f>SUM(BK133:BK144)</f>
        <v>0</v>
      </c>
    </row>
    <row r="133" s="2" customFormat="1" ht="90" customHeight="1">
      <c r="A133" s="38"/>
      <c r="B133" s="39"/>
      <c r="C133" s="227" t="s">
        <v>85</v>
      </c>
      <c r="D133" s="227" t="s">
        <v>210</v>
      </c>
      <c r="E133" s="228" t="s">
        <v>3825</v>
      </c>
      <c r="F133" s="229" t="s">
        <v>3826</v>
      </c>
      <c r="G133" s="230" t="s">
        <v>689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91</v>
      </c>
    </row>
    <row r="134" s="2" customFormat="1" ht="37.8" customHeight="1">
      <c r="A134" s="38"/>
      <c r="B134" s="39"/>
      <c r="C134" s="227" t="s">
        <v>91</v>
      </c>
      <c r="D134" s="227" t="s">
        <v>210</v>
      </c>
      <c r="E134" s="228" t="s">
        <v>3827</v>
      </c>
      <c r="F134" s="229" t="s">
        <v>3828</v>
      </c>
      <c r="G134" s="230" t="s">
        <v>689</v>
      </c>
      <c r="H134" s="231">
        <v>1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214</v>
      </c>
    </row>
    <row r="135" s="2" customFormat="1" ht="37.8" customHeight="1">
      <c r="A135" s="38"/>
      <c r="B135" s="39"/>
      <c r="C135" s="227" t="s">
        <v>223</v>
      </c>
      <c r="D135" s="227" t="s">
        <v>210</v>
      </c>
      <c r="E135" s="228" t="s">
        <v>3829</v>
      </c>
      <c r="F135" s="229" t="s">
        <v>3830</v>
      </c>
      <c r="G135" s="230" t="s">
        <v>689</v>
      </c>
      <c r="H135" s="231">
        <v>1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226</v>
      </c>
    </row>
    <row r="136" s="2" customFormat="1" ht="37.8" customHeight="1">
      <c r="A136" s="38"/>
      <c r="B136" s="39"/>
      <c r="C136" s="227" t="s">
        <v>214</v>
      </c>
      <c r="D136" s="227" t="s">
        <v>210</v>
      </c>
      <c r="E136" s="228" t="s">
        <v>3831</v>
      </c>
      <c r="F136" s="229" t="s">
        <v>3832</v>
      </c>
      <c r="G136" s="230" t="s">
        <v>689</v>
      </c>
      <c r="H136" s="231">
        <v>1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231</v>
      </c>
    </row>
    <row r="137" s="2" customFormat="1" ht="37.8" customHeight="1">
      <c r="A137" s="38"/>
      <c r="B137" s="39"/>
      <c r="C137" s="227" t="s">
        <v>233</v>
      </c>
      <c r="D137" s="227" t="s">
        <v>210</v>
      </c>
      <c r="E137" s="228" t="s">
        <v>3833</v>
      </c>
      <c r="F137" s="229" t="s">
        <v>1752</v>
      </c>
      <c r="G137" s="230" t="s">
        <v>1753</v>
      </c>
      <c r="H137" s="231">
        <v>1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236</v>
      </c>
    </row>
    <row r="138" s="2" customFormat="1" ht="16.5" customHeight="1">
      <c r="A138" s="38"/>
      <c r="B138" s="39"/>
      <c r="C138" s="227" t="s">
        <v>226</v>
      </c>
      <c r="D138" s="227" t="s">
        <v>210</v>
      </c>
      <c r="E138" s="228" t="s">
        <v>3834</v>
      </c>
      <c r="F138" s="229" t="s">
        <v>3835</v>
      </c>
      <c r="G138" s="230" t="s">
        <v>689</v>
      </c>
      <c r="H138" s="231">
        <v>1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240</v>
      </c>
    </row>
    <row r="139" s="2" customFormat="1" ht="16.5" customHeight="1">
      <c r="A139" s="38"/>
      <c r="B139" s="39"/>
      <c r="C139" s="227" t="s">
        <v>242</v>
      </c>
      <c r="D139" s="227" t="s">
        <v>210</v>
      </c>
      <c r="E139" s="228" t="s">
        <v>3836</v>
      </c>
      <c r="F139" s="229" t="s">
        <v>3837</v>
      </c>
      <c r="G139" s="230" t="s">
        <v>689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245</v>
      </c>
    </row>
    <row r="140" s="2" customFormat="1" ht="16.5" customHeight="1">
      <c r="A140" s="38"/>
      <c r="B140" s="39"/>
      <c r="C140" s="227" t="s">
        <v>231</v>
      </c>
      <c r="D140" s="227" t="s">
        <v>210</v>
      </c>
      <c r="E140" s="228" t="s">
        <v>1759</v>
      </c>
      <c r="F140" s="229" t="s">
        <v>1760</v>
      </c>
      <c r="G140" s="230" t="s">
        <v>308</v>
      </c>
      <c r="H140" s="231">
        <v>17.969999999999999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249</v>
      </c>
    </row>
    <row r="141" s="2" customFormat="1" ht="24.15" customHeight="1">
      <c r="A141" s="38"/>
      <c r="B141" s="39"/>
      <c r="C141" s="227" t="s">
        <v>252</v>
      </c>
      <c r="D141" s="227" t="s">
        <v>210</v>
      </c>
      <c r="E141" s="228" t="s">
        <v>3838</v>
      </c>
      <c r="F141" s="229" t="s">
        <v>3839</v>
      </c>
      <c r="G141" s="230" t="s">
        <v>308</v>
      </c>
      <c r="H141" s="231">
        <v>37.280000000000001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256</v>
      </c>
    </row>
    <row r="142" s="2" customFormat="1" ht="24.15" customHeight="1">
      <c r="A142" s="38"/>
      <c r="B142" s="39"/>
      <c r="C142" s="227" t="s">
        <v>236</v>
      </c>
      <c r="D142" s="227" t="s">
        <v>210</v>
      </c>
      <c r="E142" s="228" t="s">
        <v>3840</v>
      </c>
      <c r="F142" s="229" t="s">
        <v>3841</v>
      </c>
      <c r="G142" s="230" t="s">
        <v>308</v>
      </c>
      <c r="H142" s="231">
        <v>22.719999999999999</v>
      </c>
      <c r="I142" s="232"/>
      <c r="J142" s="233">
        <f>ROUND(I142*H142,2)</f>
        <v>0</v>
      </c>
      <c r="K142" s="234"/>
      <c r="L142" s="44"/>
      <c r="M142" s="235" t="s">
        <v>1</v>
      </c>
      <c r="N142" s="236" t="s">
        <v>44</v>
      </c>
      <c r="O142" s="91"/>
      <c r="P142" s="237">
        <f>O142*H142</f>
        <v>0</v>
      </c>
      <c r="Q142" s="237">
        <v>0</v>
      </c>
      <c r="R142" s="237">
        <f>Q142*H142</f>
        <v>0</v>
      </c>
      <c r="S142" s="237">
        <v>0</v>
      </c>
      <c r="T142" s="238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9" t="s">
        <v>214</v>
      </c>
      <c r="AT142" s="239" t="s">
        <v>210</v>
      </c>
      <c r="AU142" s="239" t="s">
        <v>85</v>
      </c>
      <c r="AY142" s="17" t="s">
        <v>208</v>
      </c>
      <c r="BE142" s="240">
        <f>IF(N142="základní",J142,0)</f>
        <v>0</v>
      </c>
      <c r="BF142" s="240">
        <f>IF(N142="snížená",J142,0)</f>
        <v>0</v>
      </c>
      <c r="BG142" s="240">
        <f>IF(N142="zákl. přenesená",J142,0)</f>
        <v>0</v>
      </c>
      <c r="BH142" s="240">
        <f>IF(N142="sníž. přenesená",J142,0)</f>
        <v>0</v>
      </c>
      <c r="BI142" s="240">
        <f>IF(N142="nulová",J142,0)</f>
        <v>0</v>
      </c>
      <c r="BJ142" s="17" t="s">
        <v>91</v>
      </c>
      <c r="BK142" s="240">
        <f>ROUND(I142*H142,2)</f>
        <v>0</v>
      </c>
      <c r="BL142" s="17" t="s">
        <v>214</v>
      </c>
      <c r="BM142" s="239" t="s">
        <v>261</v>
      </c>
    </row>
    <row r="143" s="2" customFormat="1" ht="33" customHeight="1">
      <c r="A143" s="38"/>
      <c r="B143" s="39"/>
      <c r="C143" s="227" t="s">
        <v>264</v>
      </c>
      <c r="D143" s="227" t="s">
        <v>210</v>
      </c>
      <c r="E143" s="228" t="s">
        <v>1761</v>
      </c>
      <c r="F143" s="229" t="s">
        <v>1764</v>
      </c>
      <c r="G143" s="230" t="s">
        <v>308</v>
      </c>
      <c r="H143" s="231">
        <v>83.480000000000004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268</v>
      </c>
    </row>
    <row r="144" s="2" customFormat="1" ht="37.8" customHeight="1">
      <c r="A144" s="38"/>
      <c r="B144" s="39"/>
      <c r="C144" s="227" t="s">
        <v>240</v>
      </c>
      <c r="D144" s="227" t="s">
        <v>210</v>
      </c>
      <c r="E144" s="228" t="s">
        <v>1765</v>
      </c>
      <c r="F144" s="229" t="s">
        <v>1768</v>
      </c>
      <c r="G144" s="230" t="s">
        <v>308</v>
      </c>
      <c r="H144" s="231">
        <v>49.799999999999997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272</v>
      </c>
    </row>
    <row r="145" s="12" customFormat="1" ht="25.92" customHeight="1">
      <c r="A145" s="12"/>
      <c r="B145" s="211"/>
      <c r="C145" s="212"/>
      <c r="D145" s="213" t="s">
        <v>77</v>
      </c>
      <c r="E145" s="214" t="s">
        <v>1771</v>
      </c>
      <c r="F145" s="214" t="s">
        <v>1771</v>
      </c>
      <c r="G145" s="212"/>
      <c r="H145" s="212"/>
      <c r="I145" s="215"/>
      <c r="J145" s="216">
        <f>BK145</f>
        <v>0</v>
      </c>
      <c r="K145" s="212"/>
      <c r="L145" s="217"/>
      <c r="M145" s="218"/>
      <c r="N145" s="219"/>
      <c r="O145" s="219"/>
      <c r="P145" s="220">
        <f>SUM(P146:P159)</f>
        <v>0</v>
      </c>
      <c r="Q145" s="219"/>
      <c r="R145" s="220">
        <f>SUM(R146:R159)</f>
        <v>0</v>
      </c>
      <c r="S145" s="219"/>
      <c r="T145" s="221">
        <f>SUM(T146:T159)</f>
        <v>0</v>
      </c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R145" s="222" t="s">
        <v>85</v>
      </c>
      <c r="AT145" s="223" t="s">
        <v>77</v>
      </c>
      <c r="AU145" s="223" t="s">
        <v>78</v>
      </c>
      <c r="AY145" s="222" t="s">
        <v>208</v>
      </c>
      <c r="BK145" s="224">
        <f>SUM(BK146:BK159)</f>
        <v>0</v>
      </c>
    </row>
    <row r="146" s="2" customFormat="1" ht="37.8" customHeight="1">
      <c r="A146" s="38"/>
      <c r="B146" s="39"/>
      <c r="C146" s="227" t="s">
        <v>274</v>
      </c>
      <c r="D146" s="227" t="s">
        <v>210</v>
      </c>
      <c r="E146" s="228" t="s">
        <v>3842</v>
      </c>
      <c r="F146" s="229" t="s">
        <v>3843</v>
      </c>
      <c r="G146" s="230" t="s">
        <v>689</v>
      </c>
      <c r="H146" s="231">
        <v>1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277</v>
      </c>
    </row>
    <row r="147" s="2" customFormat="1" ht="37.8" customHeight="1">
      <c r="A147" s="38"/>
      <c r="B147" s="39"/>
      <c r="C147" s="227" t="s">
        <v>245</v>
      </c>
      <c r="D147" s="227" t="s">
        <v>210</v>
      </c>
      <c r="E147" s="228" t="s">
        <v>3844</v>
      </c>
      <c r="F147" s="229" t="s">
        <v>3828</v>
      </c>
      <c r="G147" s="230" t="s">
        <v>689</v>
      </c>
      <c r="H147" s="231">
        <v>1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280</v>
      </c>
    </row>
    <row r="148" s="2" customFormat="1" ht="16.5" customHeight="1">
      <c r="A148" s="38"/>
      <c r="B148" s="39"/>
      <c r="C148" s="227" t="s">
        <v>8</v>
      </c>
      <c r="D148" s="227" t="s">
        <v>210</v>
      </c>
      <c r="E148" s="228" t="s">
        <v>3845</v>
      </c>
      <c r="F148" s="229" t="s">
        <v>3846</v>
      </c>
      <c r="G148" s="230" t="s">
        <v>689</v>
      </c>
      <c r="H148" s="231">
        <v>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284</v>
      </c>
    </row>
    <row r="149" s="2" customFormat="1" ht="37.8" customHeight="1">
      <c r="A149" s="38"/>
      <c r="B149" s="39"/>
      <c r="C149" s="227" t="s">
        <v>249</v>
      </c>
      <c r="D149" s="227" t="s">
        <v>210</v>
      </c>
      <c r="E149" s="228" t="s">
        <v>3847</v>
      </c>
      <c r="F149" s="229" t="s">
        <v>3848</v>
      </c>
      <c r="G149" s="230" t="s">
        <v>689</v>
      </c>
      <c r="H149" s="231">
        <v>1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287</v>
      </c>
    </row>
    <row r="150" s="2" customFormat="1" ht="37.8" customHeight="1">
      <c r="A150" s="38"/>
      <c r="B150" s="39"/>
      <c r="C150" s="227" t="s">
        <v>288</v>
      </c>
      <c r="D150" s="227" t="s">
        <v>210</v>
      </c>
      <c r="E150" s="228" t="s">
        <v>3849</v>
      </c>
      <c r="F150" s="229" t="s">
        <v>3850</v>
      </c>
      <c r="G150" s="230" t="s">
        <v>689</v>
      </c>
      <c r="H150" s="231">
        <v>1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291</v>
      </c>
    </row>
    <row r="151" s="2" customFormat="1" ht="37.8" customHeight="1">
      <c r="A151" s="38"/>
      <c r="B151" s="39"/>
      <c r="C151" s="227" t="s">
        <v>256</v>
      </c>
      <c r="D151" s="227" t="s">
        <v>210</v>
      </c>
      <c r="E151" s="228" t="s">
        <v>3851</v>
      </c>
      <c r="F151" s="229" t="s">
        <v>1775</v>
      </c>
      <c r="G151" s="230" t="s">
        <v>689</v>
      </c>
      <c r="H151" s="231">
        <v>1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298</v>
      </c>
    </row>
    <row r="152" s="2" customFormat="1" ht="37.8" customHeight="1">
      <c r="A152" s="38"/>
      <c r="B152" s="39"/>
      <c r="C152" s="227" t="s">
        <v>300</v>
      </c>
      <c r="D152" s="227" t="s">
        <v>210</v>
      </c>
      <c r="E152" s="228" t="s">
        <v>3852</v>
      </c>
      <c r="F152" s="229" t="s">
        <v>1773</v>
      </c>
      <c r="G152" s="230" t="s">
        <v>689</v>
      </c>
      <c r="H152" s="231">
        <v>1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303</v>
      </c>
    </row>
    <row r="153" s="2" customFormat="1" ht="16.5" customHeight="1">
      <c r="A153" s="38"/>
      <c r="B153" s="39"/>
      <c r="C153" s="227" t="s">
        <v>261</v>
      </c>
      <c r="D153" s="227" t="s">
        <v>210</v>
      </c>
      <c r="E153" s="228" t="s">
        <v>1783</v>
      </c>
      <c r="F153" s="229" t="s">
        <v>1760</v>
      </c>
      <c r="G153" s="230" t="s">
        <v>308</v>
      </c>
      <c r="H153" s="231">
        <v>32.25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309</v>
      </c>
    </row>
    <row r="154" s="2" customFormat="1" ht="24.15" customHeight="1">
      <c r="A154" s="38"/>
      <c r="B154" s="39"/>
      <c r="C154" s="227" t="s">
        <v>7</v>
      </c>
      <c r="D154" s="227" t="s">
        <v>210</v>
      </c>
      <c r="E154" s="228" t="s">
        <v>3853</v>
      </c>
      <c r="F154" s="229" t="s">
        <v>3839</v>
      </c>
      <c r="G154" s="230" t="s">
        <v>308</v>
      </c>
      <c r="H154" s="231">
        <v>35.25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314</v>
      </c>
    </row>
    <row r="155" s="2" customFormat="1" ht="24.15" customHeight="1">
      <c r="A155" s="38"/>
      <c r="B155" s="39"/>
      <c r="C155" s="227" t="s">
        <v>268</v>
      </c>
      <c r="D155" s="227" t="s">
        <v>210</v>
      </c>
      <c r="E155" s="228" t="s">
        <v>3854</v>
      </c>
      <c r="F155" s="229" t="s">
        <v>3841</v>
      </c>
      <c r="G155" s="230" t="s">
        <v>308</v>
      </c>
      <c r="H155" s="231">
        <v>48.869999999999997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317</v>
      </c>
    </row>
    <row r="156" s="2" customFormat="1" ht="33" customHeight="1">
      <c r="A156" s="38"/>
      <c r="B156" s="39"/>
      <c r="C156" s="227" t="s">
        <v>319</v>
      </c>
      <c r="D156" s="227" t="s">
        <v>210</v>
      </c>
      <c r="E156" s="228" t="s">
        <v>1784</v>
      </c>
      <c r="F156" s="229" t="s">
        <v>1762</v>
      </c>
      <c r="G156" s="230" t="s">
        <v>308</v>
      </c>
      <c r="H156" s="231">
        <v>13.73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322</v>
      </c>
    </row>
    <row r="157" s="2" customFormat="1" ht="33" customHeight="1">
      <c r="A157" s="38"/>
      <c r="B157" s="39"/>
      <c r="C157" s="227" t="s">
        <v>272</v>
      </c>
      <c r="D157" s="227" t="s">
        <v>210</v>
      </c>
      <c r="E157" s="228" t="s">
        <v>3855</v>
      </c>
      <c r="F157" s="229" t="s">
        <v>1764</v>
      </c>
      <c r="G157" s="230" t="s">
        <v>308</v>
      </c>
      <c r="H157" s="231">
        <v>59.25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326</v>
      </c>
    </row>
    <row r="158" s="2" customFormat="1" ht="37.8" customHeight="1">
      <c r="A158" s="38"/>
      <c r="B158" s="39"/>
      <c r="C158" s="227" t="s">
        <v>328</v>
      </c>
      <c r="D158" s="227" t="s">
        <v>210</v>
      </c>
      <c r="E158" s="228" t="s">
        <v>1785</v>
      </c>
      <c r="F158" s="229" t="s">
        <v>1766</v>
      </c>
      <c r="G158" s="230" t="s">
        <v>308</v>
      </c>
      <c r="H158" s="231">
        <v>6.6500000000000004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331</v>
      </c>
    </row>
    <row r="159" s="2" customFormat="1" ht="37.8" customHeight="1">
      <c r="A159" s="38"/>
      <c r="B159" s="39"/>
      <c r="C159" s="227" t="s">
        <v>277</v>
      </c>
      <c r="D159" s="227" t="s">
        <v>210</v>
      </c>
      <c r="E159" s="228" t="s">
        <v>3856</v>
      </c>
      <c r="F159" s="229" t="s">
        <v>1768</v>
      </c>
      <c r="G159" s="230" t="s">
        <v>308</v>
      </c>
      <c r="H159" s="231">
        <v>47.210000000000001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334</v>
      </c>
    </row>
    <row r="160" s="12" customFormat="1" ht="25.92" customHeight="1">
      <c r="A160" s="12"/>
      <c r="B160" s="211"/>
      <c r="C160" s="212"/>
      <c r="D160" s="213" t="s">
        <v>77</v>
      </c>
      <c r="E160" s="214" t="s">
        <v>3857</v>
      </c>
      <c r="F160" s="214" t="s">
        <v>3857</v>
      </c>
      <c r="G160" s="212"/>
      <c r="H160" s="212"/>
      <c r="I160" s="215"/>
      <c r="J160" s="216">
        <f>BK160</f>
        <v>0</v>
      </c>
      <c r="K160" s="212"/>
      <c r="L160" s="217"/>
      <c r="M160" s="218"/>
      <c r="N160" s="219"/>
      <c r="O160" s="219"/>
      <c r="P160" s="220">
        <f>SUM(P161:P173)</f>
        <v>0</v>
      </c>
      <c r="Q160" s="219"/>
      <c r="R160" s="220">
        <f>SUM(R161:R173)</f>
        <v>0</v>
      </c>
      <c r="S160" s="219"/>
      <c r="T160" s="221">
        <f>SUM(T161:T173)</f>
        <v>0</v>
      </c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R160" s="222" t="s">
        <v>85</v>
      </c>
      <c r="AT160" s="223" t="s">
        <v>77</v>
      </c>
      <c r="AU160" s="223" t="s">
        <v>78</v>
      </c>
      <c r="AY160" s="222" t="s">
        <v>208</v>
      </c>
      <c r="BK160" s="224">
        <f>SUM(BK161:BK173)</f>
        <v>0</v>
      </c>
    </row>
    <row r="161" s="2" customFormat="1" ht="76.35" customHeight="1">
      <c r="A161" s="38"/>
      <c r="B161" s="39"/>
      <c r="C161" s="227" t="s">
        <v>336</v>
      </c>
      <c r="D161" s="227" t="s">
        <v>210</v>
      </c>
      <c r="E161" s="228" t="s">
        <v>3858</v>
      </c>
      <c r="F161" s="229" t="s">
        <v>3859</v>
      </c>
      <c r="G161" s="230" t="s">
        <v>689</v>
      </c>
      <c r="H161" s="231">
        <v>1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339</v>
      </c>
    </row>
    <row r="162" s="2" customFormat="1" ht="37.8" customHeight="1">
      <c r="A162" s="38"/>
      <c r="B162" s="39"/>
      <c r="C162" s="227" t="s">
        <v>280</v>
      </c>
      <c r="D162" s="227" t="s">
        <v>210</v>
      </c>
      <c r="E162" s="228" t="s">
        <v>3860</v>
      </c>
      <c r="F162" s="229" t="s">
        <v>3861</v>
      </c>
      <c r="G162" s="230" t="s">
        <v>689</v>
      </c>
      <c r="H162" s="231">
        <v>1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343</v>
      </c>
    </row>
    <row r="163" s="2" customFormat="1" ht="37.8" customHeight="1">
      <c r="A163" s="38"/>
      <c r="B163" s="39"/>
      <c r="C163" s="227" t="s">
        <v>345</v>
      </c>
      <c r="D163" s="227" t="s">
        <v>210</v>
      </c>
      <c r="E163" s="228" t="s">
        <v>3862</v>
      </c>
      <c r="F163" s="229" t="s">
        <v>3863</v>
      </c>
      <c r="G163" s="230" t="s">
        <v>689</v>
      </c>
      <c r="H163" s="231">
        <v>1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347</v>
      </c>
    </row>
    <row r="164" s="2" customFormat="1" ht="37.8" customHeight="1">
      <c r="A164" s="38"/>
      <c r="B164" s="39"/>
      <c r="C164" s="227" t="s">
        <v>284</v>
      </c>
      <c r="D164" s="227" t="s">
        <v>210</v>
      </c>
      <c r="E164" s="228" t="s">
        <v>3864</v>
      </c>
      <c r="F164" s="229" t="s">
        <v>3863</v>
      </c>
      <c r="G164" s="230" t="s">
        <v>689</v>
      </c>
      <c r="H164" s="231">
        <v>1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352</v>
      </c>
    </row>
    <row r="165" s="2" customFormat="1" ht="37.8" customHeight="1">
      <c r="A165" s="38"/>
      <c r="B165" s="39"/>
      <c r="C165" s="227" t="s">
        <v>353</v>
      </c>
      <c r="D165" s="227" t="s">
        <v>210</v>
      </c>
      <c r="E165" s="228" t="s">
        <v>3865</v>
      </c>
      <c r="F165" s="229" t="s">
        <v>1758</v>
      </c>
      <c r="G165" s="230" t="s">
        <v>689</v>
      </c>
      <c r="H165" s="231">
        <v>9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356</v>
      </c>
    </row>
    <row r="166" s="2" customFormat="1" ht="37.8" customHeight="1">
      <c r="A166" s="38"/>
      <c r="B166" s="39"/>
      <c r="C166" s="227" t="s">
        <v>287</v>
      </c>
      <c r="D166" s="227" t="s">
        <v>210</v>
      </c>
      <c r="E166" s="228" t="s">
        <v>3866</v>
      </c>
      <c r="F166" s="229" t="s">
        <v>3867</v>
      </c>
      <c r="G166" s="230" t="s">
        <v>689</v>
      </c>
      <c r="H166" s="231">
        <v>4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360</v>
      </c>
    </row>
    <row r="167" s="2" customFormat="1" ht="16.5" customHeight="1">
      <c r="A167" s="38"/>
      <c r="B167" s="39"/>
      <c r="C167" s="227" t="s">
        <v>363</v>
      </c>
      <c r="D167" s="227" t="s">
        <v>210</v>
      </c>
      <c r="E167" s="228" t="s">
        <v>3868</v>
      </c>
      <c r="F167" s="229" t="s">
        <v>1760</v>
      </c>
      <c r="G167" s="230" t="s">
        <v>308</v>
      </c>
      <c r="H167" s="231">
        <v>0.23000000000000001</v>
      </c>
      <c r="I167" s="232"/>
      <c r="J167" s="233">
        <f>ROUND(I167*H167,2)</f>
        <v>0</v>
      </c>
      <c r="K167" s="234"/>
      <c r="L167" s="44"/>
      <c r="M167" s="235" t="s">
        <v>1</v>
      </c>
      <c r="N167" s="236" t="s">
        <v>44</v>
      </c>
      <c r="O167" s="91"/>
      <c r="P167" s="237">
        <f>O167*H167</f>
        <v>0</v>
      </c>
      <c r="Q167" s="237">
        <v>0</v>
      </c>
      <c r="R167" s="237">
        <f>Q167*H167</f>
        <v>0</v>
      </c>
      <c r="S167" s="237">
        <v>0</v>
      </c>
      <c r="T167" s="238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9" t="s">
        <v>214</v>
      </c>
      <c r="AT167" s="239" t="s">
        <v>210</v>
      </c>
      <c r="AU167" s="239" t="s">
        <v>85</v>
      </c>
      <c r="AY167" s="17" t="s">
        <v>208</v>
      </c>
      <c r="BE167" s="240">
        <f>IF(N167="základní",J167,0)</f>
        <v>0</v>
      </c>
      <c r="BF167" s="240">
        <f>IF(N167="snížená",J167,0)</f>
        <v>0</v>
      </c>
      <c r="BG167" s="240">
        <f>IF(N167="zákl. přenesená",J167,0)</f>
        <v>0</v>
      </c>
      <c r="BH167" s="240">
        <f>IF(N167="sníž. přenesená",J167,0)</f>
        <v>0</v>
      </c>
      <c r="BI167" s="240">
        <f>IF(N167="nulová",J167,0)</f>
        <v>0</v>
      </c>
      <c r="BJ167" s="17" t="s">
        <v>91</v>
      </c>
      <c r="BK167" s="240">
        <f>ROUND(I167*H167,2)</f>
        <v>0</v>
      </c>
      <c r="BL167" s="17" t="s">
        <v>214</v>
      </c>
      <c r="BM167" s="239" t="s">
        <v>366</v>
      </c>
    </row>
    <row r="168" s="2" customFormat="1" ht="24.15" customHeight="1">
      <c r="A168" s="38"/>
      <c r="B168" s="39"/>
      <c r="C168" s="227" t="s">
        <v>291</v>
      </c>
      <c r="D168" s="227" t="s">
        <v>210</v>
      </c>
      <c r="E168" s="228" t="s">
        <v>3869</v>
      </c>
      <c r="F168" s="229" t="s">
        <v>3839</v>
      </c>
      <c r="G168" s="230" t="s">
        <v>308</v>
      </c>
      <c r="H168" s="231">
        <v>0.71999999999999997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370</v>
      </c>
    </row>
    <row r="169" s="2" customFormat="1" ht="24.15" customHeight="1">
      <c r="A169" s="38"/>
      <c r="B169" s="39"/>
      <c r="C169" s="227" t="s">
        <v>372</v>
      </c>
      <c r="D169" s="227" t="s">
        <v>210</v>
      </c>
      <c r="E169" s="228" t="s">
        <v>3869</v>
      </c>
      <c r="F169" s="229" t="s">
        <v>3839</v>
      </c>
      <c r="G169" s="230" t="s">
        <v>308</v>
      </c>
      <c r="H169" s="231">
        <v>1.94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375</v>
      </c>
    </row>
    <row r="170" s="2" customFormat="1" ht="33" customHeight="1">
      <c r="A170" s="38"/>
      <c r="B170" s="39"/>
      <c r="C170" s="227" t="s">
        <v>298</v>
      </c>
      <c r="D170" s="227" t="s">
        <v>210</v>
      </c>
      <c r="E170" s="228" t="s">
        <v>3870</v>
      </c>
      <c r="F170" s="229" t="s">
        <v>1762</v>
      </c>
      <c r="G170" s="230" t="s">
        <v>308</v>
      </c>
      <c r="H170" s="231">
        <v>5.5099999999999998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380</v>
      </c>
    </row>
    <row r="171" s="2" customFormat="1" ht="33" customHeight="1">
      <c r="A171" s="38"/>
      <c r="B171" s="39"/>
      <c r="C171" s="227" t="s">
        <v>383</v>
      </c>
      <c r="D171" s="227" t="s">
        <v>210</v>
      </c>
      <c r="E171" s="228" t="s">
        <v>3871</v>
      </c>
      <c r="F171" s="229" t="s">
        <v>1764</v>
      </c>
      <c r="G171" s="230" t="s">
        <v>308</v>
      </c>
      <c r="H171" s="231">
        <v>35.259999999999998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386</v>
      </c>
    </row>
    <row r="172" s="2" customFormat="1" ht="37.8" customHeight="1">
      <c r="A172" s="38"/>
      <c r="B172" s="39"/>
      <c r="C172" s="227" t="s">
        <v>303</v>
      </c>
      <c r="D172" s="227" t="s">
        <v>210</v>
      </c>
      <c r="E172" s="228" t="s">
        <v>3872</v>
      </c>
      <c r="F172" s="229" t="s">
        <v>1766</v>
      </c>
      <c r="G172" s="230" t="s">
        <v>308</v>
      </c>
      <c r="H172" s="231">
        <v>0.070000000000000007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389</v>
      </c>
    </row>
    <row r="173" s="2" customFormat="1" ht="37.8" customHeight="1">
      <c r="A173" s="38"/>
      <c r="B173" s="39"/>
      <c r="C173" s="227" t="s">
        <v>390</v>
      </c>
      <c r="D173" s="227" t="s">
        <v>210</v>
      </c>
      <c r="E173" s="228" t="s">
        <v>3873</v>
      </c>
      <c r="F173" s="229" t="s">
        <v>1768</v>
      </c>
      <c r="G173" s="230" t="s">
        <v>308</v>
      </c>
      <c r="H173" s="231">
        <v>12.9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393</v>
      </c>
    </row>
    <row r="174" s="12" customFormat="1" ht="25.92" customHeight="1">
      <c r="A174" s="12"/>
      <c r="B174" s="211"/>
      <c r="C174" s="212"/>
      <c r="D174" s="213" t="s">
        <v>77</v>
      </c>
      <c r="E174" s="214" t="s">
        <v>3874</v>
      </c>
      <c r="F174" s="214" t="s">
        <v>3874</v>
      </c>
      <c r="G174" s="212"/>
      <c r="H174" s="212"/>
      <c r="I174" s="215"/>
      <c r="J174" s="216">
        <f>BK174</f>
        <v>0</v>
      </c>
      <c r="K174" s="212"/>
      <c r="L174" s="217"/>
      <c r="M174" s="218"/>
      <c r="N174" s="219"/>
      <c r="O174" s="219"/>
      <c r="P174" s="220">
        <f>SUM(P175:P185)</f>
        <v>0</v>
      </c>
      <c r="Q174" s="219"/>
      <c r="R174" s="220">
        <f>SUM(R175:R185)</f>
        <v>0</v>
      </c>
      <c r="S174" s="219"/>
      <c r="T174" s="221">
        <f>SUM(T175:T185)</f>
        <v>0</v>
      </c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R174" s="222" t="s">
        <v>85</v>
      </c>
      <c r="AT174" s="223" t="s">
        <v>77</v>
      </c>
      <c r="AU174" s="223" t="s">
        <v>78</v>
      </c>
      <c r="AY174" s="222" t="s">
        <v>208</v>
      </c>
      <c r="BK174" s="224">
        <f>SUM(BK175:BK185)</f>
        <v>0</v>
      </c>
    </row>
    <row r="175" s="2" customFormat="1" ht="37.8" customHeight="1">
      <c r="A175" s="38"/>
      <c r="B175" s="39"/>
      <c r="C175" s="227" t="s">
        <v>309</v>
      </c>
      <c r="D175" s="227" t="s">
        <v>210</v>
      </c>
      <c r="E175" s="228" t="s">
        <v>3875</v>
      </c>
      <c r="F175" s="229" t="s">
        <v>3861</v>
      </c>
      <c r="G175" s="230" t="s">
        <v>689</v>
      </c>
      <c r="H175" s="231">
        <v>1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396</v>
      </c>
    </row>
    <row r="176" s="2" customFormat="1" ht="37.8" customHeight="1">
      <c r="A176" s="38"/>
      <c r="B176" s="39"/>
      <c r="C176" s="227" t="s">
        <v>397</v>
      </c>
      <c r="D176" s="227" t="s">
        <v>210</v>
      </c>
      <c r="E176" s="228" t="s">
        <v>3876</v>
      </c>
      <c r="F176" s="229" t="s">
        <v>3863</v>
      </c>
      <c r="G176" s="230" t="s">
        <v>689</v>
      </c>
      <c r="H176" s="231">
        <v>1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400</v>
      </c>
    </row>
    <row r="177" s="2" customFormat="1" ht="37.8" customHeight="1">
      <c r="A177" s="38"/>
      <c r="B177" s="39"/>
      <c r="C177" s="227" t="s">
        <v>314</v>
      </c>
      <c r="D177" s="227" t="s">
        <v>210</v>
      </c>
      <c r="E177" s="228" t="s">
        <v>3877</v>
      </c>
      <c r="F177" s="229" t="s">
        <v>3863</v>
      </c>
      <c r="G177" s="230" t="s">
        <v>689</v>
      </c>
      <c r="H177" s="231">
        <v>1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405</v>
      </c>
    </row>
    <row r="178" s="2" customFormat="1" ht="37.8" customHeight="1">
      <c r="A178" s="38"/>
      <c r="B178" s="39"/>
      <c r="C178" s="227" t="s">
        <v>407</v>
      </c>
      <c r="D178" s="227" t="s">
        <v>210</v>
      </c>
      <c r="E178" s="228" t="s">
        <v>3878</v>
      </c>
      <c r="F178" s="229" t="s">
        <v>1780</v>
      </c>
      <c r="G178" s="230" t="s">
        <v>689</v>
      </c>
      <c r="H178" s="231">
        <v>9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410</v>
      </c>
    </row>
    <row r="179" s="2" customFormat="1" ht="37.8" customHeight="1">
      <c r="A179" s="38"/>
      <c r="B179" s="39"/>
      <c r="C179" s="227" t="s">
        <v>317</v>
      </c>
      <c r="D179" s="227" t="s">
        <v>210</v>
      </c>
      <c r="E179" s="228" t="s">
        <v>3879</v>
      </c>
      <c r="F179" s="229" t="s">
        <v>1782</v>
      </c>
      <c r="G179" s="230" t="s">
        <v>689</v>
      </c>
      <c r="H179" s="231">
        <v>4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413</v>
      </c>
    </row>
    <row r="180" s="2" customFormat="1" ht="16.5" customHeight="1">
      <c r="A180" s="38"/>
      <c r="B180" s="39"/>
      <c r="C180" s="227" t="s">
        <v>414</v>
      </c>
      <c r="D180" s="227" t="s">
        <v>210</v>
      </c>
      <c r="E180" s="228" t="s">
        <v>3880</v>
      </c>
      <c r="F180" s="229" t="s">
        <v>1760</v>
      </c>
      <c r="G180" s="230" t="s">
        <v>308</v>
      </c>
      <c r="H180" s="231">
        <v>0.23000000000000001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85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417</v>
      </c>
    </row>
    <row r="181" s="2" customFormat="1" ht="24.15" customHeight="1">
      <c r="A181" s="38"/>
      <c r="B181" s="39"/>
      <c r="C181" s="227" t="s">
        <v>322</v>
      </c>
      <c r="D181" s="227" t="s">
        <v>210</v>
      </c>
      <c r="E181" s="228" t="s">
        <v>3881</v>
      </c>
      <c r="F181" s="229" t="s">
        <v>3839</v>
      </c>
      <c r="G181" s="230" t="s">
        <v>308</v>
      </c>
      <c r="H181" s="231">
        <v>16.260000000000002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426</v>
      </c>
    </row>
    <row r="182" s="2" customFormat="1" ht="33" customHeight="1">
      <c r="A182" s="38"/>
      <c r="B182" s="39"/>
      <c r="C182" s="227" t="s">
        <v>430</v>
      </c>
      <c r="D182" s="227" t="s">
        <v>210</v>
      </c>
      <c r="E182" s="228" t="s">
        <v>3882</v>
      </c>
      <c r="F182" s="229" t="s">
        <v>1762</v>
      </c>
      <c r="G182" s="230" t="s">
        <v>308</v>
      </c>
      <c r="H182" s="231">
        <v>5.5700000000000003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85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433</v>
      </c>
    </row>
    <row r="183" s="2" customFormat="1" ht="33" customHeight="1">
      <c r="A183" s="38"/>
      <c r="B183" s="39"/>
      <c r="C183" s="227" t="s">
        <v>326</v>
      </c>
      <c r="D183" s="227" t="s">
        <v>210</v>
      </c>
      <c r="E183" s="228" t="s">
        <v>3883</v>
      </c>
      <c r="F183" s="229" t="s">
        <v>1764</v>
      </c>
      <c r="G183" s="230" t="s">
        <v>308</v>
      </c>
      <c r="H183" s="231">
        <v>48.25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440</v>
      </c>
    </row>
    <row r="184" s="2" customFormat="1" ht="37.8" customHeight="1">
      <c r="A184" s="38"/>
      <c r="B184" s="39"/>
      <c r="C184" s="227" t="s">
        <v>448</v>
      </c>
      <c r="D184" s="227" t="s">
        <v>210</v>
      </c>
      <c r="E184" s="228" t="s">
        <v>3884</v>
      </c>
      <c r="F184" s="229" t="s">
        <v>1766</v>
      </c>
      <c r="G184" s="230" t="s">
        <v>308</v>
      </c>
      <c r="H184" s="231">
        <v>0.070000000000000007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451</v>
      </c>
    </row>
    <row r="185" s="2" customFormat="1" ht="37.8" customHeight="1">
      <c r="A185" s="38"/>
      <c r="B185" s="39"/>
      <c r="C185" s="227" t="s">
        <v>331</v>
      </c>
      <c r="D185" s="227" t="s">
        <v>210</v>
      </c>
      <c r="E185" s="228" t="s">
        <v>3885</v>
      </c>
      <c r="F185" s="229" t="s">
        <v>1768</v>
      </c>
      <c r="G185" s="230" t="s">
        <v>308</v>
      </c>
      <c r="H185" s="231">
        <v>14.029999999999999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455</v>
      </c>
    </row>
    <row r="186" s="12" customFormat="1" ht="25.92" customHeight="1">
      <c r="A186" s="12"/>
      <c r="B186" s="211"/>
      <c r="C186" s="212"/>
      <c r="D186" s="213" t="s">
        <v>77</v>
      </c>
      <c r="E186" s="214" t="s">
        <v>1786</v>
      </c>
      <c r="F186" s="214" t="s">
        <v>1786</v>
      </c>
      <c r="G186" s="212"/>
      <c r="H186" s="212"/>
      <c r="I186" s="215"/>
      <c r="J186" s="216">
        <f>BK186</f>
        <v>0</v>
      </c>
      <c r="K186" s="212"/>
      <c r="L186" s="217"/>
      <c r="M186" s="218"/>
      <c r="N186" s="219"/>
      <c r="O186" s="219"/>
      <c r="P186" s="220">
        <f>SUM(P187:P236)</f>
        <v>0</v>
      </c>
      <c r="Q186" s="219"/>
      <c r="R186" s="220">
        <f>SUM(R187:R236)</f>
        <v>0</v>
      </c>
      <c r="S186" s="219"/>
      <c r="T186" s="221">
        <f>SUM(T187:T236)</f>
        <v>0</v>
      </c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R186" s="222" t="s">
        <v>85</v>
      </c>
      <c r="AT186" s="223" t="s">
        <v>77</v>
      </c>
      <c r="AU186" s="223" t="s">
        <v>78</v>
      </c>
      <c r="AY186" s="222" t="s">
        <v>208</v>
      </c>
      <c r="BK186" s="224">
        <f>SUM(BK187:BK236)</f>
        <v>0</v>
      </c>
    </row>
    <row r="187" s="2" customFormat="1" ht="49.05" customHeight="1">
      <c r="A187" s="38"/>
      <c r="B187" s="39"/>
      <c r="C187" s="227" t="s">
        <v>457</v>
      </c>
      <c r="D187" s="227" t="s">
        <v>210</v>
      </c>
      <c r="E187" s="228" t="s">
        <v>3886</v>
      </c>
      <c r="F187" s="229" t="s">
        <v>3887</v>
      </c>
      <c r="G187" s="230" t="s">
        <v>689</v>
      </c>
      <c r="H187" s="231">
        <v>1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460</v>
      </c>
    </row>
    <row r="188" s="2" customFormat="1" ht="37.8" customHeight="1">
      <c r="A188" s="38"/>
      <c r="B188" s="39"/>
      <c r="C188" s="227" t="s">
        <v>334</v>
      </c>
      <c r="D188" s="227" t="s">
        <v>210</v>
      </c>
      <c r="E188" s="228" t="s">
        <v>3888</v>
      </c>
      <c r="F188" s="229" t="s">
        <v>3889</v>
      </c>
      <c r="G188" s="230" t="s">
        <v>689</v>
      </c>
      <c r="H188" s="231">
        <v>1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463</v>
      </c>
    </row>
    <row r="189" s="2" customFormat="1" ht="49.05" customHeight="1">
      <c r="A189" s="38"/>
      <c r="B189" s="39"/>
      <c r="C189" s="227" t="s">
        <v>464</v>
      </c>
      <c r="D189" s="227" t="s">
        <v>210</v>
      </c>
      <c r="E189" s="228" t="s">
        <v>3890</v>
      </c>
      <c r="F189" s="229" t="s">
        <v>3891</v>
      </c>
      <c r="G189" s="230" t="s">
        <v>689</v>
      </c>
      <c r="H189" s="231">
        <v>1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85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467</v>
      </c>
    </row>
    <row r="190" s="2" customFormat="1" ht="49.05" customHeight="1">
      <c r="A190" s="38"/>
      <c r="B190" s="39"/>
      <c r="C190" s="227" t="s">
        <v>339</v>
      </c>
      <c r="D190" s="227" t="s">
        <v>210</v>
      </c>
      <c r="E190" s="228" t="s">
        <v>3892</v>
      </c>
      <c r="F190" s="229" t="s">
        <v>3893</v>
      </c>
      <c r="G190" s="230" t="s">
        <v>689</v>
      </c>
      <c r="H190" s="231">
        <v>1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470</v>
      </c>
    </row>
    <row r="191" s="2" customFormat="1" ht="37.8" customHeight="1">
      <c r="A191" s="38"/>
      <c r="B191" s="39"/>
      <c r="C191" s="227" t="s">
        <v>471</v>
      </c>
      <c r="D191" s="227" t="s">
        <v>210</v>
      </c>
      <c r="E191" s="228" t="s">
        <v>3894</v>
      </c>
      <c r="F191" s="229" t="s">
        <v>3895</v>
      </c>
      <c r="G191" s="230" t="s">
        <v>689</v>
      </c>
      <c r="H191" s="231">
        <v>1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474</v>
      </c>
    </row>
    <row r="192" s="2" customFormat="1" ht="49.05" customHeight="1">
      <c r="A192" s="38"/>
      <c r="B192" s="39"/>
      <c r="C192" s="227" t="s">
        <v>343</v>
      </c>
      <c r="D192" s="227" t="s">
        <v>210</v>
      </c>
      <c r="E192" s="228" t="s">
        <v>3896</v>
      </c>
      <c r="F192" s="229" t="s">
        <v>3897</v>
      </c>
      <c r="G192" s="230" t="s">
        <v>689</v>
      </c>
      <c r="H192" s="231">
        <v>1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479</v>
      </c>
    </row>
    <row r="193" s="2" customFormat="1" ht="37.8" customHeight="1">
      <c r="A193" s="38"/>
      <c r="B193" s="39"/>
      <c r="C193" s="227" t="s">
        <v>481</v>
      </c>
      <c r="D193" s="227" t="s">
        <v>210</v>
      </c>
      <c r="E193" s="228" t="s">
        <v>3898</v>
      </c>
      <c r="F193" s="229" t="s">
        <v>3899</v>
      </c>
      <c r="G193" s="230" t="s">
        <v>689</v>
      </c>
      <c r="H193" s="231">
        <v>1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484</v>
      </c>
    </row>
    <row r="194" s="2" customFormat="1" ht="37.8" customHeight="1">
      <c r="A194" s="38"/>
      <c r="B194" s="39"/>
      <c r="C194" s="227" t="s">
        <v>347</v>
      </c>
      <c r="D194" s="227" t="s">
        <v>210</v>
      </c>
      <c r="E194" s="228" t="s">
        <v>3900</v>
      </c>
      <c r="F194" s="229" t="s">
        <v>3899</v>
      </c>
      <c r="G194" s="230" t="s">
        <v>689</v>
      </c>
      <c r="H194" s="231">
        <v>1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488</v>
      </c>
    </row>
    <row r="195" s="2" customFormat="1" ht="37.8" customHeight="1">
      <c r="A195" s="38"/>
      <c r="B195" s="39"/>
      <c r="C195" s="227" t="s">
        <v>489</v>
      </c>
      <c r="D195" s="227" t="s">
        <v>210</v>
      </c>
      <c r="E195" s="228" t="s">
        <v>3901</v>
      </c>
      <c r="F195" s="229" t="s">
        <v>3899</v>
      </c>
      <c r="G195" s="230" t="s">
        <v>689</v>
      </c>
      <c r="H195" s="231">
        <v>1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492</v>
      </c>
    </row>
    <row r="196" s="2" customFormat="1" ht="37.8" customHeight="1">
      <c r="A196" s="38"/>
      <c r="B196" s="39"/>
      <c r="C196" s="227" t="s">
        <v>352</v>
      </c>
      <c r="D196" s="227" t="s">
        <v>210</v>
      </c>
      <c r="E196" s="228" t="s">
        <v>3902</v>
      </c>
      <c r="F196" s="229" t="s">
        <v>3899</v>
      </c>
      <c r="G196" s="230" t="s">
        <v>689</v>
      </c>
      <c r="H196" s="231">
        <v>1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85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495</v>
      </c>
    </row>
    <row r="197" s="2" customFormat="1" ht="37.8" customHeight="1">
      <c r="A197" s="38"/>
      <c r="B197" s="39"/>
      <c r="C197" s="227" t="s">
        <v>497</v>
      </c>
      <c r="D197" s="227" t="s">
        <v>210</v>
      </c>
      <c r="E197" s="228" t="s">
        <v>3903</v>
      </c>
      <c r="F197" s="229" t="s">
        <v>3904</v>
      </c>
      <c r="G197" s="230" t="s">
        <v>689</v>
      </c>
      <c r="H197" s="231">
        <v>1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85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500</v>
      </c>
    </row>
    <row r="198" s="2" customFormat="1" ht="37.8" customHeight="1">
      <c r="A198" s="38"/>
      <c r="B198" s="39"/>
      <c r="C198" s="227" t="s">
        <v>356</v>
      </c>
      <c r="D198" s="227" t="s">
        <v>210</v>
      </c>
      <c r="E198" s="228" t="s">
        <v>3905</v>
      </c>
      <c r="F198" s="229" t="s">
        <v>3899</v>
      </c>
      <c r="G198" s="230" t="s">
        <v>689</v>
      </c>
      <c r="H198" s="231">
        <v>1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85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503</v>
      </c>
    </row>
    <row r="199" s="2" customFormat="1" ht="16.5" customHeight="1">
      <c r="A199" s="38"/>
      <c r="B199" s="39"/>
      <c r="C199" s="227" t="s">
        <v>505</v>
      </c>
      <c r="D199" s="227" t="s">
        <v>210</v>
      </c>
      <c r="E199" s="228" t="s">
        <v>3906</v>
      </c>
      <c r="F199" s="229" t="s">
        <v>3907</v>
      </c>
      <c r="G199" s="230" t="s">
        <v>689</v>
      </c>
      <c r="H199" s="231">
        <v>1</v>
      </c>
      <c r="I199" s="232"/>
      <c r="J199" s="233">
        <f>ROUND(I199*H199,2)</f>
        <v>0</v>
      </c>
      <c r="K199" s="234"/>
      <c r="L199" s="44"/>
      <c r="M199" s="235" t="s">
        <v>1</v>
      </c>
      <c r="N199" s="236" t="s">
        <v>44</v>
      </c>
      <c r="O199" s="91"/>
      <c r="P199" s="237">
        <f>O199*H199</f>
        <v>0</v>
      </c>
      <c r="Q199" s="237">
        <v>0</v>
      </c>
      <c r="R199" s="237">
        <f>Q199*H199</f>
        <v>0</v>
      </c>
      <c r="S199" s="237">
        <v>0</v>
      </c>
      <c r="T199" s="238">
        <f>S199*H199</f>
        <v>0</v>
      </c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R199" s="239" t="s">
        <v>214</v>
      </c>
      <c r="AT199" s="239" t="s">
        <v>210</v>
      </c>
      <c r="AU199" s="239" t="s">
        <v>85</v>
      </c>
      <c r="AY199" s="17" t="s">
        <v>208</v>
      </c>
      <c r="BE199" s="240">
        <f>IF(N199="základní",J199,0)</f>
        <v>0</v>
      </c>
      <c r="BF199" s="240">
        <f>IF(N199="snížená",J199,0)</f>
        <v>0</v>
      </c>
      <c r="BG199" s="240">
        <f>IF(N199="zákl. přenesená",J199,0)</f>
        <v>0</v>
      </c>
      <c r="BH199" s="240">
        <f>IF(N199="sníž. přenesená",J199,0)</f>
        <v>0</v>
      </c>
      <c r="BI199" s="240">
        <f>IF(N199="nulová",J199,0)</f>
        <v>0</v>
      </c>
      <c r="BJ199" s="17" t="s">
        <v>91</v>
      </c>
      <c r="BK199" s="240">
        <f>ROUND(I199*H199,2)</f>
        <v>0</v>
      </c>
      <c r="BL199" s="17" t="s">
        <v>214</v>
      </c>
      <c r="BM199" s="239" t="s">
        <v>508</v>
      </c>
    </row>
    <row r="200" s="2" customFormat="1" ht="16.5" customHeight="1">
      <c r="A200" s="38"/>
      <c r="B200" s="39"/>
      <c r="C200" s="227" t="s">
        <v>360</v>
      </c>
      <c r="D200" s="227" t="s">
        <v>210</v>
      </c>
      <c r="E200" s="228" t="s">
        <v>3908</v>
      </c>
      <c r="F200" s="229" t="s">
        <v>1837</v>
      </c>
      <c r="G200" s="230" t="s">
        <v>689</v>
      </c>
      <c r="H200" s="231">
        <v>1</v>
      </c>
      <c r="I200" s="232"/>
      <c r="J200" s="233">
        <f>ROUND(I200*H200,2)</f>
        <v>0</v>
      </c>
      <c r="K200" s="234"/>
      <c r="L200" s="44"/>
      <c r="M200" s="235" t="s">
        <v>1</v>
      </c>
      <c r="N200" s="236" t="s">
        <v>44</v>
      </c>
      <c r="O200" s="91"/>
      <c r="P200" s="237">
        <f>O200*H200</f>
        <v>0</v>
      </c>
      <c r="Q200" s="237">
        <v>0</v>
      </c>
      <c r="R200" s="237">
        <f>Q200*H200</f>
        <v>0</v>
      </c>
      <c r="S200" s="237">
        <v>0</v>
      </c>
      <c r="T200" s="238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9" t="s">
        <v>214</v>
      </c>
      <c r="AT200" s="239" t="s">
        <v>210</v>
      </c>
      <c r="AU200" s="239" t="s">
        <v>85</v>
      </c>
      <c r="AY200" s="17" t="s">
        <v>208</v>
      </c>
      <c r="BE200" s="240">
        <f>IF(N200="základní",J200,0)</f>
        <v>0</v>
      </c>
      <c r="BF200" s="240">
        <f>IF(N200="snížená",J200,0)</f>
        <v>0</v>
      </c>
      <c r="BG200" s="240">
        <f>IF(N200="zákl. přenesená",J200,0)</f>
        <v>0</v>
      </c>
      <c r="BH200" s="240">
        <f>IF(N200="sníž. přenesená",J200,0)</f>
        <v>0</v>
      </c>
      <c r="BI200" s="240">
        <f>IF(N200="nulová",J200,0)</f>
        <v>0</v>
      </c>
      <c r="BJ200" s="17" t="s">
        <v>91</v>
      </c>
      <c r="BK200" s="240">
        <f>ROUND(I200*H200,2)</f>
        <v>0</v>
      </c>
      <c r="BL200" s="17" t="s">
        <v>214</v>
      </c>
      <c r="BM200" s="239" t="s">
        <v>512</v>
      </c>
    </row>
    <row r="201" s="2" customFormat="1" ht="16.5" customHeight="1">
      <c r="A201" s="38"/>
      <c r="B201" s="39"/>
      <c r="C201" s="227" t="s">
        <v>514</v>
      </c>
      <c r="D201" s="227" t="s">
        <v>210</v>
      </c>
      <c r="E201" s="228" t="s">
        <v>3909</v>
      </c>
      <c r="F201" s="229" t="s">
        <v>1837</v>
      </c>
      <c r="G201" s="230" t="s">
        <v>689</v>
      </c>
      <c r="H201" s="231">
        <v>1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85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517</v>
      </c>
    </row>
    <row r="202" s="2" customFormat="1" ht="16.5" customHeight="1">
      <c r="A202" s="38"/>
      <c r="B202" s="39"/>
      <c r="C202" s="227" t="s">
        <v>366</v>
      </c>
      <c r="D202" s="227" t="s">
        <v>210</v>
      </c>
      <c r="E202" s="228" t="s">
        <v>3910</v>
      </c>
      <c r="F202" s="229" t="s">
        <v>3911</v>
      </c>
      <c r="G202" s="230" t="s">
        <v>689</v>
      </c>
      <c r="H202" s="231">
        <v>1</v>
      </c>
      <c r="I202" s="232"/>
      <c r="J202" s="233">
        <f>ROUND(I202*H202,2)</f>
        <v>0</v>
      </c>
      <c r="K202" s="234"/>
      <c r="L202" s="44"/>
      <c r="M202" s="235" t="s">
        <v>1</v>
      </c>
      <c r="N202" s="236" t="s">
        <v>44</v>
      </c>
      <c r="O202" s="91"/>
      <c r="P202" s="237">
        <f>O202*H202</f>
        <v>0</v>
      </c>
      <c r="Q202" s="237">
        <v>0</v>
      </c>
      <c r="R202" s="237">
        <f>Q202*H202</f>
        <v>0</v>
      </c>
      <c r="S202" s="237">
        <v>0</v>
      </c>
      <c r="T202" s="238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9" t="s">
        <v>214</v>
      </c>
      <c r="AT202" s="239" t="s">
        <v>210</v>
      </c>
      <c r="AU202" s="239" t="s">
        <v>85</v>
      </c>
      <c r="AY202" s="17" t="s">
        <v>208</v>
      </c>
      <c r="BE202" s="240">
        <f>IF(N202="základní",J202,0)</f>
        <v>0</v>
      </c>
      <c r="BF202" s="240">
        <f>IF(N202="snížená",J202,0)</f>
        <v>0</v>
      </c>
      <c r="BG202" s="240">
        <f>IF(N202="zákl. přenesená",J202,0)</f>
        <v>0</v>
      </c>
      <c r="BH202" s="240">
        <f>IF(N202="sníž. přenesená",J202,0)</f>
        <v>0</v>
      </c>
      <c r="BI202" s="240">
        <f>IF(N202="nulová",J202,0)</f>
        <v>0</v>
      </c>
      <c r="BJ202" s="17" t="s">
        <v>91</v>
      </c>
      <c r="BK202" s="240">
        <f>ROUND(I202*H202,2)</f>
        <v>0</v>
      </c>
      <c r="BL202" s="17" t="s">
        <v>214</v>
      </c>
      <c r="BM202" s="239" t="s">
        <v>521</v>
      </c>
    </row>
    <row r="203" s="2" customFormat="1" ht="37.8" customHeight="1">
      <c r="A203" s="38"/>
      <c r="B203" s="39"/>
      <c r="C203" s="227" t="s">
        <v>523</v>
      </c>
      <c r="D203" s="227" t="s">
        <v>210</v>
      </c>
      <c r="E203" s="228" t="s">
        <v>3912</v>
      </c>
      <c r="F203" s="229" t="s">
        <v>1841</v>
      </c>
      <c r="G203" s="230" t="s">
        <v>689</v>
      </c>
      <c r="H203" s="231">
        <v>1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85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526</v>
      </c>
    </row>
    <row r="204" s="2" customFormat="1" ht="37.8" customHeight="1">
      <c r="A204" s="38"/>
      <c r="B204" s="39"/>
      <c r="C204" s="227" t="s">
        <v>370</v>
      </c>
      <c r="D204" s="227" t="s">
        <v>210</v>
      </c>
      <c r="E204" s="228" t="s">
        <v>3913</v>
      </c>
      <c r="F204" s="229" t="s">
        <v>1841</v>
      </c>
      <c r="G204" s="230" t="s">
        <v>689</v>
      </c>
      <c r="H204" s="231">
        <v>1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85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530</v>
      </c>
    </row>
    <row r="205" s="2" customFormat="1" ht="37.8" customHeight="1">
      <c r="A205" s="38"/>
      <c r="B205" s="39"/>
      <c r="C205" s="227" t="s">
        <v>532</v>
      </c>
      <c r="D205" s="227" t="s">
        <v>210</v>
      </c>
      <c r="E205" s="228" t="s">
        <v>3914</v>
      </c>
      <c r="F205" s="229" t="s">
        <v>1841</v>
      </c>
      <c r="G205" s="230" t="s">
        <v>689</v>
      </c>
      <c r="H205" s="231">
        <v>1</v>
      </c>
      <c r="I205" s="232"/>
      <c r="J205" s="233">
        <f>ROUND(I205*H205,2)</f>
        <v>0</v>
      </c>
      <c r="K205" s="234"/>
      <c r="L205" s="44"/>
      <c r="M205" s="235" t="s">
        <v>1</v>
      </c>
      <c r="N205" s="236" t="s">
        <v>44</v>
      </c>
      <c r="O205" s="91"/>
      <c r="P205" s="237">
        <f>O205*H205</f>
        <v>0</v>
      </c>
      <c r="Q205" s="237">
        <v>0</v>
      </c>
      <c r="R205" s="237">
        <f>Q205*H205</f>
        <v>0</v>
      </c>
      <c r="S205" s="237">
        <v>0</v>
      </c>
      <c r="T205" s="238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9" t="s">
        <v>214</v>
      </c>
      <c r="AT205" s="239" t="s">
        <v>210</v>
      </c>
      <c r="AU205" s="239" t="s">
        <v>85</v>
      </c>
      <c r="AY205" s="17" t="s">
        <v>208</v>
      </c>
      <c r="BE205" s="240">
        <f>IF(N205="základní",J205,0)</f>
        <v>0</v>
      </c>
      <c r="BF205" s="240">
        <f>IF(N205="snížená",J205,0)</f>
        <v>0</v>
      </c>
      <c r="BG205" s="240">
        <f>IF(N205="zákl. přenesená",J205,0)</f>
        <v>0</v>
      </c>
      <c r="BH205" s="240">
        <f>IF(N205="sníž. přenesená",J205,0)</f>
        <v>0</v>
      </c>
      <c r="BI205" s="240">
        <f>IF(N205="nulová",J205,0)</f>
        <v>0</v>
      </c>
      <c r="BJ205" s="17" t="s">
        <v>91</v>
      </c>
      <c r="BK205" s="240">
        <f>ROUND(I205*H205,2)</f>
        <v>0</v>
      </c>
      <c r="BL205" s="17" t="s">
        <v>214</v>
      </c>
      <c r="BM205" s="239" t="s">
        <v>535</v>
      </c>
    </row>
    <row r="206" s="2" customFormat="1" ht="37.8" customHeight="1">
      <c r="A206" s="38"/>
      <c r="B206" s="39"/>
      <c r="C206" s="227" t="s">
        <v>375</v>
      </c>
      <c r="D206" s="227" t="s">
        <v>210</v>
      </c>
      <c r="E206" s="228" t="s">
        <v>3915</v>
      </c>
      <c r="F206" s="229" t="s">
        <v>1841</v>
      </c>
      <c r="G206" s="230" t="s">
        <v>689</v>
      </c>
      <c r="H206" s="231">
        <v>1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85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539</v>
      </c>
    </row>
    <row r="207" s="2" customFormat="1" ht="37.8" customHeight="1">
      <c r="A207" s="38"/>
      <c r="B207" s="39"/>
      <c r="C207" s="227" t="s">
        <v>541</v>
      </c>
      <c r="D207" s="227" t="s">
        <v>210</v>
      </c>
      <c r="E207" s="228" t="s">
        <v>3916</v>
      </c>
      <c r="F207" s="229" t="s">
        <v>1841</v>
      </c>
      <c r="G207" s="230" t="s">
        <v>689</v>
      </c>
      <c r="H207" s="231">
        <v>1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85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544</v>
      </c>
    </row>
    <row r="208" s="2" customFormat="1" ht="37.8" customHeight="1">
      <c r="A208" s="38"/>
      <c r="B208" s="39"/>
      <c r="C208" s="227" t="s">
        <v>380</v>
      </c>
      <c r="D208" s="227" t="s">
        <v>210</v>
      </c>
      <c r="E208" s="228" t="s">
        <v>3917</v>
      </c>
      <c r="F208" s="229" t="s">
        <v>1841</v>
      </c>
      <c r="G208" s="230" t="s">
        <v>689</v>
      </c>
      <c r="H208" s="231">
        <v>1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85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549</v>
      </c>
    </row>
    <row r="209" s="2" customFormat="1" ht="37.8" customHeight="1">
      <c r="A209" s="38"/>
      <c r="B209" s="39"/>
      <c r="C209" s="227" t="s">
        <v>551</v>
      </c>
      <c r="D209" s="227" t="s">
        <v>210</v>
      </c>
      <c r="E209" s="228" t="s">
        <v>3918</v>
      </c>
      <c r="F209" s="229" t="s">
        <v>1876</v>
      </c>
      <c r="G209" s="230" t="s">
        <v>689</v>
      </c>
      <c r="H209" s="231">
        <v>1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85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554</v>
      </c>
    </row>
    <row r="210" s="2" customFormat="1" ht="37.8" customHeight="1">
      <c r="A210" s="38"/>
      <c r="B210" s="39"/>
      <c r="C210" s="227" t="s">
        <v>386</v>
      </c>
      <c r="D210" s="227" t="s">
        <v>210</v>
      </c>
      <c r="E210" s="228" t="s">
        <v>3919</v>
      </c>
      <c r="F210" s="229" t="s">
        <v>3920</v>
      </c>
      <c r="G210" s="230" t="s">
        <v>689</v>
      </c>
      <c r="H210" s="231">
        <v>1</v>
      </c>
      <c r="I210" s="232"/>
      <c r="J210" s="233">
        <f>ROUND(I210*H210,2)</f>
        <v>0</v>
      </c>
      <c r="K210" s="234"/>
      <c r="L210" s="44"/>
      <c r="M210" s="235" t="s">
        <v>1</v>
      </c>
      <c r="N210" s="236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214</v>
      </c>
      <c r="AT210" s="239" t="s">
        <v>210</v>
      </c>
      <c r="AU210" s="239" t="s">
        <v>85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557</v>
      </c>
    </row>
    <row r="211" s="2" customFormat="1" ht="37.8" customHeight="1">
      <c r="A211" s="38"/>
      <c r="B211" s="39"/>
      <c r="C211" s="227" t="s">
        <v>558</v>
      </c>
      <c r="D211" s="227" t="s">
        <v>210</v>
      </c>
      <c r="E211" s="228" t="s">
        <v>3921</v>
      </c>
      <c r="F211" s="229" t="s">
        <v>1841</v>
      </c>
      <c r="G211" s="230" t="s">
        <v>689</v>
      </c>
      <c r="H211" s="231">
        <v>1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85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561</v>
      </c>
    </row>
    <row r="212" s="2" customFormat="1" ht="37.8" customHeight="1">
      <c r="A212" s="38"/>
      <c r="B212" s="39"/>
      <c r="C212" s="227" t="s">
        <v>389</v>
      </c>
      <c r="D212" s="227" t="s">
        <v>210</v>
      </c>
      <c r="E212" s="228" t="s">
        <v>3922</v>
      </c>
      <c r="F212" s="229" t="s">
        <v>1841</v>
      </c>
      <c r="G212" s="230" t="s">
        <v>689</v>
      </c>
      <c r="H212" s="231">
        <v>1</v>
      </c>
      <c r="I212" s="232"/>
      <c r="J212" s="233">
        <f>ROUND(I212*H212,2)</f>
        <v>0</v>
      </c>
      <c r="K212" s="234"/>
      <c r="L212" s="44"/>
      <c r="M212" s="235" t="s">
        <v>1</v>
      </c>
      <c r="N212" s="236" t="s">
        <v>44</v>
      </c>
      <c r="O212" s="91"/>
      <c r="P212" s="237">
        <f>O212*H212</f>
        <v>0</v>
      </c>
      <c r="Q212" s="237">
        <v>0</v>
      </c>
      <c r="R212" s="237">
        <f>Q212*H212</f>
        <v>0</v>
      </c>
      <c r="S212" s="237">
        <v>0</v>
      </c>
      <c r="T212" s="238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9" t="s">
        <v>214</v>
      </c>
      <c r="AT212" s="239" t="s">
        <v>210</v>
      </c>
      <c r="AU212" s="239" t="s">
        <v>85</v>
      </c>
      <c r="AY212" s="17" t="s">
        <v>208</v>
      </c>
      <c r="BE212" s="240">
        <f>IF(N212="základní",J212,0)</f>
        <v>0</v>
      </c>
      <c r="BF212" s="240">
        <f>IF(N212="snížená",J212,0)</f>
        <v>0</v>
      </c>
      <c r="BG212" s="240">
        <f>IF(N212="zákl. přenesená",J212,0)</f>
        <v>0</v>
      </c>
      <c r="BH212" s="240">
        <f>IF(N212="sníž. přenesená",J212,0)</f>
        <v>0</v>
      </c>
      <c r="BI212" s="240">
        <f>IF(N212="nulová",J212,0)</f>
        <v>0</v>
      </c>
      <c r="BJ212" s="17" t="s">
        <v>91</v>
      </c>
      <c r="BK212" s="240">
        <f>ROUND(I212*H212,2)</f>
        <v>0</v>
      </c>
      <c r="BL212" s="17" t="s">
        <v>214</v>
      </c>
      <c r="BM212" s="239" t="s">
        <v>564</v>
      </c>
    </row>
    <row r="213" s="2" customFormat="1" ht="37.8" customHeight="1">
      <c r="A213" s="38"/>
      <c r="B213" s="39"/>
      <c r="C213" s="227" t="s">
        <v>565</v>
      </c>
      <c r="D213" s="227" t="s">
        <v>210</v>
      </c>
      <c r="E213" s="228" t="s">
        <v>3923</v>
      </c>
      <c r="F213" s="229" t="s">
        <v>1841</v>
      </c>
      <c r="G213" s="230" t="s">
        <v>689</v>
      </c>
      <c r="H213" s="231">
        <v>1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85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568</v>
      </c>
    </row>
    <row r="214" s="2" customFormat="1" ht="37.8" customHeight="1">
      <c r="A214" s="38"/>
      <c r="B214" s="39"/>
      <c r="C214" s="227" t="s">
        <v>393</v>
      </c>
      <c r="D214" s="227" t="s">
        <v>210</v>
      </c>
      <c r="E214" s="228" t="s">
        <v>3924</v>
      </c>
      <c r="F214" s="229" t="s">
        <v>1841</v>
      </c>
      <c r="G214" s="230" t="s">
        <v>689</v>
      </c>
      <c r="H214" s="231">
        <v>1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85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573</v>
      </c>
    </row>
    <row r="215" s="2" customFormat="1" ht="37.8" customHeight="1">
      <c r="A215" s="38"/>
      <c r="B215" s="39"/>
      <c r="C215" s="227" t="s">
        <v>574</v>
      </c>
      <c r="D215" s="227" t="s">
        <v>210</v>
      </c>
      <c r="E215" s="228" t="s">
        <v>3925</v>
      </c>
      <c r="F215" s="229" t="s">
        <v>1889</v>
      </c>
      <c r="G215" s="230" t="s">
        <v>689</v>
      </c>
      <c r="H215" s="231">
        <v>1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85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577</v>
      </c>
    </row>
    <row r="216" s="2" customFormat="1" ht="37.8" customHeight="1">
      <c r="A216" s="38"/>
      <c r="B216" s="39"/>
      <c r="C216" s="227" t="s">
        <v>396</v>
      </c>
      <c r="D216" s="227" t="s">
        <v>210</v>
      </c>
      <c r="E216" s="228" t="s">
        <v>3926</v>
      </c>
      <c r="F216" s="229" t="s">
        <v>1841</v>
      </c>
      <c r="G216" s="230" t="s">
        <v>689</v>
      </c>
      <c r="H216" s="231">
        <v>1</v>
      </c>
      <c r="I216" s="232"/>
      <c r="J216" s="233">
        <f>ROUND(I216*H216,2)</f>
        <v>0</v>
      </c>
      <c r="K216" s="234"/>
      <c r="L216" s="44"/>
      <c r="M216" s="235" t="s">
        <v>1</v>
      </c>
      <c r="N216" s="236" t="s">
        <v>44</v>
      </c>
      <c r="O216" s="91"/>
      <c r="P216" s="237">
        <f>O216*H216</f>
        <v>0</v>
      </c>
      <c r="Q216" s="237">
        <v>0</v>
      </c>
      <c r="R216" s="237">
        <f>Q216*H216</f>
        <v>0</v>
      </c>
      <c r="S216" s="237">
        <v>0</v>
      </c>
      <c r="T216" s="238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9" t="s">
        <v>214</v>
      </c>
      <c r="AT216" s="239" t="s">
        <v>210</v>
      </c>
      <c r="AU216" s="239" t="s">
        <v>85</v>
      </c>
      <c r="AY216" s="17" t="s">
        <v>208</v>
      </c>
      <c r="BE216" s="240">
        <f>IF(N216="základní",J216,0)</f>
        <v>0</v>
      </c>
      <c r="BF216" s="240">
        <f>IF(N216="snížená",J216,0)</f>
        <v>0</v>
      </c>
      <c r="BG216" s="240">
        <f>IF(N216="zákl. přenesená",J216,0)</f>
        <v>0</v>
      </c>
      <c r="BH216" s="240">
        <f>IF(N216="sníž. přenesená",J216,0)</f>
        <v>0</v>
      </c>
      <c r="BI216" s="240">
        <f>IF(N216="nulová",J216,0)</f>
        <v>0</v>
      </c>
      <c r="BJ216" s="17" t="s">
        <v>91</v>
      </c>
      <c r="BK216" s="240">
        <f>ROUND(I216*H216,2)</f>
        <v>0</v>
      </c>
      <c r="BL216" s="17" t="s">
        <v>214</v>
      </c>
      <c r="BM216" s="239" t="s">
        <v>581</v>
      </c>
    </row>
    <row r="217" s="2" customFormat="1" ht="37.8" customHeight="1">
      <c r="A217" s="38"/>
      <c r="B217" s="39"/>
      <c r="C217" s="227" t="s">
        <v>583</v>
      </c>
      <c r="D217" s="227" t="s">
        <v>210</v>
      </c>
      <c r="E217" s="228" t="s">
        <v>3927</v>
      </c>
      <c r="F217" s="229" t="s">
        <v>3928</v>
      </c>
      <c r="G217" s="230" t="s">
        <v>689</v>
      </c>
      <c r="H217" s="231">
        <v>1</v>
      </c>
      <c r="I217" s="232"/>
      <c r="J217" s="233">
        <f>ROUND(I217*H217,2)</f>
        <v>0</v>
      </c>
      <c r="K217" s="234"/>
      <c r="L217" s="44"/>
      <c r="M217" s="235" t="s">
        <v>1</v>
      </c>
      <c r="N217" s="236" t="s">
        <v>44</v>
      </c>
      <c r="O217" s="91"/>
      <c r="P217" s="237">
        <f>O217*H217</f>
        <v>0</v>
      </c>
      <c r="Q217" s="237">
        <v>0</v>
      </c>
      <c r="R217" s="237">
        <f>Q217*H217</f>
        <v>0</v>
      </c>
      <c r="S217" s="237">
        <v>0</v>
      </c>
      <c r="T217" s="238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9" t="s">
        <v>214</v>
      </c>
      <c r="AT217" s="239" t="s">
        <v>210</v>
      </c>
      <c r="AU217" s="239" t="s">
        <v>85</v>
      </c>
      <c r="AY217" s="17" t="s">
        <v>208</v>
      </c>
      <c r="BE217" s="240">
        <f>IF(N217="základní",J217,0)</f>
        <v>0</v>
      </c>
      <c r="BF217" s="240">
        <f>IF(N217="snížená",J217,0)</f>
        <v>0</v>
      </c>
      <c r="BG217" s="240">
        <f>IF(N217="zákl. přenesená",J217,0)</f>
        <v>0</v>
      </c>
      <c r="BH217" s="240">
        <f>IF(N217="sníž. přenesená",J217,0)</f>
        <v>0</v>
      </c>
      <c r="BI217" s="240">
        <f>IF(N217="nulová",J217,0)</f>
        <v>0</v>
      </c>
      <c r="BJ217" s="17" t="s">
        <v>91</v>
      </c>
      <c r="BK217" s="240">
        <f>ROUND(I217*H217,2)</f>
        <v>0</v>
      </c>
      <c r="BL217" s="17" t="s">
        <v>214</v>
      </c>
      <c r="BM217" s="239" t="s">
        <v>586</v>
      </c>
    </row>
    <row r="218" s="2" customFormat="1" ht="37.8" customHeight="1">
      <c r="A218" s="38"/>
      <c r="B218" s="39"/>
      <c r="C218" s="227" t="s">
        <v>400</v>
      </c>
      <c r="D218" s="227" t="s">
        <v>210</v>
      </c>
      <c r="E218" s="228" t="s">
        <v>3929</v>
      </c>
      <c r="F218" s="229" t="s">
        <v>3920</v>
      </c>
      <c r="G218" s="230" t="s">
        <v>689</v>
      </c>
      <c r="H218" s="231">
        <v>1</v>
      </c>
      <c r="I218" s="232"/>
      <c r="J218" s="233">
        <f>ROUND(I218*H218,2)</f>
        <v>0</v>
      </c>
      <c r="K218" s="234"/>
      <c r="L218" s="44"/>
      <c r="M218" s="235" t="s">
        <v>1</v>
      </c>
      <c r="N218" s="236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214</v>
      </c>
      <c r="AT218" s="239" t="s">
        <v>210</v>
      </c>
      <c r="AU218" s="239" t="s">
        <v>85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589</v>
      </c>
    </row>
    <row r="219" s="2" customFormat="1" ht="37.8" customHeight="1">
      <c r="A219" s="38"/>
      <c r="B219" s="39"/>
      <c r="C219" s="227" t="s">
        <v>591</v>
      </c>
      <c r="D219" s="227" t="s">
        <v>210</v>
      </c>
      <c r="E219" s="228" t="s">
        <v>3930</v>
      </c>
      <c r="F219" s="229" t="s">
        <v>1841</v>
      </c>
      <c r="G219" s="230" t="s">
        <v>689</v>
      </c>
      <c r="H219" s="231">
        <v>1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85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594</v>
      </c>
    </row>
    <row r="220" s="2" customFormat="1" ht="37.8" customHeight="1">
      <c r="A220" s="38"/>
      <c r="B220" s="39"/>
      <c r="C220" s="227" t="s">
        <v>405</v>
      </c>
      <c r="D220" s="227" t="s">
        <v>210</v>
      </c>
      <c r="E220" s="228" t="s">
        <v>3931</v>
      </c>
      <c r="F220" s="229" t="s">
        <v>1841</v>
      </c>
      <c r="G220" s="230" t="s">
        <v>689</v>
      </c>
      <c r="H220" s="231">
        <v>1</v>
      </c>
      <c r="I220" s="232"/>
      <c r="J220" s="233">
        <f>ROUND(I220*H220,2)</f>
        <v>0</v>
      </c>
      <c r="K220" s="234"/>
      <c r="L220" s="44"/>
      <c r="M220" s="235" t="s">
        <v>1</v>
      </c>
      <c r="N220" s="236" t="s">
        <v>44</v>
      </c>
      <c r="O220" s="91"/>
      <c r="P220" s="237">
        <f>O220*H220</f>
        <v>0</v>
      </c>
      <c r="Q220" s="237">
        <v>0</v>
      </c>
      <c r="R220" s="237">
        <f>Q220*H220</f>
        <v>0</v>
      </c>
      <c r="S220" s="237">
        <v>0</v>
      </c>
      <c r="T220" s="238">
        <f>S220*H220</f>
        <v>0</v>
      </c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R220" s="239" t="s">
        <v>214</v>
      </c>
      <c r="AT220" s="239" t="s">
        <v>210</v>
      </c>
      <c r="AU220" s="239" t="s">
        <v>85</v>
      </c>
      <c r="AY220" s="17" t="s">
        <v>208</v>
      </c>
      <c r="BE220" s="240">
        <f>IF(N220="základní",J220,0)</f>
        <v>0</v>
      </c>
      <c r="BF220" s="240">
        <f>IF(N220="snížená",J220,0)</f>
        <v>0</v>
      </c>
      <c r="BG220" s="240">
        <f>IF(N220="zákl. přenesená",J220,0)</f>
        <v>0</v>
      </c>
      <c r="BH220" s="240">
        <f>IF(N220="sníž. přenesená",J220,0)</f>
        <v>0</v>
      </c>
      <c r="BI220" s="240">
        <f>IF(N220="nulová",J220,0)</f>
        <v>0</v>
      </c>
      <c r="BJ220" s="17" t="s">
        <v>91</v>
      </c>
      <c r="BK220" s="240">
        <f>ROUND(I220*H220,2)</f>
        <v>0</v>
      </c>
      <c r="BL220" s="17" t="s">
        <v>214</v>
      </c>
      <c r="BM220" s="239" t="s">
        <v>606</v>
      </c>
    </row>
    <row r="221" s="2" customFormat="1" ht="37.8" customHeight="1">
      <c r="A221" s="38"/>
      <c r="B221" s="39"/>
      <c r="C221" s="227" t="s">
        <v>611</v>
      </c>
      <c r="D221" s="227" t="s">
        <v>210</v>
      </c>
      <c r="E221" s="228" t="s">
        <v>1899</v>
      </c>
      <c r="F221" s="229" t="s">
        <v>1778</v>
      </c>
      <c r="G221" s="230" t="s">
        <v>689</v>
      </c>
      <c r="H221" s="231">
        <v>6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85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614</v>
      </c>
    </row>
    <row r="222" s="2" customFormat="1" ht="37.8" customHeight="1">
      <c r="A222" s="38"/>
      <c r="B222" s="39"/>
      <c r="C222" s="227" t="s">
        <v>410</v>
      </c>
      <c r="D222" s="227" t="s">
        <v>210</v>
      </c>
      <c r="E222" s="228" t="s">
        <v>3932</v>
      </c>
      <c r="F222" s="229" t="s">
        <v>1780</v>
      </c>
      <c r="G222" s="230" t="s">
        <v>689</v>
      </c>
      <c r="H222" s="231">
        <v>2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85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619</v>
      </c>
    </row>
    <row r="223" s="2" customFormat="1" ht="37.8" customHeight="1">
      <c r="A223" s="38"/>
      <c r="B223" s="39"/>
      <c r="C223" s="227" t="s">
        <v>621</v>
      </c>
      <c r="D223" s="227" t="s">
        <v>210</v>
      </c>
      <c r="E223" s="228" t="s">
        <v>3933</v>
      </c>
      <c r="F223" s="229" t="s">
        <v>1782</v>
      </c>
      <c r="G223" s="230" t="s">
        <v>689</v>
      </c>
      <c r="H223" s="231">
        <v>3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85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624</v>
      </c>
    </row>
    <row r="224" s="2" customFormat="1" ht="16.5" customHeight="1">
      <c r="A224" s="38"/>
      <c r="B224" s="39"/>
      <c r="C224" s="227" t="s">
        <v>413</v>
      </c>
      <c r="D224" s="227" t="s">
        <v>210</v>
      </c>
      <c r="E224" s="228" t="s">
        <v>1900</v>
      </c>
      <c r="F224" s="229" t="s">
        <v>1760</v>
      </c>
      <c r="G224" s="230" t="s">
        <v>308</v>
      </c>
      <c r="H224" s="231">
        <v>2.8999999999999999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85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627</v>
      </c>
    </row>
    <row r="225" s="2" customFormat="1" ht="33" customHeight="1">
      <c r="A225" s="38"/>
      <c r="B225" s="39"/>
      <c r="C225" s="227" t="s">
        <v>629</v>
      </c>
      <c r="D225" s="227" t="s">
        <v>210</v>
      </c>
      <c r="E225" s="228" t="s">
        <v>1901</v>
      </c>
      <c r="F225" s="229" t="s">
        <v>1762</v>
      </c>
      <c r="G225" s="230" t="s">
        <v>308</v>
      </c>
      <c r="H225" s="231">
        <v>13.449999999999999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85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632</v>
      </c>
    </row>
    <row r="226" s="2" customFormat="1" ht="33" customHeight="1">
      <c r="A226" s="38"/>
      <c r="B226" s="39"/>
      <c r="C226" s="227" t="s">
        <v>417</v>
      </c>
      <c r="D226" s="227" t="s">
        <v>210</v>
      </c>
      <c r="E226" s="228" t="s">
        <v>3934</v>
      </c>
      <c r="F226" s="229" t="s">
        <v>1764</v>
      </c>
      <c r="G226" s="230" t="s">
        <v>308</v>
      </c>
      <c r="H226" s="231">
        <v>13.279999999999999</v>
      </c>
      <c r="I226" s="232"/>
      <c r="J226" s="233">
        <f>ROUND(I226*H226,2)</f>
        <v>0</v>
      </c>
      <c r="K226" s="234"/>
      <c r="L226" s="44"/>
      <c r="M226" s="235" t="s">
        <v>1</v>
      </c>
      <c r="N226" s="236" t="s">
        <v>44</v>
      </c>
      <c r="O226" s="91"/>
      <c r="P226" s="237">
        <f>O226*H226</f>
        <v>0</v>
      </c>
      <c r="Q226" s="237">
        <v>0</v>
      </c>
      <c r="R226" s="237">
        <f>Q226*H226</f>
        <v>0</v>
      </c>
      <c r="S226" s="237">
        <v>0</v>
      </c>
      <c r="T226" s="238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9" t="s">
        <v>214</v>
      </c>
      <c r="AT226" s="239" t="s">
        <v>210</v>
      </c>
      <c r="AU226" s="239" t="s">
        <v>85</v>
      </c>
      <c r="AY226" s="17" t="s">
        <v>208</v>
      </c>
      <c r="BE226" s="240">
        <f>IF(N226="základní",J226,0)</f>
        <v>0</v>
      </c>
      <c r="BF226" s="240">
        <f>IF(N226="snížená",J226,0)</f>
        <v>0</v>
      </c>
      <c r="BG226" s="240">
        <f>IF(N226="zákl. přenesená",J226,0)</f>
        <v>0</v>
      </c>
      <c r="BH226" s="240">
        <f>IF(N226="sníž. přenesená",J226,0)</f>
        <v>0</v>
      </c>
      <c r="BI226" s="240">
        <f>IF(N226="nulová",J226,0)</f>
        <v>0</v>
      </c>
      <c r="BJ226" s="17" t="s">
        <v>91</v>
      </c>
      <c r="BK226" s="240">
        <f>ROUND(I226*H226,2)</f>
        <v>0</v>
      </c>
      <c r="BL226" s="17" t="s">
        <v>214</v>
      </c>
      <c r="BM226" s="239" t="s">
        <v>635</v>
      </c>
    </row>
    <row r="227" s="2" customFormat="1" ht="37.8" customHeight="1">
      <c r="A227" s="38"/>
      <c r="B227" s="39"/>
      <c r="C227" s="227" t="s">
        <v>640</v>
      </c>
      <c r="D227" s="227" t="s">
        <v>210</v>
      </c>
      <c r="E227" s="228" t="s">
        <v>1902</v>
      </c>
      <c r="F227" s="229" t="s">
        <v>1766</v>
      </c>
      <c r="G227" s="230" t="s">
        <v>308</v>
      </c>
      <c r="H227" s="231">
        <v>2.1699999999999999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85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643</v>
      </c>
    </row>
    <row r="228" s="2" customFormat="1" ht="37.8" customHeight="1">
      <c r="A228" s="38"/>
      <c r="B228" s="39"/>
      <c r="C228" s="227" t="s">
        <v>426</v>
      </c>
      <c r="D228" s="227" t="s">
        <v>210</v>
      </c>
      <c r="E228" s="228" t="s">
        <v>3935</v>
      </c>
      <c r="F228" s="229" t="s">
        <v>1768</v>
      </c>
      <c r="G228" s="230" t="s">
        <v>308</v>
      </c>
      <c r="H228" s="231">
        <v>2.9199999999999999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85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647</v>
      </c>
    </row>
    <row r="229" s="2" customFormat="1" ht="24.15" customHeight="1">
      <c r="A229" s="38"/>
      <c r="B229" s="39"/>
      <c r="C229" s="227" t="s">
        <v>652</v>
      </c>
      <c r="D229" s="227" t="s">
        <v>210</v>
      </c>
      <c r="E229" s="228" t="s">
        <v>1906</v>
      </c>
      <c r="F229" s="229" t="s">
        <v>1904</v>
      </c>
      <c r="G229" s="230" t="s">
        <v>1905</v>
      </c>
      <c r="H229" s="231">
        <v>26.73</v>
      </c>
      <c r="I229" s="232"/>
      <c r="J229" s="233">
        <f>ROUND(I229*H229,2)</f>
        <v>0</v>
      </c>
      <c r="K229" s="234"/>
      <c r="L229" s="44"/>
      <c r="M229" s="235" t="s">
        <v>1</v>
      </c>
      <c r="N229" s="236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214</v>
      </c>
      <c r="AT229" s="239" t="s">
        <v>210</v>
      </c>
      <c r="AU229" s="239" t="s">
        <v>85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655</v>
      </c>
    </row>
    <row r="230" s="2" customFormat="1" ht="24.15" customHeight="1">
      <c r="A230" s="38"/>
      <c r="B230" s="39"/>
      <c r="C230" s="227" t="s">
        <v>433</v>
      </c>
      <c r="D230" s="227" t="s">
        <v>210</v>
      </c>
      <c r="E230" s="228" t="s">
        <v>3936</v>
      </c>
      <c r="F230" s="229" t="s">
        <v>3937</v>
      </c>
      <c r="G230" s="230" t="s">
        <v>1905</v>
      </c>
      <c r="H230" s="231">
        <v>2.4199999999999999</v>
      </c>
      <c r="I230" s="232"/>
      <c r="J230" s="233">
        <f>ROUND(I230*H230,2)</f>
        <v>0</v>
      </c>
      <c r="K230" s="234"/>
      <c r="L230" s="44"/>
      <c r="M230" s="235" t="s">
        <v>1</v>
      </c>
      <c r="N230" s="236" t="s">
        <v>44</v>
      </c>
      <c r="O230" s="91"/>
      <c r="P230" s="237">
        <f>O230*H230</f>
        <v>0</v>
      </c>
      <c r="Q230" s="237">
        <v>0</v>
      </c>
      <c r="R230" s="237">
        <f>Q230*H230</f>
        <v>0</v>
      </c>
      <c r="S230" s="237">
        <v>0</v>
      </c>
      <c r="T230" s="238">
        <f>S230*H230</f>
        <v>0</v>
      </c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R230" s="239" t="s">
        <v>214</v>
      </c>
      <c r="AT230" s="239" t="s">
        <v>210</v>
      </c>
      <c r="AU230" s="239" t="s">
        <v>85</v>
      </c>
      <c r="AY230" s="17" t="s">
        <v>208</v>
      </c>
      <c r="BE230" s="240">
        <f>IF(N230="základní",J230,0)</f>
        <v>0</v>
      </c>
      <c r="BF230" s="240">
        <f>IF(N230="snížená",J230,0)</f>
        <v>0</v>
      </c>
      <c r="BG230" s="240">
        <f>IF(N230="zákl. přenesená",J230,0)</f>
        <v>0</v>
      </c>
      <c r="BH230" s="240">
        <f>IF(N230="sníž. přenesená",J230,0)</f>
        <v>0</v>
      </c>
      <c r="BI230" s="240">
        <f>IF(N230="nulová",J230,0)</f>
        <v>0</v>
      </c>
      <c r="BJ230" s="17" t="s">
        <v>91</v>
      </c>
      <c r="BK230" s="240">
        <f>ROUND(I230*H230,2)</f>
        <v>0</v>
      </c>
      <c r="BL230" s="17" t="s">
        <v>214</v>
      </c>
      <c r="BM230" s="239" t="s">
        <v>659</v>
      </c>
    </row>
    <row r="231" s="2" customFormat="1" ht="24.15" customHeight="1">
      <c r="A231" s="38"/>
      <c r="B231" s="39"/>
      <c r="C231" s="227" t="s">
        <v>664</v>
      </c>
      <c r="D231" s="227" t="s">
        <v>210</v>
      </c>
      <c r="E231" s="228" t="s">
        <v>1909</v>
      </c>
      <c r="F231" s="229" t="s">
        <v>1907</v>
      </c>
      <c r="G231" s="230" t="s">
        <v>1905</v>
      </c>
      <c r="H231" s="231">
        <v>31.940000000000001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85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667</v>
      </c>
    </row>
    <row r="232" s="2" customFormat="1" ht="24.15" customHeight="1">
      <c r="A232" s="38"/>
      <c r="B232" s="39"/>
      <c r="C232" s="227" t="s">
        <v>440</v>
      </c>
      <c r="D232" s="227" t="s">
        <v>210</v>
      </c>
      <c r="E232" s="228" t="s">
        <v>3938</v>
      </c>
      <c r="F232" s="229" t="s">
        <v>3939</v>
      </c>
      <c r="G232" s="230" t="s">
        <v>1905</v>
      </c>
      <c r="H232" s="231">
        <v>0.51000000000000001</v>
      </c>
      <c r="I232" s="232"/>
      <c r="J232" s="233">
        <f>ROUND(I232*H232,2)</f>
        <v>0</v>
      </c>
      <c r="K232" s="234"/>
      <c r="L232" s="44"/>
      <c r="M232" s="235" t="s">
        <v>1</v>
      </c>
      <c r="N232" s="236" t="s">
        <v>44</v>
      </c>
      <c r="O232" s="91"/>
      <c r="P232" s="237">
        <f>O232*H232</f>
        <v>0</v>
      </c>
      <c r="Q232" s="237">
        <v>0</v>
      </c>
      <c r="R232" s="237">
        <f>Q232*H232</f>
        <v>0</v>
      </c>
      <c r="S232" s="237">
        <v>0</v>
      </c>
      <c r="T232" s="238">
        <f>S232*H232</f>
        <v>0</v>
      </c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R232" s="239" t="s">
        <v>214</v>
      </c>
      <c r="AT232" s="239" t="s">
        <v>210</v>
      </c>
      <c r="AU232" s="239" t="s">
        <v>85</v>
      </c>
      <c r="AY232" s="17" t="s">
        <v>208</v>
      </c>
      <c r="BE232" s="240">
        <f>IF(N232="základní",J232,0)</f>
        <v>0</v>
      </c>
      <c r="BF232" s="240">
        <f>IF(N232="snížená",J232,0)</f>
        <v>0</v>
      </c>
      <c r="BG232" s="240">
        <f>IF(N232="zákl. přenesená",J232,0)</f>
        <v>0</v>
      </c>
      <c r="BH232" s="240">
        <f>IF(N232="sníž. přenesená",J232,0)</f>
        <v>0</v>
      </c>
      <c r="BI232" s="240">
        <f>IF(N232="nulová",J232,0)</f>
        <v>0</v>
      </c>
      <c r="BJ232" s="17" t="s">
        <v>91</v>
      </c>
      <c r="BK232" s="240">
        <f>ROUND(I232*H232,2)</f>
        <v>0</v>
      </c>
      <c r="BL232" s="17" t="s">
        <v>214</v>
      </c>
      <c r="BM232" s="239" t="s">
        <v>676</v>
      </c>
    </row>
    <row r="233" s="2" customFormat="1" ht="24.15" customHeight="1">
      <c r="A233" s="38"/>
      <c r="B233" s="39"/>
      <c r="C233" s="227" t="s">
        <v>678</v>
      </c>
      <c r="D233" s="227" t="s">
        <v>210</v>
      </c>
      <c r="E233" s="228" t="s">
        <v>1912</v>
      </c>
      <c r="F233" s="229" t="s">
        <v>1911</v>
      </c>
      <c r="G233" s="230" t="s">
        <v>1905</v>
      </c>
      <c r="H233" s="231">
        <v>3.8999999999999999</v>
      </c>
      <c r="I233" s="232"/>
      <c r="J233" s="233">
        <f>ROUND(I233*H233,2)</f>
        <v>0</v>
      </c>
      <c r="K233" s="234"/>
      <c r="L233" s="44"/>
      <c r="M233" s="235" t="s">
        <v>1</v>
      </c>
      <c r="N233" s="236" t="s">
        <v>44</v>
      </c>
      <c r="O233" s="91"/>
      <c r="P233" s="237">
        <f>O233*H233</f>
        <v>0</v>
      </c>
      <c r="Q233" s="237">
        <v>0</v>
      </c>
      <c r="R233" s="237">
        <f>Q233*H233</f>
        <v>0</v>
      </c>
      <c r="S233" s="237">
        <v>0</v>
      </c>
      <c r="T233" s="238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9" t="s">
        <v>214</v>
      </c>
      <c r="AT233" s="239" t="s">
        <v>210</v>
      </c>
      <c r="AU233" s="239" t="s">
        <v>85</v>
      </c>
      <c r="AY233" s="17" t="s">
        <v>208</v>
      </c>
      <c r="BE233" s="240">
        <f>IF(N233="základní",J233,0)</f>
        <v>0</v>
      </c>
      <c r="BF233" s="240">
        <f>IF(N233="snížená",J233,0)</f>
        <v>0</v>
      </c>
      <c r="BG233" s="240">
        <f>IF(N233="zákl. přenesená",J233,0)</f>
        <v>0</v>
      </c>
      <c r="BH233" s="240">
        <f>IF(N233="sníž. přenesená",J233,0)</f>
        <v>0</v>
      </c>
      <c r="BI233" s="240">
        <f>IF(N233="nulová",J233,0)</f>
        <v>0</v>
      </c>
      <c r="BJ233" s="17" t="s">
        <v>91</v>
      </c>
      <c r="BK233" s="240">
        <f>ROUND(I233*H233,2)</f>
        <v>0</v>
      </c>
      <c r="BL233" s="17" t="s">
        <v>214</v>
      </c>
      <c r="BM233" s="239" t="s">
        <v>681</v>
      </c>
    </row>
    <row r="234" s="2" customFormat="1" ht="24.15" customHeight="1">
      <c r="A234" s="38"/>
      <c r="B234" s="39"/>
      <c r="C234" s="227" t="s">
        <v>451</v>
      </c>
      <c r="D234" s="227" t="s">
        <v>210</v>
      </c>
      <c r="E234" s="228" t="s">
        <v>3940</v>
      </c>
      <c r="F234" s="229" t="s">
        <v>3941</v>
      </c>
      <c r="G234" s="230" t="s">
        <v>1905</v>
      </c>
      <c r="H234" s="231">
        <v>1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85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684</v>
      </c>
    </row>
    <row r="235" s="2" customFormat="1" ht="24.15" customHeight="1">
      <c r="A235" s="38"/>
      <c r="B235" s="39"/>
      <c r="C235" s="227" t="s">
        <v>686</v>
      </c>
      <c r="D235" s="227" t="s">
        <v>210</v>
      </c>
      <c r="E235" s="228" t="s">
        <v>1915</v>
      </c>
      <c r="F235" s="229" t="s">
        <v>1913</v>
      </c>
      <c r="G235" s="230" t="s">
        <v>1905</v>
      </c>
      <c r="H235" s="231">
        <v>4.6500000000000004</v>
      </c>
      <c r="I235" s="232"/>
      <c r="J235" s="233">
        <f>ROUND(I235*H235,2)</f>
        <v>0</v>
      </c>
      <c r="K235" s="234"/>
      <c r="L235" s="44"/>
      <c r="M235" s="235" t="s">
        <v>1</v>
      </c>
      <c r="N235" s="236" t="s">
        <v>44</v>
      </c>
      <c r="O235" s="91"/>
      <c r="P235" s="237">
        <f>O235*H235</f>
        <v>0</v>
      </c>
      <c r="Q235" s="237">
        <v>0</v>
      </c>
      <c r="R235" s="237">
        <f>Q235*H235</f>
        <v>0</v>
      </c>
      <c r="S235" s="237">
        <v>0</v>
      </c>
      <c r="T235" s="238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9" t="s">
        <v>214</v>
      </c>
      <c r="AT235" s="239" t="s">
        <v>210</v>
      </c>
      <c r="AU235" s="239" t="s">
        <v>85</v>
      </c>
      <c r="AY235" s="17" t="s">
        <v>208</v>
      </c>
      <c r="BE235" s="240">
        <f>IF(N235="základní",J235,0)</f>
        <v>0</v>
      </c>
      <c r="BF235" s="240">
        <f>IF(N235="snížená",J235,0)</f>
        <v>0</v>
      </c>
      <c r="BG235" s="240">
        <f>IF(N235="zákl. přenesená",J235,0)</f>
        <v>0</v>
      </c>
      <c r="BH235" s="240">
        <f>IF(N235="sníž. přenesená",J235,0)</f>
        <v>0</v>
      </c>
      <c r="BI235" s="240">
        <f>IF(N235="nulová",J235,0)</f>
        <v>0</v>
      </c>
      <c r="BJ235" s="17" t="s">
        <v>91</v>
      </c>
      <c r="BK235" s="240">
        <f>ROUND(I235*H235,2)</f>
        <v>0</v>
      </c>
      <c r="BL235" s="17" t="s">
        <v>214</v>
      </c>
      <c r="BM235" s="239" t="s">
        <v>690</v>
      </c>
    </row>
    <row r="236" s="2" customFormat="1" ht="24.15" customHeight="1">
      <c r="A236" s="38"/>
      <c r="B236" s="39"/>
      <c r="C236" s="227" t="s">
        <v>455</v>
      </c>
      <c r="D236" s="227" t="s">
        <v>210</v>
      </c>
      <c r="E236" s="228" t="s">
        <v>3942</v>
      </c>
      <c r="F236" s="229" t="s">
        <v>3943</v>
      </c>
      <c r="G236" s="230" t="s">
        <v>1905</v>
      </c>
      <c r="H236" s="231">
        <v>0.40999999999999998</v>
      </c>
      <c r="I236" s="232"/>
      <c r="J236" s="233">
        <f>ROUND(I236*H236,2)</f>
        <v>0</v>
      </c>
      <c r="K236" s="234"/>
      <c r="L236" s="44"/>
      <c r="M236" s="235" t="s">
        <v>1</v>
      </c>
      <c r="N236" s="236" t="s">
        <v>44</v>
      </c>
      <c r="O236" s="91"/>
      <c r="P236" s="237">
        <f>O236*H236</f>
        <v>0</v>
      </c>
      <c r="Q236" s="237">
        <v>0</v>
      </c>
      <c r="R236" s="237">
        <f>Q236*H236</f>
        <v>0</v>
      </c>
      <c r="S236" s="237">
        <v>0</v>
      </c>
      <c r="T236" s="238">
        <f>S236*H236</f>
        <v>0</v>
      </c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R236" s="239" t="s">
        <v>214</v>
      </c>
      <c r="AT236" s="239" t="s">
        <v>210</v>
      </c>
      <c r="AU236" s="239" t="s">
        <v>85</v>
      </c>
      <c r="AY236" s="17" t="s">
        <v>208</v>
      </c>
      <c r="BE236" s="240">
        <f>IF(N236="základní",J236,0)</f>
        <v>0</v>
      </c>
      <c r="BF236" s="240">
        <f>IF(N236="snížená",J236,0)</f>
        <v>0</v>
      </c>
      <c r="BG236" s="240">
        <f>IF(N236="zákl. přenesená",J236,0)</f>
        <v>0</v>
      </c>
      <c r="BH236" s="240">
        <f>IF(N236="sníž. přenesená",J236,0)</f>
        <v>0</v>
      </c>
      <c r="BI236" s="240">
        <f>IF(N236="nulová",J236,0)</f>
        <v>0</v>
      </c>
      <c r="BJ236" s="17" t="s">
        <v>91</v>
      </c>
      <c r="BK236" s="240">
        <f>ROUND(I236*H236,2)</f>
        <v>0</v>
      </c>
      <c r="BL236" s="17" t="s">
        <v>214</v>
      </c>
      <c r="BM236" s="239" t="s">
        <v>693</v>
      </c>
    </row>
    <row r="237" s="12" customFormat="1" ht="25.92" customHeight="1">
      <c r="A237" s="12"/>
      <c r="B237" s="211"/>
      <c r="C237" s="212"/>
      <c r="D237" s="213" t="s">
        <v>77</v>
      </c>
      <c r="E237" s="214" t="s">
        <v>3944</v>
      </c>
      <c r="F237" s="214" t="s">
        <v>3944</v>
      </c>
      <c r="G237" s="212"/>
      <c r="H237" s="212"/>
      <c r="I237" s="215"/>
      <c r="J237" s="216">
        <f>BK237</f>
        <v>0</v>
      </c>
      <c r="K237" s="212"/>
      <c r="L237" s="217"/>
      <c r="M237" s="218"/>
      <c r="N237" s="219"/>
      <c r="O237" s="219"/>
      <c r="P237" s="220">
        <f>SUM(P238:P256)</f>
        <v>0</v>
      </c>
      <c r="Q237" s="219"/>
      <c r="R237" s="220">
        <f>SUM(R238:R256)</f>
        <v>0</v>
      </c>
      <c r="S237" s="219"/>
      <c r="T237" s="221">
        <f>SUM(T238:T256)</f>
        <v>0</v>
      </c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R237" s="222" t="s">
        <v>85</v>
      </c>
      <c r="AT237" s="223" t="s">
        <v>77</v>
      </c>
      <c r="AU237" s="223" t="s">
        <v>78</v>
      </c>
      <c r="AY237" s="222" t="s">
        <v>208</v>
      </c>
      <c r="BK237" s="224">
        <f>SUM(BK238:BK256)</f>
        <v>0</v>
      </c>
    </row>
    <row r="238" s="2" customFormat="1" ht="49.05" customHeight="1">
      <c r="A238" s="38"/>
      <c r="B238" s="39"/>
      <c r="C238" s="227" t="s">
        <v>695</v>
      </c>
      <c r="D238" s="227" t="s">
        <v>210</v>
      </c>
      <c r="E238" s="228" t="s">
        <v>3945</v>
      </c>
      <c r="F238" s="229" t="s">
        <v>3946</v>
      </c>
      <c r="G238" s="230" t="s">
        <v>689</v>
      </c>
      <c r="H238" s="231">
        <v>1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85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698</v>
      </c>
    </row>
    <row r="239" s="2" customFormat="1" ht="49.05" customHeight="1">
      <c r="A239" s="38"/>
      <c r="B239" s="39"/>
      <c r="C239" s="227" t="s">
        <v>460</v>
      </c>
      <c r="D239" s="227" t="s">
        <v>210</v>
      </c>
      <c r="E239" s="228" t="s">
        <v>3947</v>
      </c>
      <c r="F239" s="229" t="s">
        <v>3948</v>
      </c>
      <c r="G239" s="230" t="s">
        <v>689</v>
      </c>
      <c r="H239" s="231">
        <v>1</v>
      </c>
      <c r="I239" s="232"/>
      <c r="J239" s="233">
        <f>ROUND(I239*H239,2)</f>
        <v>0</v>
      </c>
      <c r="K239" s="234"/>
      <c r="L239" s="44"/>
      <c r="M239" s="235" t="s">
        <v>1</v>
      </c>
      <c r="N239" s="236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214</v>
      </c>
      <c r="AT239" s="239" t="s">
        <v>210</v>
      </c>
      <c r="AU239" s="239" t="s">
        <v>85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701</v>
      </c>
    </row>
    <row r="240" s="2" customFormat="1" ht="16.5" customHeight="1">
      <c r="A240" s="38"/>
      <c r="B240" s="39"/>
      <c r="C240" s="227" t="s">
        <v>702</v>
      </c>
      <c r="D240" s="227" t="s">
        <v>210</v>
      </c>
      <c r="E240" s="228" t="s">
        <v>3949</v>
      </c>
      <c r="F240" s="229" t="s">
        <v>3950</v>
      </c>
      <c r="G240" s="230" t="s">
        <v>689</v>
      </c>
      <c r="H240" s="231">
        <v>1</v>
      </c>
      <c r="I240" s="232"/>
      <c r="J240" s="233">
        <f>ROUND(I240*H240,2)</f>
        <v>0</v>
      </c>
      <c r="K240" s="234"/>
      <c r="L240" s="44"/>
      <c r="M240" s="235" t="s">
        <v>1</v>
      </c>
      <c r="N240" s="236" t="s">
        <v>44</v>
      </c>
      <c r="O240" s="91"/>
      <c r="P240" s="237">
        <f>O240*H240</f>
        <v>0</v>
      </c>
      <c r="Q240" s="237">
        <v>0</v>
      </c>
      <c r="R240" s="237">
        <f>Q240*H240</f>
        <v>0</v>
      </c>
      <c r="S240" s="237">
        <v>0</v>
      </c>
      <c r="T240" s="238">
        <f>S240*H240</f>
        <v>0</v>
      </c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R240" s="239" t="s">
        <v>214</v>
      </c>
      <c r="AT240" s="239" t="s">
        <v>210</v>
      </c>
      <c r="AU240" s="239" t="s">
        <v>85</v>
      </c>
      <c r="AY240" s="17" t="s">
        <v>208</v>
      </c>
      <c r="BE240" s="240">
        <f>IF(N240="základní",J240,0)</f>
        <v>0</v>
      </c>
      <c r="BF240" s="240">
        <f>IF(N240="snížená",J240,0)</f>
        <v>0</v>
      </c>
      <c r="BG240" s="240">
        <f>IF(N240="zákl. přenesená",J240,0)</f>
        <v>0</v>
      </c>
      <c r="BH240" s="240">
        <f>IF(N240="sníž. přenesená",J240,0)</f>
        <v>0</v>
      </c>
      <c r="BI240" s="240">
        <f>IF(N240="nulová",J240,0)</f>
        <v>0</v>
      </c>
      <c r="BJ240" s="17" t="s">
        <v>91</v>
      </c>
      <c r="BK240" s="240">
        <f>ROUND(I240*H240,2)</f>
        <v>0</v>
      </c>
      <c r="BL240" s="17" t="s">
        <v>214</v>
      </c>
      <c r="BM240" s="239" t="s">
        <v>705</v>
      </c>
    </row>
    <row r="241" s="2" customFormat="1" ht="16.5" customHeight="1">
      <c r="A241" s="38"/>
      <c r="B241" s="39"/>
      <c r="C241" s="227" t="s">
        <v>463</v>
      </c>
      <c r="D241" s="227" t="s">
        <v>210</v>
      </c>
      <c r="E241" s="228" t="s">
        <v>3951</v>
      </c>
      <c r="F241" s="229" t="s">
        <v>1837</v>
      </c>
      <c r="G241" s="230" t="s">
        <v>689</v>
      </c>
      <c r="H241" s="231">
        <v>1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85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708</v>
      </c>
    </row>
    <row r="242" s="2" customFormat="1" ht="37.8" customHeight="1">
      <c r="A242" s="38"/>
      <c r="B242" s="39"/>
      <c r="C242" s="227" t="s">
        <v>709</v>
      </c>
      <c r="D242" s="227" t="s">
        <v>210</v>
      </c>
      <c r="E242" s="228" t="s">
        <v>3952</v>
      </c>
      <c r="F242" s="229" t="s">
        <v>1841</v>
      </c>
      <c r="G242" s="230" t="s">
        <v>689</v>
      </c>
      <c r="H242" s="231">
        <v>1</v>
      </c>
      <c r="I242" s="232"/>
      <c r="J242" s="233">
        <f>ROUND(I242*H242,2)</f>
        <v>0</v>
      </c>
      <c r="K242" s="234"/>
      <c r="L242" s="44"/>
      <c r="M242" s="235" t="s">
        <v>1</v>
      </c>
      <c r="N242" s="236" t="s">
        <v>44</v>
      </c>
      <c r="O242" s="91"/>
      <c r="P242" s="237">
        <f>O242*H242</f>
        <v>0</v>
      </c>
      <c r="Q242" s="237">
        <v>0</v>
      </c>
      <c r="R242" s="237">
        <f>Q242*H242</f>
        <v>0</v>
      </c>
      <c r="S242" s="237">
        <v>0</v>
      </c>
      <c r="T242" s="238">
        <f>S242*H242</f>
        <v>0</v>
      </c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R242" s="239" t="s">
        <v>214</v>
      </c>
      <c r="AT242" s="239" t="s">
        <v>210</v>
      </c>
      <c r="AU242" s="239" t="s">
        <v>85</v>
      </c>
      <c r="AY242" s="17" t="s">
        <v>208</v>
      </c>
      <c r="BE242" s="240">
        <f>IF(N242="základní",J242,0)</f>
        <v>0</v>
      </c>
      <c r="BF242" s="240">
        <f>IF(N242="snížená",J242,0)</f>
        <v>0</v>
      </c>
      <c r="BG242" s="240">
        <f>IF(N242="zákl. přenesená",J242,0)</f>
        <v>0</v>
      </c>
      <c r="BH242" s="240">
        <f>IF(N242="sníž. přenesená",J242,0)</f>
        <v>0</v>
      </c>
      <c r="BI242" s="240">
        <f>IF(N242="nulová",J242,0)</f>
        <v>0</v>
      </c>
      <c r="BJ242" s="17" t="s">
        <v>91</v>
      </c>
      <c r="BK242" s="240">
        <f>ROUND(I242*H242,2)</f>
        <v>0</v>
      </c>
      <c r="BL242" s="17" t="s">
        <v>214</v>
      </c>
      <c r="BM242" s="239" t="s">
        <v>712</v>
      </c>
    </row>
    <row r="243" s="2" customFormat="1" ht="37.8" customHeight="1">
      <c r="A243" s="38"/>
      <c r="B243" s="39"/>
      <c r="C243" s="227" t="s">
        <v>467</v>
      </c>
      <c r="D243" s="227" t="s">
        <v>210</v>
      </c>
      <c r="E243" s="228" t="s">
        <v>3953</v>
      </c>
      <c r="F243" s="229" t="s">
        <v>1841</v>
      </c>
      <c r="G243" s="230" t="s">
        <v>689</v>
      </c>
      <c r="H243" s="231">
        <v>1</v>
      </c>
      <c r="I243" s="232"/>
      <c r="J243" s="233">
        <f>ROUND(I243*H243,2)</f>
        <v>0</v>
      </c>
      <c r="K243" s="234"/>
      <c r="L243" s="44"/>
      <c r="M243" s="235" t="s">
        <v>1</v>
      </c>
      <c r="N243" s="236" t="s">
        <v>44</v>
      </c>
      <c r="O243" s="91"/>
      <c r="P243" s="237">
        <f>O243*H243</f>
        <v>0</v>
      </c>
      <c r="Q243" s="237">
        <v>0</v>
      </c>
      <c r="R243" s="237">
        <f>Q243*H243</f>
        <v>0</v>
      </c>
      <c r="S243" s="237">
        <v>0</v>
      </c>
      <c r="T243" s="238">
        <f>S243*H243</f>
        <v>0</v>
      </c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R243" s="239" t="s">
        <v>214</v>
      </c>
      <c r="AT243" s="239" t="s">
        <v>210</v>
      </c>
      <c r="AU243" s="239" t="s">
        <v>85</v>
      </c>
      <c r="AY243" s="17" t="s">
        <v>208</v>
      </c>
      <c r="BE243" s="240">
        <f>IF(N243="základní",J243,0)</f>
        <v>0</v>
      </c>
      <c r="BF243" s="240">
        <f>IF(N243="snížená",J243,0)</f>
        <v>0</v>
      </c>
      <c r="BG243" s="240">
        <f>IF(N243="zákl. přenesená",J243,0)</f>
        <v>0</v>
      </c>
      <c r="BH243" s="240">
        <f>IF(N243="sníž. přenesená",J243,0)</f>
        <v>0</v>
      </c>
      <c r="BI243" s="240">
        <f>IF(N243="nulová",J243,0)</f>
        <v>0</v>
      </c>
      <c r="BJ243" s="17" t="s">
        <v>91</v>
      </c>
      <c r="BK243" s="240">
        <f>ROUND(I243*H243,2)</f>
        <v>0</v>
      </c>
      <c r="BL243" s="17" t="s">
        <v>214</v>
      </c>
      <c r="BM243" s="239" t="s">
        <v>715</v>
      </c>
    </row>
    <row r="244" s="2" customFormat="1" ht="37.8" customHeight="1">
      <c r="A244" s="38"/>
      <c r="B244" s="39"/>
      <c r="C244" s="227" t="s">
        <v>716</v>
      </c>
      <c r="D244" s="227" t="s">
        <v>210</v>
      </c>
      <c r="E244" s="228" t="s">
        <v>3954</v>
      </c>
      <c r="F244" s="229" t="s">
        <v>1841</v>
      </c>
      <c r="G244" s="230" t="s">
        <v>689</v>
      </c>
      <c r="H244" s="231">
        <v>1</v>
      </c>
      <c r="I244" s="232"/>
      <c r="J244" s="233">
        <f>ROUND(I244*H244,2)</f>
        <v>0</v>
      </c>
      <c r="K244" s="234"/>
      <c r="L244" s="44"/>
      <c r="M244" s="235" t="s">
        <v>1</v>
      </c>
      <c r="N244" s="236" t="s">
        <v>44</v>
      </c>
      <c r="O244" s="91"/>
      <c r="P244" s="237">
        <f>O244*H244</f>
        <v>0</v>
      </c>
      <c r="Q244" s="237">
        <v>0</v>
      </c>
      <c r="R244" s="237">
        <f>Q244*H244</f>
        <v>0</v>
      </c>
      <c r="S244" s="237">
        <v>0</v>
      </c>
      <c r="T244" s="238">
        <f>S244*H244</f>
        <v>0</v>
      </c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R244" s="239" t="s">
        <v>214</v>
      </c>
      <c r="AT244" s="239" t="s">
        <v>210</v>
      </c>
      <c r="AU244" s="239" t="s">
        <v>85</v>
      </c>
      <c r="AY244" s="17" t="s">
        <v>208</v>
      </c>
      <c r="BE244" s="240">
        <f>IF(N244="základní",J244,0)</f>
        <v>0</v>
      </c>
      <c r="BF244" s="240">
        <f>IF(N244="snížená",J244,0)</f>
        <v>0</v>
      </c>
      <c r="BG244" s="240">
        <f>IF(N244="zákl. přenesená",J244,0)</f>
        <v>0</v>
      </c>
      <c r="BH244" s="240">
        <f>IF(N244="sníž. přenesená",J244,0)</f>
        <v>0</v>
      </c>
      <c r="BI244" s="240">
        <f>IF(N244="nulová",J244,0)</f>
        <v>0</v>
      </c>
      <c r="BJ244" s="17" t="s">
        <v>91</v>
      </c>
      <c r="BK244" s="240">
        <f>ROUND(I244*H244,2)</f>
        <v>0</v>
      </c>
      <c r="BL244" s="17" t="s">
        <v>214</v>
      </c>
      <c r="BM244" s="239" t="s">
        <v>719</v>
      </c>
    </row>
    <row r="245" s="2" customFormat="1" ht="37.8" customHeight="1">
      <c r="A245" s="38"/>
      <c r="B245" s="39"/>
      <c r="C245" s="227" t="s">
        <v>470</v>
      </c>
      <c r="D245" s="227" t="s">
        <v>210</v>
      </c>
      <c r="E245" s="228" t="s">
        <v>3955</v>
      </c>
      <c r="F245" s="229" t="s">
        <v>1841</v>
      </c>
      <c r="G245" s="230" t="s">
        <v>689</v>
      </c>
      <c r="H245" s="231">
        <v>1</v>
      </c>
      <c r="I245" s="232"/>
      <c r="J245" s="233">
        <f>ROUND(I245*H245,2)</f>
        <v>0</v>
      </c>
      <c r="K245" s="234"/>
      <c r="L245" s="44"/>
      <c r="M245" s="235" t="s">
        <v>1</v>
      </c>
      <c r="N245" s="236" t="s">
        <v>44</v>
      </c>
      <c r="O245" s="91"/>
      <c r="P245" s="237">
        <f>O245*H245</f>
        <v>0</v>
      </c>
      <c r="Q245" s="237">
        <v>0</v>
      </c>
      <c r="R245" s="237">
        <f>Q245*H245</f>
        <v>0</v>
      </c>
      <c r="S245" s="237">
        <v>0</v>
      </c>
      <c r="T245" s="238">
        <f>S245*H245</f>
        <v>0</v>
      </c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R245" s="239" t="s">
        <v>214</v>
      </c>
      <c r="AT245" s="239" t="s">
        <v>210</v>
      </c>
      <c r="AU245" s="239" t="s">
        <v>85</v>
      </c>
      <c r="AY245" s="17" t="s">
        <v>208</v>
      </c>
      <c r="BE245" s="240">
        <f>IF(N245="základní",J245,0)</f>
        <v>0</v>
      </c>
      <c r="BF245" s="240">
        <f>IF(N245="snížená",J245,0)</f>
        <v>0</v>
      </c>
      <c r="BG245" s="240">
        <f>IF(N245="zákl. přenesená",J245,0)</f>
        <v>0</v>
      </c>
      <c r="BH245" s="240">
        <f>IF(N245="sníž. přenesená",J245,0)</f>
        <v>0</v>
      </c>
      <c r="BI245" s="240">
        <f>IF(N245="nulová",J245,0)</f>
        <v>0</v>
      </c>
      <c r="BJ245" s="17" t="s">
        <v>91</v>
      </c>
      <c r="BK245" s="240">
        <f>ROUND(I245*H245,2)</f>
        <v>0</v>
      </c>
      <c r="BL245" s="17" t="s">
        <v>214</v>
      </c>
      <c r="BM245" s="239" t="s">
        <v>722</v>
      </c>
    </row>
    <row r="246" s="2" customFormat="1" ht="37.8" customHeight="1">
      <c r="A246" s="38"/>
      <c r="B246" s="39"/>
      <c r="C246" s="227" t="s">
        <v>724</v>
      </c>
      <c r="D246" s="227" t="s">
        <v>210</v>
      </c>
      <c r="E246" s="228" t="s">
        <v>3956</v>
      </c>
      <c r="F246" s="229" t="s">
        <v>1841</v>
      </c>
      <c r="G246" s="230" t="s">
        <v>689</v>
      </c>
      <c r="H246" s="231">
        <v>1</v>
      </c>
      <c r="I246" s="232"/>
      <c r="J246" s="233">
        <f>ROUND(I246*H246,2)</f>
        <v>0</v>
      </c>
      <c r="K246" s="234"/>
      <c r="L246" s="44"/>
      <c r="M246" s="235" t="s">
        <v>1</v>
      </c>
      <c r="N246" s="236" t="s">
        <v>44</v>
      </c>
      <c r="O246" s="91"/>
      <c r="P246" s="237">
        <f>O246*H246</f>
        <v>0</v>
      </c>
      <c r="Q246" s="237">
        <v>0</v>
      </c>
      <c r="R246" s="237">
        <f>Q246*H246</f>
        <v>0</v>
      </c>
      <c r="S246" s="237">
        <v>0</v>
      </c>
      <c r="T246" s="238">
        <f>S246*H246</f>
        <v>0</v>
      </c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R246" s="239" t="s">
        <v>214</v>
      </c>
      <c r="AT246" s="239" t="s">
        <v>210</v>
      </c>
      <c r="AU246" s="239" t="s">
        <v>85</v>
      </c>
      <c r="AY246" s="17" t="s">
        <v>208</v>
      </c>
      <c r="BE246" s="240">
        <f>IF(N246="základní",J246,0)</f>
        <v>0</v>
      </c>
      <c r="BF246" s="240">
        <f>IF(N246="snížená",J246,0)</f>
        <v>0</v>
      </c>
      <c r="BG246" s="240">
        <f>IF(N246="zákl. přenesená",J246,0)</f>
        <v>0</v>
      </c>
      <c r="BH246" s="240">
        <f>IF(N246="sníž. přenesená",J246,0)</f>
        <v>0</v>
      </c>
      <c r="BI246" s="240">
        <f>IF(N246="nulová",J246,0)</f>
        <v>0</v>
      </c>
      <c r="BJ246" s="17" t="s">
        <v>91</v>
      </c>
      <c r="BK246" s="240">
        <f>ROUND(I246*H246,2)</f>
        <v>0</v>
      </c>
      <c r="BL246" s="17" t="s">
        <v>214</v>
      </c>
      <c r="BM246" s="239" t="s">
        <v>727</v>
      </c>
    </row>
    <row r="247" s="2" customFormat="1" ht="37.8" customHeight="1">
      <c r="A247" s="38"/>
      <c r="B247" s="39"/>
      <c r="C247" s="227" t="s">
        <v>474</v>
      </c>
      <c r="D247" s="227" t="s">
        <v>210</v>
      </c>
      <c r="E247" s="228" t="s">
        <v>3957</v>
      </c>
      <c r="F247" s="229" t="s">
        <v>1841</v>
      </c>
      <c r="G247" s="230" t="s">
        <v>689</v>
      </c>
      <c r="H247" s="231">
        <v>1</v>
      </c>
      <c r="I247" s="232"/>
      <c r="J247" s="233">
        <f>ROUND(I247*H247,2)</f>
        <v>0</v>
      </c>
      <c r="K247" s="234"/>
      <c r="L247" s="44"/>
      <c r="M247" s="235" t="s">
        <v>1</v>
      </c>
      <c r="N247" s="236" t="s">
        <v>44</v>
      </c>
      <c r="O247" s="91"/>
      <c r="P247" s="237">
        <f>O247*H247</f>
        <v>0</v>
      </c>
      <c r="Q247" s="237">
        <v>0</v>
      </c>
      <c r="R247" s="237">
        <f>Q247*H247</f>
        <v>0</v>
      </c>
      <c r="S247" s="237">
        <v>0</v>
      </c>
      <c r="T247" s="238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9" t="s">
        <v>214</v>
      </c>
      <c r="AT247" s="239" t="s">
        <v>210</v>
      </c>
      <c r="AU247" s="239" t="s">
        <v>85</v>
      </c>
      <c r="AY247" s="17" t="s">
        <v>208</v>
      </c>
      <c r="BE247" s="240">
        <f>IF(N247="základní",J247,0)</f>
        <v>0</v>
      </c>
      <c r="BF247" s="240">
        <f>IF(N247="snížená",J247,0)</f>
        <v>0</v>
      </c>
      <c r="BG247" s="240">
        <f>IF(N247="zákl. přenesená",J247,0)</f>
        <v>0</v>
      </c>
      <c r="BH247" s="240">
        <f>IF(N247="sníž. přenesená",J247,0)</f>
        <v>0</v>
      </c>
      <c r="BI247" s="240">
        <f>IF(N247="nulová",J247,0)</f>
        <v>0</v>
      </c>
      <c r="BJ247" s="17" t="s">
        <v>91</v>
      </c>
      <c r="BK247" s="240">
        <f>ROUND(I247*H247,2)</f>
        <v>0</v>
      </c>
      <c r="BL247" s="17" t="s">
        <v>214</v>
      </c>
      <c r="BM247" s="239" t="s">
        <v>733</v>
      </c>
    </row>
    <row r="248" s="2" customFormat="1" ht="37.8" customHeight="1">
      <c r="A248" s="38"/>
      <c r="B248" s="39"/>
      <c r="C248" s="227" t="s">
        <v>734</v>
      </c>
      <c r="D248" s="227" t="s">
        <v>210</v>
      </c>
      <c r="E248" s="228" t="s">
        <v>3958</v>
      </c>
      <c r="F248" s="229" t="s">
        <v>1778</v>
      </c>
      <c r="G248" s="230" t="s">
        <v>689</v>
      </c>
      <c r="H248" s="231">
        <v>2</v>
      </c>
      <c r="I248" s="232"/>
      <c r="J248" s="233">
        <f>ROUND(I248*H248,2)</f>
        <v>0</v>
      </c>
      <c r="K248" s="234"/>
      <c r="L248" s="44"/>
      <c r="M248" s="235" t="s">
        <v>1</v>
      </c>
      <c r="N248" s="236" t="s">
        <v>44</v>
      </c>
      <c r="O248" s="91"/>
      <c r="P248" s="237">
        <f>O248*H248</f>
        <v>0</v>
      </c>
      <c r="Q248" s="237">
        <v>0</v>
      </c>
      <c r="R248" s="237">
        <f>Q248*H248</f>
        <v>0</v>
      </c>
      <c r="S248" s="237">
        <v>0</v>
      </c>
      <c r="T248" s="238">
        <f>S248*H248</f>
        <v>0</v>
      </c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R248" s="239" t="s">
        <v>214</v>
      </c>
      <c r="AT248" s="239" t="s">
        <v>210</v>
      </c>
      <c r="AU248" s="239" t="s">
        <v>85</v>
      </c>
      <c r="AY248" s="17" t="s">
        <v>208</v>
      </c>
      <c r="BE248" s="240">
        <f>IF(N248="základní",J248,0)</f>
        <v>0</v>
      </c>
      <c r="BF248" s="240">
        <f>IF(N248="snížená",J248,0)</f>
        <v>0</v>
      </c>
      <c r="BG248" s="240">
        <f>IF(N248="zákl. přenesená",J248,0)</f>
        <v>0</v>
      </c>
      <c r="BH248" s="240">
        <f>IF(N248="sníž. přenesená",J248,0)</f>
        <v>0</v>
      </c>
      <c r="BI248" s="240">
        <f>IF(N248="nulová",J248,0)</f>
        <v>0</v>
      </c>
      <c r="BJ248" s="17" t="s">
        <v>91</v>
      </c>
      <c r="BK248" s="240">
        <f>ROUND(I248*H248,2)</f>
        <v>0</v>
      </c>
      <c r="BL248" s="17" t="s">
        <v>214</v>
      </c>
      <c r="BM248" s="239" t="s">
        <v>737</v>
      </c>
    </row>
    <row r="249" s="2" customFormat="1" ht="37.8" customHeight="1">
      <c r="A249" s="38"/>
      <c r="B249" s="39"/>
      <c r="C249" s="227" t="s">
        <v>479</v>
      </c>
      <c r="D249" s="227" t="s">
        <v>210</v>
      </c>
      <c r="E249" s="228" t="s">
        <v>3959</v>
      </c>
      <c r="F249" s="229" t="s">
        <v>1780</v>
      </c>
      <c r="G249" s="230" t="s">
        <v>689</v>
      </c>
      <c r="H249" s="231">
        <v>2</v>
      </c>
      <c r="I249" s="232"/>
      <c r="J249" s="233">
        <f>ROUND(I249*H249,2)</f>
        <v>0</v>
      </c>
      <c r="K249" s="234"/>
      <c r="L249" s="44"/>
      <c r="M249" s="235" t="s">
        <v>1</v>
      </c>
      <c r="N249" s="236" t="s">
        <v>44</v>
      </c>
      <c r="O249" s="91"/>
      <c r="P249" s="237">
        <f>O249*H249</f>
        <v>0</v>
      </c>
      <c r="Q249" s="237">
        <v>0</v>
      </c>
      <c r="R249" s="237">
        <f>Q249*H249</f>
        <v>0</v>
      </c>
      <c r="S249" s="237">
        <v>0</v>
      </c>
      <c r="T249" s="238">
        <f>S249*H249</f>
        <v>0</v>
      </c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R249" s="239" t="s">
        <v>214</v>
      </c>
      <c r="AT249" s="239" t="s">
        <v>210</v>
      </c>
      <c r="AU249" s="239" t="s">
        <v>85</v>
      </c>
      <c r="AY249" s="17" t="s">
        <v>208</v>
      </c>
      <c r="BE249" s="240">
        <f>IF(N249="základní",J249,0)</f>
        <v>0</v>
      </c>
      <c r="BF249" s="240">
        <f>IF(N249="snížená",J249,0)</f>
        <v>0</v>
      </c>
      <c r="BG249" s="240">
        <f>IF(N249="zákl. přenesená",J249,0)</f>
        <v>0</v>
      </c>
      <c r="BH249" s="240">
        <f>IF(N249="sníž. přenesená",J249,0)</f>
        <v>0</v>
      </c>
      <c r="BI249" s="240">
        <f>IF(N249="nulová",J249,0)</f>
        <v>0</v>
      </c>
      <c r="BJ249" s="17" t="s">
        <v>91</v>
      </c>
      <c r="BK249" s="240">
        <f>ROUND(I249*H249,2)</f>
        <v>0</v>
      </c>
      <c r="BL249" s="17" t="s">
        <v>214</v>
      </c>
      <c r="BM249" s="239" t="s">
        <v>740</v>
      </c>
    </row>
    <row r="250" s="2" customFormat="1" ht="16.5" customHeight="1">
      <c r="A250" s="38"/>
      <c r="B250" s="39"/>
      <c r="C250" s="227" t="s">
        <v>742</v>
      </c>
      <c r="D250" s="227" t="s">
        <v>210</v>
      </c>
      <c r="E250" s="228" t="s">
        <v>3960</v>
      </c>
      <c r="F250" s="229" t="s">
        <v>1760</v>
      </c>
      <c r="G250" s="230" t="s">
        <v>308</v>
      </c>
      <c r="H250" s="231">
        <v>2.7999999999999998</v>
      </c>
      <c r="I250" s="232"/>
      <c r="J250" s="233">
        <f>ROUND(I250*H250,2)</f>
        <v>0</v>
      </c>
      <c r="K250" s="234"/>
      <c r="L250" s="44"/>
      <c r="M250" s="235" t="s">
        <v>1</v>
      </c>
      <c r="N250" s="236" t="s">
        <v>44</v>
      </c>
      <c r="O250" s="91"/>
      <c r="P250" s="237">
        <f>O250*H250</f>
        <v>0</v>
      </c>
      <c r="Q250" s="237">
        <v>0</v>
      </c>
      <c r="R250" s="237">
        <f>Q250*H250</f>
        <v>0</v>
      </c>
      <c r="S250" s="237">
        <v>0</v>
      </c>
      <c r="T250" s="238">
        <f>S250*H250</f>
        <v>0</v>
      </c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R250" s="239" t="s">
        <v>214</v>
      </c>
      <c r="AT250" s="239" t="s">
        <v>210</v>
      </c>
      <c r="AU250" s="239" t="s">
        <v>85</v>
      </c>
      <c r="AY250" s="17" t="s">
        <v>208</v>
      </c>
      <c r="BE250" s="240">
        <f>IF(N250="základní",J250,0)</f>
        <v>0</v>
      </c>
      <c r="BF250" s="240">
        <f>IF(N250="snížená",J250,0)</f>
        <v>0</v>
      </c>
      <c r="BG250" s="240">
        <f>IF(N250="zákl. přenesená",J250,0)</f>
        <v>0</v>
      </c>
      <c r="BH250" s="240">
        <f>IF(N250="sníž. přenesená",J250,0)</f>
        <v>0</v>
      </c>
      <c r="BI250" s="240">
        <f>IF(N250="nulová",J250,0)</f>
        <v>0</v>
      </c>
      <c r="BJ250" s="17" t="s">
        <v>91</v>
      </c>
      <c r="BK250" s="240">
        <f>ROUND(I250*H250,2)</f>
        <v>0</v>
      </c>
      <c r="BL250" s="17" t="s">
        <v>214</v>
      </c>
      <c r="BM250" s="239" t="s">
        <v>745</v>
      </c>
    </row>
    <row r="251" s="2" customFormat="1" ht="24.15" customHeight="1">
      <c r="A251" s="38"/>
      <c r="B251" s="39"/>
      <c r="C251" s="227" t="s">
        <v>484</v>
      </c>
      <c r="D251" s="227" t="s">
        <v>210</v>
      </c>
      <c r="E251" s="228" t="s">
        <v>3961</v>
      </c>
      <c r="F251" s="229" t="s">
        <v>1904</v>
      </c>
      <c r="G251" s="230" t="s">
        <v>1905</v>
      </c>
      <c r="H251" s="231">
        <v>9.3699999999999992</v>
      </c>
      <c r="I251" s="232"/>
      <c r="J251" s="233">
        <f>ROUND(I251*H251,2)</f>
        <v>0</v>
      </c>
      <c r="K251" s="234"/>
      <c r="L251" s="44"/>
      <c r="M251" s="235" t="s">
        <v>1</v>
      </c>
      <c r="N251" s="236" t="s">
        <v>44</v>
      </c>
      <c r="O251" s="91"/>
      <c r="P251" s="237">
        <f>O251*H251</f>
        <v>0</v>
      </c>
      <c r="Q251" s="237">
        <v>0</v>
      </c>
      <c r="R251" s="237">
        <f>Q251*H251</f>
        <v>0</v>
      </c>
      <c r="S251" s="237">
        <v>0</v>
      </c>
      <c r="T251" s="238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9" t="s">
        <v>214</v>
      </c>
      <c r="AT251" s="239" t="s">
        <v>210</v>
      </c>
      <c r="AU251" s="239" t="s">
        <v>85</v>
      </c>
      <c r="AY251" s="17" t="s">
        <v>208</v>
      </c>
      <c r="BE251" s="240">
        <f>IF(N251="základní",J251,0)</f>
        <v>0</v>
      </c>
      <c r="BF251" s="240">
        <f>IF(N251="snížená",J251,0)</f>
        <v>0</v>
      </c>
      <c r="BG251" s="240">
        <f>IF(N251="zákl. přenesená",J251,0)</f>
        <v>0</v>
      </c>
      <c r="BH251" s="240">
        <f>IF(N251="sníž. přenesená",J251,0)</f>
        <v>0</v>
      </c>
      <c r="BI251" s="240">
        <f>IF(N251="nulová",J251,0)</f>
        <v>0</v>
      </c>
      <c r="BJ251" s="17" t="s">
        <v>91</v>
      </c>
      <c r="BK251" s="240">
        <f>ROUND(I251*H251,2)</f>
        <v>0</v>
      </c>
      <c r="BL251" s="17" t="s">
        <v>214</v>
      </c>
      <c r="BM251" s="239" t="s">
        <v>750</v>
      </c>
    </row>
    <row r="252" s="2" customFormat="1" ht="24.15" customHeight="1">
      <c r="A252" s="38"/>
      <c r="B252" s="39"/>
      <c r="C252" s="227" t="s">
        <v>755</v>
      </c>
      <c r="D252" s="227" t="s">
        <v>210</v>
      </c>
      <c r="E252" s="228" t="s">
        <v>3962</v>
      </c>
      <c r="F252" s="229" t="s">
        <v>3937</v>
      </c>
      <c r="G252" s="230" t="s">
        <v>1905</v>
      </c>
      <c r="H252" s="231">
        <v>5.7300000000000004</v>
      </c>
      <c r="I252" s="232"/>
      <c r="J252" s="233">
        <f>ROUND(I252*H252,2)</f>
        <v>0</v>
      </c>
      <c r="K252" s="234"/>
      <c r="L252" s="44"/>
      <c r="M252" s="235" t="s">
        <v>1</v>
      </c>
      <c r="N252" s="236" t="s">
        <v>44</v>
      </c>
      <c r="O252" s="91"/>
      <c r="P252" s="237">
        <f>O252*H252</f>
        <v>0</v>
      </c>
      <c r="Q252" s="237">
        <v>0</v>
      </c>
      <c r="R252" s="237">
        <f>Q252*H252</f>
        <v>0</v>
      </c>
      <c r="S252" s="237">
        <v>0</v>
      </c>
      <c r="T252" s="238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9" t="s">
        <v>214</v>
      </c>
      <c r="AT252" s="239" t="s">
        <v>210</v>
      </c>
      <c r="AU252" s="239" t="s">
        <v>85</v>
      </c>
      <c r="AY252" s="17" t="s">
        <v>208</v>
      </c>
      <c r="BE252" s="240">
        <f>IF(N252="základní",J252,0)</f>
        <v>0</v>
      </c>
      <c r="BF252" s="240">
        <f>IF(N252="snížená",J252,0)</f>
        <v>0</v>
      </c>
      <c r="BG252" s="240">
        <f>IF(N252="zákl. přenesená",J252,0)</f>
        <v>0</v>
      </c>
      <c r="BH252" s="240">
        <f>IF(N252="sníž. přenesená",J252,0)</f>
        <v>0</v>
      </c>
      <c r="BI252" s="240">
        <f>IF(N252="nulová",J252,0)</f>
        <v>0</v>
      </c>
      <c r="BJ252" s="17" t="s">
        <v>91</v>
      </c>
      <c r="BK252" s="240">
        <f>ROUND(I252*H252,2)</f>
        <v>0</v>
      </c>
      <c r="BL252" s="17" t="s">
        <v>214</v>
      </c>
      <c r="BM252" s="239" t="s">
        <v>758</v>
      </c>
    </row>
    <row r="253" s="2" customFormat="1" ht="24.15" customHeight="1">
      <c r="A253" s="38"/>
      <c r="B253" s="39"/>
      <c r="C253" s="227" t="s">
        <v>488</v>
      </c>
      <c r="D253" s="227" t="s">
        <v>210</v>
      </c>
      <c r="E253" s="228" t="s">
        <v>3963</v>
      </c>
      <c r="F253" s="229" t="s">
        <v>1907</v>
      </c>
      <c r="G253" s="230" t="s">
        <v>1905</v>
      </c>
      <c r="H253" s="231">
        <v>21.989999999999998</v>
      </c>
      <c r="I253" s="232"/>
      <c r="J253" s="233">
        <f>ROUND(I253*H253,2)</f>
        <v>0</v>
      </c>
      <c r="K253" s="234"/>
      <c r="L253" s="44"/>
      <c r="M253" s="235" t="s">
        <v>1</v>
      </c>
      <c r="N253" s="236" t="s">
        <v>44</v>
      </c>
      <c r="O253" s="91"/>
      <c r="P253" s="237">
        <f>O253*H253</f>
        <v>0</v>
      </c>
      <c r="Q253" s="237">
        <v>0</v>
      </c>
      <c r="R253" s="237">
        <f>Q253*H253</f>
        <v>0</v>
      </c>
      <c r="S253" s="237">
        <v>0</v>
      </c>
      <c r="T253" s="238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9" t="s">
        <v>214</v>
      </c>
      <c r="AT253" s="239" t="s">
        <v>210</v>
      </c>
      <c r="AU253" s="239" t="s">
        <v>85</v>
      </c>
      <c r="AY253" s="17" t="s">
        <v>208</v>
      </c>
      <c r="BE253" s="240">
        <f>IF(N253="základní",J253,0)</f>
        <v>0</v>
      </c>
      <c r="BF253" s="240">
        <f>IF(N253="snížená",J253,0)</f>
        <v>0</v>
      </c>
      <c r="BG253" s="240">
        <f>IF(N253="zákl. přenesená",J253,0)</f>
        <v>0</v>
      </c>
      <c r="BH253" s="240">
        <f>IF(N253="sníž. přenesená",J253,0)</f>
        <v>0</v>
      </c>
      <c r="BI253" s="240">
        <f>IF(N253="nulová",J253,0)</f>
        <v>0</v>
      </c>
      <c r="BJ253" s="17" t="s">
        <v>91</v>
      </c>
      <c r="BK253" s="240">
        <f>ROUND(I253*H253,2)</f>
        <v>0</v>
      </c>
      <c r="BL253" s="17" t="s">
        <v>214</v>
      </c>
      <c r="BM253" s="239" t="s">
        <v>762</v>
      </c>
    </row>
    <row r="254" s="2" customFormat="1" ht="24.15" customHeight="1">
      <c r="A254" s="38"/>
      <c r="B254" s="39"/>
      <c r="C254" s="227" t="s">
        <v>764</v>
      </c>
      <c r="D254" s="227" t="s">
        <v>210</v>
      </c>
      <c r="E254" s="228" t="s">
        <v>3964</v>
      </c>
      <c r="F254" s="229" t="s">
        <v>1911</v>
      </c>
      <c r="G254" s="230" t="s">
        <v>1905</v>
      </c>
      <c r="H254" s="231">
        <v>0.62</v>
      </c>
      <c r="I254" s="232"/>
      <c r="J254" s="233">
        <f>ROUND(I254*H254,2)</f>
        <v>0</v>
      </c>
      <c r="K254" s="234"/>
      <c r="L254" s="44"/>
      <c r="M254" s="235" t="s">
        <v>1</v>
      </c>
      <c r="N254" s="236" t="s">
        <v>44</v>
      </c>
      <c r="O254" s="91"/>
      <c r="P254" s="237">
        <f>O254*H254</f>
        <v>0</v>
      </c>
      <c r="Q254" s="237">
        <v>0</v>
      </c>
      <c r="R254" s="237">
        <f>Q254*H254</f>
        <v>0</v>
      </c>
      <c r="S254" s="237">
        <v>0</v>
      </c>
      <c r="T254" s="238">
        <f>S254*H254</f>
        <v>0</v>
      </c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R254" s="239" t="s">
        <v>214</v>
      </c>
      <c r="AT254" s="239" t="s">
        <v>210</v>
      </c>
      <c r="AU254" s="239" t="s">
        <v>85</v>
      </c>
      <c r="AY254" s="17" t="s">
        <v>208</v>
      </c>
      <c r="BE254" s="240">
        <f>IF(N254="základní",J254,0)</f>
        <v>0</v>
      </c>
      <c r="BF254" s="240">
        <f>IF(N254="snížená",J254,0)</f>
        <v>0</v>
      </c>
      <c r="BG254" s="240">
        <f>IF(N254="zákl. přenesená",J254,0)</f>
        <v>0</v>
      </c>
      <c r="BH254" s="240">
        <f>IF(N254="sníž. přenesená",J254,0)</f>
        <v>0</v>
      </c>
      <c r="BI254" s="240">
        <f>IF(N254="nulová",J254,0)</f>
        <v>0</v>
      </c>
      <c r="BJ254" s="17" t="s">
        <v>91</v>
      </c>
      <c r="BK254" s="240">
        <f>ROUND(I254*H254,2)</f>
        <v>0</v>
      </c>
      <c r="BL254" s="17" t="s">
        <v>214</v>
      </c>
      <c r="BM254" s="239" t="s">
        <v>767</v>
      </c>
    </row>
    <row r="255" s="2" customFormat="1" ht="24.15" customHeight="1">
      <c r="A255" s="38"/>
      <c r="B255" s="39"/>
      <c r="C255" s="227" t="s">
        <v>492</v>
      </c>
      <c r="D255" s="227" t="s">
        <v>210</v>
      </c>
      <c r="E255" s="228" t="s">
        <v>3965</v>
      </c>
      <c r="F255" s="229" t="s">
        <v>3941</v>
      </c>
      <c r="G255" s="230" t="s">
        <v>1905</v>
      </c>
      <c r="H255" s="231">
        <v>0.31</v>
      </c>
      <c r="I255" s="232"/>
      <c r="J255" s="233">
        <f>ROUND(I255*H255,2)</f>
        <v>0</v>
      </c>
      <c r="K255" s="234"/>
      <c r="L255" s="44"/>
      <c r="M255" s="235" t="s">
        <v>1</v>
      </c>
      <c r="N255" s="236" t="s">
        <v>44</v>
      </c>
      <c r="O255" s="91"/>
      <c r="P255" s="237">
        <f>O255*H255</f>
        <v>0</v>
      </c>
      <c r="Q255" s="237">
        <v>0</v>
      </c>
      <c r="R255" s="237">
        <f>Q255*H255</f>
        <v>0</v>
      </c>
      <c r="S255" s="237">
        <v>0</v>
      </c>
      <c r="T255" s="238">
        <f>S255*H255</f>
        <v>0</v>
      </c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R255" s="239" t="s">
        <v>214</v>
      </c>
      <c r="AT255" s="239" t="s">
        <v>210</v>
      </c>
      <c r="AU255" s="239" t="s">
        <v>85</v>
      </c>
      <c r="AY255" s="17" t="s">
        <v>208</v>
      </c>
      <c r="BE255" s="240">
        <f>IF(N255="základní",J255,0)</f>
        <v>0</v>
      </c>
      <c r="BF255" s="240">
        <f>IF(N255="snížená",J255,0)</f>
        <v>0</v>
      </c>
      <c r="BG255" s="240">
        <f>IF(N255="zákl. přenesená",J255,0)</f>
        <v>0</v>
      </c>
      <c r="BH255" s="240">
        <f>IF(N255="sníž. přenesená",J255,0)</f>
        <v>0</v>
      </c>
      <c r="BI255" s="240">
        <f>IF(N255="nulová",J255,0)</f>
        <v>0</v>
      </c>
      <c r="BJ255" s="17" t="s">
        <v>91</v>
      </c>
      <c r="BK255" s="240">
        <f>ROUND(I255*H255,2)</f>
        <v>0</v>
      </c>
      <c r="BL255" s="17" t="s">
        <v>214</v>
      </c>
      <c r="BM255" s="239" t="s">
        <v>771</v>
      </c>
    </row>
    <row r="256" s="2" customFormat="1" ht="24.15" customHeight="1">
      <c r="A256" s="38"/>
      <c r="B256" s="39"/>
      <c r="C256" s="227" t="s">
        <v>772</v>
      </c>
      <c r="D256" s="227" t="s">
        <v>210</v>
      </c>
      <c r="E256" s="228" t="s">
        <v>3966</v>
      </c>
      <c r="F256" s="229" t="s">
        <v>1913</v>
      </c>
      <c r="G256" s="230" t="s">
        <v>1905</v>
      </c>
      <c r="H256" s="231">
        <v>4.2599999999999998</v>
      </c>
      <c r="I256" s="232"/>
      <c r="J256" s="233">
        <f>ROUND(I256*H256,2)</f>
        <v>0</v>
      </c>
      <c r="K256" s="234"/>
      <c r="L256" s="44"/>
      <c r="M256" s="235" t="s">
        <v>1</v>
      </c>
      <c r="N256" s="236" t="s">
        <v>44</v>
      </c>
      <c r="O256" s="91"/>
      <c r="P256" s="237">
        <f>O256*H256</f>
        <v>0</v>
      </c>
      <c r="Q256" s="237">
        <v>0</v>
      </c>
      <c r="R256" s="237">
        <f>Q256*H256</f>
        <v>0</v>
      </c>
      <c r="S256" s="237">
        <v>0</v>
      </c>
      <c r="T256" s="238">
        <f>S256*H256</f>
        <v>0</v>
      </c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R256" s="239" t="s">
        <v>214</v>
      </c>
      <c r="AT256" s="239" t="s">
        <v>210</v>
      </c>
      <c r="AU256" s="239" t="s">
        <v>85</v>
      </c>
      <c r="AY256" s="17" t="s">
        <v>208</v>
      </c>
      <c r="BE256" s="240">
        <f>IF(N256="základní",J256,0)</f>
        <v>0</v>
      </c>
      <c r="BF256" s="240">
        <f>IF(N256="snížená",J256,0)</f>
        <v>0</v>
      </c>
      <c r="BG256" s="240">
        <f>IF(N256="zákl. přenesená",J256,0)</f>
        <v>0</v>
      </c>
      <c r="BH256" s="240">
        <f>IF(N256="sníž. přenesená",J256,0)</f>
        <v>0</v>
      </c>
      <c r="BI256" s="240">
        <f>IF(N256="nulová",J256,0)</f>
        <v>0</v>
      </c>
      <c r="BJ256" s="17" t="s">
        <v>91</v>
      </c>
      <c r="BK256" s="240">
        <f>ROUND(I256*H256,2)</f>
        <v>0</v>
      </c>
      <c r="BL256" s="17" t="s">
        <v>214</v>
      </c>
      <c r="BM256" s="239" t="s">
        <v>775</v>
      </c>
    </row>
    <row r="257" s="12" customFormat="1" ht="25.92" customHeight="1">
      <c r="A257" s="12"/>
      <c r="B257" s="211"/>
      <c r="C257" s="212"/>
      <c r="D257" s="213" t="s">
        <v>77</v>
      </c>
      <c r="E257" s="214" t="s">
        <v>1916</v>
      </c>
      <c r="F257" s="214" t="s">
        <v>1916</v>
      </c>
      <c r="G257" s="212"/>
      <c r="H257" s="212"/>
      <c r="I257" s="215"/>
      <c r="J257" s="216">
        <f>BK257</f>
        <v>0</v>
      </c>
      <c r="K257" s="212"/>
      <c r="L257" s="217"/>
      <c r="M257" s="218"/>
      <c r="N257" s="219"/>
      <c r="O257" s="219"/>
      <c r="P257" s="220">
        <f>SUM(P258:P277)</f>
        <v>0</v>
      </c>
      <c r="Q257" s="219"/>
      <c r="R257" s="220">
        <f>SUM(R258:R277)</f>
        <v>0</v>
      </c>
      <c r="S257" s="219"/>
      <c r="T257" s="221">
        <f>SUM(T258:T277)</f>
        <v>0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R257" s="222" t="s">
        <v>85</v>
      </c>
      <c r="AT257" s="223" t="s">
        <v>77</v>
      </c>
      <c r="AU257" s="223" t="s">
        <v>78</v>
      </c>
      <c r="AY257" s="222" t="s">
        <v>208</v>
      </c>
      <c r="BK257" s="224">
        <f>SUM(BK258:BK277)</f>
        <v>0</v>
      </c>
    </row>
    <row r="258" s="2" customFormat="1" ht="44.25" customHeight="1">
      <c r="A258" s="38"/>
      <c r="B258" s="39"/>
      <c r="C258" s="227" t="s">
        <v>495</v>
      </c>
      <c r="D258" s="227" t="s">
        <v>210</v>
      </c>
      <c r="E258" s="228" t="s">
        <v>3967</v>
      </c>
      <c r="F258" s="229" t="s">
        <v>3968</v>
      </c>
      <c r="G258" s="230" t="s">
        <v>689</v>
      </c>
      <c r="H258" s="231">
        <v>1</v>
      </c>
      <c r="I258" s="232"/>
      <c r="J258" s="233">
        <f>ROUND(I258*H258,2)</f>
        <v>0</v>
      </c>
      <c r="K258" s="234"/>
      <c r="L258" s="44"/>
      <c r="M258" s="235" t="s">
        <v>1</v>
      </c>
      <c r="N258" s="236" t="s">
        <v>44</v>
      </c>
      <c r="O258" s="91"/>
      <c r="P258" s="237">
        <f>O258*H258</f>
        <v>0</v>
      </c>
      <c r="Q258" s="237">
        <v>0</v>
      </c>
      <c r="R258" s="237">
        <f>Q258*H258</f>
        <v>0</v>
      </c>
      <c r="S258" s="237">
        <v>0</v>
      </c>
      <c r="T258" s="238">
        <f>S258*H258</f>
        <v>0</v>
      </c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R258" s="239" t="s">
        <v>214</v>
      </c>
      <c r="AT258" s="239" t="s">
        <v>210</v>
      </c>
      <c r="AU258" s="239" t="s">
        <v>85</v>
      </c>
      <c r="AY258" s="17" t="s">
        <v>208</v>
      </c>
      <c r="BE258" s="240">
        <f>IF(N258="základní",J258,0)</f>
        <v>0</v>
      </c>
      <c r="BF258" s="240">
        <f>IF(N258="snížená",J258,0)</f>
        <v>0</v>
      </c>
      <c r="BG258" s="240">
        <f>IF(N258="zákl. přenesená",J258,0)</f>
        <v>0</v>
      </c>
      <c r="BH258" s="240">
        <f>IF(N258="sníž. přenesená",J258,0)</f>
        <v>0</v>
      </c>
      <c r="BI258" s="240">
        <f>IF(N258="nulová",J258,0)</f>
        <v>0</v>
      </c>
      <c r="BJ258" s="17" t="s">
        <v>91</v>
      </c>
      <c r="BK258" s="240">
        <f>ROUND(I258*H258,2)</f>
        <v>0</v>
      </c>
      <c r="BL258" s="17" t="s">
        <v>214</v>
      </c>
      <c r="BM258" s="239" t="s">
        <v>781</v>
      </c>
    </row>
    <row r="259" s="2" customFormat="1" ht="44.25" customHeight="1">
      <c r="A259" s="38"/>
      <c r="B259" s="39"/>
      <c r="C259" s="227" t="s">
        <v>783</v>
      </c>
      <c r="D259" s="227" t="s">
        <v>210</v>
      </c>
      <c r="E259" s="228" t="s">
        <v>3969</v>
      </c>
      <c r="F259" s="229" t="s">
        <v>3970</v>
      </c>
      <c r="G259" s="230" t="s">
        <v>689</v>
      </c>
      <c r="H259" s="231">
        <v>1</v>
      </c>
      <c r="I259" s="232"/>
      <c r="J259" s="233">
        <f>ROUND(I259*H259,2)</f>
        <v>0</v>
      </c>
      <c r="K259" s="234"/>
      <c r="L259" s="44"/>
      <c r="M259" s="235" t="s">
        <v>1</v>
      </c>
      <c r="N259" s="236" t="s">
        <v>44</v>
      </c>
      <c r="O259" s="91"/>
      <c r="P259" s="237">
        <f>O259*H259</f>
        <v>0</v>
      </c>
      <c r="Q259" s="237">
        <v>0</v>
      </c>
      <c r="R259" s="237">
        <f>Q259*H259</f>
        <v>0</v>
      </c>
      <c r="S259" s="237">
        <v>0</v>
      </c>
      <c r="T259" s="238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9" t="s">
        <v>214</v>
      </c>
      <c r="AT259" s="239" t="s">
        <v>210</v>
      </c>
      <c r="AU259" s="239" t="s">
        <v>85</v>
      </c>
      <c r="AY259" s="17" t="s">
        <v>208</v>
      </c>
      <c r="BE259" s="240">
        <f>IF(N259="základní",J259,0)</f>
        <v>0</v>
      </c>
      <c r="BF259" s="240">
        <f>IF(N259="snížená",J259,0)</f>
        <v>0</v>
      </c>
      <c r="BG259" s="240">
        <f>IF(N259="zákl. přenesená",J259,0)</f>
        <v>0</v>
      </c>
      <c r="BH259" s="240">
        <f>IF(N259="sníž. přenesená",J259,0)</f>
        <v>0</v>
      </c>
      <c r="BI259" s="240">
        <f>IF(N259="nulová",J259,0)</f>
        <v>0</v>
      </c>
      <c r="BJ259" s="17" t="s">
        <v>91</v>
      </c>
      <c r="BK259" s="240">
        <f>ROUND(I259*H259,2)</f>
        <v>0</v>
      </c>
      <c r="BL259" s="17" t="s">
        <v>214</v>
      </c>
      <c r="BM259" s="239" t="s">
        <v>784</v>
      </c>
    </row>
    <row r="260" s="2" customFormat="1" ht="44.25" customHeight="1">
      <c r="A260" s="38"/>
      <c r="B260" s="39"/>
      <c r="C260" s="227" t="s">
        <v>500</v>
      </c>
      <c r="D260" s="227" t="s">
        <v>210</v>
      </c>
      <c r="E260" s="228" t="s">
        <v>3971</v>
      </c>
      <c r="F260" s="229" t="s">
        <v>3968</v>
      </c>
      <c r="G260" s="230" t="s">
        <v>689</v>
      </c>
      <c r="H260" s="231">
        <v>1</v>
      </c>
      <c r="I260" s="232"/>
      <c r="J260" s="233">
        <f>ROUND(I260*H260,2)</f>
        <v>0</v>
      </c>
      <c r="K260" s="234"/>
      <c r="L260" s="44"/>
      <c r="M260" s="235" t="s">
        <v>1</v>
      </c>
      <c r="N260" s="236" t="s">
        <v>44</v>
      </c>
      <c r="O260" s="91"/>
      <c r="P260" s="237">
        <f>O260*H260</f>
        <v>0</v>
      </c>
      <c r="Q260" s="237">
        <v>0</v>
      </c>
      <c r="R260" s="237">
        <f>Q260*H260</f>
        <v>0</v>
      </c>
      <c r="S260" s="237">
        <v>0</v>
      </c>
      <c r="T260" s="238">
        <f>S260*H260</f>
        <v>0</v>
      </c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R260" s="239" t="s">
        <v>214</v>
      </c>
      <c r="AT260" s="239" t="s">
        <v>210</v>
      </c>
      <c r="AU260" s="239" t="s">
        <v>85</v>
      </c>
      <c r="AY260" s="17" t="s">
        <v>208</v>
      </c>
      <c r="BE260" s="240">
        <f>IF(N260="základní",J260,0)</f>
        <v>0</v>
      </c>
      <c r="BF260" s="240">
        <f>IF(N260="snížená",J260,0)</f>
        <v>0</v>
      </c>
      <c r="BG260" s="240">
        <f>IF(N260="zákl. přenesená",J260,0)</f>
        <v>0</v>
      </c>
      <c r="BH260" s="240">
        <f>IF(N260="sníž. přenesená",J260,0)</f>
        <v>0</v>
      </c>
      <c r="BI260" s="240">
        <f>IF(N260="nulová",J260,0)</f>
        <v>0</v>
      </c>
      <c r="BJ260" s="17" t="s">
        <v>91</v>
      </c>
      <c r="BK260" s="240">
        <f>ROUND(I260*H260,2)</f>
        <v>0</v>
      </c>
      <c r="BL260" s="17" t="s">
        <v>214</v>
      </c>
      <c r="BM260" s="239" t="s">
        <v>788</v>
      </c>
    </row>
    <row r="261" s="2" customFormat="1" ht="44.25" customHeight="1">
      <c r="A261" s="38"/>
      <c r="B261" s="39"/>
      <c r="C261" s="227" t="s">
        <v>790</v>
      </c>
      <c r="D261" s="227" t="s">
        <v>210</v>
      </c>
      <c r="E261" s="228" t="s">
        <v>3972</v>
      </c>
      <c r="F261" s="229" t="s">
        <v>3973</v>
      </c>
      <c r="G261" s="230" t="s">
        <v>689</v>
      </c>
      <c r="H261" s="231">
        <v>1</v>
      </c>
      <c r="I261" s="232"/>
      <c r="J261" s="233">
        <f>ROUND(I261*H261,2)</f>
        <v>0</v>
      </c>
      <c r="K261" s="234"/>
      <c r="L261" s="44"/>
      <c r="M261" s="235" t="s">
        <v>1</v>
      </c>
      <c r="N261" s="236" t="s">
        <v>44</v>
      </c>
      <c r="O261" s="91"/>
      <c r="P261" s="237">
        <f>O261*H261</f>
        <v>0</v>
      </c>
      <c r="Q261" s="237">
        <v>0</v>
      </c>
      <c r="R261" s="237">
        <f>Q261*H261</f>
        <v>0</v>
      </c>
      <c r="S261" s="237">
        <v>0</v>
      </c>
      <c r="T261" s="238">
        <f>S261*H261</f>
        <v>0</v>
      </c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R261" s="239" t="s">
        <v>214</v>
      </c>
      <c r="AT261" s="239" t="s">
        <v>210</v>
      </c>
      <c r="AU261" s="239" t="s">
        <v>85</v>
      </c>
      <c r="AY261" s="17" t="s">
        <v>208</v>
      </c>
      <c r="BE261" s="240">
        <f>IF(N261="základní",J261,0)</f>
        <v>0</v>
      </c>
      <c r="BF261" s="240">
        <f>IF(N261="snížená",J261,0)</f>
        <v>0</v>
      </c>
      <c r="BG261" s="240">
        <f>IF(N261="zákl. přenesená",J261,0)</f>
        <v>0</v>
      </c>
      <c r="BH261" s="240">
        <f>IF(N261="sníž. přenesená",J261,0)</f>
        <v>0</v>
      </c>
      <c r="BI261" s="240">
        <f>IF(N261="nulová",J261,0)</f>
        <v>0</v>
      </c>
      <c r="BJ261" s="17" t="s">
        <v>91</v>
      </c>
      <c r="BK261" s="240">
        <f>ROUND(I261*H261,2)</f>
        <v>0</v>
      </c>
      <c r="BL261" s="17" t="s">
        <v>214</v>
      </c>
      <c r="BM261" s="239" t="s">
        <v>793</v>
      </c>
    </row>
    <row r="262" s="2" customFormat="1" ht="44.25" customHeight="1">
      <c r="A262" s="38"/>
      <c r="B262" s="39"/>
      <c r="C262" s="227" t="s">
        <v>503</v>
      </c>
      <c r="D262" s="227" t="s">
        <v>210</v>
      </c>
      <c r="E262" s="228" t="s">
        <v>3974</v>
      </c>
      <c r="F262" s="229" t="s">
        <v>3975</v>
      </c>
      <c r="G262" s="230" t="s">
        <v>689</v>
      </c>
      <c r="H262" s="231">
        <v>1</v>
      </c>
      <c r="I262" s="232"/>
      <c r="J262" s="233">
        <f>ROUND(I262*H262,2)</f>
        <v>0</v>
      </c>
      <c r="K262" s="234"/>
      <c r="L262" s="44"/>
      <c r="M262" s="235" t="s">
        <v>1</v>
      </c>
      <c r="N262" s="236" t="s">
        <v>44</v>
      </c>
      <c r="O262" s="91"/>
      <c r="P262" s="237">
        <f>O262*H262</f>
        <v>0</v>
      </c>
      <c r="Q262" s="237">
        <v>0</v>
      </c>
      <c r="R262" s="237">
        <f>Q262*H262</f>
        <v>0</v>
      </c>
      <c r="S262" s="237">
        <v>0</v>
      </c>
      <c r="T262" s="238">
        <f>S262*H262</f>
        <v>0</v>
      </c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R262" s="239" t="s">
        <v>214</v>
      </c>
      <c r="AT262" s="239" t="s">
        <v>210</v>
      </c>
      <c r="AU262" s="239" t="s">
        <v>85</v>
      </c>
      <c r="AY262" s="17" t="s">
        <v>208</v>
      </c>
      <c r="BE262" s="240">
        <f>IF(N262="základní",J262,0)</f>
        <v>0</v>
      </c>
      <c r="BF262" s="240">
        <f>IF(N262="snížená",J262,0)</f>
        <v>0</v>
      </c>
      <c r="BG262" s="240">
        <f>IF(N262="zákl. přenesená",J262,0)</f>
        <v>0</v>
      </c>
      <c r="BH262" s="240">
        <f>IF(N262="sníž. přenesená",J262,0)</f>
        <v>0</v>
      </c>
      <c r="BI262" s="240">
        <f>IF(N262="nulová",J262,0)</f>
        <v>0</v>
      </c>
      <c r="BJ262" s="17" t="s">
        <v>91</v>
      </c>
      <c r="BK262" s="240">
        <f>ROUND(I262*H262,2)</f>
        <v>0</v>
      </c>
      <c r="BL262" s="17" t="s">
        <v>214</v>
      </c>
      <c r="BM262" s="239" t="s">
        <v>799</v>
      </c>
    </row>
    <row r="263" s="2" customFormat="1" ht="16.5" customHeight="1">
      <c r="A263" s="38"/>
      <c r="B263" s="39"/>
      <c r="C263" s="227" t="s">
        <v>801</v>
      </c>
      <c r="D263" s="227" t="s">
        <v>210</v>
      </c>
      <c r="E263" s="228" t="s">
        <v>3976</v>
      </c>
      <c r="F263" s="229" t="s">
        <v>3977</v>
      </c>
      <c r="G263" s="230" t="s">
        <v>689</v>
      </c>
      <c r="H263" s="231">
        <v>6</v>
      </c>
      <c r="I263" s="232"/>
      <c r="J263" s="233">
        <f>ROUND(I263*H263,2)</f>
        <v>0</v>
      </c>
      <c r="K263" s="234"/>
      <c r="L263" s="44"/>
      <c r="M263" s="235" t="s">
        <v>1</v>
      </c>
      <c r="N263" s="236" t="s">
        <v>44</v>
      </c>
      <c r="O263" s="91"/>
      <c r="P263" s="237">
        <f>O263*H263</f>
        <v>0</v>
      </c>
      <c r="Q263" s="237">
        <v>0</v>
      </c>
      <c r="R263" s="237">
        <f>Q263*H263</f>
        <v>0</v>
      </c>
      <c r="S263" s="237">
        <v>0</v>
      </c>
      <c r="T263" s="238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9" t="s">
        <v>214</v>
      </c>
      <c r="AT263" s="239" t="s">
        <v>210</v>
      </c>
      <c r="AU263" s="239" t="s">
        <v>85</v>
      </c>
      <c r="AY263" s="17" t="s">
        <v>208</v>
      </c>
      <c r="BE263" s="240">
        <f>IF(N263="základní",J263,0)</f>
        <v>0</v>
      </c>
      <c r="BF263" s="240">
        <f>IF(N263="snížená",J263,0)</f>
        <v>0</v>
      </c>
      <c r="BG263" s="240">
        <f>IF(N263="zákl. přenesená",J263,0)</f>
        <v>0</v>
      </c>
      <c r="BH263" s="240">
        <f>IF(N263="sníž. přenesená",J263,0)</f>
        <v>0</v>
      </c>
      <c r="BI263" s="240">
        <f>IF(N263="nulová",J263,0)</f>
        <v>0</v>
      </c>
      <c r="BJ263" s="17" t="s">
        <v>91</v>
      </c>
      <c r="BK263" s="240">
        <f>ROUND(I263*H263,2)</f>
        <v>0</v>
      </c>
      <c r="BL263" s="17" t="s">
        <v>214</v>
      </c>
      <c r="BM263" s="239" t="s">
        <v>804</v>
      </c>
    </row>
    <row r="264" s="2" customFormat="1" ht="16.5" customHeight="1">
      <c r="A264" s="38"/>
      <c r="B264" s="39"/>
      <c r="C264" s="227" t="s">
        <v>508</v>
      </c>
      <c r="D264" s="227" t="s">
        <v>210</v>
      </c>
      <c r="E264" s="228" t="s">
        <v>3978</v>
      </c>
      <c r="F264" s="229" t="s">
        <v>3979</v>
      </c>
      <c r="G264" s="230" t="s">
        <v>689</v>
      </c>
      <c r="H264" s="231">
        <v>2</v>
      </c>
      <c r="I264" s="232"/>
      <c r="J264" s="233">
        <f>ROUND(I264*H264,2)</f>
        <v>0</v>
      </c>
      <c r="K264" s="234"/>
      <c r="L264" s="44"/>
      <c r="M264" s="235" t="s">
        <v>1</v>
      </c>
      <c r="N264" s="236" t="s">
        <v>44</v>
      </c>
      <c r="O264" s="91"/>
      <c r="P264" s="237">
        <f>O264*H264</f>
        <v>0</v>
      </c>
      <c r="Q264" s="237">
        <v>0</v>
      </c>
      <c r="R264" s="237">
        <f>Q264*H264</f>
        <v>0</v>
      </c>
      <c r="S264" s="237">
        <v>0</v>
      </c>
      <c r="T264" s="238">
        <f>S264*H264</f>
        <v>0</v>
      </c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R264" s="239" t="s">
        <v>214</v>
      </c>
      <c r="AT264" s="239" t="s">
        <v>210</v>
      </c>
      <c r="AU264" s="239" t="s">
        <v>85</v>
      </c>
      <c r="AY264" s="17" t="s">
        <v>208</v>
      </c>
      <c r="BE264" s="240">
        <f>IF(N264="základní",J264,0)</f>
        <v>0</v>
      </c>
      <c r="BF264" s="240">
        <f>IF(N264="snížená",J264,0)</f>
        <v>0</v>
      </c>
      <c r="BG264" s="240">
        <f>IF(N264="zákl. přenesená",J264,0)</f>
        <v>0</v>
      </c>
      <c r="BH264" s="240">
        <f>IF(N264="sníž. přenesená",J264,0)</f>
        <v>0</v>
      </c>
      <c r="BI264" s="240">
        <f>IF(N264="nulová",J264,0)</f>
        <v>0</v>
      </c>
      <c r="BJ264" s="17" t="s">
        <v>91</v>
      </c>
      <c r="BK264" s="240">
        <f>ROUND(I264*H264,2)</f>
        <v>0</v>
      </c>
      <c r="BL264" s="17" t="s">
        <v>214</v>
      </c>
      <c r="BM264" s="239" t="s">
        <v>808</v>
      </c>
    </row>
    <row r="265" s="2" customFormat="1" ht="24.15" customHeight="1">
      <c r="A265" s="38"/>
      <c r="B265" s="39"/>
      <c r="C265" s="227" t="s">
        <v>810</v>
      </c>
      <c r="D265" s="227" t="s">
        <v>210</v>
      </c>
      <c r="E265" s="228" t="s">
        <v>3980</v>
      </c>
      <c r="F265" s="229" t="s">
        <v>3981</v>
      </c>
      <c r="G265" s="230" t="s">
        <v>689</v>
      </c>
      <c r="H265" s="231">
        <v>1</v>
      </c>
      <c r="I265" s="232"/>
      <c r="J265" s="233">
        <f>ROUND(I265*H265,2)</f>
        <v>0</v>
      </c>
      <c r="K265" s="234"/>
      <c r="L265" s="44"/>
      <c r="M265" s="235" t="s">
        <v>1</v>
      </c>
      <c r="N265" s="236" t="s">
        <v>44</v>
      </c>
      <c r="O265" s="91"/>
      <c r="P265" s="237">
        <f>O265*H265</f>
        <v>0</v>
      </c>
      <c r="Q265" s="237">
        <v>0</v>
      </c>
      <c r="R265" s="237">
        <f>Q265*H265</f>
        <v>0</v>
      </c>
      <c r="S265" s="237">
        <v>0</v>
      </c>
      <c r="T265" s="238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9" t="s">
        <v>214</v>
      </c>
      <c r="AT265" s="239" t="s">
        <v>210</v>
      </c>
      <c r="AU265" s="239" t="s">
        <v>85</v>
      </c>
      <c r="AY265" s="17" t="s">
        <v>208</v>
      </c>
      <c r="BE265" s="240">
        <f>IF(N265="základní",J265,0)</f>
        <v>0</v>
      </c>
      <c r="BF265" s="240">
        <f>IF(N265="snížená",J265,0)</f>
        <v>0</v>
      </c>
      <c r="BG265" s="240">
        <f>IF(N265="zákl. přenesená",J265,0)</f>
        <v>0</v>
      </c>
      <c r="BH265" s="240">
        <f>IF(N265="sníž. přenesená",J265,0)</f>
        <v>0</v>
      </c>
      <c r="BI265" s="240">
        <f>IF(N265="nulová",J265,0)</f>
        <v>0</v>
      </c>
      <c r="BJ265" s="17" t="s">
        <v>91</v>
      </c>
      <c r="BK265" s="240">
        <f>ROUND(I265*H265,2)</f>
        <v>0</v>
      </c>
      <c r="BL265" s="17" t="s">
        <v>214</v>
      </c>
      <c r="BM265" s="239" t="s">
        <v>813</v>
      </c>
    </row>
    <row r="266" s="2" customFormat="1" ht="24.15" customHeight="1">
      <c r="A266" s="38"/>
      <c r="B266" s="39"/>
      <c r="C266" s="227" t="s">
        <v>512</v>
      </c>
      <c r="D266" s="227" t="s">
        <v>210</v>
      </c>
      <c r="E266" s="228" t="s">
        <v>3982</v>
      </c>
      <c r="F266" s="229" t="s">
        <v>3981</v>
      </c>
      <c r="G266" s="230" t="s">
        <v>689</v>
      </c>
      <c r="H266" s="231">
        <v>1</v>
      </c>
      <c r="I266" s="232"/>
      <c r="J266" s="233">
        <f>ROUND(I266*H266,2)</f>
        <v>0</v>
      </c>
      <c r="K266" s="234"/>
      <c r="L266" s="44"/>
      <c r="M266" s="235" t="s">
        <v>1</v>
      </c>
      <c r="N266" s="236" t="s">
        <v>44</v>
      </c>
      <c r="O266" s="91"/>
      <c r="P266" s="237">
        <f>O266*H266</f>
        <v>0</v>
      </c>
      <c r="Q266" s="237">
        <v>0</v>
      </c>
      <c r="R266" s="237">
        <f>Q266*H266</f>
        <v>0</v>
      </c>
      <c r="S266" s="237">
        <v>0</v>
      </c>
      <c r="T266" s="238">
        <f>S266*H266</f>
        <v>0</v>
      </c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R266" s="239" t="s">
        <v>214</v>
      </c>
      <c r="AT266" s="239" t="s">
        <v>210</v>
      </c>
      <c r="AU266" s="239" t="s">
        <v>85</v>
      </c>
      <c r="AY266" s="17" t="s">
        <v>208</v>
      </c>
      <c r="BE266" s="240">
        <f>IF(N266="základní",J266,0)</f>
        <v>0</v>
      </c>
      <c r="BF266" s="240">
        <f>IF(N266="snížená",J266,0)</f>
        <v>0</v>
      </c>
      <c r="BG266" s="240">
        <f>IF(N266="zákl. přenesená",J266,0)</f>
        <v>0</v>
      </c>
      <c r="BH266" s="240">
        <f>IF(N266="sníž. přenesená",J266,0)</f>
        <v>0</v>
      </c>
      <c r="BI266" s="240">
        <f>IF(N266="nulová",J266,0)</f>
        <v>0</v>
      </c>
      <c r="BJ266" s="17" t="s">
        <v>91</v>
      </c>
      <c r="BK266" s="240">
        <f>ROUND(I266*H266,2)</f>
        <v>0</v>
      </c>
      <c r="BL266" s="17" t="s">
        <v>214</v>
      </c>
      <c r="BM266" s="239" t="s">
        <v>817</v>
      </c>
    </row>
    <row r="267" s="2" customFormat="1" ht="24.15" customHeight="1">
      <c r="A267" s="38"/>
      <c r="B267" s="39"/>
      <c r="C267" s="227" t="s">
        <v>820</v>
      </c>
      <c r="D267" s="227" t="s">
        <v>210</v>
      </c>
      <c r="E267" s="228" t="s">
        <v>3983</v>
      </c>
      <c r="F267" s="229" t="s">
        <v>3981</v>
      </c>
      <c r="G267" s="230" t="s">
        <v>689</v>
      </c>
      <c r="H267" s="231">
        <v>1</v>
      </c>
      <c r="I267" s="232"/>
      <c r="J267" s="233">
        <f>ROUND(I267*H267,2)</f>
        <v>0</v>
      </c>
      <c r="K267" s="234"/>
      <c r="L267" s="44"/>
      <c r="M267" s="235" t="s">
        <v>1</v>
      </c>
      <c r="N267" s="236" t="s">
        <v>44</v>
      </c>
      <c r="O267" s="91"/>
      <c r="P267" s="237">
        <f>O267*H267</f>
        <v>0</v>
      </c>
      <c r="Q267" s="237">
        <v>0</v>
      </c>
      <c r="R267" s="237">
        <f>Q267*H267</f>
        <v>0</v>
      </c>
      <c r="S267" s="237">
        <v>0</v>
      </c>
      <c r="T267" s="238">
        <f>S267*H267</f>
        <v>0</v>
      </c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R267" s="239" t="s">
        <v>214</v>
      </c>
      <c r="AT267" s="239" t="s">
        <v>210</v>
      </c>
      <c r="AU267" s="239" t="s">
        <v>85</v>
      </c>
      <c r="AY267" s="17" t="s">
        <v>208</v>
      </c>
      <c r="BE267" s="240">
        <f>IF(N267="základní",J267,0)</f>
        <v>0</v>
      </c>
      <c r="BF267" s="240">
        <f>IF(N267="snížená",J267,0)</f>
        <v>0</v>
      </c>
      <c r="BG267" s="240">
        <f>IF(N267="zákl. přenesená",J267,0)</f>
        <v>0</v>
      </c>
      <c r="BH267" s="240">
        <f>IF(N267="sníž. přenesená",J267,0)</f>
        <v>0</v>
      </c>
      <c r="BI267" s="240">
        <f>IF(N267="nulová",J267,0)</f>
        <v>0</v>
      </c>
      <c r="BJ267" s="17" t="s">
        <v>91</v>
      </c>
      <c r="BK267" s="240">
        <f>ROUND(I267*H267,2)</f>
        <v>0</v>
      </c>
      <c r="BL267" s="17" t="s">
        <v>214</v>
      </c>
      <c r="BM267" s="239" t="s">
        <v>823</v>
      </c>
    </row>
    <row r="268" s="2" customFormat="1" ht="24.15" customHeight="1">
      <c r="A268" s="38"/>
      <c r="B268" s="39"/>
      <c r="C268" s="227" t="s">
        <v>517</v>
      </c>
      <c r="D268" s="227" t="s">
        <v>210</v>
      </c>
      <c r="E268" s="228" t="s">
        <v>3984</v>
      </c>
      <c r="F268" s="229" t="s">
        <v>3985</v>
      </c>
      <c r="G268" s="230" t="s">
        <v>689</v>
      </c>
      <c r="H268" s="231">
        <v>1</v>
      </c>
      <c r="I268" s="232"/>
      <c r="J268" s="233">
        <f>ROUND(I268*H268,2)</f>
        <v>0</v>
      </c>
      <c r="K268" s="234"/>
      <c r="L268" s="44"/>
      <c r="M268" s="235" t="s">
        <v>1</v>
      </c>
      <c r="N268" s="236" t="s">
        <v>44</v>
      </c>
      <c r="O268" s="91"/>
      <c r="P268" s="237">
        <f>O268*H268</f>
        <v>0</v>
      </c>
      <c r="Q268" s="237">
        <v>0</v>
      </c>
      <c r="R268" s="237">
        <f>Q268*H268</f>
        <v>0</v>
      </c>
      <c r="S268" s="237">
        <v>0</v>
      </c>
      <c r="T268" s="238">
        <f>S268*H268</f>
        <v>0</v>
      </c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R268" s="239" t="s">
        <v>214</v>
      </c>
      <c r="AT268" s="239" t="s">
        <v>210</v>
      </c>
      <c r="AU268" s="239" t="s">
        <v>85</v>
      </c>
      <c r="AY268" s="17" t="s">
        <v>208</v>
      </c>
      <c r="BE268" s="240">
        <f>IF(N268="základní",J268,0)</f>
        <v>0</v>
      </c>
      <c r="BF268" s="240">
        <f>IF(N268="snížená",J268,0)</f>
        <v>0</v>
      </c>
      <c r="BG268" s="240">
        <f>IF(N268="zákl. přenesená",J268,0)</f>
        <v>0</v>
      </c>
      <c r="BH268" s="240">
        <f>IF(N268="sníž. přenesená",J268,0)</f>
        <v>0</v>
      </c>
      <c r="BI268" s="240">
        <f>IF(N268="nulová",J268,0)</f>
        <v>0</v>
      </c>
      <c r="BJ268" s="17" t="s">
        <v>91</v>
      </c>
      <c r="BK268" s="240">
        <f>ROUND(I268*H268,2)</f>
        <v>0</v>
      </c>
      <c r="BL268" s="17" t="s">
        <v>214</v>
      </c>
      <c r="BM268" s="239" t="s">
        <v>826</v>
      </c>
    </row>
    <row r="269" s="2" customFormat="1" ht="24.15" customHeight="1">
      <c r="A269" s="38"/>
      <c r="B269" s="39"/>
      <c r="C269" s="227" t="s">
        <v>827</v>
      </c>
      <c r="D269" s="227" t="s">
        <v>210</v>
      </c>
      <c r="E269" s="228" t="s">
        <v>3986</v>
      </c>
      <c r="F269" s="229" t="s">
        <v>3981</v>
      </c>
      <c r="G269" s="230" t="s">
        <v>689</v>
      </c>
      <c r="H269" s="231">
        <v>1</v>
      </c>
      <c r="I269" s="232"/>
      <c r="J269" s="233">
        <f>ROUND(I269*H269,2)</f>
        <v>0</v>
      </c>
      <c r="K269" s="234"/>
      <c r="L269" s="44"/>
      <c r="M269" s="235" t="s">
        <v>1</v>
      </c>
      <c r="N269" s="236" t="s">
        <v>44</v>
      </c>
      <c r="O269" s="91"/>
      <c r="P269" s="237">
        <f>O269*H269</f>
        <v>0</v>
      </c>
      <c r="Q269" s="237">
        <v>0</v>
      </c>
      <c r="R269" s="237">
        <f>Q269*H269</f>
        <v>0</v>
      </c>
      <c r="S269" s="237">
        <v>0</v>
      </c>
      <c r="T269" s="238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9" t="s">
        <v>214</v>
      </c>
      <c r="AT269" s="239" t="s">
        <v>210</v>
      </c>
      <c r="AU269" s="239" t="s">
        <v>85</v>
      </c>
      <c r="AY269" s="17" t="s">
        <v>208</v>
      </c>
      <c r="BE269" s="240">
        <f>IF(N269="základní",J269,0)</f>
        <v>0</v>
      </c>
      <c r="BF269" s="240">
        <f>IF(N269="snížená",J269,0)</f>
        <v>0</v>
      </c>
      <c r="BG269" s="240">
        <f>IF(N269="zákl. přenesená",J269,0)</f>
        <v>0</v>
      </c>
      <c r="BH269" s="240">
        <f>IF(N269="sníž. přenesená",J269,0)</f>
        <v>0</v>
      </c>
      <c r="BI269" s="240">
        <f>IF(N269="nulová",J269,0)</f>
        <v>0</v>
      </c>
      <c r="BJ269" s="17" t="s">
        <v>91</v>
      </c>
      <c r="BK269" s="240">
        <f>ROUND(I269*H269,2)</f>
        <v>0</v>
      </c>
      <c r="BL269" s="17" t="s">
        <v>214</v>
      </c>
      <c r="BM269" s="239" t="s">
        <v>830</v>
      </c>
    </row>
    <row r="270" s="2" customFormat="1" ht="16.5" customHeight="1">
      <c r="A270" s="38"/>
      <c r="B270" s="39"/>
      <c r="C270" s="227" t="s">
        <v>521</v>
      </c>
      <c r="D270" s="227" t="s">
        <v>210</v>
      </c>
      <c r="E270" s="228" t="s">
        <v>3987</v>
      </c>
      <c r="F270" s="229" t="s">
        <v>3988</v>
      </c>
      <c r="G270" s="230" t="s">
        <v>689</v>
      </c>
      <c r="H270" s="231">
        <v>2</v>
      </c>
      <c r="I270" s="232"/>
      <c r="J270" s="233">
        <f>ROUND(I270*H270,2)</f>
        <v>0</v>
      </c>
      <c r="K270" s="234"/>
      <c r="L270" s="44"/>
      <c r="M270" s="235" t="s">
        <v>1</v>
      </c>
      <c r="N270" s="236" t="s">
        <v>44</v>
      </c>
      <c r="O270" s="91"/>
      <c r="P270" s="237">
        <f>O270*H270</f>
        <v>0</v>
      </c>
      <c r="Q270" s="237">
        <v>0</v>
      </c>
      <c r="R270" s="237">
        <f>Q270*H270</f>
        <v>0</v>
      </c>
      <c r="S270" s="237">
        <v>0</v>
      </c>
      <c r="T270" s="238">
        <f>S270*H270</f>
        <v>0</v>
      </c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R270" s="239" t="s">
        <v>214</v>
      </c>
      <c r="AT270" s="239" t="s">
        <v>210</v>
      </c>
      <c r="AU270" s="239" t="s">
        <v>85</v>
      </c>
      <c r="AY270" s="17" t="s">
        <v>208</v>
      </c>
      <c r="BE270" s="240">
        <f>IF(N270="základní",J270,0)</f>
        <v>0</v>
      </c>
      <c r="BF270" s="240">
        <f>IF(N270="snížená",J270,0)</f>
        <v>0</v>
      </c>
      <c r="BG270" s="240">
        <f>IF(N270="zákl. přenesená",J270,0)</f>
        <v>0</v>
      </c>
      <c r="BH270" s="240">
        <f>IF(N270="sníž. přenesená",J270,0)</f>
        <v>0</v>
      </c>
      <c r="BI270" s="240">
        <f>IF(N270="nulová",J270,0)</f>
        <v>0</v>
      </c>
      <c r="BJ270" s="17" t="s">
        <v>91</v>
      </c>
      <c r="BK270" s="240">
        <f>ROUND(I270*H270,2)</f>
        <v>0</v>
      </c>
      <c r="BL270" s="17" t="s">
        <v>214</v>
      </c>
      <c r="BM270" s="239" t="s">
        <v>834</v>
      </c>
    </row>
    <row r="271" s="2" customFormat="1" ht="16.5" customHeight="1">
      <c r="A271" s="38"/>
      <c r="B271" s="39"/>
      <c r="C271" s="227" t="s">
        <v>836</v>
      </c>
      <c r="D271" s="227" t="s">
        <v>210</v>
      </c>
      <c r="E271" s="228" t="s">
        <v>3989</v>
      </c>
      <c r="F271" s="229" t="s">
        <v>3990</v>
      </c>
      <c r="G271" s="230" t="s">
        <v>689</v>
      </c>
      <c r="H271" s="231">
        <v>2</v>
      </c>
      <c r="I271" s="232"/>
      <c r="J271" s="233">
        <f>ROUND(I271*H271,2)</f>
        <v>0</v>
      </c>
      <c r="K271" s="234"/>
      <c r="L271" s="44"/>
      <c r="M271" s="235" t="s">
        <v>1</v>
      </c>
      <c r="N271" s="236" t="s">
        <v>44</v>
      </c>
      <c r="O271" s="91"/>
      <c r="P271" s="237">
        <f>O271*H271</f>
        <v>0</v>
      </c>
      <c r="Q271" s="237">
        <v>0</v>
      </c>
      <c r="R271" s="237">
        <f>Q271*H271</f>
        <v>0</v>
      </c>
      <c r="S271" s="237">
        <v>0</v>
      </c>
      <c r="T271" s="238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9" t="s">
        <v>214</v>
      </c>
      <c r="AT271" s="239" t="s">
        <v>210</v>
      </c>
      <c r="AU271" s="239" t="s">
        <v>85</v>
      </c>
      <c r="AY271" s="17" t="s">
        <v>208</v>
      </c>
      <c r="BE271" s="240">
        <f>IF(N271="základní",J271,0)</f>
        <v>0</v>
      </c>
      <c r="BF271" s="240">
        <f>IF(N271="snížená",J271,0)</f>
        <v>0</v>
      </c>
      <c r="BG271" s="240">
        <f>IF(N271="zákl. přenesená",J271,0)</f>
        <v>0</v>
      </c>
      <c r="BH271" s="240">
        <f>IF(N271="sníž. přenesená",J271,0)</f>
        <v>0</v>
      </c>
      <c r="BI271" s="240">
        <f>IF(N271="nulová",J271,0)</f>
        <v>0</v>
      </c>
      <c r="BJ271" s="17" t="s">
        <v>91</v>
      </c>
      <c r="BK271" s="240">
        <f>ROUND(I271*H271,2)</f>
        <v>0</v>
      </c>
      <c r="BL271" s="17" t="s">
        <v>214</v>
      </c>
      <c r="BM271" s="239" t="s">
        <v>839</v>
      </c>
    </row>
    <row r="272" s="2" customFormat="1" ht="16.5" customHeight="1">
      <c r="A272" s="38"/>
      <c r="B272" s="39"/>
      <c r="C272" s="227" t="s">
        <v>526</v>
      </c>
      <c r="D272" s="227" t="s">
        <v>210</v>
      </c>
      <c r="E272" s="228" t="s">
        <v>3991</v>
      </c>
      <c r="F272" s="229" t="s">
        <v>3992</v>
      </c>
      <c r="G272" s="230" t="s">
        <v>689</v>
      </c>
      <c r="H272" s="231">
        <v>2</v>
      </c>
      <c r="I272" s="232"/>
      <c r="J272" s="233">
        <f>ROUND(I272*H272,2)</f>
        <v>0</v>
      </c>
      <c r="K272" s="234"/>
      <c r="L272" s="44"/>
      <c r="M272" s="235" t="s">
        <v>1</v>
      </c>
      <c r="N272" s="236" t="s">
        <v>44</v>
      </c>
      <c r="O272" s="91"/>
      <c r="P272" s="237">
        <f>O272*H272</f>
        <v>0</v>
      </c>
      <c r="Q272" s="237">
        <v>0</v>
      </c>
      <c r="R272" s="237">
        <f>Q272*H272</f>
        <v>0</v>
      </c>
      <c r="S272" s="237">
        <v>0</v>
      </c>
      <c r="T272" s="238">
        <f>S272*H272</f>
        <v>0</v>
      </c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R272" s="239" t="s">
        <v>214</v>
      </c>
      <c r="AT272" s="239" t="s">
        <v>210</v>
      </c>
      <c r="AU272" s="239" t="s">
        <v>85</v>
      </c>
      <c r="AY272" s="17" t="s">
        <v>208</v>
      </c>
      <c r="BE272" s="240">
        <f>IF(N272="základní",J272,0)</f>
        <v>0</v>
      </c>
      <c r="BF272" s="240">
        <f>IF(N272="snížená",J272,0)</f>
        <v>0</v>
      </c>
      <c r="BG272" s="240">
        <f>IF(N272="zákl. přenesená",J272,0)</f>
        <v>0</v>
      </c>
      <c r="BH272" s="240">
        <f>IF(N272="sníž. přenesená",J272,0)</f>
        <v>0</v>
      </c>
      <c r="BI272" s="240">
        <f>IF(N272="nulová",J272,0)</f>
        <v>0</v>
      </c>
      <c r="BJ272" s="17" t="s">
        <v>91</v>
      </c>
      <c r="BK272" s="240">
        <f>ROUND(I272*H272,2)</f>
        <v>0</v>
      </c>
      <c r="BL272" s="17" t="s">
        <v>214</v>
      </c>
      <c r="BM272" s="239" t="s">
        <v>842</v>
      </c>
    </row>
    <row r="273" s="2" customFormat="1" ht="16.5" customHeight="1">
      <c r="A273" s="38"/>
      <c r="B273" s="39"/>
      <c r="C273" s="227" t="s">
        <v>844</v>
      </c>
      <c r="D273" s="227" t="s">
        <v>210</v>
      </c>
      <c r="E273" s="228" t="s">
        <v>3993</v>
      </c>
      <c r="F273" s="229" t="s">
        <v>3994</v>
      </c>
      <c r="G273" s="230" t="s">
        <v>689</v>
      </c>
      <c r="H273" s="231">
        <v>1</v>
      </c>
      <c r="I273" s="232"/>
      <c r="J273" s="233">
        <f>ROUND(I273*H273,2)</f>
        <v>0</v>
      </c>
      <c r="K273" s="234"/>
      <c r="L273" s="44"/>
      <c r="M273" s="235" t="s">
        <v>1</v>
      </c>
      <c r="N273" s="236" t="s">
        <v>44</v>
      </c>
      <c r="O273" s="91"/>
      <c r="P273" s="237">
        <f>O273*H273</f>
        <v>0</v>
      </c>
      <c r="Q273" s="237">
        <v>0</v>
      </c>
      <c r="R273" s="237">
        <f>Q273*H273</f>
        <v>0</v>
      </c>
      <c r="S273" s="237">
        <v>0</v>
      </c>
      <c r="T273" s="238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9" t="s">
        <v>214</v>
      </c>
      <c r="AT273" s="239" t="s">
        <v>210</v>
      </c>
      <c r="AU273" s="239" t="s">
        <v>85</v>
      </c>
      <c r="AY273" s="17" t="s">
        <v>208</v>
      </c>
      <c r="BE273" s="240">
        <f>IF(N273="základní",J273,0)</f>
        <v>0</v>
      </c>
      <c r="BF273" s="240">
        <f>IF(N273="snížená",J273,0)</f>
        <v>0</v>
      </c>
      <c r="BG273" s="240">
        <f>IF(N273="zákl. přenesená",J273,0)</f>
        <v>0</v>
      </c>
      <c r="BH273" s="240">
        <f>IF(N273="sníž. přenesená",J273,0)</f>
        <v>0</v>
      </c>
      <c r="BI273" s="240">
        <f>IF(N273="nulová",J273,0)</f>
        <v>0</v>
      </c>
      <c r="BJ273" s="17" t="s">
        <v>91</v>
      </c>
      <c r="BK273" s="240">
        <f>ROUND(I273*H273,2)</f>
        <v>0</v>
      </c>
      <c r="BL273" s="17" t="s">
        <v>214</v>
      </c>
      <c r="BM273" s="239" t="s">
        <v>847</v>
      </c>
    </row>
    <row r="274" s="2" customFormat="1" ht="16.5" customHeight="1">
      <c r="A274" s="38"/>
      <c r="B274" s="39"/>
      <c r="C274" s="227" t="s">
        <v>530</v>
      </c>
      <c r="D274" s="227" t="s">
        <v>210</v>
      </c>
      <c r="E274" s="228" t="s">
        <v>1929</v>
      </c>
      <c r="F274" s="229" t="s">
        <v>1760</v>
      </c>
      <c r="G274" s="230" t="s">
        <v>308</v>
      </c>
      <c r="H274" s="231">
        <v>41.829999999999998</v>
      </c>
      <c r="I274" s="232"/>
      <c r="J274" s="233">
        <f>ROUND(I274*H274,2)</f>
        <v>0</v>
      </c>
      <c r="K274" s="234"/>
      <c r="L274" s="44"/>
      <c r="M274" s="235" t="s">
        <v>1</v>
      </c>
      <c r="N274" s="236" t="s">
        <v>44</v>
      </c>
      <c r="O274" s="91"/>
      <c r="P274" s="237">
        <f>O274*H274</f>
        <v>0</v>
      </c>
      <c r="Q274" s="237">
        <v>0</v>
      </c>
      <c r="R274" s="237">
        <f>Q274*H274</f>
        <v>0</v>
      </c>
      <c r="S274" s="237">
        <v>0</v>
      </c>
      <c r="T274" s="238">
        <f>S274*H274</f>
        <v>0</v>
      </c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R274" s="239" t="s">
        <v>214</v>
      </c>
      <c r="AT274" s="239" t="s">
        <v>210</v>
      </c>
      <c r="AU274" s="239" t="s">
        <v>85</v>
      </c>
      <c r="AY274" s="17" t="s">
        <v>208</v>
      </c>
      <c r="BE274" s="240">
        <f>IF(N274="základní",J274,0)</f>
        <v>0</v>
      </c>
      <c r="BF274" s="240">
        <f>IF(N274="snížená",J274,0)</f>
        <v>0</v>
      </c>
      <c r="BG274" s="240">
        <f>IF(N274="zákl. přenesená",J274,0)</f>
        <v>0</v>
      </c>
      <c r="BH274" s="240">
        <f>IF(N274="sníž. přenesená",J274,0)</f>
        <v>0</v>
      </c>
      <c r="BI274" s="240">
        <f>IF(N274="nulová",J274,0)</f>
        <v>0</v>
      </c>
      <c r="BJ274" s="17" t="s">
        <v>91</v>
      </c>
      <c r="BK274" s="240">
        <f>ROUND(I274*H274,2)</f>
        <v>0</v>
      </c>
      <c r="BL274" s="17" t="s">
        <v>214</v>
      </c>
      <c r="BM274" s="239" t="s">
        <v>851</v>
      </c>
    </row>
    <row r="275" s="2" customFormat="1" ht="24.15" customHeight="1">
      <c r="A275" s="38"/>
      <c r="B275" s="39"/>
      <c r="C275" s="227" t="s">
        <v>855</v>
      </c>
      <c r="D275" s="227" t="s">
        <v>210</v>
      </c>
      <c r="E275" s="228" t="s">
        <v>3995</v>
      </c>
      <c r="F275" s="229" t="s">
        <v>3839</v>
      </c>
      <c r="G275" s="230" t="s">
        <v>308</v>
      </c>
      <c r="H275" s="231">
        <v>1</v>
      </c>
      <c r="I275" s="232"/>
      <c r="J275" s="233">
        <f>ROUND(I275*H275,2)</f>
        <v>0</v>
      </c>
      <c r="K275" s="234"/>
      <c r="L275" s="44"/>
      <c r="M275" s="235" t="s">
        <v>1</v>
      </c>
      <c r="N275" s="236" t="s">
        <v>44</v>
      </c>
      <c r="O275" s="91"/>
      <c r="P275" s="237">
        <f>O275*H275</f>
        <v>0</v>
      </c>
      <c r="Q275" s="237">
        <v>0</v>
      </c>
      <c r="R275" s="237">
        <f>Q275*H275</f>
        <v>0</v>
      </c>
      <c r="S275" s="237">
        <v>0</v>
      </c>
      <c r="T275" s="238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9" t="s">
        <v>214</v>
      </c>
      <c r="AT275" s="239" t="s">
        <v>210</v>
      </c>
      <c r="AU275" s="239" t="s">
        <v>85</v>
      </c>
      <c r="AY275" s="17" t="s">
        <v>208</v>
      </c>
      <c r="BE275" s="240">
        <f>IF(N275="základní",J275,0)</f>
        <v>0</v>
      </c>
      <c r="BF275" s="240">
        <f>IF(N275="snížená",J275,0)</f>
        <v>0</v>
      </c>
      <c r="BG275" s="240">
        <f>IF(N275="zákl. přenesená",J275,0)</f>
        <v>0</v>
      </c>
      <c r="BH275" s="240">
        <f>IF(N275="sníž. přenesená",J275,0)</f>
        <v>0</v>
      </c>
      <c r="BI275" s="240">
        <f>IF(N275="nulová",J275,0)</f>
        <v>0</v>
      </c>
      <c r="BJ275" s="17" t="s">
        <v>91</v>
      </c>
      <c r="BK275" s="240">
        <f>ROUND(I275*H275,2)</f>
        <v>0</v>
      </c>
      <c r="BL275" s="17" t="s">
        <v>214</v>
      </c>
      <c r="BM275" s="239" t="s">
        <v>858</v>
      </c>
    </row>
    <row r="276" s="2" customFormat="1" ht="33" customHeight="1">
      <c r="A276" s="38"/>
      <c r="B276" s="39"/>
      <c r="C276" s="227" t="s">
        <v>535</v>
      </c>
      <c r="D276" s="227" t="s">
        <v>210</v>
      </c>
      <c r="E276" s="228" t="s">
        <v>1930</v>
      </c>
      <c r="F276" s="229" t="s">
        <v>1764</v>
      </c>
      <c r="G276" s="230" t="s">
        <v>308</v>
      </c>
      <c r="H276" s="231">
        <v>70.349999999999994</v>
      </c>
      <c r="I276" s="232"/>
      <c r="J276" s="233">
        <f>ROUND(I276*H276,2)</f>
        <v>0</v>
      </c>
      <c r="K276" s="234"/>
      <c r="L276" s="44"/>
      <c r="M276" s="235" t="s">
        <v>1</v>
      </c>
      <c r="N276" s="236" t="s">
        <v>44</v>
      </c>
      <c r="O276" s="91"/>
      <c r="P276" s="237">
        <f>O276*H276</f>
        <v>0</v>
      </c>
      <c r="Q276" s="237">
        <v>0</v>
      </c>
      <c r="R276" s="237">
        <f>Q276*H276</f>
        <v>0</v>
      </c>
      <c r="S276" s="237">
        <v>0</v>
      </c>
      <c r="T276" s="238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9" t="s">
        <v>214</v>
      </c>
      <c r="AT276" s="239" t="s">
        <v>210</v>
      </c>
      <c r="AU276" s="239" t="s">
        <v>85</v>
      </c>
      <c r="AY276" s="17" t="s">
        <v>208</v>
      </c>
      <c r="BE276" s="240">
        <f>IF(N276="základní",J276,0)</f>
        <v>0</v>
      </c>
      <c r="BF276" s="240">
        <f>IF(N276="snížená",J276,0)</f>
        <v>0</v>
      </c>
      <c r="BG276" s="240">
        <f>IF(N276="zákl. přenesená",J276,0)</f>
        <v>0</v>
      </c>
      <c r="BH276" s="240">
        <f>IF(N276="sníž. přenesená",J276,0)</f>
        <v>0</v>
      </c>
      <c r="BI276" s="240">
        <f>IF(N276="nulová",J276,0)</f>
        <v>0</v>
      </c>
      <c r="BJ276" s="17" t="s">
        <v>91</v>
      </c>
      <c r="BK276" s="240">
        <f>ROUND(I276*H276,2)</f>
        <v>0</v>
      </c>
      <c r="BL276" s="17" t="s">
        <v>214</v>
      </c>
      <c r="BM276" s="239" t="s">
        <v>863</v>
      </c>
    </row>
    <row r="277" s="2" customFormat="1" ht="37.8" customHeight="1">
      <c r="A277" s="38"/>
      <c r="B277" s="39"/>
      <c r="C277" s="227" t="s">
        <v>864</v>
      </c>
      <c r="D277" s="227" t="s">
        <v>210</v>
      </c>
      <c r="E277" s="228" t="s">
        <v>1931</v>
      </c>
      <c r="F277" s="229" t="s">
        <v>1768</v>
      </c>
      <c r="G277" s="230" t="s">
        <v>308</v>
      </c>
      <c r="H277" s="231">
        <v>36.130000000000003</v>
      </c>
      <c r="I277" s="232"/>
      <c r="J277" s="233">
        <f>ROUND(I277*H277,2)</f>
        <v>0</v>
      </c>
      <c r="K277" s="234"/>
      <c r="L277" s="44"/>
      <c r="M277" s="235" t="s">
        <v>1</v>
      </c>
      <c r="N277" s="236" t="s">
        <v>44</v>
      </c>
      <c r="O277" s="91"/>
      <c r="P277" s="237">
        <f>O277*H277</f>
        <v>0</v>
      </c>
      <c r="Q277" s="237">
        <v>0</v>
      </c>
      <c r="R277" s="237">
        <f>Q277*H277</f>
        <v>0</v>
      </c>
      <c r="S277" s="237">
        <v>0</v>
      </c>
      <c r="T277" s="238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9" t="s">
        <v>214</v>
      </c>
      <c r="AT277" s="239" t="s">
        <v>210</v>
      </c>
      <c r="AU277" s="239" t="s">
        <v>85</v>
      </c>
      <c r="AY277" s="17" t="s">
        <v>208</v>
      </c>
      <c r="BE277" s="240">
        <f>IF(N277="základní",J277,0)</f>
        <v>0</v>
      </c>
      <c r="BF277" s="240">
        <f>IF(N277="snížená",J277,0)</f>
        <v>0</v>
      </c>
      <c r="BG277" s="240">
        <f>IF(N277="zákl. přenesená",J277,0)</f>
        <v>0</v>
      </c>
      <c r="BH277" s="240">
        <f>IF(N277="sníž. přenesená",J277,0)</f>
        <v>0</v>
      </c>
      <c r="BI277" s="240">
        <f>IF(N277="nulová",J277,0)</f>
        <v>0</v>
      </c>
      <c r="BJ277" s="17" t="s">
        <v>91</v>
      </c>
      <c r="BK277" s="240">
        <f>ROUND(I277*H277,2)</f>
        <v>0</v>
      </c>
      <c r="BL277" s="17" t="s">
        <v>214</v>
      </c>
      <c r="BM277" s="239" t="s">
        <v>867</v>
      </c>
    </row>
    <row r="278" s="12" customFormat="1" ht="25.92" customHeight="1">
      <c r="A278" s="12"/>
      <c r="B278" s="211"/>
      <c r="C278" s="212"/>
      <c r="D278" s="213" t="s">
        <v>77</v>
      </c>
      <c r="E278" s="214" t="s">
        <v>3996</v>
      </c>
      <c r="F278" s="214" t="s">
        <v>3996</v>
      </c>
      <c r="G278" s="212"/>
      <c r="H278" s="212"/>
      <c r="I278" s="215"/>
      <c r="J278" s="216">
        <f>BK278</f>
        <v>0</v>
      </c>
      <c r="K278" s="212"/>
      <c r="L278" s="217"/>
      <c r="M278" s="218"/>
      <c r="N278" s="219"/>
      <c r="O278" s="219"/>
      <c r="P278" s="220">
        <f>SUM(P279:P282)</f>
        <v>0</v>
      </c>
      <c r="Q278" s="219"/>
      <c r="R278" s="220">
        <f>SUM(R279:R282)</f>
        <v>0</v>
      </c>
      <c r="S278" s="219"/>
      <c r="T278" s="221">
        <f>SUM(T279:T282)</f>
        <v>0</v>
      </c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R278" s="222" t="s">
        <v>85</v>
      </c>
      <c r="AT278" s="223" t="s">
        <v>77</v>
      </c>
      <c r="AU278" s="223" t="s">
        <v>78</v>
      </c>
      <c r="AY278" s="222" t="s">
        <v>208</v>
      </c>
      <c r="BK278" s="224">
        <f>SUM(BK279:BK282)</f>
        <v>0</v>
      </c>
    </row>
    <row r="279" s="2" customFormat="1" ht="44.25" customHeight="1">
      <c r="A279" s="38"/>
      <c r="B279" s="39"/>
      <c r="C279" s="227" t="s">
        <v>539</v>
      </c>
      <c r="D279" s="227" t="s">
        <v>210</v>
      </c>
      <c r="E279" s="228" t="s">
        <v>3997</v>
      </c>
      <c r="F279" s="229" t="s">
        <v>3998</v>
      </c>
      <c r="G279" s="230" t="s">
        <v>689</v>
      </c>
      <c r="H279" s="231">
        <v>1</v>
      </c>
      <c r="I279" s="232"/>
      <c r="J279" s="233">
        <f>ROUND(I279*H279,2)</f>
        <v>0</v>
      </c>
      <c r="K279" s="234"/>
      <c r="L279" s="44"/>
      <c r="M279" s="235" t="s">
        <v>1</v>
      </c>
      <c r="N279" s="236" t="s">
        <v>44</v>
      </c>
      <c r="O279" s="91"/>
      <c r="P279" s="237">
        <f>O279*H279</f>
        <v>0</v>
      </c>
      <c r="Q279" s="237">
        <v>0</v>
      </c>
      <c r="R279" s="237">
        <f>Q279*H279</f>
        <v>0</v>
      </c>
      <c r="S279" s="237">
        <v>0</v>
      </c>
      <c r="T279" s="238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9" t="s">
        <v>214</v>
      </c>
      <c r="AT279" s="239" t="s">
        <v>210</v>
      </c>
      <c r="AU279" s="239" t="s">
        <v>85</v>
      </c>
      <c r="AY279" s="17" t="s">
        <v>208</v>
      </c>
      <c r="BE279" s="240">
        <f>IF(N279="základní",J279,0)</f>
        <v>0</v>
      </c>
      <c r="BF279" s="240">
        <f>IF(N279="snížená",J279,0)</f>
        <v>0</v>
      </c>
      <c r="BG279" s="240">
        <f>IF(N279="zákl. přenesená",J279,0)</f>
        <v>0</v>
      </c>
      <c r="BH279" s="240">
        <f>IF(N279="sníž. přenesená",J279,0)</f>
        <v>0</v>
      </c>
      <c r="BI279" s="240">
        <f>IF(N279="nulová",J279,0)</f>
        <v>0</v>
      </c>
      <c r="BJ279" s="17" t="s">
        <v>91</v>
      </c>
      <c r="BK279" s="240">
        <f>ROUND(I279*H279,2)</f>
        <v>0</v>
      </c>
      <c r="BL279" s="17" t="s">
        <v>214</v>
      </c>
      <c r="BM279" s="239" t="s">
        <v>870</v>
      </c>
    </row>
    <row r="280" s="2" customFormat="1" ht="16.5" customHeight="1">
      <c r="A280" s="38"/>
      <c r="B280" s="39"/>
      <c r="C280" s="227" t="s">
        <v>871</v>
      </c>
      <c r="D280" s="227" t="s">
        <v>210</v>
      </c>
      <c r="E280" s="228" t="s">
        <v>3999</v>
      </c>
      <c r="F280" s="229" t="s">
        <v>4000</v>
      </c>
      <c r="G280" s="230" t="s">
        <v>689</v>
      </c>
      <c r="H280" s="231">
        <v>1</v>
      </c>
      <c r="I280" s="232"/>
      <c r="J280" s="233">
        <f>ROUND(I280*H280,2)</f>
        <v>0</v>
      </c>
      <c r="K280" s="234"/>
      <c r="L280" s="44"/>
      <c r="M280" s="235" t="s">
        <v>1</v>
      </c>
      <c r="N280" s="236" t="s">
        <v>44</v>
      </c>
      <c r="O280" s="91"/>
      <c r="P280" s="237">
        <f>O280*H280</f>
        <v>0</v>
      </c>
      <c r="Q280" s="237">
        <v>0</v>
      </c>
      <c r="R280" s="237">
        <f>Q280*H280</f>
        <v>0</v>
      </c>
      <c r="S280" s="237">
        <v>0</v>
      </c>
      <c r="T280" s="238">
        <f>S280*H280</f>
        <v>0</v>
      </c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R280" s="239" t="s">
        <v>214</v>
      </c>
      <c r="AT280" s="239" t="s">
        <v>210</v>
      </c>
      <c r="AU280" s="239" t="s">
        <v>85</v>
      </c>
      <c r="AY280" s="17" t="s">
        <v>208</v>
      </c>
      <c r="BE280" s="240">
        <f>IF(N280="základní",J280,0)</f>
        <v>0</v>
      </c>
      <c r="BF280" s="240">
        <f>IF(N280="snížená",J280,0)</f>
        <v>0</v>
      </c>
      <c r="BG280" s="240">
        <f>IF(N280="zákl. přenesená",J280,0)</f>
        <v>0</v>
      </c>
      <c r="BH280" s="240">
        <f>IF(N280="sníž. přenesená",J280,0)</f>
        <v>0</v>
      </c>
      <c r="BI280" s="240">
        <f>IF(N280="nulová",J280,0)</f>
        <v>0</v>
      </c>
      <c r="BJ280" s="17" t="s">
        <v>91</v>
      </c>
      <c r="BK280" s="240">
        <f>ROUND(I280*H280,2)</f>
        <v>0</v>
      </c>
      <c r="BL280" s="17" t="s">
        <v>214</v>
      </c>
      <c r="BM280" s="239" t="s">
        <v>874</v>
      </c>
    </row>
    <row r="281" s="2" customFormat="1" ht="33" customHeight="1">
      <c r="A281" s="38"/>
      <c r="B281" s="39"/>
      <c r="C281" s="227" t="s">
        <v>544</v>
      </c>
      <c r="D281" s="227" t="s">
        <v>210</v>
      </c>
      <c r="E281" s="228" t="s">
        <v>4001</v>
      </c>
      <c r="F281" s="229" t="s">
        <v>1764</v>
      </c>
      <c r="G281" s="230" t="s">
        <v>308</v>
      </c>
      <c r="H281" s="231">
        <v>1.8500000000000001</v>
      </c>
      <c r="I281" s="232"/>
      <c r="J281" s="233">
        <f>ROUND(I281*H281,2)</f>
        <v>0</v>
      </c>
      <c r="K281" s="234"/>
      <c r="L281" s="44"/>
      <c r="M281" s="235" t="s">
        <v>1</v>
      </c>
      <c r="N281" s="236" t="s">
        <v>44</v>
      </c>
      <c r="O281" s="91"/>
      <c r="P281" s="237">
        <f>O281*H281</f>
        <v>0</v>
      </c>
      <c r="Q281" s="237">
        <v>0</v>
      </c>
      <c r="R281" s="237">
        <f>Q281*H281</f>
        <v>0</v>
      </c>
      <c r="S281" s="237">
        <v>0</v>
      </c>
      <c r="T281" s="238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9" t="s">
        <v>214</v>
      </c>
      <c r="AT281" s="239" t="s">
        <v>210</v>
      </c>
      <c r="AU281" s="239" t="s">
        <v>85</v>
      </c>
      <c r="AY281" s="17" t="s">
        <v>208</v>
      </c>
      <c r="BE281" s="240">
        <f>IF(N281="základní",J281,0)</f>
        <v>0</v>
      </c>
      <c r="BF281" s="240">
        <f>IF(N281="snížená",J281,0)</f>
        <v>0</v>
      </c>
      <c r="BG281" s="240">
        <f>IF(N281="zákl. přenesená",J281,0)</f>
        <v>0</v>
      </c>
      <c r="BH281" s="240">
        <f>IF(N281="sníž. přenesená",J281,0)</f>
        <v>0</v>
      </c>
      <c r="BI281" s="240">
        <f>IF(N281="nulová",J281,0)</f>
        <v>0</v>
      </c>
      <c r="BJ281" s="17" t="s">
        <v>91</v>
      </c>
      <c r="BK281" s="240">
        <f>ROUND(I281*H281,2)</f>
        <v>0</v>
      </c>
      <c r="BL281" s="17" t="s">
        <v>214</v>
      </c>
      <c r="BM281" s="239" t="s">
        <v>877</v>
      </c>
    </row>
    <row r="282" s="2" customFormat="1" ht="37.8" customHeight="1">
      <c r="A282" s="38"/>
      <c r="B282" s="39"/>
      <c r="C282" s="227" t="s">
        <v>878</v>
      </c>
      <c r="D282" s="227" t="s">
        <v>210</v>
      </c>
      <c r="E282" s="228" t="s">
        <v>4002</v>
      </c>
      <c r="F282" s="229" t="s">
        <v>1768</v>
      </c>
      <c r="G282" s="230" t="s">
        <v>308</v>
      </c>
      <c r="H282" s="231">
        <v>2.7799999999999998</v>
      </c>
      <c r="I282" s="232"/>
      <c r="J282" s="233">
        <f>ROUND(I282*H282,2)</f>
        <v>0</v>
      </c>
      <c r="K282" s="234"/>
      <c r="L282" s="44"/>
      <c r="M282" s="235" t="s">
        <v>1</v>
      </c>
      <c r="N282" s="236" t="s">
        <v>44</v>
      </c>
      <c r="O282" s="91"/>
      <c r="P282" s="237">
        <f>O282*H282</f>
        <v>0</v>
      </c>
      <c r="Q282" s="237">
        <v>0</v>
      </c>
      <c r="R282" s="237">
        <f>Q282*H282</f>
        <v>0</v>
      </c>
      <c r="S282" s="237">
        <v>0</v>
      </c>
      <c r="T282" s="238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9" t="s">
        <v>214</v>
      </c>
      <c r="AT282" s="239" t="s">
        <v>210</v>
      </c>
      <c r="AU282" s="239" t="s">
        <v>85</v>
      </c>
      <c r="AY282" s="17" t="s">
        <v>208</v>
      </c>
      <c r="BE282" s="240">
        <f>IF(N282="základní",J282,0)</f>
        <v>0</v>
      </c>
      <c r="BF282" s="240">
        <f>IF(N282="snížená",J282,0)</f>
        <v>0</v>
      </c>
      <c r="BG282" s="240">
        <f>IF(N282="zákl. přenesená",J282,0)</f>
        <v>0</v>
      </c>
      <c r="BH282" s="240">
        <f>IF(N282="sníž. přenesená",J282,0)</f>
        <v>0</v>
      </c>
      <c r="BI282" s="240">
        <f>IF(N282="nulová",J282,0)</f>
        <v>0</v>
      </c>
      <c r="BJ282" s="17" t="s">
        <v>91</v>
      </c>
      <c r="BK282" s="240">
        <f>ROUND(I282*H282,2)</f>
        <v>0</v>
      </c>
      <c r="BL282" s="17" t="s">
        <v>214</v>
      </c>
      <c r="BM282" s="239" t="s">
        <v>881</v>
      </c>
    </row>
    <row r="283" s="12" customFormat="1" ht="25.92" customHeight="1">
      <c r="A283" s="12"/>
      <c r="B283" s="211"/>
      <c r="C283" s="212"/>
      <c r="D283" s="213" t="s">
        <v>77</v>
      </c>
      <c r="E283" s="214" t="s">
        <v>4003</v>
      </c>
      <c r="F283" s="214" t="s">
        <v>4003</v>
      </c>
      <c r="G283" s="212"/>
      <c r="H283" s="212"/>
      <c r="I283" s="215"/>
      <c r="J283" s="216">
        <f>BK283</f>
        <v>0</v>
      </c>
      <c r="K283" s="212"/>
      <c r="L283" s="217"/>
      <c r="M283" s="218"/>
      <c r="N283" s="219"/>
      <c r="O283" s="219"/>
      <c r="P283" s="220">
        <f>SUM(P284:P285)</f>
        <v>0</v>
      </c>
      <c r="Q283" s="219"/>
      <c r="R283" s="220">
        <f>SUM(R284:R285)</f>
        <v>0</v>
      </c>
      <c r="S283" s="219"/>
      <c r="T283" s="221">
        <f>SUM(T284:T285)</f>
        <v>0</v>
      </c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R283" s="222" t="s">
        <v>85</v>
      </c>
      <c r="AT283" s="223" t="s">
        <v>77</v>
      </c>
      <c r="AU283" s="223" t="s">
        <v>78</v>
      </c>
      <c r="AY283" s="222" t="s">
        <v>208</v>
      </c>
      <c r="BK283" s="224">
        <f>SUM(BK284:BK285)</f>
        <v>0</v>
      </c>
    </row>
    <row r="284" s="2" customFormat="1" ht="24.15" customHeight="1">
      <c r="A284" s="38"/>
      <c r="B284" s="39"/>
      <c r="C284" s="227" t="s">
        <v>549</v>
      </c>
      <c r="D284" s="227" t="s">
        <v>210</v>
      </c>
      <c r="E284" s="228" t="s">
        <v>4004</v>
      </c>
      <c r="F284" s="229" t="s">
        <v>4005</v>
      </c>
      <c r="G284" s="230" t="s">
        <v>689</v>
      </c>
      <c r="H284" s="231">
        <v>1</v>
      </c>
      <c r="I284" s="232"/>
      <c r="J284" s="233">
        <f>ROUND(I284*H284,2)</f>
        <v>0</v>
      </c>
      <c r="K284" s="234"/>
      <c r="L284" s="44"/>
      <c r="M284" s="235" t="s">
        <v>1</v>
      </c>
      <c r="N284" s="236" t="s">
        <v>44</v>
      </c>
      <c r="O284" s="91"/>
      <c r="P284" s="237">
        <f>O284*H284</f>
        <v>0</v>
      </c>
      <c r="Q284" s="237">
        <v>0</v>
      </c>
      <c r="R284" s="237">
        <f>Q284*H284</f>
        <v>0</v>
      </c>
      <c r="S284" s="237">
        <v>0</v>
      </c>
      <c r="T284" s="238">
        <f>S284*H284</f>
        <v>0</v>
      </c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R284" s="239" t="s">
        <v>214</v>
      </c>
      <c r="AT284" s="239" t="s">
        <v>210</v>
      </c>
      <c r="AU284" s="239" t="s">
        <v>85</v>
      </c>
      <c r="AY284" s="17" t="s">
        <v>208</v>
      </c>
      <c r="BE284" s="240">
        <f>IF(N284="základní",J284,0)</f>
        <v>0</v>
      </c>
      <c r="BF284" s="240">
        <f>IF(N284="snížená",J284,0)</f>
        <v>0</v>
      </c>
      <c r="BG284" s="240">
        <f>IF(N284="zákl. přenesená",J284,0)</f>
        <v>0</v>
      </c>
      <c r="BH284" s="240">
        <f>IF(N284="sníž. přenesená",J284,0)</f>
        <v>0</v>
      </c>
      <c r="BI284" s="240">
        <f>IF(N284="nulová",J284,0)</f>
        <v>0</v>
      </c>
      <c r="BJ284" s="17" t="s">
        <v>91</v>
      </c>
      <c r="BK284" s="240">
        <f>ROUND(I284*H284,2)</f>
        <v>0</v>
      </c>
      <c r="BL284" s="17" t="s">
        <v>214</v>
      </c>
      <c r="BM284" s="239" t="s">
        <v>884</v>
      </c>
    </row>
    <row r="285" s="2" customFormat="1" ht="24.15" customHeight="1">
      <c r="A285" s="38"/>
      <c r="B285" s="39"/>
      <c r="C285" s="227" t="s">
        <v>885</v>
      </c>
      <c r="D285" s="227" t="s">
        <v>210</v>
      </c>
      <c r="E285" s="228" t="s">
        <v>4006</v>
      </c>
      <c r="F285" s="229" t="s">
        <v>4007</v>
      </c>
      <c r="G285" s="230" t="s">
        <v>689</v>
      </c>
      <c r="H285" s="231">
        <v>1</v>
      </c>
      <c r="I285" s="232"/>
      <c r="J285" s="233">
        <f>ROUND(I285*H285,2)</f>
        <v>0</v>
      </c>
      <c r="K285" s="234"/>
      <c r="L285" s="44"/>
      <c r="M285" s="235" t="s">
        <v>1</v>
      </c>
      <c r="N285" s="236" t="s">
        <v>44</v>
      </c>
      <c r="O285" s="91"/>
      <c r="P285" s="237">
        <f>O285*H285</f>
        <v>0</v>
      </c>
      <c r="Q285" s="237">
        <v>0</v>
      </c>
      <c r="R285" s="237">
        <f>Q285*H285</f>
        <v>0</v>
      </c>
      <c r="S285" s="237">
        <v>0</v>
      </c>
      <c r="T285" s="238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9" t="s">
        <v>214</v>
      </c>
      <c r="AT285" s="239" t="s">
        <v>210</v>
      </c>
      <c r="AU285" s="239" t="s">
        <v>85</v>
      </c>
      <c r="AY285" s="17" t="s">
        <v>208</v>
      </c>
      <c r="BE285" s="240">
        <f>IF(N285="základní",J285,0)</f>
        <v>0</v>
      </c>
      <c r="BF285" s="240">
        <f>IF(N285="snížená",J285,0)</f>
        <v>0</v>
      </c>
      <c r="BG285" s="240">
        <f>IF(N285="zákl. přenesená",J285,0)</f>
        <v>0</v>
      </c>
      <c r="BH285" s="240">
        <f>IF(N285="sníž. přenesená",J285,0)</f>
        <v>0</v>
      </c>
      <c r="BI285" s="240">
        <f>IF(N285="nulová",J285,0)</f>
        <v>0</v>
      </c>
      <c r="BJ285" s="17" t="s">
        <v>91</v>
      </c>
      <c r="BK285" s="240">
        <f>ROUND(I285*H285,2)</f>
        <v>0</v>
      </c>
      <c r="BL285" s="17" t="s">
        <v>214</v>
      </c>
      <c r="BM285" s="239" t="s">
        <v>888</v>
      </c>
    </row>
    <row r="286" s="12" customFormat="1" ht="25.92" customHeight="1">
      <c r="A286" s="12"/>
      <c r="B286" s="211"/>
      <c r="C286" s="212"/>
      <c r="D286" s="213" t="s">
        <v>77</v>
      </c>
      <c r="E286" s="214" t="s">
        <v>4008</v>
      </c>
      <c r="F286" s="214" t="s">
        <v>4008</v>
      </c>
      <c r="G286" s="212"/>
      <c r="H286" s="212"/>
      <c r="I286" s="215"/>
      <c r="J286" s="216">
        <f>BK286</f>
        <v>0</v>
      </c>
      <c r="K286" s="212"/>
      <c r="L286" s="217"/>
      <c r="M286" s="218"/>
      <c r="N286" s="219"/>
      <c r="O286" s="219"/>
      <c r="P286" s="220">
        <f>SUM(P287:P290)</f>
        <v>0</v>
      </c>
      <c r="Q286" s="219"/>
      <c r="R286" s="220">
        <f>SUM(R287:R290)</f>
        <v>0</v>
      </c>
      <c r="S286" s="219"/>
      <c r="T286" s="221">
        <f>SUM(T287:T290)</f>
        <v>0</v>
      </c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R286" s="222" t="s">
        <v>85</v>
      </c>
      <c r="AT286" s="223" t="s">
        <v>77</v>
      </c>
      <c r="AU286" s="223" t="s">
        <v>78</v>
      </c>
      <c r="AY286" s="222" t="s">
        <v>208</v>
      </c>
      <c r="BK286" s="224">
        <f>SUM(BK287:BK290)</f>
        <v>0</v>
      </c>
    </row>
    <row r="287" s="2" customFormat="1" ht="24.15" customHeight="1">
      <c r="A287" s="38"/>
      <c r="B287" s="39"/>
      <c r="C287" s="227" t="s">
        <v>554</v>
      </c>
      <c r="D287" s="227" t="s">
        <v>210</v>
      </c>
      <c r="E287" s="228" t="s">
        <v>4009</v>
      </c>
      <c r="F287" s="229" t="s">
        <v>4010</v>
      </c>
      <c r="G287" s="230" t="s">
        <v>689</v>
      </c>
      <c r="H287" s="231">
        <v>1</v>
      </c>
      <c r="I287" s="232"/>
      <c r="J287" s="233">
        <f>ROUND(I287*H287,2)</f>
        <v>0</v>
      </c>
      <c r="K287" s="234"/>
      <c r="L287" s="44"/>
      <c r="M287" s="235" t="s">
        <v>1</v>
      </c>
      <c r="N287" s="236" t="s">
        <v>44</v>
      </c>
      <c r="O287" s="91"/>
      <c r="P287" s="237">
        <f>O287*H287</f>
        <v>0</v>
      </c>
      <c r="Q287" s="237">
        <v>0</v>
      </c>
      <c r="R287" s="237">
        <f>Q287*H287</f>
        <v>0</v>
      </c>
      <c r="S287" s="237">
        <v>0</v>
      </c>
      <c r="T287" s="238">
        <f>S287*H287</f>
        <v>0</v>
      </c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R287" s="239" t="s">
        <v>214</v>
      </c>
      <c r="AT287" s="239" t="s">
        <v>210</v>
      </c>
      <c r="AU287" s="239" t="s">
        <v>85</v>
      </c>
      <c r="AY287" s="17" t="s">
        <v>208</v>
      </c>
      <c r="BE287" s="240">
        <f>IF(N287="základní",J287,0)</f>
        <v>0</v>
      </c>
      <c r="BF287" s="240">
        <f>IF(N287="snížená",J287,0)</f>
        <v>0</v>
      </c>
      <c r="BG287" s="240">
        <f>IF(N287="zákl. přenesená",J287,0)</f>
        <v>0</v>
      </c>
      <c r="BH287" s="240">
        <f>IF(N287="sníž. přenesená",J287,0)</f>
        <v>0</v>
      </c>
      <c r="BI287" s="240">
        <f>IF(N287="nulová",J287,0)</f>
        <v>0</v>
      </c>
      <c r="BJ287" s="17" t="s">
        <v>91</v>
      </c>
      <c r="BK287" s="240">
        <f>ROUND(I287*H287,2)</f>
        <v>0</v>
      </c>
      <c r="BL287" s="17" t="s">
        <v>214</v>
      </c>
      <c r="BM287" s="239" t="s">
        <v>891</v>
      </c>
    </row>
    <row r="288" s="2" customFormat="1" ht="24.15" customHeight="1">
      <c r="A288" s="38"/>
      <c r="B288" s="39"/>
      <c r="C288" s="227" t="s">
        <v>892</v>
      </c>
      <c r="D288" s="227" t="s">
        <v>210</v>
      </c>
      <c r="E288" s="228" t="s">
        <v>4011</v>
      </c>
      <c r="F288" s="229" t="s">
        <v>4012</v>
      </c>
      <c r="G288" s="230" t="s">
        <v>689</v>
      </c>
      <c r="H288" s="231">
        <v>1</v>
      </c>
      <c r="I288" s="232"/>
      <c r="J288" s="233">
        <f>ROUND(I288*H288,2)</f>
        <v>0</v>
      </c>
      <c r="K288" s="234"/>
      <c r="L288" s="44"/>
      <c r="M288" s="235" t="s">
        <v>1</v>
      </c>
      <c r="N288" s="236" t="s">
        <v>44</v>
      </c>
      <c r="O288" s="91"/>
      <c r="P288" s="237">
        <f>O288*H288</f>
        <v>0</v>
      </c>
      <c r="Q288" s="237">
        <v>0</v>
      </c>
      <c r="R288" s="237">
        <f>Q288*H288</f>
        <v>0</v>
      </c>
      <c r="S288" s="237">
        <v>0</v>
      </c>
      <c r="T288" s="238">
        <f>S288*H288</f>
        <v>0</v>
      </c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R288" s="239" t="s">
        <v>214</v>
      </c>
      <c r="AT288" s="239" t="s">
        <v>210</v>
      </c>
      <c r="AU288" s="239" t="s">
        <v>85</v>
      </c>
      <c r="AY288" s="17" t="s">
        <v>208</v>
      </c>
      <c r="BE288" s="240">
        <f>IF(N288="základní",J288,0)</f>
        <v>0</v>
      </c>
      <c r="BF288" s="240">
        <f>IF(N288="snížená",J288,0)</f>
        <v>0</v>
      </c>
      <c r="BG288" s="240">
        <f>IF(N288="zákl. přenesená",J288,0)</f>
        <v>0</v>
      </c>
      <c r="BH288" s="240">
        <f>IF(N288="sníž. přenesená",J288,0)</f>
        <v>0</v>
      </c>
      <c r="BI288" s="240">
        <f>IF(N288="nulová",J288,0)</f>
        <v>0</v>
      </c>
      <c r="BJ288" s="17" t="s">
        <v>91</v>
      </c>
      <c r="BK288" s="240">
        <f>ROUND(I288*H288,2)</f>
        <v>0</v>
      </c>
      <c r="BL288" s="17" t="s">
        <v>214</v>
      </c>
      <c r="BM288" s="239" t="s">
        <v>895</v>
      </c>
    </row>
    <row r="289" s="2" customFormat="1" ht="24.15" customHeight="1">
      <c r="A289" s="38"/>
      <c r="B289" s="39"/>
      <c r="C289" s="227" t="s">
        <v>557</v>
      </c>
      <c r="D289" s="227" t="s">
        <v>210</v>
      </c>
      <c r="E289" s="228" t="s">
        <v>4013</v>
      </c>
      <c r="F289" s="229" t="s">
        <v>4012</v>
      </c>
      <c r="G289" s="230" t="s">
        <v>689</v>
      </c>
      <c r="H289" s="231">
        <v>1</v>
      </c>
      <c r="I289" s="232"/>
      <c r="J289" s="233">
        <f>ROUND(I289*H289,2)</f>
        <v>0</v>
      </c>
      <c r="K289" s="234"/>
      <c r="L289" s="44"/>
      <c r="M289" s="235" t="s">
        <v>1</v>
      </c>
      <c r="N289" s="236" t="s">
        <v>44</v>
      </c>
      <c r="O289" s="91"/>
      <c r="P289" s="237">
        <f>O289*H289</f>
        <v>0</v>
      </c>
      <c r="Q289" s="237">
        <v>0</v>
      </c>
      <c r="R289" s="237">
        <f>Q289*H289</f>
        <v>0</v>
      </c>
      <c r="S289" s="237">
        <v>0</v>
      </c>
      <c r="T289" s="238">
        <f>S289*H289</f>
        <v>0</v>
      </c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R289" s="239" t="s">
        <v>214</v>
      </c>
      <c r="AT289" s="239" t="s">
        <v>210</v>
      </c>
      <c r="AU289" s="239" t="s">
        <v>85</v>
      </c>
      <c r="AY289" s="17" t="s">
        <v>208</v>
      </c>
      <c r="BE289" s="240">
        <f>IF(N289="základní",J289,0)</f>
        <v>0</v>
      </c>
      <c r="BF289" s="240">
        <f>IF(N289="snížená",J289,0)</f>
        <v>0</v>
      </c>
      <c r="BG289" s="240">
        <f>IF(N289="zákl. přenesená",J289,0)</f>
        <v>0</v>
      </c>
      <c r="BH289" s="240">
        <f>IF(N289="sníž. přenesená",J289,0)</f>
        <v>0</v>
      </c>
      <c r="BI289" s="240">
        <f>IF(N289="nulová",J289,0)</f>
        <v>0</v>
      </c>
      <c r="BJ289" s="17" t="s">
        <v>91</v>
      </c>
      <c r="BK289" s="240">
        <f>ROUND(I289*H289,2)</f>
        <v>0</v>
      </c>
      <c r="BL289" s="17" t="s">
        <v>214</v>
      </c>
      <c r="BM289" s="239" t="s">
        <v>898</v>
      </c>
    </row>
    <row r="290" s="2" customFormat="1" ht="33" customHeight="1">
      <c r="A290" s="38"/>
      <c r="B290" s="39"/>
      <c r="C290" s="227" t="s">
        <v>899</v>
      </c>
      <c r="D290" s="227" t="s">
        <v>210</v>
      </c>
      <c r="E290" s="228" t="s">
        <v>1769</v>
      </c>
      <c r="F290" s="229" t="s">
        <v>4014</v>
      </c>
      <c r="G290" s="230" t="s">
        <v>1905</v>
      </c>
      <c r="H290" s="231">
        <v>50.399999999999999</v>
      </c>
      <c r="I290" s="232"/>
      <c r="J290" s="233">
        <f>ROUND(I290*H290,2)</f>
        <v>0</v>
      </c>
      <c r="K290" s="234"/>
      <c r="L290" s="44"/>
      <c r="M290" s="235" t="s">
        <v>1</v>
      </c>
      <c r="N290" s="236" t="s">
        <v>44</v>
      </c>
      <c r="O290" s="91"/>
      <c r="P290" s="237">
        <f>O290*H290</f>
        <v>0</v>
      </c>
      <c r="Q290" s="237">
        <v>0</v>
      </c>
      <c r="R290" s="237">
        <f>Q290*H290</f>
        <v>0</v>
      </c>
      <c r="S290" s="237">
        <v>0</v>
      </c>
      <c r="T290" s="238">
        <f>S290*H290</f>
        <v>0</v>
      </c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R290" s="239" t="s">
        <v>214</v>
      </c>
      <c r="AT290" s="239" t="s">
        <v>210</v>
      </c>
      <c r="AU290" s="239" t="s">
        <v>85</v>
      </c>
      <c r="AY290" s="17" t="s">
        <v>208</v>
      </c>
      <c r="BE290" s="240">
        <f>IF(N290="základní",J290,0)</f>
        <v>0</v>
      </c>
      <c r="BF290" s="240">
        <f>IF(N290="snížená",J290,0)</f>
        <v>0</v>
      </c>
      <c r="BG290" s="240">
        <f>IF(N290="zákl. přenesená",J290,0)</f>
        <v>0</v>
      </c>
      <c r="BH290" s="240">
        <f>IF(N290="sníž. přenesená",J290,0)</f>
        <v>0</v>
      </c>
      <c r="BI290" s="240">
        <f>IF(N290="nulová",J290,0)</f>
        <v>0</v>
      </c>
      <c r="BJ290" s="17" t="s">
        <v>91</v>
      </c>
      <c r="BK290" s="240">
        <f>ROUND(I290*H290,2)</f>
        <v>0</v>
      </c>
      <c r="BL290" s="17" t="s">
        <v>214</v>
      </c>
      <c r="BM290" s="239" t="s">
        <v>901</v>
      </c>
    </row>
    <row r="291" s="12" customFormat="1" ht="25.92" customHeight="1">
      <c r="A291" s="12"/>
      <c r="B291" s="211"/>
      <c r="C291" s="212"/>
      <c r="D291" s="213" t="s">
        <v>77</v>
      </c>
      <c r="E291" s="214" t="s">
        <v>1932</v>
      </c>
      <c r="F291" s="214" t="s">
        <v>1932</v>
      </c>
      <c r="G291" s="212"/>
      <c r="H291" s="212"/>
      <c r="I291" s="215"/>
      <c r="J291" s="216">
        <f>BK291</f>
        <v>0</v>
      </c>
      <c r="K291" s="212"/>
      <c r="L291" s="217"/>
      <c r="M291" s="218"/>
      <c r="N291" s="219"/>
      <c r="O291" s="219"/>
      <c r="P291" s="220">
        <f>SUM(P292:P300)</f>
        <v>0</v>
      </c>
      <c r="Q291" s="219"/>
      <c r="R291" s="220">
        <f>SUM(R292:R300)</f>
        <v>0</v>
      </c>
      <c r="S291" s="219"/>
      <c r="T291" s="221">
        <f>SUM(T292:T300)</f>
        <v>0</v>
      </c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R291" s="222" t="s">
        <v>85</v>
      </c>
      <c r="AT291" s="223" t="s">
        <v>77</v>
      </c>
      <c r="AU291" s="223" t="s">
        <v>78</v>
      </c>
      <c r="AY291" s="222" t="s">
        <v>208</v>
      </c>
      <c r="BK291" s="224">
        <f>SUM(BK292:BK300)</f>
        <v>0</v>
      </c>
    </row>
    <row r="292" s="2" customFormat="1" ht="16.5" customHeight="1">
      <c r="A292" s="38"/>
      <c r="B292" s="39"/>
      <c r="C292" s="227" t="s">
        <v>561</v>
      </c>
      <c r="D292" s="227" t="s">
        <v>210</v>
      </c>
      <c r="E292" s="228" t="s">
        <v>1933</v>
      </c>
      <c r="F292" s="229" t="s">
        <v>1934</v>
      </c>
      <c r="G292" s="230" t="s">
        <v>1288</v>
      </c>
      <c r="H292" s="231">
        <v>1</v>
      </c>
      <c r="I292" s="232"/>
      <c r="J292" s="233">
        <f>ROUND(I292*H292,2)</f>
        <v>0</v>
      </c>
      <c r="K292" s="234"/>
      <c r="L292" s="44"/>
      <c r="M292" s="235" t="s">
        <v>1</v>
      </c>
      <c r="N292" s="236" t="s">
        <v>44</v>
      </c>
      <c r="O292" s="91"/>
      <c r="P292" s="237">
        <f>O292*H292</f>
        <v>0</v>
      </c>
      <c r="Q292" s="237">
        <v>0</v>
      </c>
      <c r="R292" s="237">
        <f>Q292*H292</f>
        <v>0</v>
      </c>
      <c r="S292" s="237">
        <v>0</v>
      </c>
      <c r="T292" s="238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9" t="s">
        <v>214</v>
      </c>
      <c r="AT292" s="239" t="s">
        <v>210</v>
      </c>
      <c r="AU292" s="239" t="s">
        <v>85</v>
      </c>
      <c r="AY292" s="17" t="s">
        <v>208</v>
      </c>
      <c r="BE292" s="240">
        <f>IF(N292="základní",J292,0)</f>
        <v>0</v>
      </c>
      <c r="BF292" s="240">
        <f>IF(N292="snížená",J292,0)</f>
        <v>0</v>
      </c>
      <c r="BG292" s="240">
        <f>IF(N292="zákl. přenesená",J292,0)</f>
        <v>0</v>
      </c>
      <c r="BH292" s="240">
        <f>IF(N292="sníž. přenesená",J292,0)</f>
        <v>0</v>
      </c>
      <c r="BI292" s="240">
        <f>IF(N292="nulová",J292,0)</f>
        <v>0</v>
      </c>
      <c r="BJ292" s="17" t="s">
        <v>91</v>
      </c>
      <c r="BK292" s="240">
        <f>ROUND(I292*H292,2)</f>
        <v>0</v>
      </c>
      <c r="BL292" s="17" t="s">
        <v>214</v>
      </c>
      <c r="BM292" s="239" t="s">
        <v>904</v>
      </c>
    </row>
    <row r="293" s="2" customFormat="1" ht="16.5" customHeight="1">
      <c r="A293" s="38"/>
      <c r="B293" s="39"/>
      <c r="C293" s="227" t="s">
        <v>905</v>
      </c>
      <c r="D293" s="227" t="s">
        <v>210</v>
      </c>
      <c r="E293" s="228" t="s">
        <v>1935</v>
      </c>
      <c r="F293" s="229" t="s">
        <v>1936</v>
      </c>
      <c r="G293" s="230" t="s">
        <v>1288</v>
      </c>
      <c r="H293" s="231">
        <v>1</v>
      </c>
      <c r="I293" s="232"/>
      <c r="J293" s="233">
        <f>ROUND(I293*H293,2)</f>
        <v>0</v>
      </c>
      <c r="K293" s="234"/>
      <c r="L293" s="44"/>
      <c r="M293" s="235" t="s">
        <v>1</v>
      </c>
      <c r="N293" s="236" t="s">
        <v>44</v>
      </c>
      <c r="O293" s="91"/>
      <c r="P293" s="237">
        <f>O293*H293</f>
        <v>0</v>
      </c>
      <c r="Q293" s="237">
        <v>0</v>
      </c>
      <c r="R293" s="237">
        <f>Q293*H293</f>
        <v>0</v>
      </c>
      <c r="S293" s="237">
        <v>0</v>
      </c>
      <c r="T293" s="238">
        <f>S293*H293</f>
        <v>0</v>
      </c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R293" s="239" t="s">
        <v>214</v>
      </c>
      <c r="AT293" s="239" t="s">
        <v>210</v>
      </c>
      <c r="AU293" s="239" t="s">
        <v>85</v>
      </c>
      <c r="AY293" s="17" t="s">
        <v>208</v>
      </c>
      <c r="BE293" s="240">
        <f>IF(N293="základní",J293,0)</f>
        <v>0</v>
      </c>
      <c r="BF293" s="240">
        <f>IF(N293="snížená",J293,0)</f>
        <v>0</v>
      </c>
      <c r="BG293" s="240">
        <f>IF(N293="zákl. přenesená",J293,0)</f>
        <v>0</v>
      </c>
      <c r="BH293" s="240">
        <f>IF(N293="sníž. přenesená",J293,0)</f>
        <v>0</v>
      </c>
      <c r="BI293" s="240">
        <f>IF(N293="nulová",J293,0)</f>
        <v>0</v>
      </c>
      <c r="BJ293" s="17" t="s">
        <v>91</v>
      </c>
      <c r="BK293" s="240">
        <f>ROUND(I293*H293,2)</f>
        <v>0</v>
      </c>
      <c r="BL293" s="17" t="s">
        <v>214</v>
      </c>
      <c r="BM293" s="239" t="s">
        <v>908</v>
      </c>
    </row>
    <row r="294" s="2" customFormat="1" ht="16.5" customHeight="1">
      <c r="A294" s="38"/>
      <c r="B294" s="39"/>
      <c r="C294" s="227" t="s">
        <v>564</v>
      </c>
      <c r="D294" s="227" t="s">
        <v>210</v>
      </c>
      <c r="E294" s="228" t="s">
        <v>1937</v>
      </c>
      <c r="F294" s="229" t="s">
        <v>1938</v>
      </c>
      <c r="G294" s="230" t="s">
        <v>1288</v>
      </c>
      <c r="H294" s="231">
        <v>1</v>
      </c>
      <c r="I294" s="232"/>
      <c r="J294" s="233">
        <f>ROUND(I294*H294,2)</f>
        <v>0</v>
      </c>
      <c r="K294" s="234"/>
      <c r="L294" s="44"/>
      <c r="M294" s="235" t="s">
        <v>1</v>
      </c>
      <c r="N294" s="236" t="s">
        <v>44</v>
      </c>
      <c r="O294" s="91"/>
      <c r="P294" s="237">
        <f>O294*H294</f>
        <v>0</v>
      </c>
      <c r="Q294" s="237">
        <v>0</v>
      </c>
      <c r="R294" s="237">
        <f>Q294*H294</f>
        <v>0</v>
      </c>
      <c r="S294" s="237">
        <v>0</v>
      </c>
      <c r="T294" s="238">
        <f>S294*H294</f>
        <v>0</v>
      </c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R294" s="239" t="s">
        <v>214</v>
      </c>
      <c r="AT294" s="239" t="s">
        <v>210</v>
      </c>
      <c r="AU294" s="239" t="s">
        <v>85</v>
      </c>
      <c r="AY294" s="17" t="s">
        <v>208</v>
      </c>
      <c r="BE294" s="240">
        <f>IF(N294="základní",J294,0)</f>
        <v>0</v>
      </c>
      <c r="BF294" s="240">
        <f>IF(N294="snížená",J294,0)</f>
        <v>0</v>
      </c>
      <c r="BG294" s="240">
        <f>IF(N294="zákl. přenesená",J294,0)</f>
        <v>0</v>
      </c>
      <c r="BH294" s="240">
        <f>IF(N294="sníž. přenesená",J294,0)</f>
        <v>0</v>
      </c>
      <c r="BI294" s="240">
        <f>IF(N294="nulová",J294,0)</f>
        <v>0</v>
      </c>
      <c r="BJ294" s="17" t="s">
        <v>91</v>
      </c>
      <c r="BK294" s="240">
        <f>ROUND(I294*H294,2)</f>
        <v>0</v>
      </c>
      <c r="BL294" s="17" t="s">
        <v>214</v>
      </c>
      <c r="BM294" s="239" t="s">
        <v>911</v>
      </c>
    </row>
    <row r="295" s="2" customFormat="1" ht="16.5" customHeight="1">
      <c r="A295" s="38"/>
      <c r="B295" s="39"/>
      <c r="C295" s="227" t="s">
        <v>912</v>
      </c>
      <c r="D295" s="227" t="s">
        <v>210</v>
      </c>
      <c r="E295" s="228" t="s">
        <v>1939</v>
      </c>
      <c r="F295" s="229" t="s">
        <v>1940</v>
      </c>
      <c r="G295" s="230" t="s">
        <v>1288</v>
      </c>
      <c r="H295" s="231">
        <v>1</v>
      </c>
      <c r="I295" s="232"/>
      <c r="J295" s="233">
        <f>ROUND(I295*H295,2)</f>
        <v>0</v>
      </c>
      <c r="K295" s="234"/>
      <c r="L295" s="44"/>
      <c r="M295" s="235" t="s">
        <v>1</v>
      </c>
      <c r="N295" s="236" t="s">
        <v>44</v>
      </c>
      <c r="O295" s="91"/>
      <c r="P295" s="237">
        <f>O295*H295</f>
        <v>0</v>
      </c>
      <c r="Q295" s="237">
        <v>0</v>
      </c>
      <c r="R295" s="237">
        <f>Q295*H295</f>
        <v>0</v>
      </c>
      <c r="S295" s="237">
        <v>0</v>
      </c>
      <c r="T295" s="238">
        <f>S295*H295</f>
        <v>0</v>
      </c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R295" s="239" t="s">
        <v>214</v>
      </c>
      <c r="AT295" s="239" t="s">
        <v>210</v>
      </c>
      <c r="AU295" s="239" t="s">
        <v>85</v>
      </c>
      <c r="AY295" s="17" t="s">
        <v>208</v>
      </c>
      <c r="BE295" s="240">
        <f>IF(N295="základní",J295,0)</f>
        <v>0</v>
      </c>
      <c r="BF295" s="240">
        <f>IF(N295="snížená",J295,0)</f>
        <v>0</v>
      </c>
      <c r="BG295" s="240">
        <f>IF(N295="zákl. přenesená",J295,0)</f>
        <v>0</v>
      </c>
      <c r="BH295" s="240">
        <f>IF(N295="sníž. přenesená",J295,0)</f>
        <v>0</v>
      </c>
      <c r="BI295" s="240">
        <f>IF(N295="nulová",J295,0)</f>
        <v>0</v>
      </c>
      <c r="BJ295" s="17" t="s">
        <v>91</v>
      </c>
      <c r="BK295" s="240">
        <f>ROUND(I295*H295,2)</f>
        <v>0</v>
      </c>
      <c r="BL295" s="17" t="s">
        <v>214</v>
      </c>
      <c r="BM295" s="239" t="s">
        <v>915</v>
      </c>
    </row>
    <row r="296" s="2" customFormat="1" ht="16.5" customHeight="1">
      <c r="A296" s="38"/>
      <c r="B296" s="39"/>
      <c r="C296" s="227" t="s">
        <v>568</v>
      </c>
      <c r="D296" s="227" t="s">
        <v>210</v>
      </c>
      <c r="E296" s="228" t="s">
        <v>1941</v>
      </c>
      <c r="F296" s="229" t="s">
        <v>1942</v>
      </c>
      <c r="G296" s="230" t="s">
        <v>1288</v>
      </c>
      <c r="H296" s="231">
        <v>1</v>
      </c>
      <c r="I296" s="232"/>
      <c r="J296" s="233">
        <f>ROUND(I296*H296,2)</f>
        <v>0</v>
      </c>
      <c r="K296" s="234"/>
      <c r="L296" s="44"/>
      <c r="M296" s="235" t="s">
        <v>1</v>
      </c>
      <c r="N296" s="236" t="s">
        <v>44</v>
      </c>
      <c r="O296" s="91"/>
      <c r="P296" s="237">
        <f>O296*H296</f>
        <v>0</v>
      </c>
      <c r="Q296" s="237">
        <v>0</v>
      </c>
      <c r="R296" s="237">
        <f>Q296*H296</f>
        <v>0</v>
      </c>
      <c r="S296" s="237">
        <v>0</v>
      </c>
      <c r="T296" s="238">
        <f>S296*H296</f>
        <v>0</v>
      </c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R296" s="239" t="s">
        <v>214</v>
      </c>
      <c r="AT296" s="239" t="s">
        <v>210</v>
      </c>
      <c r="AU296" s="239" t="s">
        <v>85</v>
      </c>
      <c r="AY296" s="17" t="s">
        <v>208</v>
      </c>
      <c r="BE296" s="240">
        <f>IF(N296="základní",J296,0)</f>
        <v>0</v>
      </c>
      <c r="BF296" s="240">
        <f>IF(N296="snížená",J296,0)</f>
        <v>0</v>
      </c>
      <c r="BG296" s="240">
        <f>IF(N296="zákl. přenesená",J296,0)</f>
        <v>0</v>
      </c>
      <c r="BH296" s="240">
        <f>IF(N296="sníž. přenesená",J296,0)</f>
        <v>0</v>
      </c>
      <c r="BI296" s="240">
        <f>IF(N296="nulová",J296,0)</f>
        <v>0</v>
      </c>
      <c r="BJ296" s="17" t="s">
        <v>91</v>
      </c>
      <c r="BK296" s="240">
        <f>ROUND(I296*H296,2)</f>
        <v>0</v>
      </c>
      <c r="BL296" s="17" t="s">
        <v>214</v>
      </c>
      <c r="BM296" s="239" t="s">
        <v>918</v>
      </c>
    </row>
    <row r="297" s="2" customFormat="1" ht="16.5" customHeight="1">
      <c r="A297" s="38"/>
      <c r="B297" s="39"/>
      <c r="C297" s="227" t="s">
        <v>919</v>
      </c>
      <c r="D297" s="227" t="s">
        <v>210</v>
      </c>
      <c r="E297" s="228" t="s">
        <v>1943</v>
      </c>
      <c r="F297" s="229" t="s">
        <v>1944</v>
      </c>
      <c r="G297" s="230" t="s">
        <v>1288</v>
      </c>
      <c r="H297" s="231">
        <v>1</v>
      </c>
      <c r="I297" s="232"/>
      <c r="J297" s="233">
        <f>ROUND(I297*H297,2)</f>
        <v>0</v>
      </c>
      <c r="K297" s="234"/>
      <c r="L297" s="44"/>
      <c r="M297" s="235" t="s">
        <v>1</v>
      </c>
      <c r="N297" s="236" t="s">
        <v>44</v>
      </c>
      <c r="O297" s="91"/>
      <c r="P297" s="237">
        <f>O297*H297</f>
        <v>0</v>
      </c>
      <c r="Q297" s="237">
        <v>0</v>
      </c>
      <c r="R297" s="237">
        <f>Q297*H297</f>
        <v>0</v>
      </c>
      <c r="S297" s="237">
        <v>0</v>
      </c>
      <c r="T297" s="238">
        <f>S297*H297</f>
        <v>0</v>
      </c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R297" s="239" t="s">
        <v>214</v>
      </c>
      <c r="AT297" s="239" t="s">
        <v>210</v>
      </c>
      <c r="AU297" s="239" t="s">
        <v>85</v>
      </c>
      <c r="AY297" s="17" t="s">
        <v>208</v>
      </c>
      <c r="BE297" s="240">
        <f>IF(N297="základní",J297,0)</f>
        <v>0</v>
      </c>
      <c r="BF297" s="240">
        <f>IF(N297="snížená",J297,0)</f>
        <v>0</v>
      </c>
      <c r="BG297" s="240">
        <f>IF(N297="zákl. přenesená",J297,0)</f>
        <v>0</v>
      </c>
      <c r="BH297" s="240">
        <f>IF(N297="sníž. přenesená",J297,0)</f>
        <v>0</v>
      </c>
      <c r="BI297" s="240">
        <f>IF(N297="nulová",J297,0)</f>
        <v>0</v>
      </c>
      <c r="BJ297" s="17" t="s">
        <v>91</v>
      </c>
      <c r="BK297" s="240">
        <f>ROUND(I297*H297,2)</f>
        <v>0</v>
      </c>
      <c r="BL297" s="17" t="s">
        <v>214</v>
      </c>
      <c r="BM297" s="239" t="s">
        <v>922</v>
      </c>
    </row>
    <row r="298" s="2" customFormat="1" ht="16.5" customHeight="1">
      <c r="A298" s="38"/>
      <c r="B298" s="39"/>
      <c r="C298" s="227" t="s">
        <v>573</v>
      </c>
      <c r="D298" s="227" t="s">
        <v>210</v>
      </c>
      <c r="E298" s="228" t="s">
        <v>1945</v>
      </c>
      <c r="F298" s="229" t="s">
        <v>1946</v>
      </c>
      <c r="G298" s="230" t="s">
        <v>1288</v>
      </c>
      <c r="H298" s="231">
        <v>1</v>
      </c>
      <c r="I298" s="232"/>
      <c r="J298" s="233">
        <f>ROUND(I298*H298,2)</f>
        <v>0</v>
      </c>
      <c r="K298" s="234"/>
      <c r="L298" s="44"/>
      <c r="M298" s="235" t="s">
        <v>1</v>
      </c>
      <c r="N298" s="236" t="s">
        <v>44</v>
      </c>
      <c r="O298" s="91"/>
      <c r="P298" s="237">
        <f>O298*H298</f>
        <v>0</v>
      </c>
      <c r="Q298" s="237">
        <v>0</v>
      </c>
      <c r="R298" s="237">
        <f>Q298*H298</f>
        <v>0</v>
      </c>
      <c r="S298" s="237">
        <v>0</v>
      </c>
      <c r="T298" s="238">
        <f>S298*H298</f>
        <v>0</v>
      </c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R298" s="239" t="s">
        <v>214</v>
      </c>
      <c r="AT298" s="239" t="s">
        <v>210</v>
      </c>
      <c r="AU298" s="239" t="s">
        <v>85</v>
      </c>
      <c r="AY298" s="17" t="s">
        <v>208</v>
      </c>
      <c r="BE298" s="240">
        <f>IF(N298="základní",J298,0)</f>
        <v>0</v>
      </c>
      <c r="BF298" s="240">
        <f>IF(N298="snížená",J298,0)</f>
        <v>0</v>
      </c>
      <c r="BG298" s="240">
        <f>IF(N298="zákl. přenesená",J298,0)</f>
        <v>0</v>
      </c>
      <c r="BH298" s="240">
        <f>IF(N298="sníž. přenesená",J298,0)</f>
        <v>0</v>
      </c>
      <c r="BI298" s="240">
        <f>IF(N298="nulová",J298,0)</f>
        <v>0</v>
      </c>
      <c r="BJ298" s="17" t="s">
        <v>91</v>
      </c>
      <c r="BK298" s="240">
        <f>ROUND(I298*H298,2)</f>
        <v>0</v>
      </c>
      <c r="BL298" s="17" t="s">
        <v>214</v>
      </c>
      <c r="BM298" s="239" t="s">
        <v>925</v>
      </c>
    </row>
    <row r="299" s="2" customFormat="1" ht="16.5" customHeight="1">
      <c r="A299" s="38"/>
      <c r="B299" s="39"/>
      <c r="C299" s="227" t="s">
        <v>926</v>
      </c>
      <c r="D299" s="227" t="s">
        <v>210</v>
      </c>
      <c r="E299" s="228" t="s">
        <v>1947</v>
      </c>
      <c r="F299" s="229" t="s">
        <v>1948</v>
      </c>
      <c r="G299" s="230" t="s">
        <v>1288</v>
      </c>
      <c r="H299" s="231">
        <v>1</v>
      </c>
      <c r="I299" s="232"/>
      <c r="J299" s="233">
        <f>ROUND(I299*H299,2)</f>
        <v>0</v>
      </c>
      <c r="K299" s="234"/>
      <c r="L299" s="44"/>
      <c r="M299" s="235" t="s">
        <v>1</v>
      </c>
      <c r="N299" s="236" t="s">
        <v>44</v>
      </c>
      <c r="O299" s="91"/>
      <c r="P299" s="237">
        <f>O299*H299</f>
        <v>0</v>
      </c>
      <c r="Q299" s="237">
        <v>0</v>
      </c>
      <c r="R299" s="237">
        <f>Q299*H299</f>
        <v>0</v>
      </c>
      <c r="S299" s="237">
        <v>0</v>
      </c>
      <c r="T299" s="238">
        <f>S299*H299</f>
        <v>0</v>
      </c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R299" s="239" t="s">
        <v>214</v>
      </c>
      <c r="AT299" s="239" t="s">
        <v>210</v>
      </c>
      <c r="AU299" s="239" t="s">
        <v>85</v>
      </c>
      <c r="AY299" s="17" t="s">
        <v>208</v>
      </c>
      <c r="BE299" s="240">
        <f>IF(N299="základní",J299,0)</f>
        <v>0</v>
      </c>
      <c r="BF299" s="240">
        <f>IF(N299="snížená",J299,0)</f>
        <v>0</v>
      </c>
      <c r="BG299" s="240">
        <f>IF(N299="zákl. přenesená",J299,0)</f>
        <v>0</v>
      </c>
      <c r="BH299" s="240">
        <f>IF(N299="sníž. přenesená",J299,0)</f>
        <v>0</v>
      </c>
      <c r="BI299" s="240">
        <f>IF(N299="nulová",J299,0)</f>
        <v>0</v>
      </c>
      <c r="BJ299" s="17" t="s">
        <v>91</v>
      </c>
      <c r="BK299" s="240">
        <f>ROUND(I299*H299,2)</f>
        <v>0</v>
      </c>
      <c r="BL299" s="17" t="s">
        <v>214</v>
      </c>
      <c r="BM299" s="239" t="s">
        <v>929</v>
      </c>
    </row>
    <row r="300" s="2" customFormat="1" ht="16.5" customHeight="1">
      <c r="A300" s="38"/>
      <c r="B300" s="39"/>
      <c r="C300" s="227" t="s">
        <v>577</v>
      </c>
      <c r="D300" s="227" t="s">
        <v>210</v>
      </c>
      <c r="E300" s="228" t="s">
        <v>1949</v>
      </c>
      <c r="F300" s="229" t="s">
        <v>1600</v>
      </c>
      <c r="G300" s="230" t="s">
        <v>1288</v>
      </c>
      <c r="H300" s="231">
        <v>1</v>
      </c>
      <c r="I300" s="232"/>
      <c r="J300" s="233">
        <f>ROUND(I300*H300,2)</f>
        <v>0</v>
      </c>
      <c r="K300" s="234"/>
      <c r="L300" s="44"/>
      <c r="M300" s="288" t="s">
        <v>1</v>
      </c>
      <c r="N300" s="289" t="s">
        <v>44</v>
      </c>
      <c r="O300" s="290"/>
      <c r="P300" s="291">
        <f>O300*H300</f>
        <v>0</v>
      </c>
      <c r="Q300" s="291">
        <v>0</v>
      </c>
      <c r="R300" s="291">
        <f>Q300*H300</f>
        <v>0</v>
      </c>
      <c r="S300" s="291">
        <v>0</v>
      </c>
      <c r="T300" s="292">
        <f>S300*H300</f>
        <v>0</v>
      </c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R300" s="239" t="s">
        <v>214</v>
      </c>
      <c r="AT300" s="239" t="s">
        <v>210</v>
      </c>
      <c r="AU300" s="239" t="s">
        <v>85</v>
      </c>
      <c r="AY300" s="17" t="s">
        <v>208</v>
      </c>
      <c r="BE300" s="240">
        <f>IF(N300="základní",J300,0)</f>
        <v>0</v>
      </c>
      <c r="BF300" s="240">
        <f>IF(N300="snížená",J300,0)</f>
        <v>0</v>
      </c>
      <c r="BG300" s="240">
        <f>IF(N300="zákl. přenesená",J300,0)</f>
        <v>0</v>
      </c>
      <c r="BH300" s="240">
        <f>IF(N300="sníž. přenesená",J300,0)</f>
        <v>0</v>
      </c>
      <c r="BI300" s="240">
        <f>IF(N300="nulová",J300,0)</f>
        <v>0</v>
      </c>
      <c r="BJ300" s="17" t="s">
        <v>91</v>
      </c>
      <c r="BK300" s="240">
        <f>ROUND(I300*H300,2)</f>
        <v>0</v>
      </c>
      <c r="BL300" s="17" t="s">
        <v>214</v>
      </c>
      <c r="BM300" s="239" t="s">
        <v>932</v>
      </c>
    </row>
    <row r="301" s="2" customFormat="1" ht="6.96" customHeight="1">
      <c r="A301" s="38"/>
      <c r="B301" s="66"/>
      <c r="C301" s="67"/>
      <c r="D301" s="67"/>
      <c r="E301" s="67"/>
      <c r="F301" s="67"/>
      <c r="G301" s="67"/>
      <c r="H301" s="67"/>
      <c r="I301" s="67"/>
      <c r="J301" s="67"/>
      <c r="K301" s="67"/>
      <c r="L301" s="44"/>
      <c r="M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</row>
  </sheetData>
  <sheetProtection sheet="1" autoFilter="0" formatColumns="0" formatRows="0" objects="1" scenarios="1" spinCount="100000" saltValue="ZkWTDUn69qsrLzH69yYM9YHfbheG7/lZ1fNlHQq+qeYeco4xVGEBxUB+W/zI8xhqmxGwRtR9VBLg7CNCMIja0A==" hashValue="ece9i70K/Dh+r/gwTFubGBDEgxNlVYP1ZPqiyfg1ake09TqD2tKve21zmagaskBKI2gOUIOA5y8DSQeXmkYh3w==" algorithmName="SHA-512" password="CC35"/>
  <autoFilter ref="C130:K300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9:H119"/>
    <mergeCell ref="E121:H121"/>
    <mergeCell ref="E123:H123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6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152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2694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ROUND(J129,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ROUND((SUM(BE129:BE253)),  2)</f>
        <v>0</v>
      </c>
      <c r="G35" s="38"/>
      <c r="H35" s="38"/>
      <c r="I35" s="164">
        <v>0.20999999999999999</v>
      </c>
      <c r="J35" s="163">
        <f>ROUND(((SUM(BE129:BE253))*I35),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ROUND((SUM(BF129:BF253)),  2)</f>
        <v>0</v>
      </c>
      <c r="G36" s="38"/>
      <c r="H36" s="38"/>
      <c r="I36" s="164">
        <v>0.14999999999999999</v>
      </c>
      <c r="J36" s="163">
        <f>ROUND(((SUM(BF129:BF253))*I36),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ROUND((SUM(BG129:BG253)),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ROUND((SUM(BH129:BH253)),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ROUND((SUM(BI129:BI253)),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D.1.08 - Elektroinstalace - silnoproud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J129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1951</v>
      </c>
      <c r="E99" s="191"/>
      <c r="F99" s="191"/>
      <c r="G99" s="191"/>
      <c r="H99" s="191"/>
      <c r="I99" s="191"/>
      <c r="J99" s="192">
        <f>J130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9" customFormat="1" ht="24.96" customHeight="1">
      <c r="A100" s="9"/>
      <c r="B100" s="188"/>
      <c r="C100" s="189"/>
      <c r="D100" s="190" t="s">
        <v>1952</v>
      </c>
      <c r="E100" s="191"/>
      <c r="F100" s="191"/>
      <c r="G100" s="191"/>
      <c r="H100" s="191"/>
      <c r="I100" s="191"/>
      <c r="J100" s="192">
        <f>J142</f>
        <v>0</v>
      </c>
      <c r="K100" s="189"/>
      <c r="L100" s="193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</row>
    <row r="101" hidden="1" s="9" customFormat="1" ht="24.96" customHeight="1">
      <c r="A101" s="9"/>
      <c r="B101" s="188"/>
      <c r="C101" s="189"/>
      <c r="D101" s="190" t="s">
        <v>1953</v>
      </c>
      <c r="E101" s="191"/>
      <c r="F101" s="191"/>
      <c r="G101" s="191"/>
      <c r="H101" s="191"/>
      <c r="I101" s="191"/>
      <c r="J101" s="192">
        <f>J167</f>
        <v>0</v>
      </c>
      <c r="K101" s="189"/>
      <c r="L101" s="193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</row>
    <row r="102" hidden="1" s="9" customFormat="1" ht="24.96" customHeight="1">
      <c r="A102" s="9"/>
      <c r="B102" s="188"/>
      <c r="C102" s="189"/>
      <c r="D102" s="190" t="s">
        <v>1954</v>
      </c>
      <c r="E102" s="191"/>
      <c r="F102" s="191"/>
      <c r="G102" s="191"/>
      <c r="H102" s="191"/>
      <c r="I102" s="191"/>
      <c r="J102" s="192">
        <f>J174</f>
        <v>0</v>
      </c>
      <c r="K102" s="189"/>
      <c r="L102" s="193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hidden="1" s="9" customFormat="1" ht="24.96" customHeight="1">
      <c r="A103" s="9"/>
      <c r="B103" s="188"/>
      <c r="C103" s="189"/>
      <c r="D103" s="190" t="s">
        <v>1955</v>
      </c>
      <c r="E103" s="191"/>
      <c r="F103" s="191"/>
      <c r="G103" s="191"/>
      <c r="H103" s="191"/>
      <c r="I103" s="191"/>
      <c r="J103" s="192">
        <f>J180</f>
        <v>0</v>
      </c>
      <c r="K103" s="189"/>
      <c r="L103" s="193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hidden="1" s="9" customFormat="1" ht="24.96" customHeight="1">
      <c r="A104" s="9"/>
      <c r="B104" s="188"/>
      <c r="C104" s="189"/>
      <c r="D104" s="190" t="s">
        <v>1956</v>
      </c>
      <c r="E104" s="191"/>
      <c r="F104" s="191"/>
      <c r="G104" s="191"/>
      <c r="H104" s="191"/>
      <c r="I104" s="191"/>
      <c r="J104" s="192">
        <f>J205</f>
        <v>0</v>
      </c>
      <c r="K104" s="189"/>
      <c r="L104" s="193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</row>
    <row r="105" hidden="1" s="9" customFormat="1" ht="24.96" customHeight="1">
      <c r="A105" s="9"/>
      <c r="B105" s="188"/>
      <c r="C105" s="189"/>
      <c r="D105" s="190" t="s">
        <v>1957</v>
      </c>
      <c r="E105" s="191"/>
      <c r="F105" s="191"/>
      <c r="G105" s="191"/>
      <c r="H105" s="191"/>
      <c r="I105" s="191"/>
      <c r="J105" s="192">
        <f>J217</f>
        <v>0</v>
      </c>
      <c r="K105" s="189"/>
      <c r="L105" s="193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hidden="1" s="9" customFormat="1" ht="24.96" customHeight="1">
      <c r="A106" s="9"/>
      <c r="B106" s="188"/>
      <c r="C106" s="189"/>
      <c r="D106" s="190" t="s">
        <v>4015</v>
      </c>
      <c r="E106" s="191"/>
      <c r="F106" s="191"/>
      <c r="G106" s="191"/>
      <c r="H106" s="191"/>
      <c r="I106" s="191"/>
      <c r="J106" s="192">
        <f>J232</f>
        <v>0</v>
      </c>
      <c r="K106" s="189"/>
      <c r="L106" s="193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</row>
    <row r="107" hidden="1" s="9" customFormat="1" ht="24.96" customHeight="1">
      <c r="A107" s="9"/>
      <c r="B107" s="188"/>
      <c r="C107" s="189"/>
      <c r="D107" s="190" t="s">
        <v>1958</v>
      </c>
      <c r="E107" s="191"/>
      <c r="F107" s="191"/>
      <c r="G107" s="191"/>
      <c r="H107" s="191"/>
      <c r="I107" s="191"/>
      <c r="J107" s="192">
        <f>J245</f>
        <v>0</v>
      </c>
      <c r="K107" s="189"/>
      <c r="L107" s="193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idden="1" s="2" customFormat="1" ht="21.84" customHeight="1">
      <c r="A108" s="38"/>
      <c r="B108" s="39"/>
      <c r="C108" s="40"/>
      <c r="D108" s="40"/>
      <c r="E108" s="40"/>
      <c r="F108" s="40"/>
      <c r="G108" s="40"/>
      <c r="H108" s="40"/>
      <c r="I108" s="40"/>
      <c r="J108" s="40"/>
      <c r="K108" s="40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hidden="1" s="2" customFormat="1" ht="6.96" customHeight="1">
      <c r="A109" s="38"/>
      <c r="B109" s="66"/>
      <c r="C109" s="67"/>
      <c r="D109" s="67"/>
      <c r="E109" s="67"/>
      <c r="F109" s="67"/>
      <c r="G109" s="67"/>
      <c r="H109" s="67"/>
      <c r="I109" s="67"/>
      <c r="J109" s="67"/>
      <c r="K109" s="67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hidden="1"/>
    <row r="111" hidden="1"/>
    <row r="112" hidden="1"/>
    <row r="113" s="2" customFormat="1" ht="6.96" customHeight="1">
      <c r="A113" s="38"/>
      <c r="B113" s="68"/>
      <c r="C113" s="69"/>
      <c r="D113" s="69"/>
      <c r="E113" s="69"/>
      <c r="F113" s="69"/>
      <c r="G113" s="69"/>
      <c r="H113" s="69"/>
      <c r="I113" s="69"/>
      <c r="J113" s="69"/>
      <c r="K113" s="69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24.96" customHeight="1">
      <c r="A114" s="38"/>
      <c r="B114" s="39"/>
      <c r="C114" s="23" t="s">
        <v>193</v>
      </c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6.96" customHeight="1">
      <c r="A115" s="38"/>
      <c r="B115" s="39"/>
      <c r="C115" s="40"/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2" customHeight="1">
      <c r="A116" s="38"/>
      <c r="B116" s="39"/>
      <c r="C116" s="32" t="s">
        <v>16</v>
      </c>
      <c r="D116" s="40"/>
      <c r="E116" s="40"/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26.25" customHeight="1">
      <c r="A117" s="38"/>
      <c r="B117" s="39"/>
      <c r="C117" s="40"/>
      <c r="D117" s="40"/>
      <c r="E117" s="183" t="str">
        <f>E7</f>
        <v>Přestavba a rozšíření domova pro seniory Jiráskova č.p.193 Broumov</v>
      </c>
      <c r="F117" s="32"/>
      <c r="G117" s="32"/>
      <c r="H117" s="32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1" customFormat="1" ht="12" customHeight="1">
      <c r="B118" s="21"/>
      <c r="C118" s="32" t="s">
        <v>157</v>
      </c>
      <c r="D118" s="22"/>
      <c r="E118" s="22"/>
      <c r="F118" s="22"/>
      <c r="G118" s="22"/>
      <c r="H118" s="22"/>
      <c r="I118" s="22"/>
      <c r="J118" s="22"/>
      <c r="K118" s="22"/>
      <c r="L118" s="20"/>
    </row>
    <row r="119" s="2" customFormat="1" ht="16.5" customHeight="1">
      <c r="A119" s="38"/>
      <c r="B119" s="39"/>
      <c r="C119" s="40"/>
      <c r="D119" s="40"/>
      <c r="E119" s="183" t="s">
        <v>3361</v>
      </c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12" customHeight="1">
      <c r="A120" s="38"/>
      <c r="B120" s="39"/>
      <c r="C120" s="32" t="s">
        <v>159</v>
      </c>
      <c r="D120" s="40"/>
      <c r="E120" s="40"/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6.5" customHeight="1">
      <c r="A121" s="38"/>
      <c r="B121" s="39"/>
      <c r="C121" s="40"/>
      <c r="D121" s="40"/>
      <c r="E121" s="76" t="str">
        <f>E11</f>
        <v>D.1.08 - Elektroinstalace - silnoproud</v>
      </c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6.96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12" customHeight="1">
      <c r="A123" s="38"/>
      <c r="B123" s="39"/>
      <c r="C123" s="32" t="s">
        <v>20</v>
      </c>
      <c r="D123" s="40"/>
      <c r="E123" s="40"/>
      <c r="F123" s="27" t="str">
        <f>F14</f>
        <v xml:space="preserve"> </v>
      </c>
      <c r="G123" s="40"/>
      <c r="H123" s="40"/>
      <c r="I123" s="32" t="s">
        <v>22</v>
      </c>
      <c r="J123" s="79" t="str">
        <f>IF(J14="","",J14)</f>
        <v>13. 3. 2022</v>
      </c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6.96" customHeight="1">
      <c r="A124" s="38"/>
      <c r="B124" s="39"/>
      <c r="C124" s="40"/>
      <c r="D124" s="40"/>
      <c r="E124" s="40"/>
      <c r="F124" s="40"/>
      <c r="G124" s="40"/>
      <c r="H124" s="40"/>
      <c r="I124" s="40"/>
      <c r="J124" s="40"/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40.05" customHeight="1">
      <c r="A125" s="38"/>
      <c r="B125" s="39"/>
      <c r="C125" s="32" t="s">
        <v>24</v>
      </c>
      <c r="D125" s="40"/>
      <c r="E125" s="40"/>
      <c r="F125" s="27" t="str">
        <f>E17</f>
        <v>Město Broumov, třída Masarykova 239,55001 Broumov</v>
      </c>
      <c r="G125" s="40"/>
      <c r="H125" s="40"/>
      <c r="I125" s="32" t="s">
        <v>32</v>
      </c>
      <c r="J125" s="36" t="str">
        <f>E23</f>
        <v xml:space="preserve">Ing. Ondřej Nesměrák, Ploštilova 1379,14300 Praha 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5.15" customHeight="1">
      <c r="A126" s="38"/>
      <c r="B126" s="39"/>
      <c r="C126" s="32" t="s">
        <v>30</v>
      </c>
      <c r="D126" s="40"/>
      <c r="E126" s="40"/>
      <c r="F126" s="27" t="str">
        <f>IF(E20="","",E20)</f>
        <v>Vyplň údaj</v>
      </c>
      <c r="G126" s="40"/>
      <c r="H126" s="40"/>
      <c r="I126" s="32" t="s">
        <v>36</v>
      </c>
      <c r="J126" s="36" t="str">
        <f>E26</f>
        <v xml:space="preserve"> </v>
      </c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2" customFormat="1" ht="10.32" customHeight="1">
      <c r="A127" s="38"/>
      <c r="B127" s="39"/>
      <c r="C127" s="40"/>
      <c r="D127" s="40"/>
      <c r="E127" s="40"/>
      <c r="F127" s="40"/>
      <c r="G127" s="40"/>
      <c r="H127" s="40"/>
      <c r="I127" s="40"/>
      <c r="J127" s="40"/>
      <c r="K127" s="40"/>
      <c r="L127" s="63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</row>
    <row r="128" s="11" customFormat="1" ht="29.28" customHeight="1">
      <c r="A128" s="199"/>
      <c r="B128" s="200"/>
      <c r="C128" s="201" t="s">
        <v>194</v>
      </c>
      <c r="D128" s="202" t="s">
        <v>63</v>
      </c>
      <c r="E128" s="202" t="s">
        <v>59</v>
      </c>
      <c r="F128" s="202" t="s">
        <v>60</v>
      </c>
      <c r="G128" s="202" t="s">
        <v>195</v>
      </c>
      <c r="H128" s="202" t="s">
        <v>196</v>
      </c>
      <c r="I128" s="202" t="s">
        <v>197</v>
      </c>
      <c r="J128" s="203" t="s">
        <v>163</v>
      </c>
      <c r="K128" s="204" t="s">
        <v>198</v>
      </c>
      <c r="L128" s="205"/>
      <c r="M128" s="100" t="s">
        <v>1</v>
      </c>
      <c r="N128" s="101" t="s">
        <v>42</v>
      </c>
      <c r="O128" s="101" t="s">
        <v>199</v>
      </c>
      <c r="P128" s="101" t="s">
        <v>200</v>
      </c>
      <c r="Q128" s="101" t="s">
        <v>201</v>
      </c>
      <c r="R128" s="101" t="s">
        <v>202</v>
      </c>
      <c r="S128" s="101" t="s">
        <v>203</v>
      </c>
      <c r="T128" s="102" t="s">
        <v>204</v>
      </c>
      <c r="U128" s="199"/>
      <c r="V128" s="199"/>
      <c r="W128" s="199"/>
      <c r="X128" s="199"/>
      <c r="Y128" s="199"/>
      <c r="Z128" s="199"/>
      <c r="AA128" s="199"/>
      <c r="AB128" s="199"/>
      <c r="AC128" s="199"/>
      <c r="AD128" s="199"/>
      <c r="AE128" s="199"/>
    </row>
    <row r="129" s="2" customFormat="1" ht="22.8" customHeight="1">
      <c r="A129" s="38"/>
      <c r="B129" s="39"/>
      <c r="C129" s="107" t="s">
        <v>205</v>
      </c>
      <c r="D129" s="40"/>
      <c r="E129" s="40"/>
      <c r="F129" s="40"/>
      <c r="G129" s="40"/>
      <c r="H129" s="40"/>
      <c r="I129" s="40"/>
      <c r="J129" s="206">
        <f>BK129</f>
        <v>0</v>
      </c>
      <c r="K129" s="40"/>
      <c r="L129" s="44"/>
      <c r="M129" s="103"/>
      <c r="N129" s="207"/>
      <c r="O129" s="104"/>
      <c r="P129" s="208">
        <f>P130+P142+P167+P174+P180+P205+P217+P232+P245</f>
        <v>0</v>
      </c>
      <c r="Q129" s="104"/>
      <c r="R129" s="208">
        <f>R130+R142+R167+R174+R180+R205+R217+R232+R245</f>
        <v>0</v>
      </c>
      <c r="S129" s="104"/>
      <c r="T129" s="209">
        <f>T130+T142+T167+T174+T180+T205+T217+T232+T245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T129" s="17" t="s">
        <v>77</v>
      </c>
      <c r="AU129" s="17" t="s">
        <v>165</v>
      </c>
      <c r="BK129" s="210">
        <f>BK130+BK142+BK167+BK174+BK180+BK205+BK217+BK232+BK245</f>
        <v>0</v>
      </c>
    </row>
    <row r="130" s="12" customFormat="1" ht="25.92" customHeight="1">
      <c r="A130" s="12"/>
      <c r="B130" s="211"/>
      <c r="C130" s="212"/>
      <c r="D130" s="213" t="s">
        <v>77</v>
      </c>
      <c r="E130" s="214" t="s">
        <v>1959</v>
      </c>
      <c r="F130" s="214" t="s">
        <v>1959</v>
      </c>
      <c r="G130" s="212"/>
      <c r="H130" s="212"/>
      <c r="I130" s="215"/>
      <c r="J130" s="216">
        <f>BK130</f>
        <v>0</v>
      </c>
      <c r="K130" s="212"/>
      <c r="L130" s="217"/>
      <c r="M130" s="218"/>
      <c r="N130" s="219"/>
      <c r="O130" s="219"/>
      <c r="P130" s="220">
        <f>SUM(P131:P141)</f>
        <v>0</v>
      </c>
      <c r="Q130" s="219"/>
      <c r="R130" s="220">
        <f>SUM(R131:R141)</f>
        <v>0</v>
      </c>
      <c r="S130" s="219"/>
      <c r="T130" s="221">
        <f>SUM(T131:T141)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85</v>
      </c>
      <c r="AT130" s="223" t="s">
        <v>77</v>
      </c>
      <c r="AU130" s="223" t="s">
        <v>78</v>
      </c>
      <c r="AY130" s="222" t="s">
        <v>208</v>
      </c>
      <c r="BK130" s="224">
        <f>SUM(BK131:BK141)</f>
        <v>0</v>
      </c>
    </row>
    <row r="131" s="2" customFormat="1" ht="24.15" customHeight="1">
      <c r="A131" s="38"/>
      <c r="B131" s="39"/>
      <c r="C131" s="227" t="s">
        <v>85</v>
      </c>
      <c r="D131" s="227" t="s">
        <v>210</v>
      </c>
      <c r="E131" s="228" t="s">
        <v>1960</v>
      </c>
      <c r="F131" s="229" t="s">
        <v>4016</v>
      </c>
      <c r="G131" s="230" t="s">
        <v>689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85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91</v>
      </c>
    </row>
    <row r="132" s="2" customFormat="1" ht="37.8" customHeight="1">
      <c r="A132" s="38"/>
      <c r="B132" s="39"/>
      <c r="C132" s="227" t="s">
        <v>91</v>
      </c>
      <c r="D132" s="227" t="s">
        <v>210</v>
      </c>
      <c r="E132" s="228" t="s">
        <v>1962</v>
      </c>
      <c r="F132" s="229" t="s">
        <v>4017</v>
      </c>
      <c r="G132" s="230" t="s">
        <v>689</v>
      </c>
      <c r="H132" s="231">
        <v>1</v>
      </c>
      <c r="I132" s="232"/>
      <c r="J132" s="233">
        <f>ROUND(I132*H132,2)</f>
        <v>0</v>
      </c>
      <c r="K132" s="234"/>
      <c r="L132" s="44"/>
      <c r="M132" s="235" t="s">
        <v>1</v>
      </c>
      <c r="N132" s="236" t="s">
        <v>44</v>
      </c>
      <c r="O132" s="91"/>
      <c r="P132" s="237">
        <f>O132*H132</f>
        <v>0</v>
      </c>
      <c r="Q132" s="237">
        <v>0</v>
      </c>
      <c r="R132" s="237">
        <f>Q132*H132</f>
        <v>0</v>
      </c>
      <c r="S132" s="237">
        <v>0</v>
      </c>
      <c r="T132" s="238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85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214</v>
      </c>
    </row>
    <row r="133" s="2" customFormat="1" ht="37.8" customHeight="1">
      <c r="A133" s="38"/>
      <c r="B133" s="39"/>
      <c r="C133" s="227" t="s">
        <v>223</v>
      </c>
      <c r="D133" s="227" t="s">
        <v>210</v>
      </c>
      <c r="E133" s="228" t="s">
        <v>1964</v>
      </c>
      <c r="F133" s="229" t="s">
        <v>4018</v>
      </c>
      <c r="G133" s="230" t="s">
        <v>689</v>
      </c>
      <c r="H133" s="231">
        <v>1</v>
      </c>
      <c r="I133" s="232"/>
      <c r="J133" s="233">
        <f>ROUND(I133*H133,2)</f>
        <v>0</v>
      </c>
      <c r="K133" s="234"/>
      <c r="L133" s="44"/>
      <c r="M133" s="235" t="s">
        <v>1</v>
      </c>
      <c r="N133" s="236" t="s">
        <v>44</v>
      </c>
      <c r="O133" s="91"/>
      <c r="P133" s="237">
        <f>O133*H133</f>
        <v>0</v>
      </c>
      <c r="Q133" s="237">
        <v>0</v>
      </c>
      <c r="R133" s="237">
        <f>Q133*H133</f>
        <v>0</v>
      </c>
      <c r="S133" s="237">
        <v>0</v>
      </c>
      <c r="T133" s="238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9" t="s">
        <v>214</v>
      </c>
      <c r="AT133" s="239" t="s">
        <v>210</v>
      </c>
      <c r="AU133" s="239" t="s">
        <v>85</v>
      </c>
      <c r="AY133" s="17" t="s">
        <v>208</v>
      </c>
      <c r="BE133" s="240">
        <f>IF(N133="základní",J133,0)</f>
        <v>0</v>
      </c>
      <c r="BF133" s="240">
        <f>IF(N133="snížená",J133,0)</f>
        <v>0</v>
      </c>
      <c r="BG133" s="240">
        <f>IF(N133="zákl. přenesená",J133,0)</f>
        <v>0</v>
      </c>
      <c r="BH133" s="240">
        <f>IF(N133="sníž. přenesená",J133,0)</f>
        <v>0</v>
      </c>
      <c r="BI133" s="240">
        <f>IF(N133="nulová",J133,0)</f>
        <v>0</v>
      </c>
      <c r="BJ133" s="17" t="s">
        <v>91</v>
      </c>
      <c r="BK133" s="240">
        <f>ROUND(I133*H133,2)</f>
        <v>0</v>
      </c>
      <c r="BL133" s="17" t="s">
        <v>214</v>
      </c>
      <c r="BM133" s="239" t="s">
        <v>226</v>
      </c>
    </row>
    <row r="134" s="2" customFormat="1" ht="24.15" customHeight="1">
      <c r="A134" s="38"/>
      <c r="B134" s="39"/>
      <c r="C134" s="227" t="s">
        <v>214</v>
      </c>
      <c r="D134" s="227" t="s">
        <v>210</v>
      </c>
      <c r="E134" s="228" t="s">
        <v>1966</v>
      </c>
      <c r="F134" s="229" t="s">
        <v>4019</v>
      </c>
      <c r="G134" s="230" t="s">
        <v>689</v>
      </c>
      <c r="H134" s="231">
        <v>1</v>
      </c>
      <c r="I134" s="232"/>
      <c r="J134" s="233">
        <f>ROUND(I134*H134,2)</f>
        <v>0</v>
      </c>
      <c r="K134" s="234"/>
      <c r="L134" s="44"/>
      <c r="M134" s="235" t="s">
        <v>1</v>
      </c>
      <c r="N134" s="236" t="s">
        <v>44</v>
      </c>
      <c r="O134" s="91"/>
      <c r="P134" s="237">
        <f>O134*H134</f>
        <v>0</v>
      </c>
      <c r="Q134" s="237">
        <v>0</v>
      </c>
      <c r="R134" s="237">
        <f>Q134*H134</f>
        <v>0</v>
      </c>
      <c r="S134" s="237">
        <v>0</v>
      </c>
      <c r="T134" s="238">
        <f>S134*H134</f>
        <v>0</v>
      </c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R134" s="239" t="s">
        <v>214</v>
      </c>
      <c r="AT134" s="239" t="s">
        <v>210</v>
      </c>
      <c r="AU134" s="239" t="s">
        <v>85</v>
      </c>
      <c r="AY134" s="17" t="s">
        <v>208</v>
      </c>
      <c r="BE134" s="240">
        <f>IF(N134="základní",J134,0)</f>
        <v>0</v>
      </c>
      <c r="BF134" s="240">
        <f>IF(N134="snížená",J134,0)</f>
        <v>0</v>
      </c>
      <c r="BG134" s="240">
        <f>IF(N134="zákl. přenesená",J134,0)</f>
        <v>0</v>
      </c>
      <c r="BH134" s="240">
        <f>IF(N134="sníž. přenesená",J134,0)</f>
        <v>0</v>
      </c>
      <c r="BI134" s="240">
        <f>IF(N134="nulová",J134,0)</f>
        <v>0</v>
      </c>
      <c r="BJ134" s="17" t="s">
        <v>91</v>
      </c>
      <c r="BK134" s="240">
        <f>ROUND(I134*H134,2)</f>
        <v>0</v>
      </c>
      <c r="BL134" s="17" t="s">
        <v>214</v>
      </c>
      <c r="BM134" s="239" t="s">
        <v>231</v>
      </c>
    </row>
    <row r="135" s="2" customFormat="1" ht="33" customHeight="1">
      <c r="A135" s="38"/>
      <c r="B135" s="39"/>
      <c r="C135" s="227" t="s">
        <v>233</v>
      </c>
      <c r="D135" s="227" t="s">
        <v>210</v>
      </c>
      <c r="E135" s="228" t="s">
        <v>1968</v>
      </c>
      <c r="F135" s="229" t="s">
        <v>4020</v>
      </c>
      <c r="G135" s="230" t="s">
        <v>689</v>
      </c>
      <c r="H135" s="231">
        <v>1</v>
      </c>
      <c r="I135" s="232"/>
      <c r="J135" s="233">
        <f>ROUND(I135*H135,2)</f>
        <v>0</v>
      </c>
      <c r="K135" s="234"/>
      <c r="L135" s="44"/>
      <c r="M135" s="235" t="s">
        <v>1</v>
      </c>
      <c r="N135" s="236" t="s">
        <v>44</v>
      </c>
      <c r="O135" s="91"/>
      <c r="P135" s="237">
        <f>O135*H135</f>
        <v>0</v>
      </c>
      <c r="Q135" s="237">
        <v>0</v>
      </c>
      <c r="R135" s="237">
        <f>Q135*H135</f>
        <v>0</v>
      </c>
      <c r="S135" s="237">
        <v>0</v>
      </c>
      <c r="T135" s="238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9" t="s">
        <v>214</v>
      </c>
      <c r="AT135" s="239" t="s">
        <v>210</v>
      </c>
      <c r="AU135" s="239" t="s">
        <v>85</v>
      </c>
      <c r="AY135" s="17" t="s">
        <v>208</v>
      </c>
      <c r="BE135" s="240">
        <f>IF(N135="základní",J135,0)</f>
        <v>0</v>
      </c>
      <c r="BF135" s="240">
        <f>IF(N135="snížená",J135,0)</f>
        <v>0</v>
      </c>
      <c r="BG135" s="240">
        <f>IF(N135="zákl. přenesená",J135,0)</f>
        <v>0</v>
      </c>
      <c r="BH135" s="240">
        <f>IF(N135="sníž. přenesená",J135,0)</f>
        <v>0</v>
      </c>
      <c r="BI135" s="240">
        <f>IF(N135="nulová",J135,0)</f>
        <v>0</v>
      </c>
      <c r="BJ135" s="17" t="s">
        <v>91</v>
      </c>
      <c r="BK135" s="240">
        <f>ROUND(I135*H135,2)</f>
        <v>0</v>
      </c>
      <c r="BL135" s="17" t="s">
        <v>214</v>
      </c>
      <c r="BM135" s="239" t="s">
        <v>236</v>
      </c>
    </row>
    <row r="136" s="2" customFormat="1" ht="33" customHeight="1">
      <c r="A136" s="38"/>
      <c r="B136" s="39"/>
      <c r="C136" s="227" t="s">
        <v>226</v>
      </c>
      <c r="D136" s="227" t="s">
        <v>210</v>
      </c>
      <c r="E136" s="228" t="s">
        <v>1970</v>
      </c>
      <c r="F136" s="229" t="s">
        <v>4021</v>
      </c>
      <c r="G136" s="230" t="s">
        <v>689</v>
      </c>
      <c r="H136" s="231">
        <v>1</v>
      </c>
      <c r="I136" s="232"/>
      <c r="J136" s="233">
        <f>ROUND(I136*H136,2)</f>
        <v>0</v>
      </c>
      <c r="K136" s="234"/>
      <c r="L136" s="44"/>
      <c r="M136" s="235" t="s">
        <v>1</v>
      </c>
      <c r="N136" s="236" t="s">
        <v>44</v>
      </c>
      <c r="O136" s="91"/>
      <c r="P136" s="237">
        <f>O136*H136</f>
        <v>0</v>
      </c>
      <c r="Q136" s="237">
        <v>0</v>
      </c>
      <c r="R136" s="237">
        <f>Q136*H136</f>
        <v>0</v>
      </c>
      <c r="S136" s="237">
        <v>0</v>
      </c>
      <c r="T136" s="238">
        <f>S136*H136</f>
        <v>0</v>
      </c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R136" s="239" t="s">
        <v>214</v>
      </c>
      <c r="AT136" s="239" t="s">
        <v>210</v>
      </c>
      <c r="AU136" s="239" t="s">
        <v>85</v>
      </c>
      <c r="AY136" s="17" t="s">
        <v>208</v>
      </c>
      <c r="BE136" s="240">
        <f>IF(N136="základní",J136,0)</f>
        <v>0</v>
      </c>
      <c r="BF136" s="240">
        <f>IF(N136="snížená",J136,0)</f>
        <v>0</v>
      </c>
      <c r="BG136" s="240">
        <f>IF(N136="zákl. přenesená",J136,0)</f>
        <v>0</v>
      </c>
      <c r="BH136" s="240">
        <f>IF(N136="sníž. přenesená",J136,0)</f>
        <v>0</v>
      </c>
      <c r="BI136" s="240">
        <f>IF(N136="nulová",J136,0)</f>
        <v>0</v>
      </c>
      <c r="BJ136" s="17" t="s">
        <v>91</v>
      </c>
      <c r="BK136" s="240">
        <f>ROUND(I136*H136,2)</f>
        <v>0</v>
      </c>
      <c r="BL136" s="17" t="s">
        <v>214</v>
      </c>
      <c r="BM136" s="239" t="s">
        <v>240</v>
      </c>
    </row>
    <row r="137" s="2" customFormat="1" ht="24.15" customHeight="1">
      <c r="A137" s="38"/>
      <c r="B137" s="39"/>
      <c r="C137" s="227" t="s">
        <v>242</v>
      </c>
      <c r="D137" s="227" t="s">
        <v>210</v>
      </c>
      <c r="E137" s="228" t="s">
        <v>1972</v>
      </c>
      <c r="F137" s="229" t="s">
        <v>4022</v>
      </c>
      <c r="G137" s="230" t="s">
        <v>689</v>
      </c>
      <c r="H137" s="231">
        <v>1</v>
      </c>
      <c r="I137" s="232"/>
      <c r="J137" s="233">
        <f>ROUND(I137*H137,2)</f>
        <v>0</v>
      </c>
      <c r="K137" s="234"/>
      <c r="L137" s="44"/>
      <c r="M137" s="235" t="s">
        <v>1</v>
      </c>
      <c r="N137" s="236" t="s">
        <v>44</v>
      </c>
      <c r="O137" s="91"/>
      <c r="P137" s="237">
        <f>O137*H137</f>
        <v>0</v>
      </c>
      <c r="Q137" s="237">
        <v>0</v>
      </c>
      <c r="R137" s="237">
        <f>Q137*H137</f>
        <v>0</v>
      </c>
      <c r="S137" s="237">
        <v>0</v>
      </c>
      <c r="T137" s="238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9" t="s">
        <v>214</v>
      </c>
      <c r="AT137" s="239" t="s">
        <v>210</v>
      </c>
      <c r="AU137" s="239" t="s">
        <v>85</v>
      </c>
      <c r="AY137" s="17" t="s">
        <v>208</v>
      </c>
      <c r="BE137" s="240">
        <f>IF(N137="základní",J137,0)</f>
        <v>0</v>
      </c>
      <c r="BF137" s="240">
        <f>IF(N137="snížená",J137,0)</f>
        <v>0</v>
      </c>
      <c r="BG137" s="240">
        <f>IF(N137="zákl. přenesená",J137,0)</f>
        <v>0</v>
      </c>
      <c r="BH137" s="240">
        <f>IF(N137="sníž. přenesená",J137,0)</f>
        <v>0</v>
      </c>
      <c r="BI137" s="240">
        <f>IF(N137="nulová",J137,0)</f>
        <v>0</v>
      </c>
      <c r="BJ137" s="17" t="s">
        <v>91</v>
      </c>
      <c r="BK137" s="240">
        <f>ROUND(I137*H137,2)</f>
        <v>0</v>
      </c>
      <c r="BL137" s="17" t="s">
        <v>214</v>
      </c>
      <c r="BM137" s="239" t="s">
        <v>245</v>
      </c>
    </row>
    <row r="138" s="2" customFormat="1" ht="24.15" customHeight="1">
      <c r="A138" s="38"/>
      <c r="B138" s="39"/>
      <c r="C138" s="227" t="s">
        <v>231</v>
      </c>
      <c r="D138" s="227" t="s">
        <v>210</v>
      </c>
      <c r="E138" s="228" t="s">
        <v>1975</v>
      </c>
      <c r="F138" s="229" t="s">
        <v>4023</v>
      </c>
      <c r="G138" s="230" t="s">
        <v>689</v>
      </c>
      <c r="H138" s="231">
        <v>1</v>
      </c>
      <c r="I138" s="232"/>
      <c r="J138" s="233">
        <f>ROUND(I138*H138,2)</f>
        <v>0</v>
      </c>
      <c r="K138" s="234"/>
      <c r="L138" s="44"/>
      <c r="M138" s="235" t="s">
        <v>1</v>
      </c>
      <c r="N138" s="236" t="s">
        <v>44</v>
      </c>
      <c r="O138" s="91"/>
      <c r="P138" s="237">
        <f>O138*H138</f>
        <v>0</v>
      </c>
      <c r="Q138" s="237">
        <v>0</v>
      </c>
      <c r="R138" s="237">
        <f>Q138*H138</f>
        <v>0</v>
      </c>
      <c r="S138" s="237">
        <v>0</v>
      </c>
      <c r="T138" s="238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9" t="s">
        <v>214</v>
      </c>
      <c r="AT138" s="239" t="s">
        <v>210</v>
      </c>
      <c r="AU138" s="239" t="s">
        <v>85</v>
      </c>
      <c r="AY138" s="17" t="s">
        <v>208</v>
      </c>
      <c r="BE138" s="240">
        <f>IF(N138="základní",J138,0)</f>
        <v>0</v>
      </c>
      <c r="BF138" s="240">
        <f>IF(N138="snížená",J138,0)</f>
        <v>0</v>
      </c>
      <c r="BG138" s="240">
        <f>IF(N138="zákl. přenesená",J138,0)</f>
        <v>0</v>
      </c>
      <c r="BH138" s="240">
        <f>IF(N138="sníž. přenesená",J138,0)</f>
        <v>0</v>
      </c>
      <c r="BI138" s="240">
        <f>IF(N138="nulová",J138,0)</f>
        <v>0</v>
      </c>
      <c r="BJ138" s="17" t="s">
        <v>91</v>
      </c>
      <c r="BK138" s="240">
        <f>ROUND(I138*H138,2)</f>
        <v>0</v>
      </c>
      <c r="BL138" s="17" t="s">
        <v>214</v>
      </c>
      <c r="BM138" s="239" t="s">
        <v>249</v>
      </c>
    </row>
    <row r="139" s="2" customFormat="1" ht="24.15" customHeight="1">
      <c r="A139" s="38"/>
      <c r="B139" s="39"/>
      <c r="C139" s="227" t="s">
        <v>252</v>
      </c>
      <c r="D139" s="227" t="s">
        <v>210</v>
      </c>
      <c r="E139" s="228" t="s">
        <v>1977</v>
      </c>
      <c r="F139" s="229" t="s">
        <v>4024</v>
      </c>
      <c r="G139" s="230" t="s">
        <v>689</v>
      </c>
      <c r="H139" s="231">
        <v>1</v>
      </c>
      <c r="I139" s="232"/>
      <c r="J139" s="233">
        <f>ROUND(I139*H139,2)</f>
        <v>0</v>
      </c>
      <c r="K139" s="234"/>
      <c r="L139" s="44"/>
      <c r="M139" s="235" t="s">
        <v>1</v>
      </c>
      <c r="N139" s="236" t="s">
        <v>44</v>
      </c>
      <c r="O139" s="91"/>
      <c r="P139" s="237">
        <f>O139*H139</f>
        <v>0</v>
      </c>
      <c r="Q139" s="237">
        <v>0</v>
      </c>
      <c r="R139" s="237">
        <f>Q139*H139</f>
        <v>0</v>
      </c>
      <c r="S139" s="237">
        <v>0</v>
      </c>
      <c r="T139" s="238">
        <f>S139*H139</f>
        <v>0</v>
      </c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R139" s="239" t="s">
        <v>214</v>
      </c>
      <c r="AT139" s="239" t="s">
        <v>210</v>
      </c>
      <c r="AU139" s="239" t="s">
        <v>85</v>
      </c>
      <c r="AY139" s="17" t="s">
        <v>208</v>
      </c>
      <c r="BE139" s="240">
        <f>IF(N139="základní",J139,0)</f>
        <v>0</v>
      </c>
      <c r="BF139" s="240">
        <f>IF(N139="snížená",J139,0)</f>
        <v>0</v>
      </c>
      <c r="BG139" s="240">
        <f>IF(N139="zákl. přenesená",J139,0)</f>
        <v>0</v>
      </c>
      <c r="BH139" s="240">
        <f>IF(N139="sníž. přenesená",J139,0)</f>
        <v>0</v>
      </c>
      <c r="BI139" s="240">
        <f>IF(N139="nulová",J139,0)</f>
        <v>0</v>
      </c>
      <c r="BJ139" s="17" t="s">
        <v>91</v>
      </c>
      <c r="BK139" s="240">
        <f>ROUND(I139*H139,2)</f>
        <v>0</v>
      </c>
      <c r="BL139" s="17" t="s">
        <v>214</v>
      </c>
      <c r="BM139" s="239" t="s">
        <v>256</v>
      </c>
    </row>
    <row r="140" s="2" customFormat="1" ht="37.8" customHeight="1">
      <c r="A140" s="38"/>
      <c r="B140" s="39"/>
      <c r="C140" s="227" t="s">
        <v>236</v>
      </c>
      <c r="D140" s="227" t="s">
        <v>210</v>
      </c>
      <c r="E140" s="228" t="s">
        <v>1979</v>
      </c>
      <c r="F140" s="229" t="s">
        <v>4025</v>
      </c>
      <c r="G140" s="230" t="s">
        <v>689</v>
      </c>
      <c r="H140" s="231">
        <v>1</v>
      </c>
      <c r="I140" s="232"/>
      <c r="J140" s="233">
        <f>ROUND(I140*H140,2)</f>
        <v>0</v>
      </c>
      <c r="K140" s="234"/>
      <c r="L140" s="44"/>
      <c r="M140" s="235" t="s">
        <v>1</v>
      </c>
      <c r="N140" s="236" t="s">
        <v>44</v>
      </c>
      <c r="O140" s="91"/>
      <c r="P140" s="237">
        <f>O140*H140</f>
        <v>0</v>
      </c>
      <c r="Q140" s="237">
        <v>0</v>
      </c>
      <c r="R140" s="237">
        <f>Q140*H140</f>
        <v>0</v>
      </c>
      <c r="S140" s="237">
        <v>0</v>
      </c>
      <c r="T140" s="238">
        <f>S140*H140</f>
        <v>0</v>
      </c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R140" s="239" t="s">
        <v>214</v>
      </c>
      <c r="AT140" s="239" t="s">
        <v>210</v>
      </c>
      <c r="AU140" s="239" t="s">
        <v>85</v>
      </c>
      <c r="AY140" s="17" t="s">
        <v>208</v>
      </c>
      <c r="BE140" s="240">
        <f>IF(N140="základní",J140,0)</f>
        <v>0</v>
      </c>
      <c r="BF140" s="240">
        <f>IF(N140="snížená",J140,0)</f>
        <v>0</v>
      </c>
      <c r="BG140" s="240">
        <f>IF(N140="zákl. přenesená",J140,0)</f>
        <v>0</v>
      </c>
      <c r="BH140" s="240">
        <f>IF(N140="sníž. přenesená",J140,0)</f>
        <v>0</v>
      </c>
      <c r="BI140" s="240">
        <f>IF(N140="nulová",J140,0)</f>
        <v>0</v>
      </c>
      <c r="BJ140" s="17" t="s">
        <v>91</v>
      </c>
      <c r="BK140" s="240">
        <f>ROUND(I140*H140,2)</f>
        <v>0</v>
      </c>
      <c r="BL140" s="17" t="s">
        <v>214</v>
      </c>
      <c r="BM140" s="239" t="s">
        <v>261</v>
      </c>
    </row>
    <row r="141" s="2" customFormat="1" ht="16.5" customHeight="1">
      <c r="A141" s="38"/>
      <c r="B141" s="39"/>
      <c r="C141" s="227" t="s">
        <v>264</v>
      </c>
      <c r="D141" s="227" t="s">
        <v>210</v>
      </c>
      <c r="E141" s="228" t="s">
        <v>1981</v>
      </c>
      <c r="F141" s="229" t="s">
        <v>1973</v>
      </c>
      <c r="G141" s="230" t="s">
        <v>689</v>
      </c>
      <c r="H141" s="231">
        <v>20</v>
      </c>
      <c r="I141" s="232"/>
      <c r="J141" s="233">
        <f>ROUND(I141*H141,2)</f>
        <v>0</v>
      </c>
      <c r="K141" s="234"/>
      <c r="L141" s="44"/>
      <c r="M141" s="235" t="s">
        <v>1</v>
      </c>
      <c r="N141" s="236" t="s">
        <v>44</v>
      </c>
      <c r="O141" s="91"/>
      <c r="P141" s="237">
        <f>O141*H141</f>
        <v>0</v>
      </c>
      <c r="Q141" s="237">
        <v>0</v>
      </c>
      <c r="R141" s="237">
        <f>Q141*H141</f>
        <v>0</v>
      </c>
      <c r="S141" s="237">
        <v>0</v>
      </c>
      <c r="T141" s="238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9" t="s">
        <v>214</v>
      </c>
      <c r="AT141" s="239" t="s">
        <v>210</v>
      </c>
      <c r="AU141" s="239" t="s">
        <v>85</v>
      </c>
      <c r="AY141" s="17" t="s">
        <v>208</v>
      </c>
      <c r="BE141" s="240">
        <f>IF(N141="základní",J141,0)</f>
        <v>0</v>
      </c>
      <c r="BF141" s="240">
        <f>IF(N141="snížená",J141,0)</f>
        <v>0</v>
      </c>
      <c r="BG141" s="240">
        <f>IF(N141="zákl. přenesená",J141,0)</f>
        <v>0</v>
      </c>
      <c r="BH141" s="240">
        <f>IF(N141="sníž. přenesená",J141,0)</f>
        <v>0</v>
      </c>
      <c r="BI141" s="240">
        <f>IF(N141="nulová",J141,0)</f>
        <v>0</v>
      </c>
      <c r="BJ141" s="17" t="s">
        <v>91</v>
      </c>
      <c r="BK141" s="240">
        <f>ROUND(I141*H141,2)</f>
        <v>0</v>
      </c>
      <c r="BL141" s="17" t="s">
        <v>214</v>
      </c>
      <c r="BM141" s="239" t="s">
        <v>268</v>
      </c>
    </row>
    <row r="142" s="12" customFormat="1" ht="25.92" customHeight="1">
      <c r="A142" s="12"/>
      <c r="B142" s="211"/>
      <c r="C142" s="212"/>
      <c r="D142" s="213" t="s">
        <v>77</v>
      </c>
      <c r="E142" s="214" t="s">
        <v>1281</v>
      </c>
      <c r="F142" s="214" t="s">
        <v>1974</v>
      </c>
      <c r="G142" s="212"/>
      <c r="H142" s="212"/>
      <c r="I142" s="215"/>
      <c r="J142" s="216">
        <f>BK142</f>
        <v>0</v>
      </c>
      <c r="K142" s="212"/>
      <c r="L142" s="217"/>
      <c r="M142" s="218"/>
      <c r="N142" s="219"/>
      <c r="O142" s="219"/>
      <c r="P142" s="220">
        <f>SUM(P143:P166)</f>
        <v>0</v>
      </c>
      <c r="Q142" s="219"/>
      <c r="R142" s="220">
        <f>SUM(R143:R166)</f>
        <v>0</v>
      </c>
      <c r="S142" s="219"/>
      <c r="T142" s="221">
        <f>SUM(T143:T166)</f>
        <v>0</v>
      </c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R142" s="222" t="s">
        <v>85</v>
      </c>
      <c r="AT142" s="223" t="s">
        <v>77</v>
      </c>
      <c r="AU142" s="223" t="s">
        <v>78</v>
      </c>
      <c r="AY142" s="222" t="s">
        <v>208</v>
      </c>
      <c r="BK142" s="224">
        <f>SUM(BK143:BK166)</f>
        <v>0</v>
      </c>
    </row>
    <row r="143" s="2" customFormat="1" ht="16.5" customHeight="1">
      <c r="A143" s="38"/>
      <c r="B143" s="39"/>
      <c r="C143" s="227" t="s">
        <v>240</v>
      </c>
      <c r="D143" s="227" t="s">
        <v>210</v>
      </c>
      <c r="E143" s="228" t="s">
        <v>1983</v>
      </c>
      <c r="F143" s="229" t="s">
        <v>1976</v>
      </c>
      <c r="G143" s="230" t="s">
        <v>267</v>
      </c>
      <c r="H143" s="231">
        <v>6700</v>
      </c>
      <c r="I143" s="232"/>
      <c r="J143" s="233">
        <f>ROUND(I143*H143,2)</f>
        <v>0</v>
      </c>
      <c r="K143" s="234"/>
      <c r="L143" s="44"/>
      <c r="M143" s="235" t="s">
        <v>1</v>
      </c>
      <c r="N143" s="236" t="s">
        <v>44</v>
      </c>
      <c r="O143" s="91"/>
      <c r="P143" s="237">
        <f>O143*H143</f>
        <v>0</v>
      </c>
      <c r="Q143" s="237">
        <v>0</v>
      </c>
      <c r="R143" s="237">
        <f>Q143*H143</f>
        <v>0</v>
      </c>
      <c r="S143" s="237">
        <v>0</v>
      </c>
      <c r="T143" s="238">
        <f>S143*H143</f>
        <v>0</v>
      </c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R143" s="239" t="s">
        <v>214</v>
      </c>
      <c r="AT143" s="239" t="s">
        <v>210</v>
      </c>
      <c r="AU143" s="239" t="s">
        <v>85</v>
      </c>
      <c r="AY143" s="17" t="s">
        <v>208</v>
      </c>
      <c r="BE143" s="240">
        <f>IF(N143="základní",J143,0)</f>
        <v>0</v>
      </c>
      <c r="BF143" s="240">
        <f>IF(N143="snížená",J143,0)</f>
        <v>0</v>
      </c>
      <c r="BG143" s="240">
        <f>IF(N143="zákl. přenesená",J143,0)</f>
        <v>0</v>
      </c>
      <c r="BH143" s="240">
        <f>IF(N143="sníž. přenesená",J143,0)</f>
        <v>0</v>
      </c>
      <c r="BI143" s="240">
        <f>IF(N143="nulová",J143,0)</f>
        <v>0</v>
      </c>
      <c r="BJ143" s="17" t="s">
        <v>91</v>
      </c>
      <c r="BK143" s="240">
        <f>ROUND(I143*H143,2)</f>
        <v>0</v>
      </c>
      <c r="BL143" s="17" t="s">
        <v>214</v>
      </c>
      <c r="BM143" s="239" t="s">
        <v>272</v>
      </c>
    </row>
    <row r="144" s="2" customFormat="1" ht="16.5" customHeight="1">
      <c r="A144" s="38"/>
      <c r="B144" s="39"/>
      <c r="C144" s="227" t="s">
        <v>274</v>
      </c>
      <c r="D144" s="227" t="s">
        <v>210</v>
      </c>
      <c r="E144" s="228" t="s">
        <v>1985</v>
      </c>
      <c r="F144" s="229" t="s">
        <v>1978</v>
      </c>
      <c r="G144" s="230" t="s">
        <v>267</v>
      </c>
      <c r="H144" s="231">
        <v>750</v>
      </c>
      <c r="I144" s="232"/>
      <c r="J144" s="233">
        <f>ROUND(I144*H144,2)</f>
        <v>0</v>
      </c>
      <c r="K144" s="234"/>
      <c r="L144" s="44"/>
      <c r="M144" s="235" t="s">
        <v>1</v>
      </c>
      <c r="N144" s="236" t="s">
        <v>44</v>
      </c>
      <c r="O144" s="91"/>
      <c r="P144" s="237">
        <f>O144*H144</f>
        <v>0</v>
      </c>
      <c r="Q144" s="237">
        <v>0</v>
      </c>
      <c r="R144" s="237">
        <f>Q144*H144</f>
        <v>0</v>
      </c>
      <c r="S144" s="237">
        <v>0</v>
      </c>
      <c r="T144" s="238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9" t="s">
        <v>214</v>
      </c>
      <c r="AT144" s="239" t="s">
        <v>210</v>
      </c>
      <c r="AU144" s="239" t="s">
        <v>85</v>
      </c>
      <c r="AY144" s="17" t="s">
        <v>208</v>
      </c>
      <c r="BE144" s="240">
        <f>IF(N144="základní",J144,0)</f>
        <v>0</v>
      </c>
      <c r="BF144" s="240">
        <f>IF(N144="snížená",J144,0)</f>
        <v>0</v>
      </c>
      <c r="BG144" s="240">
        <f>IF(N144="zákl. přenesená",J144,0)</f>
        <v>0</v>
      </c>
      <c r="BH144" s="240">
        <f>IF(N144="sníž. přenesená",J144,0)</f>
        <v>0</v>
      </c>
      <c r="BI144" s="240">
        <f>IF(N144="nulová",J144,0)</f>
        <v>0</v>
      </c>
      <c r="BJ144" s="17" t="s">
        <v>91</v>
      </c>
      <c r="BK144" s="240">
        <f>ROUND(I144*H144,2)</f>
        <v>0</v>
      </c>
      <c r="BL144" s="17" t="s">
        <v>214</v>
      </c>
      <c r="BM144" s="239" t="s">
        <v>277</v>
      </c>
    </row>
    <row r="145" s="2" customFormat="1" ht="16.5" customHeight="1">
      <c r="A145" s="38"/>
      <c r="B145" s="39"/>
      <c r="C145" s="227" t="s">
        <v>245</v>
      </c>
      <c r="D145" s="227" t="s">
        <v>210</v>
      </c>
      <c r="E145" s="228" t="s">
        <v>1987</v>
      </c>
      <c r="F145" s="229" t="s">
        <v>1980</v>
      </c>
      <c r="G145" s="230" t="s">
        <v>267</v>
      </c>
      <c r="H145" s="231">
        <v>7400</v>
      </c>
      <c r="I145" s="232"/>
      <c r="J145" s="233">
        <f>ROUND(I145*H145,2)</f>
        <v>0</v>
      </c>
      <c r="K145" s="234"/>
      <c r="L145" s="44"/>
      <c r="M145" s="235" t="s">
        <v>1</v>
      </c>
      <c r="N145" s="236" t="s">
        <v>44</v>
      </c>
      <c r="O145" s="91"/>
      <c r="P145" s="237">
        <f>O145*H145</f>
        <v>0</v>
      </c>
      <c r="Q145" s="237">
        <v>0</v>
      </c>
      <c r="R145" s="237">
        <f>Q145*H145</f>
        <v>0</v>
      </c>
      <c r="S145" s="237">
        <v>0</v>
      </c>
      <c r="T145" s="238">
        <f>S145*H145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R145" s="239" t="s">
        <v>214</v>
      </c>
      <c r="AT145" s="239" t="s">
        <v>210</v>
      </c>
      <c r="AU145" s="239" t="s">
        <v>85</v>
      </c>
      <c r="AY145" s="17" t="s">
        <v>208</v>
      </c>
      <c r="BE145" s="240">
        <f>IF(N145="základní",J145,0)</f>
        <v>0</v>
      </c>
      <c r="BF145" s="240">
        <f>IF(N145="snížená",J145,0)</f>
        <v>0</v>
      </c>
      <c r="BG145" s="240">
        <f>IF(N145="zákl. přenesená",J145,0)</f>
        <v>0</v>
      </c>
      <c r="BH145" s="240">
        <f>IF(N145="sníž. přenesená",J145,0)</f>
        <v>0</v>
      </c>
      <c r="BI145" s="240">
        <f>IF(N145="nulová",J145,0)</f>
        <v>0</v>
      </c>
      <c r="BJ145" s="17" t="s">
        <v>91</v>
      </c>
      <c r="BK145" s="240">
        <f>ROUND(I145*H145,2)</f>
        <v>0</v>
      </c>
      <c r="BL145" s="17" t="s">
        <v>214</v>
      </c>
      <c r="BM145" s="239" t="s">
        <v>280</v>
      </c>
    </row>
    <row r="146" s="2" customFormat="1" ht="16.5" customHeight="1">
      <c r="A146" s="38"/>
      <c r="B146" s="39"/>
      <c r="C146" s="227" t="s">
        <v>8</v>
      </c>
      <c r="D146" s="227" t="s">
        <v>210</v>
      </c>
      <c r="E146" s="228" t="s">
        <v>1989</v>
      </c>
      <c r="F146" s="229" t="s">
        <v>1982</v>
      </c>
      <c r="G146" s="230" t="s">
        <v>267</v>
      </c>
      <c r="H146" s="231">
        <v>1460</v>
      </c>
      <c r="I146" s="232"/>
      <c r="J146" s="233">
        <f>ROUND(I146*H146,2)</f>
        <v>0</v>
      </c>
      <c r="K146" s="234"/>
      <c r="L146" s="44"/>
      <c r="M146" s="235" t="s">
        <v>1</v>
      </c>
      <c r="N146" s="236" t="s">
        <v>44</v>
      </c>
      <c r="O146" s="91"/>
      <c r="P146" s="237">
        <f>O146*H146</f>
        <v>0</v>
      </c>
      <c r="Q146" s="237">
        <v>0</v>
      </c>
      <c r="R146" s="237">
        <f>Q146*H146</f>
        <v>0</v>
      </c>
      <c r="S146" s="237">
        <v>0</v>
      </c>
      <c r="T146" s="238">
        <f>S146*H146</f>
        <v>0</v>
      </c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R146" s="239" t="s">
        <v>214</v>
      </c>
      <c r="AT146" s="239" t="s">
        <v>210</v>
      </c>
      <c r="AU146" s="239" t="s">
        <v>85</v>
      </c>
      <c r="AY146" s="17" t="s">
        <v>208</v>
      </c>
      <c r="BE146" s="240">
        <f>IF(N146="základní",J146,0)</f>
        <v>0</v>
      </c>
      <c r="BF146" s="240">
        <f>IF(N146="snížená",J146,0)</f>
        <v>0</v>
      </c>
      <c r="BG146" s="240">
        <f>IF(N146="zákl. přenesená",J146,0)</f>
        <v>0</v>
      </c>
      <c r="BH146" s="240">
        <f>IF(N146="sníž. přenesená",J146,0)</f>
        <v>0</v>
      </c>
      <c r="BI146" s="240">
        <f>IF(N146="nulová",J146,0)</f>
        <v>0</v>
      </c>
      <c r="BJ146" s="17" t="s">
        <v>91</v>
      </c>
      <c r="BK146" s="240">
        <f>ROUND(I146*H146,2)</f>
        <v>0</v>
      </c>
      <c r="BL146" s="17" t="s">
        <v>214</v>
      </c>
      <c r="BM146" s="239" t="s">
        <v>284</v>
      </c>
    </row>
    <row r="147" s="2" customFormat="1" ht="16.5" customHeight="1">
      <c r="A147" s="38"/>
      <c r="B147" s="39"/>
      <c r="C147" s="227" t="s">
        <v>249</v>
      </c>
      <c r="D147" s="227" t="s">
        <v>210</v>
      </c>
      <c r="E147" s="228" t="s">
        <v>1991</v>
      </c>
      <c r="F147" s="229" t="s">
        <v>1984</v>
      </c>
      <c r="G147" s="230" t="s">
        <v>267</v>
      </c>
      <c r="H147" s="231">
        <v>560</v>
      </c>
      <c r="I147" s="232"/>
      <c r="J147" s="233">
        <f>ROUND(I147*H147,2)</f>
        <v>0</v>
      </c>
      <c r="K147" s="234"/>
      <c r="L147" s="44"/>
      <c r="M147" s="235" t="s">
        <v>1</v>
      </c>
      <c r="N147" s="236" t="s">
        <v>44</v>
      </c>
      <c r="O147" s="91"/>
      <c r="P147" s="237">
        <f>O147*H147</f>
        <v>0</v>
      </c>
      <c r="Q147" s="237">
        <v>0</v>
      </c>
      <c r="R147" s="237">
        <f>Q147*H147</f>
        <v>0</v>
      </c>
      <c r="S147" s="237">
        <v>0</v>
      </c>
      <c r="T147" s="238">
        <f>S147*H147</f>
        <v>0</v>
      </c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R147" s="239" t="s">
        <v>214</v>
      </c>
      <c r="AT147" s="239" t="s">
        <v>210</v>
      </c>
      <c r="AU147" s="239" t="s">
        <v>85</v>
      </c>
      <c r="AY147" s="17" t="s">
        <v>208</v>
      </c>
      <c r="BE147" s="240">
        <f>IF(N147="základní",J147,0)</f>
        <v>0</v>
      </c>
      <c r="BF147" s="240">
        <f>IF(N147="snížená",J147,0)</f>
        <v>0</v>
      </c>
      <c r="BG147" s="240">
        <f>IF(N147="zákl. přenesená",J147,0)</f>
        <v>0</v>
      </c>
      <c r="BH147" s="240">
        <f>IF(N147="sníž. přenesená",J147,0)</f>
        <v>0</v>
      </c>
      <c r="BI147" s="240">
        <f>IF(N147="nulová",J147,0)</f>
        <v>0</v>
      </c>
      <c r="BJ147" s="17" t="s">
        <v>91</v>
      </c>
      <c r="BK147" s="240">
        <f>ROUND(I147*H147,2)</f>
        <v>0</v>
      </c>
      <c r="BL147" s="17" t="s">
        <v>214</v>
      </c>
      <c r="BM147" s="239" t="s">
        <v>287</v>
      </c>
    </row>
    <row r="148" s="2" customFormat="1" ht="16.5" customHeight="1">
      <c r="A148" s="38"/>
      <c r="B148" s="39"/>
      <c r="C148" s="227" t="s">
        <v>288</v>
      </c>
      <c r="D148" s="227" t="s">
        <v>210</v>
      </c>
      <c r="E148" s="228" t="s">
        <v>1993</v>
      </c>
      <c r="F148" s="229" t="s">
        <v>1986</v>
      </c>
      <c r="G148" s="230" t="s">
        <v>267</v>
      </c>
      <c r="H148" s="231">
        <v>680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85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291</v>
      </c>
    </row>
    <row r="149" s="2" customFormat="1" ht="16.5" customHeight="1">
      <c r="A149" s="38"/>
      <c r="B149" s="39"/>
      <c r="C149" s="227" t="s">
        <v>256</v>
      </c>
      <c r="D149" s="227" t="s">
        <v>210</v>
      </c>
      <c r="E149" s="228" t="s">
        <v>1995</v>
      </c>
      <c r="F149" s="229" t="s">
        <v>1988</v>
      </c>
      <c r="G149" s="230" t="s">
        <v>267</v>
      </c>
      <c r="H149" s="231">
        <v>288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85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298</v>
      </c>
    </row>
    <row r="150" s="2" customFormat="1" ht="16.5" customHeight="1">
      <c r="A150" s="38"/>
      <c r="B150" s="39"/>
      <c r="C150" s="227" t="s">
        <v>300</v>
      </c>
      <c r="D150" s="227" t="s">
        <v>210</v>
      </c>
      <c r="E150" s="228" t="s">
        <v>1997</v>
      </c>
      <c r="F150" s="229" t="s">
        <v>1990</v>
      </c>
      <c r="G150" s="230" t="s">
        <v>267</v>
      </c>
      <c r="H150" s="231">
        <v>280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85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303</v>
      </c>
    </row>
    <row r="151" s="2" customFormat="1" ht="16.5" customHeight="1">
      <c r="A151" s="38"/>
      <c r="B151" s="39"/>
      <c r="C151" s="227" t="s">
        <v>261</v>
      </c>
      <c r="D151" s="227" t="s">
        <v>210</v>
      </c>
      <c r="E151" s="228" t="s">
        <v>1999</v>
      </c>
      <c r="F151" s="229" t="s">
        <v>1992</v>
      </c>
      <c r="G151" s="230" t="s">
        <v>267</v>
      </c>
      <c r="H151" s="231">
        <v>80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85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309</v>
      </c>
    </row>
    <row r="152" s="2" customFormat="1" ht="16.5" customHeight="1">
      <c r="A152" s="38"/>
      <c r="B152" s="39"/>
      <c r="C152" s="227" t="s">
        <v>7</v>
      </c>
      <c r="D152" s="227" t="s">
        <v>210</v>
      </c>
      <c r="E152" s="228" t="s">
        <v>2001</v>
      </c>
      <c r="F152" s="229" t="s">
        <v>1994</v>
      </c>
      <c r="G152" s="230" t="s">
        <v>267</v>
      </c>
      <c r="H152" s="231">
        <v>260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85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314</v>
      </c>
    </row>
    <row r="153" s="2" customFormat="1" ht="16.5" customHeight="1">
      <c r="A153" s="38"/>
      <c r="B153" s="39"/>
      <c r="C153" s="227" t="s">
        <v>268</v>
      </c>
      <c r="D153" s="227" t="s">
        <v>210</v>
      </c>
      <c r="E153" s="228" t="s">
        <v>2003</v>
      </c>
      <c r="F153" s="229" t="s">
        <v>4026</v>
      </c>
      <c r="G153" s="230" t="s">
        <v>267</v>
      </c>
      <c r="H153" s="231">
        <v>48</v>
      </c>
      <c r="I153" s="232"/>
      <c r="J153" s="233">
        <f>ROUND(I153*H153,2)</f>
        <v>0</v>
      </c>
      <c r="K153" s="234"/>
      <c r="L153" s="44"/>
      <c r="M153" s="235" t="s">
        <v>1</v>
      </c>
      <c r="N153" s="236" t="s">
        <v>44</v>
      </c>
      <c r="O153" s="91"/>
      <c r="P153" s="237">
        <f>O153*H153</f>
        <v>0</v>
      </c>
      <c r="Q153" s="237">
        <v>0</v>
      </c>
      <c r="R153" s="237">
        <f>Q153*H153</f>
        <v>0</v>
      </c>
      <c r="S153" s="237">
        <v>0</v>
      </c>
      <c r="T153" s="238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9" t="s">
        <v>214</v>
      </c>
      <c r="AT153" s="239" t="s">
        <v>210</v>
      </c>
      <c r="AU153" s="239" t="s">
        <v>85</v>
      </c>
      <c r="AY153" s="17" t="s">
        <v>208</v>
      </c>
      <c r="BE153" s="240">
        <f>IF(N153="základní",J153,0)</f>
        <v>0</v>
      </c>
      <c r="BF153" s="240">
        <f>IF(N153="snížená",J153,0)</f>
        <v>0</v>
      </c>
      <c r="BG153" s="240">
        <f>IF(N153="zákl. přenesená",J153,0)</f>
        <v>0</v>
      </c>
      <c r="BH153" s="240">
        <f>IF(N153="sníž. přenesená",J153,0)</f>
        <v>0</v>
      </c>
      <c r="BI153" s="240">
        <f>IF(N153="nulová",J153,0)</f>
        <v>0</v>
      </c>
      <c r="BJ153" s="17" t="s">
        <v>91</v>
      </c>
      <c r="BK153" s="240">
        <f>ROUND(I153*H153,2)</f>
        <v>0</v>
      </c>
      <c r="BL153" s="17" t="s">
        <v>214</v>
      </c>
      <c r="BM153" s="239" t="s">
        <v>317</v>
      </c>
    </row>
    <row r="154" s="2" customFormat="1" ht="16.5" customHeight="1">
      <c r="A154" s="38"/>
      <c r="B154" s="39"/>
      <c r="C154" s="227" t="s">
        <v>319</v>
      </c>
      <c r="D154" s="227" t="s">
        <v>210</v>
      </c>
      <c r="E154" s="228" t="s">
        <v>2005</v>
      </c>
      <c r="F154" s="229" t="s">
        <v>1996</v>
      </c>
      <c r="G154" s="230" t="s">
        <v>267</v>
      </c>
      <c r="H154" s="231">
        <v>30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85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322</v>
      </c>
    </row>
    <row r="155" s="2" customFormat="1" ht="16.5" customHeight="1">
      <c r="A155" s="38"/>
      <c r="B155" s="39"/>
      <c r="C155" s="227" t="s">
        <v>272</v>
      </c>
      <c r="D155" s="227" t="s">
        <v>210</v>
      </c>
      <c r="E155" s="228" t="s">
        <v>2007</v>
      </c>
      <c r="F155" s="229" t="s">
        <v>1998</v>
      </c>
      <c r="G155" s="230" t="s">
        <v>267</v>
      </c>
      <c r="H155" s="231">
        <v>30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85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326</v>
      </c>
    </row>
    <row r="156" s="2" customFormat="1" ht="16.5" customHeight="1">
      <c r="A156" s="38"/>
      <c r="B156" s="39"/>
      <c r="C156" s="227" t="s">
        <v>328</v>
      </c>
      <c r="D156" s="227" t="s">
        <v>210</v>
      </c>
      <c r="E156" s="228" t="s">
        <v>2009</v>
      </c>
      <c r="F156" s="229" t="s">
        <v>2000</v>
      </c>
      <c r="G156" s="230" t="s">
        <v>267</v>
      </c>
      <c r="H156" s="231">
        <v>120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85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331</v>
      </c>
    </row>
    <row r="157" s="2" customFormat="1" ht="16.5" customHeight="1">
      <c r="A157" s="38"/>
      <c r="B157" s="39"/>
      <c r="C157" s="227" t="s">
        <v>277</v>
      </c>
      <c r="D157" s="227" t="s">
        <v>210</v>
      </c>
      <c r="E157" s="228" t="s">
        <v>2011</v>
      </c>
      <c r="F157" s="229" t="s">
        <v>2002</v>
      </c>
      <c r="G157" s="230" t="s">
        <v>267</v>
      </c>
      <c r="H157" s="231">
        <v>280</v>
      </c>
      <c r="I157" s="232"/>
      <c r="J157" s="233">
        <f>ROUND(I157*H157,2)</f>
        <v>0</v>
      </c>
      <c r="K157" s="234"/>
      <c r="L157" s="44"/>
      <c r="M157" s="235" t="s">
        <v>1</v>
      </c>
      <c r="N157" s="236" t="s">
        <v>44</v>
      </c>
      <c r="O157" s="91"/>
      <c r="P157" s="237">
        <f>O157*H157</f>
        <v>0</v>
      </c>
      <c r="Q157" s="237">
        <v>0</v>
      </c>
      <c r="R157" s="237">
        <f>Q157*H157</f>
        <v>0</v>
      </c>
      <c r="S157" s="237">
        <v>0</v>
      </c>
      <c r="T157" s="238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9" t="s">
        <v>214</v>
      </c>
      <c r="AT157" s="239" t="s">
        <v>210</v>
      </c>
      <c r="AU157" s="239" t="s">
        <v>85</v>
      </c>
      <c r="AY157" s="17" t="s">
        <v>208</v>
      </c>
      <c r="BE157" s="240">
        <f>IF(N157="základní",J157,0)</f>
        <v>0</v>
      </c>
      <c r="BF157" s="240">
        <f>IF(N157="snížená",J157,0)</f>
        <v>0</v>
      </c>
      <c r="BG157" s="240">
        <f>IF(N157="zákl. přenesená",J157,0)</f>
        <v>0</v>
      </c>
      <c r="BH157" s="240">
        <f>IF(N157="sníž. přenesená",J157,0)</f>
        <v>0</v>
      </c>
      <c r="BI157" s="240">
        <f>IF(N157="nulová",J157,0)</f>
        <v>0</v>
      </c>
      <c r="BJ157" s="17" t="s">
        <v>91</v>
      </c>
      <c r="BK157" s="240">
        <f>ROUND(I157*H157,2)</f>
        <v>0</v>
      </c>
      <c r="BL157" s="17" t="s">
        <v>214</v>
      </c>
      <c r="BM157" s="239" t="s">
        <v>334</v>
      </c>
    </row>
    <row r="158" s="2" customFormat="1" ht="16.5" customHeight="1">
      <c r="A158" s="38"/>
      <c r="B158" s="39"/>
      <c r="C158" s="227" t="s">
        <v>336</v>
      </c>
      <c r="D158" s="227" t="s">
        <v>210</v>
      </c>
      <c r="E158" s="228" t="s">
        <v>2013</v>
      </c>
      <c r="F158" s="229" t="s">
        <v>2004</v>
      </c>
      <c r="G158" s="230" t="s">
        <v>267</v>
      </c>
      <c r="H158" s="231">
        <v>15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85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339</v>
      </c>
    </row>
    <row r="159" s="2" customFormat="1" ht="16.5" customHeight="1">
      <c r="A159" s="38"/>
      <c r="B159" s="39"/>
      <c r="C159" s="227" t="s">
        <v>280</v>
      </c>
      <c r="D159" s="227" t="s">
        <v>210</v>
      </c>
      <c r="E159" s="228" t="s">
        <v>2015</v>
      </c>
      <c r="F159" s="229" t="s">
        <v>2006</v>
      </c>
      <c r="G159" s="230" t="s">
        <v>267</v>
      </c>
      <c r="H159" s="231">
        <v>20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85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343</v>
      </c>
    </row>
    <row r="160" s="2" customFormat="1" ht="16.5" customHeight="1">
      <c r="A160" s="38"/>
      <c r="B160" s="39"/>
      <c r="C160" s="227" t="s">
        <v>345</v>
      </c>
      <c r="D160" s="227" t="s">
        <v>210</v>
      </c>
      <c r="E160" s="228" t="s">
        <v>2018</v>
      </c>
      <c r="F160" s="229" t="s">
        <v>4027</v>
      </c>
      <c r="G160" s="230" t="s">
        <v>267</v>
      </c>
      <c r="H160" s="231">
        <v>20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85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347</v>
      </c>
    </row>
    <row r="161" s="2" customFormat="1" ht="16.5" customHeight="1">
      <c r="A161" s="38"/>
      <c r="B161" s="39"/>
      <c r="C161" s="227" t="s">
        <v>284</v>
      </c>
      <c r="D161" s="227" t="s">
        <v>210</v>
      </c>
      <c r="E161" s="228" t="s">
        <v>2020</v>
      </c>
      <c r="F161" s="229" t="s">
        <v>2008</v>
      </c>
      <c r="G161" s="230" t="s">
        <v>267</v>
      </c>
      <c r="H161" s="231">
        <v>25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85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352</v>
      </c>
    </row>
    <row r="162" s="2" customFormat="1" ht="16.5" customHeight="1">
      <c r="A162" s="38"/>
      <c r="B162" s="39"/>
      <c r="C162" s="227" t="s">
        <v>353</v>
      </c>
      <c r="D162" s="227" t="s">
        <v>210</v>
      </c>
      <c r="E162" s="228" t="s">
        <v>2022</v>
      </c>
      <c r="F162" s="229" t="s">
        <v>4028</v>
      </c>
      <c r="G162" s="230" t="s">
        <v>267</v>
      </c>
      <c r="H162" s="231">
        <v>10</v>
      </c>
      <c r="I162" s="232"/>
      <c r="J162" s="233">
        <f>ROUND(I162*H162,2)</f>
        <v>0</v>
      </c>
      <c r="K162" s="234"/>
      <c r="L162" s="44"/>
      <c r="M162" s="235" t="s">
        <v>1</v>
      </c>
      <c r="N162" s="236" t="s">
        <v>44</v>
      </c>
      <c r="O162" s="91"/>
      <c r="P162" s="237">
        <f>O162*H162</f>
        <v>0</v>
      </c>
      <c r="Q162" s="237">
        <v>0</v>
      </c>
      <c r="R162" s="237">
        <f>Q162*H162</f>
        <v>0</v>
      </c>
      <c r="S162" s="237">
        <v>0</v>
      </c>
      <c r="T162" s="238">
        <f>S162*H162</f>
        <v>0</v>
      </c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R162" s="239" t="s">
        <v>214</v>
      </c>
      <c r="AT162" s="239" t="s">
        <v>210</v>
      </c>
      <c r="AU162" s="239" t="s">
        <v>85</v>
      </c>
      <c r="AY162" s="17" t="s">
        <v>208</v>
      </c>
      <c r="BE162" s="240">
        <f>IF(N162="základní",J162,0)</f>
        <v>0</v>
      </c>
      <c r="BF162" s="240">
        <f>IF(N162="snížená",J162,0)</f>
        <v>0</v>
      </c>
      <c r="BG162" s="240">
        <f>IF(N162="zákl. přenesená",J162,0)</f>
        <v>0</v>
      </c>
      <c r="BH162" s="240">
        <f>IF(N162="sníž. přenesená",J162,0)</f>
        <v>0</v>
      </c>
      <c r="BI162" s="240">
        <f>IF(N162="nulová",J162,0)</f>
        <v>0</v>
      </c>
      <c r="BJ162" s="17" t="s">
        <v>91</v>
      </c>
      <c r="BK162" s="240">
        <f>ROUND(I162*H162,2)</f>
        <v>0</v>
      </c>
      <c r="BL162" s="17" t="s">
        <v>214</v>
      </c>
      <c r="BM162" s="239" t="s">
        <v>356</v>
      </c>
    </row>
    <row r="163" s="2" customFormat="1" ht="16.5" customHeight="1">
      <c r="A163" s="38"/>
      <c r="B163" s="39"/>
      <c r="C163" s="227" t="s">
        <v>287</v>
      </c>
      <c r="D163" s="227" t="s">
        <v>210</v>
      </c>
      <c r="E163" s="228" t="s">
        <v>2025</v>
      </c>
      <c r="F163" s="229" t="s">
        <v>2010</v>
      </c>
      <c r="G163" s="230" t="s">
        <v>267</v>
      </c>
      <c r="H163" s="231">
        <v>80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85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360</v>
      </c>
    </row>
    <row r="164" s="2" customFormat="1" ht="16.5" customHeight="1">
      <c r="A164" s="38"/>
      <c r="B164" s="39"/>
      <c r="C164" s="227" t="s">
        <v>363</v>
      </c>
      <c r="D164" s="227" t="s">
        <v>210</v>
      </c>
      <c r="E164" s="228" t="s">
        <v>2027</v>
      </c>
      <c r="F164" s="229" t="s">
        <v>2012</v>
      </c>
      <c r="G164" s="230" t="s">
        <v>267</v>
      </c>
      <c r="H164" s="231">
        <v>60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85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366</v>
      </c>
    </row>
    <row r="165" s="2" customFormat="1" ht="16.5" customHeight="1">
      <c r="A165" s="38"/>
      <c r="B165" s="39"/>
      <c r="C165" s="227" t="s">
        <v>291</v>
      </c>
      <c r="D165" s="227" t="s">
        <v>210</v>
      </c>
      <c r="E165" s="228" t="s">
        <v>2029</v>
      </c>
      <c r="F165" s="229" t="s">
        <v>2014</v>
      </c>
      <c r="G165" s="230" t="s">
        <v>267</v>
      </c>
      <c r="H165" s="231">
        <v>240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85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370</v>
      </c>
    </row>
    <row r="166" s="2" customFormat="1" ht="16.5" customHeight="1">
      <c r="A166" s="38"/>
      <c r="B166" s="39"/>
      <c r="C166" s="227" t="s">
        <v>372</v>
      </c>
      <c r="D166" s="227" t="s">
        <v>210</v>
      </c>
      <c r="E166" s="228" t="s">
        <v>2031</v>
      </c>
      <c r="F166" s="229" t="s">
        <v>2016</v>
      </c>
      <c r="G166" s="230" t="s">
        <v>267</v>
      </c>
      <c r="H166" s="231">
        <v>360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85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375</v>
      </c>
    </row>
    <row r="167" s="12" customFormat="1" ht="25.92" customHeight="1">
      <c r="A167" s="12"/>
      <c r="B167" s="211"/>
      <c r="C167" s="212"/>
      <c r="D167" s="213" t="s">
        <v>77</v>
      </c>
      <c r="E167" s="214" t="s">
        <v>1323</v>
      </c>
      <c r="F167" s="214" t="s">
        <v>2017</v>
      </c>
      <c r="G167" s="212"/>
      <c r="H167" s="212"/>
      <c r="I167" s="215"/>
      <c r="J167" s="216">
        <f>BK167</f>
        <v>0</v>
      </c>
      <c r="K167" s="212"/>
      <c r="L167" s="217"/>
      <c r="M167" s="218"/>
      <c r="N167" s="219"/>
      <c r="O167" s="219"/>
      <c r="P167" s="220">
        <f>SUM(P168:P173)</f>
        <v>0</v>
      </c>
      <c r="Q167" s="219"/>
      <c r="R167" s="220">
        <f>SUM(R168:R173)</f>
        <v>0</v>
      </c>
      <c r="S167" s="219"/>
      <c r="T167" s="221">
        <f>SUM(T168:T173)</f>
        <v>0</v>
      </c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R167" s="222" t="s">
        <v>85</v>
      </c>
      <c r="AT167" s="223" t="s">
        <v>77</v>
      </c>
      <c r="AU167" s="223" t="s">
        <v>78</v>
      </c>
      <c r="AY167" s="222" t="s">
        <v>208</v>
      </c>
      <c r="BK167" s="224">
        <f>SUM(BK168:BK173)</f>
        <v>0</v>
      </c>
    </row>
    <row r="168" s="2" customFormat="1" ht="16.5" customHeight="1">
      <c r="A168" s="38"/>
      <c r="B168" s="39"/>
      <c r="C168" s="227" t="s">
        <v>298</v>
      </c>
      <c r="D168" s="227" t="s">
        <v>210</v>
      </c>
      <c r="E168" s="228" t="s">
        <v>2033</v>
      </c>
      <c r="F168" s="229" t="s">
        <v>4029</v>
      </c>
      <c r="G168" s="230" t="s">
        <v>267</v>
      </c>
      <c r="H168" s="231">
        <v>20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85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380</v>
      </c>
    </row>
    <row r="169" s="2" customFormat="1" ht="16.5" customHeight="1">
      <c r="A169" s="38"/>
      <c r="B169" s="39"/>
      <c r="C169" s="227" t="s">
        <v>383</v>
      </c>
      <c r="D169" s="227" t="s">
        <v>210</v>
      </c>
      <c r="E169" s="228" t="s">
        <v>2036</v>
      </c>
      <c r="F169" s="229" t="s">
        <v>2019</v>
      </c>
      <c r="G169" s="230" t="s">
        <v>267</v>
      </c>
      <c r="H169" s="231">
        <v>140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85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386</v>
      </c>
    </row>
    <row r="170" s="2" customFormat="1" ht="16.5" customHeight="1">
      <c r="A170" s="38"/>
      <c r="B170" s="39"/>
      <c r="C170" s="227" t="s">
        <v>303</v>
      </c>
      <c r="D170" s="227" t="s">
        <v>210</v>
      </c>
      <c r="E170" s="228" t="s">
        <v>2038</v>
      </c>
      <c r="F170" s="229" t="s">
        <v>2021</v>
      </c>
      <c r="G170" s="230" t="s">
        <v>267</v>
      </c>
      <c r="H170" s="231">
        <v>260</v>
      </c>
      <c r="I170" s="232"/>
      <c r="J170" s="233">
        <f>ROUND(I170*H170,2)</f>
        <v>0</v>
      </c>
      <c r="K170" s="234"/>
      <c r="L170" s="44"/>
      <c r="M170" s="235" t="s">
        <v>1</v>
      </c>
      <c r="N170" s="236" t="s">
        <v>44</v>
      </c>
      <c r="O170" s="91"/>
      <c r="P170" s="237">
        <f>O170*H170</f>
        <v>0</v>
      </c>
      <c r="Q170" s="237">
        <v>0</v>
      </c>
      <c r="R170" s="237">
        <f>Q170*H170</f>
        <v>0</v>
      </c>
      <c r="S170" s="237">
        <v>0</v>
      </c>
      <c r="T170" s="238">
        <f>S170*H170</f>
        <v>0</v>
      </c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R170" s="239" t="s">
        <v>214</v>
      </c>
      <c r="AT170" s="239" t="s">
        <v>210</v>
      </c>
      <c r="AU170" s="239" t="s">
        <v>85</v>
      </c>
      <c r="AY170" s="17" t="s">
        <v>208</v>
      </c>
      <c r="BE170" s="240">
        <f>IF(N170="základní",J170,0)</f>
        <v>0</v>
      </c>
      <c r="BF170" s="240">
        <f>IF(N170="snížená",J170,0)</f>
        <v>0</v>
      </c>
      <c r="BG170" s="240">
        <f>IF(N170="zákl. přenesená",J170,0)</f>
        <v>0</v>
      </c>
      <c r="BH170" s="240">
        <f>IF(N170="sníž. přenesená",J170,0)</f>
        <v>0</v>
      </c>
      <c r="BI170" s="240">
        <f>IF(N170="nulová",J170,0)</f>
        <v>0</v>
      </c>
      <c r="BJ170" s="17" t="s">
        <v>91</v>
      </c>
      <c r="BK170" s="240">
        <f>ROUND(I170*H170,2)</f>
        <v>0</v>
      </c>
      <c r="BL170" s="17" t="s">
        <v>214</v>
      </c>
      <c r="BM170" s="239" t="s">
        <v>389</v>
      </c>
    </row>
    <row r="171" s="2" customFormat="1" ht="16.5" customHeight="1">
      <c r="A171" s="38"/>
      <c r="B171" s="39"/>
      <c r="C171" s="227" t="s">
        <v>390</v>
      </c>
      <c r="D171" s="227" t="s">
        <v>210</v>
      </c>
      <c r="E171" s="228" t="s">
        <v>2040</v>
      </c>
      <c r="F171" s="229" t="s">
        <v>2023</v>
      </c>
      <c r="G171" s="230" t="s">
        <v>267</v>
      </c>
      <c r="H171" s="231">
        <v>80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85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393</v>
      </c>
    </row>
    <row r="172" s="2" customFormat="1" ht="16.5" customHeight="1">
      <c r="A172" s="38"/>
      <c r="B172" s="39"/>
      <c r="C172" s="227" t="s">
        <v>309</v>
      </c>
      <c r="D172" s="227" t="s">
        <v>210</v>
      </c>
      <c r="E172" s="228" t="s">
        <v>2042</v>
      </c>
      <c r="F172" s="229" t="s">
        <v>4030</v>
      </c>
      <c r="G172" s="230" t="s">
        <v>267</v>
      </c>
      <c r="H172" s="231">
        <v>20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85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396</v>
      </c>
    </row>
    <row r="173" s="2" customFormat="1" ht="16.5" customHeight="1">
      <c r="A173" s="38"/>
      <c r="B173" s="39"/>
      <c r="C173" s="227" t="s">
        <v>397</v>
      </c>
      <c r="D173" s="227" t="s">
        <v>210</v>
      </c>
      <c r="E173" s="228" t="s">
        <v>2044</v>
      </c>
      <c r="F173" s="229" t="s">
        <v>4031</v>
      </c>
      <c r="G173" s="230" t="s">
        <v>267</v>
      </c>
      <c r="H173" s="231">
        <v>20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85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400</v>
      </c>
    </row>
    <row r="174" s="12" customFormat="1" ht="25.92" customHeight="1">
      <c r="A174" s="12"/>
      <c r="B174" s="211"/>
      <c r="C174" s="212"/>
      <c r="D174" s="213" t="s">
        <v>77</v>
      </c>
      <c r="E174" s="214" t="s">
        <v>1346</v>
      </c>
      <c r="F174" s="214" t="s">
        <v>2024</v>
      </c>
      <c r="G174" s="212"/>
      <c r="H174" s="212"/>
      <c r="I174" s="215"/>
      <c r="J174" s="216">
        <f>BK174</f>
        <v>0</v>
      </c>
      <c r="K174" s="212"/>
      <c r="L174" s="217"/>
      <c r="M174" s="218"/>
      <c r="N174" s="219"/>
      <c r="O174" s="219"/>
      <c r="P174" s="220">
        <f>SUM(P175:P179)</f>
        <v>0</v>
      </c>
      <c r="Q174" s="219"/>
      <c r="R174" s="220">
        <f>SUM(R175:R179)</f>
        <v>0</v>
      </c>
      <c r="S174" s="219"/>
      <c r="T174" s="221">
        <f>SUM(T175:T179)</f>
        <v>0</v>
      </c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R174" s="222" t="s">
        <v>85</v>
      </c>
      <c r="AT174" s="223" t="s">
        <v>77</v>
      </c>
      <c r="AU174" s="223" t="s">
        <v>78</v>
      </c>
      <c r="AY174" s="222" t="s">
        <v>208</v>
      </c>
      <c r="BK174" s="224">
        <f>SUM(BK175:BK179)</f>
        <v>0</v>
      </c>
    </row>
    <row r="175" s="2" customFormat="1" ht="37.8" customHeight="1">
      <c r="A175" s="38"/>
      <c r="B175" s="39"/>
      <c r="C175" s="227" t="s">
        <v>314</v>
      </c>
      <c r="D175" s="227" t="s">
        <v>210</v>
      </c>
      <c r="E175" s="228" t="s">
        <v>2046</v>
      </c>
      <c r="F175" s="229" t="s">
        <v>2026</v>
      </c>
      <c r="G175" s="230" t="s">
        <v>267</v>
      </c>
      <c r="H175" s="231">
        <v>160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85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405</v>
      </c>
    </row>
    <row r="176" s="2" customFormat="1" ht="37.8" customHeight="1">
      <c r="A176" s="38"/>
      <c r="B176" s="39"/>
      <c r="C176" s="227" t="s">
        <v>407</v>
      </c>
      <c r="D176" s="227" t="s">
        <v>210</v>
      </c>
      <c r="E176" s="228" t="s">
        <v>2048</v>
      </c>
      <c r="F176" s="229" t="s">
        <v>2028</v>
      </c>
      <c r="G176" s="230" t="s">
        <v>267</v>
      </c>
      <c r="H176" s="231">
        <v>90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85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410</v>
      </c>
    </row>
    <row r="177" s="2" customFormat="1" ht="24.15" customHeight="1">
      <c r="A177" s="38"/>
      <c r="B177" s="39"/>
      <c r="C177" s="227" t="s">
        <v>317</v>
      </c>
      <c r="D177" s="227" t="s">
        <v>210</v>
      </c>
      <c r="E177" s="228" t="s">
        <v>2050</v>
      </c>
      <c r="F177" s="229" t="s">
        <v>2030</v>
      </c>
      <c r="G177" s="230" t="s">
        <v>267</v>
      </c>
      <c r="H177" s="231">
        <v>60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85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413</v>
      </c>
    </row>
    <row r="178" s="2" customFormat="1" ht="37.8" customHeight="1">
      <c r="A178" s="38"/>
      <c r="B178" s="39"/>
      <c r="C178" s="227" t="s">
        <v>414</v>
      </c>
      <c r="D178" s="227" t="s">
        <v>210</v>
      </c>
      <c r="E178" s="228" t="s">
        <v>2052</v>
      </c>
      <c r="F178" s="229" t="s">
        <v>2032</v>
      </c>
      <c r="G178" s="230" t="s">
        <v>267</v>
      </c>
      <c r="H178" s="231">
        <v>80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85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417</v>
      </c>
    </row>
    <row r="179" s="2" customFormat="1" ht="37.8" customHeight="1">
      <c r="A179" s="38"/>
      <c r="B179" s="39"/>
      <c r="C179" s="227" t="s">
        <v>322</v>
      </c>
      <c r="D179" s="227" t="s">
        <v>210</v>
      </c>
      <c r="E179" s="228" t="s">
        <v>2054</v>
      </c>
      <c r="F179" s="229" t="s">
        <v>2034</v>
      </c>
      <c r="G179" s="230" t="s">
        <v>267</v>
      </c>
      <c r="H179" s="231">
        <v>180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85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426</v>
      </c>
    </row>
    <row r="180" s="12" customFormat="1" ht="25.92" customHeight="1">
      <c r="A180" s="12"/>
      <c r="B180" s="211"/>
      <c r="C180" s="212"/>
      <c r="D180" s="213" t="s">
        <v>77</v>
      </c>
      <c r="E180" s="214" t="s">
        <v>1434</v>
      </c>
      <c r="F180" s="214" t="s">
        <v>2035</v>
      </c>
      <c r="G180" s="212"/>
      <c r="H180" s="212"/>
      <c r="I180" s="215"/>
      <c r="J180" s="216">
        <f>BK180</f>
        <v>0</v>
      </c>
      <c r="K180" s="212"/>
      <c r="L180" s="217"/>
      <c r="M180" s="218"/>
      <c r="N180" s="219"/>
      <c r="O180" s="219"/>
      <c r="P180" s="220">
        <f>SUM(P181:P204)</f>
        <v>0</v>
      </c>
      <c r="Q180" s="219"/>
      <c r="R180" s="220">
        <f>SUM(R181:R204)</f>
        <v>0</v>
      </c>
      <c r="S180" s="219"/>
      <c r="T180" s="221">
        <f>SUM(T181:T204)</f>
        <v>0</v>
      </c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R180" s="222" t="s">
        <v>85</v>
      </c>
      <c r="AT180" s="223" t="s">
        <v>77</v>
      </c>
      <c r="AU180" s="223" t="s">
        <v>78</v>
      </c>
      <c r="AY180" s="222" t="s">
        <v>208</v>
      </c>
      <c r="BK180" s="224">
        <f>SUM(BK181:BK204)</f>
        <v>0</v>
      </c>
    </row>
    <row r="181" s="2" customFormat="1" ht="24.15" customHeight="1">
      <c r="A181" s="38"/>
      <c r="B181" s="39"/>
      <c r="C181" s="227" t="s">
        <v>430</v>
      </c>
      <c r="D181" s="227" t="s">
        <v>210</v>
      </c>
      <c r="E181" s="228" t="s">
        <v>2056</v>
      </c>
      <c r="F181" s="229" t="s">
        <v>2037</v>
      </c>
      <c r="G181" s="230" t="s">
        <v>689</v>
      </c>
      <c r="H181" s="231">
        <v>401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85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433</v>
      </c>
    </row>
    <row r="182" s="2" customFormat="1" ht="37.8" customHeight="1">
      <c r="A182" s="38"/>
      <c r="B182" s="39"/>
      <c r="C182" s="227" t="s">
        <v>326</v>
      </c>
      <c r="D182" s="227" t="s">
        <v>210</v>
      </c>
      <c r="E182" s="228" t="s">
        <v>2058</v>
      </c>
      <c r="F182" s="229" t="s">
        <v>2039</v>
      </c>
      <c r="G182" s="230" t="s">
        <v>689</v>
      </c>
      <c r="H182" s="231">
        <v>148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85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440</v>
      </c>
    </row>
    <row r="183" s="2" customFormat="1" ht="24.15" customHeight="1">
      <c r="A183" s="38"/>
      <c r="B183" s="39"/>
      <c r="C183" s="227" t="s">
        <v>448</v>
      </c>
      <c r="D183" s="227" t="s">
        <v>210</v>
      </c>
      <c r="E183" s="228" t="s">
        <v>2060</v>
      </c>
      <c r="F183" s="229" t="s">
        <v>2041</v>
      </c>
      <c r="G183" s="230" t="s">
        <v>689</v>
      </c>
      <c r="H183" s="231">
        <v>39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85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451</v>
      </c>
    </row>
    <row r="184" s="2" customFormat="1" ht="44.25" customHeight="1">
      <c r="A184" s="38"/>
      <c r="B184" s="39"/>
      <c r="C184" s="227" t="s">
        <v>331</v>
      </c>
      <c r="D184" s="227" t="s">
        <v>210</v>
      </c>
      <c r="E184" s="228" t="s">
        <v>2062</v>
      </c>
      <c r="F184" s="229" t="s">
        <v>2043</v>
      </c>
      <c r="G184" s="230" t="s">
        <v>689</v>
      </c>
      <c r="H184" s="231">
        <v>134</v>
      </c>
      <c r="I184" s="232"/>
      <c r="J184" s="233">
        <f>ROUND(I184*H184,2)</f>
        <v>0</v>
      </c>
      <c r="K184" s="234"/>
      <c r="L184" s="44"/>
      <c r="M184" s="235" t="s">
        <v>1</v>
      </c>
      <c r="N184" s="236" t="s">
        <v>44</v>
      </c>
      <c r="O184" s="91"/>
      <c r="P184" s="237">
        <f>O184*H184</f>
        <v>0</v>
      </c>
      <c r="Q184" s="237">
        <v>0</v>
      </c>
      <c r="R184" s="237">
        <f>Q184*H184</f>
        <v>0</v>
      </c>
      <c r="S184" s="237">
        <v>0</v>
      </c>
      <c r="T184" s="238">
        <f>S184*H184</f>
        <v>0</v>
      </c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R184" s="239" t="s">
        <v>214</v>
      </c>
      <c r="AT184" s="239" t="s">
        <v>210</v>
      </c>
      <c r="AU184" s="239" t="s">
        <v>85</v>
      </c>
      <c r="AY184" s="17" t="s">
        <v>208</v>
      </c>
      <c r="BE184" s="240">
        <f>IF(N184="základní",J184,0)</f>
        <v>0</v>
      </c>
      <c r="BF184" s="240">
        <f>IF(N184="snížená",J184,0)</f>
        <v>0</v>
      </c>
      <c r="BG184" s="240">
        <f>IF(N184="zákl. přenesená",J184,0)</f>
        <v>0</v>
      </c>
      <c r="BH184" s="240">
        <f>IF(N184="sníž. přenesená",J184,0)</f>
        <v>0</v>
      </c>
      <c r="BI184" s="240">
        <f>IF(N184="nulová",J184,0)</f>
        <v>0</v>
      </c>
      <c r="BJ184" s="17" t="s">
        <v>91</v>
      </c>
      <c r="BK184" s="240">
        <f>ROUND(I184*H184,2)</f>
        <v>0</v>
      </c>
      <c r="BL184" s="17" t="s">
        <v>214</v>
      </c>
      <c r="BM184" s="239" t="s">
        <v>455</v>
      </c>
    </row>
    <row r="185" s="2" customFormat="1" ht="16.5" customHeight="1">
      <c r="A185" s="38"/>
      <c r="B185" s="39"/>
      <c r="C185" s="227" t="s">
        <v>457</v>
      </c>
      <c r="D185" s="227" t="s">
        <v>210</v>
      </c>
      <c r="E185" s="228" t="s">
        <v>2064</v>
      </c>
      <c r="F185" s="229" t="s">
        <v>2045</v>
      </c>
      <c r="G185" s="230" t="s">
        <v>689</v>
      </c>
      <c r="H185" s="231">
        <v>5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85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460</v>
      </c>
    </row>
    <row r="186" s="2" customFormat="1" ht="24.15" customHeight="1">
      <c r="A186" s="38"/>
      <c r="B186" s="39"/>
      <c r="C186" s="227" t="s">
        <v>334</v>
      </c>
      <c r="D186" s="227" t="s">
        <v>210</v>
      </c>
      <c r="E186" s="228" t="s">
        <v>2066</v>
      </c>
      <c r="F186" s="229" t="s">
        <v>2047</v>
      </c>
      <c r="G186" s="230" t="s">
        <v>689</v>
      </c>
      <c r="H186" s="231">
        <v>16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85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463</v>
      </c>
    </row>
    <row r="187" s="2" customFormat="1" ht="24.15" customHeight="1">
      <c r="A187" s="38"/>
      <c r="B187" s="39"/>
      <c r="C187" s="227" t="s">
        <v>464</v>
      </c>
      <c r="D187" s="227" t="s">
        <v>210</v>
      </c>
      <c r="E187" s="228" t="s">
        <v>2068</v>
      </c>
      <c r="F187" s="229" t="s">
        <v>2049</v>
      </c>
      <c r="G187" s="230" t="s">
        <v>689</v>
      </c>
      <c r="H187" s="231">
        <v>144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85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467</v>
      </c>
    </row>
    <row r="188" s="2" customFormat="1" ht="24.15" customHeight="1">
      <c r="A188" s="38"/>
      <c r="B188" s="39"/>
      <c r="C188" s="227" t="s">
        <v>339</v>
      </c>
      <c r="D188" s="227" t="s">
        <v>210</v>
      </c>
      <c r="E188" s="228" t="s">
        <v>2070</v>
      </c>
      <c r="F188" s="229" t="s">
        <v>2051</v>
      </c>
      <c r="G188" s="230" t="s">
        <v>689</v>
      </c>
      <c r="H188" s="231">
        <v>13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85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470</v>
      </c>
    </row>
    <row r="189" s="2" customFormat="1" ht="24.15" customHeight="1">
      <c r="A189" s="38"/>
      <c r="B189" s="39"/>
      <c r="C189" s="227" t="s">
        <v>471</v>
      </c>
      <c r="D189" s="227" t="s">
        <v>210</v>
      </c>
      <c r="E189" s="228" t="s">
        <v>2072</v>
      </c>
      <c r="F189" s="229" t="s">
        <v>2055</v>
      </c>
      <c r="G189" s="230" t="s">
        <v>689</v>
      </c>
      <c r="H189" s="231">
        <v>70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85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474</v>
      </c>
    </row>
    <row r="190" s="2" customFormat="1" ht="24.15" customHeight="1">
      <c r="A190" s="38"/>
      <c r="B190" s="39"/>
      <c r="C190" s="227" t="s">
        <v>343</v>
      </c>
      <c r="D190" s="227" t="s">
        <v>210</v>
      </c>
      <c r="E190" s="228" t="s">
        <v>2074</v>
      </c>
      <c r="F190" s="229" t="s">
        <v>2057</v>
      </c>
      <c r="G190" s="230" t="s">
        <v>689</v>
      </c>
      <c r="H190" s="231">
        <v>8</v>
      </c>
      <c r="I190" s="232"/>
      <c r="J190" s="233">
        <f>ROUND(I190*H190,2)</f>
        <v>0</v>
      </c>
      <c r="K190" s="234"/>
      <c r="L190" s="44"/>
      <c r="M190" s="235" t="s">
        <v>1</v>
      </c>
      <c r="N190" s="236" t="s">
        <v>44</v>
      </c>
      <c r="O190" s="91"/>
      <c r="P190" s="237">
        <f>O190*H190</f>
        <v>0</v>
      </c>
      <c r="Q190" s="237">
        <v>0</v>
      </c>
      <c r="R190" s="237">
        <f>Q190*H190</f>
        <v>0</v>
      </c>
      <c r="S190" s="237">
        <v>0</v>
      </c>
      <c r="T190" s="238">
        <f>S190*H190</f>
        <v>0</v>
      </c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R190" s="239" t="s">
        <v>214</v>
      </c>
      <c r="AT190" s="239" t="s">
        <v>210</v>
      </c>
      <c r="AU190" s="239" t="s">
        <v>85</v>
      </c>
      <c r="AY190" s="17" t="s">
        <v>208</v>
      </c>
      <c r="BE190" s="240">
        <f>IF(N190="základní",J190,0)</f>
        <v>0</v>
      </c>
      <c r="BF190" s="240">
        <f>IF(N190="snížená",J190,0)</f>
        <v>0</v>
      </c>
      <c r="BG190" s="240">
        <f>IF(N190="zákl. přenesená",J190,0)</f>
        <v>0</v>
      </c>
      <c r="BH190" s="240">
        <f>IF(N190="sníž. přenesená",J190,0)</f>
        <v>0</v>
      </c>
      <c r="BI190" s="240">
        <f>IF(N190="nulová",J190,0)</f>
        <v>0</v>
      </c>
      <c r="BJ190" s="17" t="s">
        <v>91</v>
      </c>
      <c r="BK190" s="240">
        <f>ROUND(I190*H190,2)</f>
        <v>0</v>
      </c>
      <c r="BL190" s="17" t="s">
        <v>214</v>
      </c>
      <c r="BM190" s="239" t="s">
        <v>479</v>
      </c>
    </row>
    <row r="191" s="2" customFormat="1" ht="24.15" customHeight="1">
      <c r="A191" s="38"/>
      <c r="B191" s="39"/>
      <c r="C191" s="227" t="s">
        <v>481</v>
      </c>
      <c r="D191" s="227" t="s">
        <v>210</v>
      </c>
      <c r="E191" s="228" t="s">
        <v>2077</v>
      </c>
      <c r="F191" s="229" t="s">
        <v>2059</v>
      </c>
      <c r="G191" s="230" t="s">
        <v>689</v>
      </c>
      <c r="H191" s="231">
        <v>65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484</v>
      </c>
    </row>
    <row r="192" s="2" customFormat="1" ht="24.15" customHeight="1">
      <c r="A192" s="38"/>
      <c r="B192" s="39"/>
      <c r="C192" s="227" t="s">
        <v>347</v>
      </c>
      <c r="D192" s="227" t="s">
        <v>210</v>
      </c>
      <c r="E192" s="228" t="s">
        <v>2079</v>
      </c>
      <c r="F192" s="229" t="s">
        <v>4032</v>
      </c>
      <c r="G192" s="230" t="s">
        <v>689</v>
      </c>
      <c r="H192" s="231">
        <v>2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488</v>
      </c>
    </row>
    <row r="193" s="2" customFormat="1" ht="24.15" customHeight="1">
      <c r="A193" s="38"/>
      <c r="B193" s="39"/>
      <c r="C193" s="227" t="s">
        <v>489</v>
      </c>
      <c r="D193" s="227" t="s">
        <v>210</v>
      </c>
      <c r="E193" s="228" t="s">
        <v>2081</v>
      </c>
      <c r="F193" s="229" t="s">
        <v>2061</v>
      </c>
      <c r="G193" s="230" t="s">
        <v>689</v>
      </c>
      <c r="H193" s="231">
        <v>12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492</v>
      </c>
    </row>
    <row r="194" s="2" customFormat="1" ht="24.15" customHeight="1">
      <c r="A194" s="38"/>
      <c r="B194" s="39"/>
      <c r="C194" s="227" t="s">
        <v>352</v>
      </c>
      <c r="D194" s="227" t="s">
        <v>210</v>
      </c>
      <c r="E194" s="228" t="s">
        <v>2083</v>
      </c>
      <c r="F194" s="229" t="s">
        <v>2063</v>
      </c>
      <c r="G194" s="230" t="s">
        <v>689</v>
      </c>
      <c r="H194" s="231">
        <v>92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495</v>
      </c>
    </row>
    <row r="195" s="2" customFormat="1" ht="33" customHeight="1">
      <c r="A195" s="38"/>
      <c r="B195" s="39"/>
      <c r="C195" s="227" t="s">
        <v>497</v>
      </c>
      <c r="D195" s="227" t="s">
        <v>210</v>
      </c>
      <c r="E195" s="228" t="s">
        <v>2085</v>
      </c>
      <c r="F195" s="229" t="s">
        <v>2065</v>
      </c>
      <c r="G195" s="230" t="s">
        <v>689</v>
      </c>
      <c r="H195" s="231">
        <v>26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500</v>
      </c>
    </row>
    <row r="196" s="2" customFormat="1" ht="37.8" customHeight="1">
      <c r="A196" s="38"/>
      <c r="B196" s="39"/>
      <c r="C196" s="227" t="s">
        <v>356</v>
      </c>
      <c r="D196" s="227" t="s">
        <v>210</v>
      </c>
      <c r="E196" s="228" t="s">
        <v>2087</v>
      </c>
      <c r="F196" s="229" t="s">
        <v>2067</v>
      </c>
      <c r="G196" s="230" t="s">
        <v>689</v>
      </c>
      <c r="H196" s="231">
        <v>1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85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503</v>
      </c>
    </row>
    <row r="197" s="2" customFormat="1" ht="21.75" customHeight="1">
      <c r="A197" s="38"/>
      <c r="B197" s="39"/>
      <c r="C197" s="227" t="s">
        <v>505</v>
      </c>
      <c r="D197" s="227" t="s">
        <v>210</v>
      </c>
      <c r="E197" s="228" t="s">
        <v>2089</v>
      </c>
      <c r="F197" s="229" t="s">
        <v>4033</v>
      </c>
      <c r="G197" s="230" t="s">
        <v>689</v>
      </c>
      <c r="H197" s="231">
        <v>1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85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508</v>
      </c>
    </row>
    <row r="198" s="2" customFormat="1" ht="24.15" customHeight="1">
      <c r="A198" s="38"/>
      <c r="B198" s="39"/>
      <c r="C198" s="227" t="s">
        <v>360</v>
      </c>
      <c r="D198" s="227" t="s">
        <v>210</v>
      </c>
      <c r="E198" s="228" t="s">
        <v>2091</v>
      </c>
      <c r="F198" s="229" t="s">
        <v>4034</v>
      </c>
      <c r="G198" s="230" t="s">
        <v>689</v>
      </c>
      <c r="H198" s="231">
        <v>1</v>
      </c>
      <c r="I198" s="232"/>
      <c r="J198" s="233">
        <f>ROUND(I198*H198,2)</f>
        <v>0</v>
      </c>
      <c r="K198" s="234"/>
      <c r="L198" s="44"/>
      <c r="M198" s="235" t="s">
        <v>1</v>
      </c>
      <c r="N198" s="236" t="s">
        <v>44</v>
      </c>
      <c r="O198" s="91"/>
      <c r="P198" s="237">
        <f>O198*H198</f>
        <v>0</v>
      </c>
      <c r="Q198" s="237">
        <v>0</v>
      </c>
      <c r="R198" s="237">
        <f>Q198*H198</f>
        <v>0</v>
      </c>
      <c r="S198" s="237">
        <v>0</v>
      </c>
      <c r="T198" s="238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9" t="s">
        <v>214</v>
      </c>
      <c r="AT198" s="239" t="s">
        <v>210</v>
      </c>
      <c r="AU198" s="239" t="s">
        <v>85</v>
      </c>
      <c r="AY198" s="17" t="s">
        <v>208</v>
      </c>
      <c r="BE198" s="240">
        <f>IF(N198="základní",J198,0)</f>
        <v>0</v>
      </c>
      <c r="BF198" s="240">
        <f>IF(N198="snížená",J198,0)</f>
        <v>0</v>
      </c>
      <c r="BG198" s="240">
        <f>IF(N198="zákl. přenesená",J198,0)</f>
        <v>0</v>
      </c>
      <c r="BH198" s="240">
        <f>IF(N198="sníž. přenesená",J198,0)</f>
        <v>0</v>
      </c>
      <c r="BI198" s="240">
        <f>IF(N198="nulová",J198,0)</f>
        <v>0</v>
      </c>
      <c r="BJ198" s="17" t="s">
        <v>91</v>
      </c>
      <c r="BK198" s="240">
        <f>ROUND(I198*H198,2)</f>
        <v>0</v>
      </c>
      <c r="BL198" s="17" t="s">
        <v>214</v>
      </c>
      <c r="BM198" s="239" t="s">
        <v>512</v>
      </c>
    </row>
    <row r="199" s="2" customFormat="1" ht="16.5" customHeight="1">
      <c r="A199" s="38"/>
      <c r="B199" s="39"/>
      <c r="C199" s="227" t="s">
        <v>514</v>
      </c>
      <c r="D199" s="227" t="s">
        <v>210</v>
      </c>
      <c r="E199" s="228" t="s">
        <v>2094</v>
      </c>
      <c r="F199" s="229" t="s">
        <v>4035</v>
      </c>
      <c r="G199" s="230" t="s">
        <v>689</v>
      </c>
      <c r="H199" s="231">
        <v>1</v>
      </c>
      <c r="I199" s="232"/>
      <c r="J199" s="233">
        <f>ROUND(I199*H199,2)</f>
        <v>0</v>
      </c>
      <c r="K199" s="234"/>
      <c r="L199" s="44"/>
      <c r="M199" s="235" t="s">
        <v>1</v>
      </c>
      <c r="N199" s="236" t="s">
        <v>44</v>
      </c>
      <c r="O199" s="91"/>
      <c r="P199" s="237">
        <f>O199*H199</f>
        <v>0</v>
      </c>
      <c r="Q199" s="237">
        <v>0</v>
      </c>
      <c r="R199" s="237">
        <f>Q199*H199</f>
        <v>0</v>
      </c>
      <c r="S199" s="237">
        <v>0</v>
      </c>
      <c r="T199" s="238">
        <f>S199*H199</f>
        <v>0</v>
      </c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R199" s="239" t="s">
        <v>214</v>
      </c>
      <c r="AT199" s="239" t="s">
        <v>210</v>
      </c>
      <c r="AU199" s="239" t="s">
        <v>85</v>
      </c>
      <c r="AY199" s="17" t="s">
        <v>208</v>
      </c>
      <c r="BE199" s="240">
        <f>IF(N199="základní",J199,0)</f>
        <v>0</v>
      </c>
      <c r="BF199" s="240">
        <f>IF(N199="snížená",J199,0)</f>
        <v>0</v>
      </c>
      <c r="BG199" s="240">
        <f>IF(N199="zákl. přenesená",J199,0)</f>
        <v>0</v>
      </c>
      <c r="BH199" s="240">
        <f>IF(N199="sníž. přenesená",J199,0)</f>
        <v>0</v>
      </c>
      <c r="BI199" s="240">
        <f>IF(N199="nulová",J199,0)</f>
        <v>0</v>
      </c>
      <c r="BJ199" s="17" t="s">
        <v>91</v>
      </c>
      <c r="BK199" s="240">
        <f>ROUND(I199*H199,2)</f>
        <v>0</v>
      </c>
      <c r="BL199" s="17" t="s">
        <v>214</v>
      </c>
      <c r="BM199" s="239" t="s">
        <v>517</v>
      </c>
    </row>
    <row r="200" s="2" customFormat="1" ht="16.5" customHeight="1">
      <c r="A200" s="38"/>
      <c r="B200" s="39"/>
      <c r="C200" s="227" t="s">
        <v>366</v>
      </c>
      <c r="D200" s="227" t="s">
        <v>210</v>
      </c>
      <c r="E200" s="228" t="s">
        <v>2096</v>
      </c>
      <c r="F200" s="229" t="s">
        <v>2069</v>
      </c>
      <c r="G200" s="230" t="s">
        <v>689</v>
      </c>
      <c r="H200" s="231">
        <v>3</v>
      </c>
      <c r="I200" s="232"/>
      <c r="J200" s="233">
        <f>ROUND(I200*H200,2)</f>
        <v>0</v>
      </c>
      <c r="K200" s="234"/>
      <c r="L200" s="44"/>
      <c r="M200" s="235" t="s">
        <v>1</v>
      </c>
      <c r="N200" s="236" t="s">
        <v>44</v>
      </c>
      <c r="O200" s="91"/>
      <c r="P200" s="237">
        <f>O200*H200</f>
        <v>0</v>
      </c>
      <c r="Q200" s="237">
        <v>0</v>
      </c>
      <c r="R200" s="237">
        <f>Q200*H200</f>
        <v>0</v>
      </c>
      <c r="S200" s="237">
        <v>0</v>
      </c>
      <c r="T200" s="238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9" t="s">
        <v>214</v>
      </c>
      <c r="AT200" s="239" t="s">
        <v>210</v>
      </c>
      <c r="AU200" s="239" t="s">
        <v>85</v>
      </c>
      <c r="AY200" s="17" t="s">
        <v>208</v>
      </c>
      <c r="BE200" s="240">
        <f>IF(N200="základní",J200,0)</f>
        <v>0</v>
      </c>
      <c r="BF200" s="240">
        <f>IF(N200="snížená",J200,0)</f>
        <v>0</v>
      </c>
      <c r="BG200" s="240">
        <f>IF(N200="zákl. přenesená",J200,0)</f>
        <v>0</v>
      </c>
      <c r="BH200" s="240">
        <f>IF(N200="sníž. přenesená",J200,0)</f>
        <v>0</v>
      </c>
      <c r="BI200" s="240">
        <f>IF(N200="nulová",J200,0)</f>
        <v>0</v>
      </c>
      <c r="BJ200" s="17" t="s">
        <v>91</v>
      </c>
      <c r="BK200" s="240">
        <f>ROUND(I200*H200,2)</f>
        <v>0</v>
      </c>
      <c r="BL200" s="17" t="s">
        <v>214</v>
      </c>
      <c r="BM200" s="239" t="s">
        <v>521</v>
      </c>
    </row>
    <row r="201" s="2" customFormat="1" ht="16.5" customHeight="1">
      <c r="A201" s="38"/>
      <c r="B201" s="39"/>
      <c r="C201" s="227" t="s">
        <v>523</v>
      </c>
      <c r="D201" s="227" t="s">
        <v>210</v>
      </c>
      <c r="E201" s="228" t="s">
        <v>2098</v>
      </c>
      <c r="F201" s="229" t="s">
        <v>4036</v>
      </c>
      <c r="G201" s="230" t="s">
        <v>689</v>
      </c>
      <c r="H201" s="231">
        <v>1</v>
      </c>
      <c r="I201" s="232"/>
      <c r="J201" s="233">
        <f>ROUND(I201*H201,2)</f>
        <v>0</v>
      </c>
      <c r="K201" s="234"/>
      <c r="L201" s="44"/>
      <c r="M201" s="235" t="s">
        <v>1</v>
      </c>
      <c r="N201" s="236" t="s">
        <v>44</v>
      </c>
      <c r="O201" s="91"/>
      <c r="P201" s="237">
        <f>O201*H201</f>
        <v>0</v>
      </c>
      <c r="Q201" s="237">
        <v>0</v>
      </c>
      <c r="R201" s="237">
        <f>Q201*H201</f>
        <v>0</v>
      </c>
      <c r="S201" s="237">
        <v>0</v>
      </c>
      <c r="T201" s="238">
        <f>S201*H201</f>
        <v>0</v>
      </c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R201" s="239" t="s">
        <v>214</v>
      </c>
      <c r="AT201" s="239" t="s">
        <v>210</v>
      </c>
      <c r="AU201" s="239" t="s">
        <v>85</v>
      </c>
      <c r="AY201" s="17" t="s">
        <v>208</v>
      </c>
      <c r="BE201" s="240">
        <f>IF(N201="základní",J201,0)</f>
        <v>0</v>
      </c>
      <c r="BF201" s="240">
        <f>IF(N201="snížená",J201,0)</f>
        <v>0</v>
      </c>
      <c r="BG201" s="240">
        <f>IF(N201="zákl. přenesená",J201,0)</f>
        <v>0</v>
      </c>
      <c r="BH201" s="240">
        <f>IF(N201="sníž. přenesená",J201,0)</f>
        <v>0</v>
      </c>
      <c r="BI201" s="240">
        <f>IF(N201="nulová",J201,0)</f>
        <v>0</v>
      </c>
      <c r="BJ201" s="17" t="s">
        <v>91</v>
      </c>
      <c r="BK201" s="240">
        <f>ROUND(I201*H201,2)</f>
        <v>0</v>
      </c>
      <c r="BL201" s="17" t="s">
        <v>214</v>
      </c>
      <c r="BM201" s="239" t="s">
        <v>526</v>
      </c>
    </row>
    <row r="202" s="2" customFormat="1" ht="16.5" customHeight="1">
      <c r="A202" s="38"/>
      <c r="B202" s="39"/>
      <c r="C202" s="227" t="s">
        <v>370</v>
      </c>
      <c r="D202" s="227" t="s">
        <v>210</v>
      </c>
      <c r="E202" s="228" t="s">
        <v>2100</v>
      </c>
      <c r="F202" s="229" t="s">
        <v>2071</v>
      </c>
      <c r="G202" s="230" t="s">
        <v>689</v>
      </c>
      <c r="H202" s="231">
        <v>2</v>
      </c>
      <c r="I202" s="232"/>
      <c r="J202" s="233">
        <f>ROUND(I202*H202,2)</f>
        <v>0</v>
      </c>
      <c r="K202" s="234"/>
      <c r="L202" s="44"/>
      <c r="M202" s="235" t="s">
        <v>1</v>
      </c>
      <c r="N202" s="236" t="s">
        <v>44</v>
      </c>
      <c r="O202" s="91"/>
      <c r="P202" s="237">
        <f>O202*H202</f>
        <v>0</v>
      </c>
      <c r="Q202" s="237">
        <v>0</v>
      </c>
      <c r="R202" s="237">
        <f>Q202*H202</f>
        <v>0</v>
      </c>
      <c r="S202" s="237">
        <v>0</v>
      </c>
      <c r="T202" s="238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9" t="s">
        <v>214</v>
      </c>
      <c r="AT202" s="239" t="s">
        <v>210</v>
      </c>
      <c r="AU202" s="239" t="s">
        <v>85</v>
      </c>
      <c r="AY202" s="17" t="s">
        <v>208</v>
      </c>
      <c r="BE202" s="240">
        <f>IF(N202="základní",J202,0)</f>
        <v>0</v>
      </c>
      <c r="BF202" s="240">
        <f>IF(N202="snížená",J202,0)</f>
        <v>0</v>
      </c>
      <c r="BG202" s="240">
        <f>IF(N202="zákl. přenesená",J202,0)</f>
        <v>0</v>
      </c>
      <c r="BH202" s="240">
        <f>IF(N202="sníž. přenesená",J202,0)</f>
        <v>0</v>
      </c>
      <c r="BI202" s="240">
        <f>IF(N202="nulová",J202,0)</f>
        <v>0</v>
      </c>
      <c r="BJ202" s="17" t="s">
        <v>91</v>
      </c>
      <c r="BK202" s="240">
        <f>ROUND(I202*H202,2)</f>
        <v>0</v>
      </c>
      <c r="BL202" s="17" t="s">
        <v>214</v>
      </c>
      <c r="BM202" s="239" t="s">
        <v>530</v>
      </c>
    </row>
    <row r="203" s="2" customFormat="1" ht="16.5" customHeight="1">
      <c r="A203" s="38"/>
      <c r="B203" s="39"/>
      <c r="C203" s="227" t="s">
        <v>532</v>
      </c>
      <c r="D203" s="227" t="s">
        <v>210</v>
      </c>
      <c r="E203" s="228" t="s">
        <v>2102</v>
      </c>
      <c r="F203" s="229" t="s">
        <v>2073</v>
      </c>
      <c r="G203" s="230" t="s">
        <v>689</v>
      </c>
      <c r="H203" s="231">
        <v>2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85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535</v>
      </c>
    </row>
    <row r="204" s="2" customFormat="1" ht="21.75" customHeight="1">
      <c r="A204" s="38"/>
      <c r="B204" s="39"/>
      <c r="C204" s="227" t="s">
        <v>375</v>
      </c>
      <c r="D204" s="227" t="s">
        <v>210</v>
      </c>
      <c r="E204" s="228" t="s">
        <v>2104</v>
      </c>
      <c r="F204" s="229" t="s">
        <v>2075</v>
      </c>
      <c r="G204" s="230" t="s">
        <v>689</v>
      </c>
      <c r="H204" s="231">
        <v>1250</v>
      </c>
      <c r="I204" s="232"/>
      <c r="J204" s="233">
        <f>ROUND(I204*H204,2)</f>
        <v>0</v>
      </c>
      <c r="K204" s="234"/>
      <c r="L204" s="44"/>
      <c r="M204" s="235" t="s">
        <v>1</v>
      </c>
      <c r="N204" s="236" t="s">
        <v>44</v>
      </c>
      <c r="O204" s="91"/>
      <c r="P204" s="237">
        <f>O204*H204</f>
        <v>0</v>
      </c>
      <c r="Q204" s="237">
        <v>0</v>
      </c>
      <c r="R204" s="237">
        <f>Q204*H204</f>
        <v>0</v>
      </c>
      <c r="S204" s="237">
        <v>0</v>
      </c>
      <c r="T204" s="238">
        <f>S204*H204</f>
        <v>0</v>
      </c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R204" s="239" t="s">
        <v>214</v>
      </c>
      <c r="AT204" s="239" t="s">
        <v>210</v>
      </c>
      <c r="AU204" s="239" t="s">
        <v>85</v>
      </c>
      <c r="AY204" s="17" t="s">
        <v>208</v>
      </c>
      <c r="BE204" s="240">
        <f>IF(N204="základní",J204,0)</f>
        <v>0</v>
      </c>
      <c r="BF204" s="240">
        <f>IF(N204="snížená",J204,0)</f>
        <v>0</v>
      </c>
      <c r="BG204" s="240">
        <f>IF(N204="zákl. přenesená",J204,0)</f>
        <v>0</v>
      </c>
      <c r="BH204" s="240">
        <f>IF(N204="sníž. přenesená",J204,0)</f>
        <v>0</v>
      </c>
      <c r="BI204" s="240">
        <f>IF(N204="nulová",J204,0)</f>
        <v>0</v>
      </c>
      <c r="BJ204" s="17" t="s">
        <v>91</v>
      </c>
      <c r="BK204" s="240">
        <f>ROUND(I204*H204,2)</f>
        <v>0</v>
      </c>
      <c r="BL204" s="17" t="s">
        <v>214</v>
      </c>
      <c r="BM204" s="239" t="s">
        <v>539</v>
      </c>
    </row>
    <row r="205" s="12" customFormat="1" ht="25.92" customHeight="1">
      <c r="A205" s="12"/>
      <c r="B205" s="211"/>
      <c r="C205" s="212"/>
      <c r="D205" s="213" t="s">
        <v>77</v>
      </c>
      <c r="E205" s="214" t="s">
        <v>1469</v>
      </c>
      <c r="F205" s="214" t="s">
        <v>2076</v>
      </c>
      <c r="G205" s="212"/>
      <c r="H205" s="212"/>
      <c r="I205" s="215"/>
      <c r="J205" s="216">
        <f>BK205</f>
        <v>0</v>
      </c>
      <c r="K205" s="212"/>
      <c r="L205" s="217"/>
      <c r="M205" s="218"/>
      <c r="N205" s="219"/>
      <c r="O205" s="219"/>
      <c r="P205" s="220">
        <f>SUM(P206:P216)</f>
        <v>0</v>
      </c>
      <c r="Q205" s="219"/>
      <c r="R205" s="220">
        <f>SUM(R206:R216)</f>
        <v>0</v>
      </c>
      <c r="S205" s="219"/>
      <c r="T205" s="221">
        <f>SUM(T206:T216)</f>
        <v>0</v>
      </c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R205" s="222" t="s">
        <v>85</v>
      </c>
      <c r="AT205" s="223" t="s">
        <v>77</v>
      </c>
      <c r="AU205" s="223" t="s">
        <v>78</v>
      </c>
      <c r="AY205" s="222" t="s">
        <v>208</v>
      </c>
      <c r="BK205" s="224">
        <f>SUM(BK206:BK216)</f>
        <v>0</v>
      </c>
    </row>
    <row r="206" s="2" customFormat="1" ht="21.75" customHeight="1">
      <c r="A206" s="38"/>
      <c r="B206" s="39"/>
      <c r="C206" s="227" t="s">
        <v>541</v>
      </c>
      <c r="D206" s="227" t="s">
        <v>210</v>
      </c>
      <c r="E206" s="228" t="s">
        <v>2106</v>
      </c>
      <c r="F206" s="229" t="s">
        <v>4037</v>
      </c>
      <c r="G206" s="230" t="s">
        <v>689</v>
      </c>
      <c r="H206" s="231">
        <v>1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85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544</v>
      </c>
    </row>
    <row r="207" s="2" customFormat="1" ht="21.75" customHeight="1">
      <c r="A207" s="38"/>
      <c r="B207" s="39"/>
      <c r="C207" s="227" t="s">
        <v>380</v>
      </c>
      <c r="D207" s="227" t="s">
        <v>210</v>
      </c>
      <c r="E207" s="228" t="s">
        <v>2108</v>
      </c>
      <c r="F207" s="229" t="s">
        <v>2078</v>
      </c>
      <c r="G207" s="230" t="s">
        <v>689</v>
      </c>
      <c r="H207" s="231">
        <v>6</v>
      </c>
      <c r="I207" s="232"/>
      <c r="J207" s="233">
        <f>ROUND(I207*H207,2)</f>
        <v>0</v>
      </c>
      <c r="K207" s="234"/>
      <c r="L207" s="44"/>
      <c r="M207" s="235" t="s">
        <v>1</v>
      </c>
      <c r="N207" s="236" t="s">
        <v>44</v>
      </c>
      <c r="O207" s="91"/>
      <c r="P207" s="237">
        <f>O207*H207</f>
        <v>0</v>
      </c>
      <c r="Q207" s="237">
        <v>0</v>
      </c>
      <c r="R207" s="237">
        <f>Q207*H207</f>
        <v>0</v>
      </c>
      <c r="S207" s="237">
        <v>0</v>
      </c>
      <c r="T207" s="238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9" t="s">
        <v>214</v>
      </c>
      <c r="AT207" s="239" t="s">
        <v>210</v>
      </c>
      <c r="AU207" s="239" t="s">
        <v>85</v>
      </c>
      <c r="AY207" s="17" t="s">
        <v>208</v>
      </c>
      <c r="BE207" s="240">
        <f>IF(N207="základní",J207,0)</f>
        <v>0</v>
      </c>
      <c r="BF207" s="240">
        <f>IF(N207="snížená",J207,0)</f>
        <v>0</v>
      </c>
      <c r="BG207" s="240">
        <f>IF(N207="zákl. přenesená",J207,0)</f>
        <v>0</v>
      </c>
      <c r="BH207" s="240">
        <f>IF(N207="sníž. přenesená",J207,0)</f>
        <v>0</v>
      </c>
      <c r="BI207" s="240">
        <f>IF(N207="nulová",J207,0)</f>
        <v>0</v>
      </c>
      <c r="BJ207" s="17" t="s">
        <v>91</v>
      </c>
      <c r="BK207" s="240">
        <f>ROUND(I207*H207,2)</f>
        <v>0</v>
      </c>
      <c r="BL207" s="17" t="s">
        <v>214</v>
      </c>
      <c r="BM207" s="239" t="s">
        <v>549</v>
      </c>
    </row>
    <row r="208" s="2" customFormat="1" ht="24.15" customHeight="1">
      <c r="A208" s="38"/>
      <c r="B208" s="39"/>
      <c r="C208" s="227" t="s">
        <v>551</v>
      </c>
      <c r="D208" s="227" t="s">
        <v>210</v>
      </c>
      <c r="E208" s="228" t="s">
        <v>2110</v>
      </c>
      <c r="F208" s="229" t="s">
        <v>2080</v>
      </c>
      <c r="G208" s="230" t="s">
        <v>689</v>
      </c>
      <c r="H208" s="231">
        <v>57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85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554</v>
      </c>
    </row>
    <row r="209" s="2" customFormat="1" ht="21.75" customHeight="1">
      <c r="A209" s="38"/>
      <c r="B209" s="39"/>
      <c r="C209" s="227" t="s">
        <v>386</v>
      </c>
      <c r="D209" s="227" t="s">
        <v>210</v>
      </c>
      <c r="E209" s="228" t="s">
        <v>2112</v>
      </c>
      <c r="F209" s="229" t="s">
        <v>2082</v>
      </c>
      <c r="G209" s="230" t="s">
        <v>689</v>
      </c>
      <c r="H209" s="231">
        <v>20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85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557</v>
      </c>
    </row>
    <row r="210" s="2" customFormat="1" ht="21.75" customHeight="1">
      <c r="A210" s="38"/>
      <c r="B210" s="39"/>
      <c r="C210" s="227" t="s">
        <v>558</v>
      </c>
      <c r="D210" s="227" t="s">
        <v>210</v>
      </c>
      <c r="E210" s="228" t="s">
        <v>2114</v>
      </c>
      <c r="F210" s="229" t="s">
        <v>2084</v>
      </c>
      <c r="G210" s="230" t="s">
        <v>689</v>
      </c>
      <c r="H210" s="231">
        <v>21</v>
      </c>
      <c r="I210" s="232"/>
      <c r="J210" s="233">
        <f>ROUND(I210*H210,2)</f>
        <v>0</v>
      </c>
      <c r="K210" s="234"/>
      <c r="L210" s="44"/>
      <c r="M210" s="235" t="s">
        <v>1</v>
      </c>
      <c r="N210" s="236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214</v>
      </c>
      <c r="AT210" s="239" t="s">
        <v>210</v>
      </c>
      <c r="AU210" s="239" t="s">
        <v>85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561</v>
      </c>
    </row>
    <row r="211" s="2" customFormat="1" ht="21.75" customHeight="1">
      <c r="A211" s="38"/>
      <c r="B211" s="39"/>
      <c r="C211" s="227" t="s">
        <v>389</v>
      </c>
      <c r="D211" s="227" t="s">
        <v>210</v>
      </c>
      <c r="E211" s="228" t="s">
        <v>2116</v>
      </c>
      <c r="F211" s="229" t="s">
        <v>2086</v>
      </c>
      <c r="G211" s="230" t="s">
        <v>689</v>
      </c>
      <c r="H211" s="231">
        <v>21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85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564</v>
      </c>
    </row>
    <row r="212" s="2" customFormat="1" ht="24.15" customHeight="1">
      <c r="A212" s="38"/>
      <c r="B212" s="39"/>
      <c r="C212" s="227" t="s">
        <v>565</v>
      </c>
      <c r="D212" s="227" t="s">
        <v>210</v>
      </c>
      <c r="E212" s="228" t="s">
        <v>2118</v>
      </c>
      <c r="F212" s="229" t="s">
        <v>2088</v>
      </c>
      <c r="G212" s="230" t="s">
        <v>689</v>
      </c>
      <c r="H212" s="231">
        <v>7</v>
      </c>
      <c r="I212" s="232"/>
      <c r="J212" s="233">
        <f>ROUND(I212*H212,2)</f>
        <v>0</v>
      </c>
      <c r="K212" s="234"/>
      <c r="L212" s="44"/>
      <c r="M212" s="235" t="s">
        <v>1</v>
      </c>
      <c r="N212" s="236" t="s">
        <v>44</v>
      </c>
      <c r="O212" s="91"/>
      <c r="P212" s="237">
        <f>O212*H212</f>
        <v>0</v>
      </c>
      <c r="Q212" s="237">
        <v>0</v>
      </c>
      <c r="R212" s="237">
        <f>Q212*H212</f>
        <v>0</v>
      </c>
      <c r="S212" s="237">
        <v>0</v>
      </c>
      <c r="T212" s="238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9" t="s">
        <v>214</v>
      </c>
      <c r="AT212" s="239" t="s">
        <v>210</v>
      </c>
      <c r="AU212" s="239" t="s">
        <v>85</v>
      </c>
      <c r="AY212" s="17" t="s">
        <v>208</v>
      </c>
      <c r="BE212" s="240">
        <f>IF(N212="základní",J212,0)</f>
        <v>0</v>
      </c>
      <c r="BF212" s="240">
        <f>IF(N212="snížená",J212,0)</f>
        <v>0</v>
      </c>
      <c r="BG212" s="240">
        <f>IF(N212="zákl. přenesená",J212,0)</f>
        <v>0</v>
      </c>
      <c r="BH212" s="240">
        <f>IF(N212="sníž. přenesená",J212,0)</f>
        <v>0</v>
      </c>
      <c r="BI212" s="240">
        <f>IF(N212="nulová",J212,0)</f>
        <v>0</v>
      </c>
      <c r="BJ212" s="17" t="s">
        <v>91</v>
      </c>
      <c r="BK212" s="240">
        <f>ROUND(I212*H212,2)</f>
        <v>0</v>
      </c>
      <c r="BL212" s="17" t="s">
        <v>214</v>
      </c>
      <c r="BM212" s="239" t="s">
        <v>568</v>
      </c>
    </row>
    <row r="213" s="2" customFormat="1" ht="21.75" customHeight="1">
      <c r="A213" s="38"/>
      <c r="B213" s="39"/>
      <c r="C213" s="227" t="s">
        <v>393</v>
      </c>
      <c r="D213" s="227" t="s">
        <v>210</v>
      </c>
      <c r="E213" s="228" t="s">
        <v>2120</v>
      </c>
      <c r="F213" s="229" t="s">
        <v>4038</v>
      </c>
      <c r="G213" s="230" t="s">
        <v>689</v>
      </c>
      <c r="H213" s="231">
        <v>1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85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573</v>
      </c>
    </row>
    <row r="214" s="2" customFormat="1" ht="24.15" customHeight="1">
      <c r="A214" s="38"/>
      <c r="B214" s="39"/>
      <c r="C214" s="227" t="s">
        <v>574</v>
      </c>
      <c r="D214" s="227" t="s">
        <v>210</v>
      </c>
      <c r="E214" s="228" t="s">
        <v>2122</v>
      </c>
      <c r="F214" s="229" t="s">
        <v>2092</v>
      </c>
      <c r="G214" s="230" t="s">
        <v>689</v>
      </c>
      <c r="H214" s="231">
        <v>3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85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577</v>
      </c>
    </row>
    <row r="215" s="2" customFormat="1" ht="21.75" customHeight="1">
      <c r="A215" s="38"/>
      <c r="B215" s="39"/>
      <c r="C215" s="227" t="s">
        <v>396</v>
      </c>
      <c r="D215" s="227" t="s">
        <v>210</v>
      </c>
      <c r="E215" s="228" t="s">
        <v>2124</v>
      </c>
      <c r="F215" s="229" t="s">
        <v>4039</v>
      </c>
      <c r="G215" s="230" t="s">
        <v>689</v>
      </c>
      <c r="H215" s="231">
        <v>3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85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581</v>
      </c>
    </row>
    <row r="216" s="2" customFormat="1" ht="16.5" customHeight="1">
      <c r="A216" s="38"/>
      <c r="B216" s="39"/>
      <c r="C216" s="227" t="s">
        <v>583</v>
      </c>
      <c r="D216" s="227" t="s">
        <v>210</v>
      </c>
      <c r="E216" s="228" t="s">
        <v>2127</v>
      </c>
      <c r="F216" s="229" t="s">
        <v>4040</v>
      </c>
      <c r="G216" s="230" t="s">
        <v>689</v>
      </c>
      <c r="H216" s="231">
        <v>3</v>
      </c>
      <c r="I216" s="232"/>
      <c r="J216" s="233">
        <f>ROUND(I216*H216,2)</f>
        <v>0</v>
      </c>
      <c r="K216" s="234"/>
      <c r="L216" s="44"/>
      <c r="M216" s="235" t="s">
        <v>1</v>
      </c>
      <c r="N216" s="236" t="s">
        <v>44</v>
      </c>
      <c r="O216" s="91"/>
      <c r="P216" s="237">
        <f>O216*H216</f>
        <v>0</v>
      </c>
      <c r="Q216" s="237">
        <v>0</v>
      </c>
      <c r="R216" s="237">
        <f>Q216*H216</f>
        <v>0</v>
      </c>
      <c r="S216" s="237">
        <v>0</v>
      </c>
      <c r="T216" s="238">
        <f>S216*H216</f>
        <v>0</v>
      </c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R216" s="239" t="s">
        <v>214</v>
      </c>
      <c r="AT216" s="239" t="s">
        <v>210</v>
      </c>
      <c r="AU216" s="239" t="s">
        <v>85</v>
      </c>
      <c r="AY216" s="17" t="s">
        <v>208</v>
      </c>
      <c r="BE216" s="240">
        <f>IF(N216="základní",J216,0)</f>
        <v>0</v>
      </c>
      <c r="BF216" s="240">
        <f>IF(N216="snížená",J216,0)</f>
        <v>0</v>
      </c>
      <c r="BG216" s="240">
        <f>IF(N216="zákl. přenesená",J216,0)</f>
        <v>0</v>
      </c>
      <c r="BH216" s="240">
        <f>IF(N216="sníž. přenesená",J216,0)</f>
        <v>0</v>
      </c>
      <c r="BI216" s="240">
        <f>IF(N216="nulová",J216,0)</f>
        <v>0</v>
      </c>
      <c r="BJ216" s="17" t="s">
        <v>91</v>
      </c>
      <c r="BK216" s="240">
        <f>ROUND(I216*H216,2)</f>
        <v>0</v>
      </c>
      <c r="BL216" s="17" t="s">
        <v>214</v>
      </c>
      <c r="BM216" s="239" t="s">
        <v>586</v>
      </c>
    </row>
    <row r="217" s="12" customFormat="1" ht="25.92" customHeight="1">
      <c r="A217" s="12"/>
      <c r="B217" s="211"/>
      <c r="C217" s="212"/>
      <c r="D217" s="213" t="s">
        <v>77</v>
      </c>
      <c r="E217" s="214" t="s">
        <v>1491</v>
      </c>
      <c r="F217" s="214" t="s">
        <v>2093</v>
      </c>
      <c r="G217" s="212"/>
      <c r="H217" s="212"/>
      <c r="I217" s="215"/>
      <c r="J217" s="216">
        <f>BK217</f>
        <v>0</v>
      </c>
      <c r="K217" s="212"/>
      <c r="L217" s="217"/>
      <c r="M217" s="218"/>
      <c r="N217" s="219"/>
      <c r="O217" s="219"/>
      <c r="P217" s="220">
        <f>SUM(P218:P231)</f>
        <v>0</v>
      </c>
      <c r="Q217" s="219"/>
      <c r="R217" s="220">
        <f>SUM(R218:R231)</f>
        <v>0</v>
      </c>
      <c r="S217" s="219"/>
      <c r="T217" s="221">
        <f>SUM(T218:T231)</f>
        <v>0</v>
      </c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R217" s="222" t="s">
        <v>85</v>
      </c>
      <c r="AT217" s="223" t="s">
        <v>77</v>
      </c>
      <c r="AU217" s="223" t="s">
        <v>78</v>
      </c>
      <c r="AY217" s="222" t="s">
        <v>208</v>
      </c>
      <c r="BK217" s="224">
        <f>SUM(BK218:BK231)</f>
        <v>0</v>
      </c>
    </row>
    <row r="218" s="2" customFormat="1" ht="24.15" customHeight="1">
      <c r="A218" s="38"/>
      <c r="B218" s="39"/>
      <c r="C218" s="227" t="s">
        <v>400</v>
      </c>
      <c r="D218" s="227" t="s">
        <v>210</v>
      </c>
      <c r="E218" s="228" t="s">
        <v>2130</v>
      </c>
      <c r="F218" s="229" t="s">
        <v>4041</v>
      </c>
      <c r="G218" s="230" t="s">
        <v>689</v>
      </c>
      <c r="H218" s="231">
        <v>33</v>
      </c>
      <c r="I218" s="232"/>
      <c r="J218" s="233">
        <f>ROUND(I218*H218,2)</f>
        <v>0</v>
      </c>
      <c r="K218" s="234"/>
      <c r="L218" s="44"/>
      <c r="M218" s="235" t="s">
        <v>1</v>
      </c>
      <c r="N218" s="236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214</v>
      </c>
      <c r="AT218" s="239" t="s">
        <v>210</v>
      </c>
      <c r="AU218" s="239" t="s">
        <v>85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589</v>
      </c>
    </row>
    <row r="219" s="2" customFormat="1" ht="33" customHeight="1">
      <c r="A219" s="38"/>
      <c r="B219" s="39"/>
      <c r="C219" s="227" t="s">
        <v>591</v>
      </c>
      <c r="D219" s="227" t="s">
        <v>210</v>
      </c>
      <c r="E219" s="228" t="s">
        <v>2132</v>
      </c>
      <c r="F219" s="229" t="s">
        <v>2095</v>
      </c>
      <c r="G219" s="230" t="s">
        <v>689</v>
      </c>
      <c r="H219" s="231">
        <v>51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85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594</v>
      </c>
    </row>
    <row r="220" s="2" customFormat="1" ht="24.15" customHeight="1">
      <c r="A220" s="38"/>
      <c r="B220" s="39"/>
      <c r="C220" s="227" t="s">
        <v>405</v>
      </c>
      <c r="D220" s="227" t="s">
        <v>210</v>
      </c>
      <c r="E220" s="228" t="s">
        <v>2134</v>
      </c>
      <c r="F220" s="229" t="s">
        <v>2097</v>
      </c>
      <c r="G220" s="230" t="s">
        <v>689</v>
      </c>
      <c r="H220" s="231">
        <v>32</v>
      </c>
      <c r="I220" s="232"/>
      <c r="J220" s="233">
        <f>ROUND(I220*H220,2)</f>
        <v>0</v>
      </c>
      <c r="K220" s="234"/>
      <c r="L220" s="44"/>
      <c r="M220" s="235" t="s">
        <v>1</v>
      </c>
      <c r="N220" s="236" t="s">
        <v>44</v>
      </c>
      <c r="O220" s="91"/>
      <c r="P220" s="237">
        <f>O220*H220</f>
        <v>0</v>
      </c>
      <c r="Q220" s="237">
        <v>0</v>
      </c>
      <c r="R220" s="237">
        <f>Q220*H220</f>
        <v>0</v>
      </c>
      <c r="S220" s="237">
        <v>0</v>
      </c>
      <c r="T220" s="238">
        <f>S220*H220</f>
        <v>0</v>
      </c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R220" s="239" t="s">
        <v>214</v>
      </c>
      <c r="AT220" s="239" t="s">
        <v>210</v>
      </c>
      <c r="AU220" s="239" t="s">
        <v>85</v>
      </c>
      <c r="AY220" s="17" t="s">
        <v>208</v>
      </c>
      <c r="BE220" s="240">
        <f>IF(N220="základní",J220,0)</f>
        <v>0</v>
      </c>
      <c r="BF220" s="240">
        <f>IF(N220="snížená",J220,0)</f>
        <v>0</v>
      </c>
      <c r="BG220" s="240">
        <f>IF(N220="zákl. přenesená",J220,0)</f>
        <v>0</v>
      </c>
      <c r="BH220" s="240">
        <f>IF(N220="sníž. přenesená",J220,0)</f>
        <v>0</v>
      </c>
      <c r="BI220" s="240">
        <f>IF(N220="nulová",J220,0)</f>
        <v>0</v>
      </c>
      <c r="BJ220" s="17" t="s">
        <v>91</v>
      </c>
      <c r="BK220" s="240">
        <f>ROUND(I220*H220,2)</f>
        <v>0</v>
      </c>
      <c r="BL220" s="17" t="s">
        <v>214</v>
      </c>
      <c r="BM220" s="239" t="s">
        <v>606</v>
      </c>
    </row>
    <row r="221" s="2" customFormat="1" ht="24.15" customHeight="1">
      <c r="A221" s="38"/>
      <c r="B221" s="39"/>
      <c r="C221" s="227" t="s">
        <v>611</v>
      </c>
      <c r="D221" s="227" t="s">
        <v>210</v>
      </c>
      <c r="E221" s="228" t="s">
        <v>2136</v>
      </c>
      <c r="F221" s="229" t="s">
        <v>2099</v>
      </c>
      <c r="G221" s="230" t="s">
        <v>689</v>
      </c>
      <c r="H221" s="231">
        <v>33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85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614</v>
      </c>
    </row>
    <row r="222" s="2" customFormat="1" ht="16.5" customHeight="1">
      <c r="A222" s="38"/>
      <c r="B222" s="39"/>
      <c r="C222" s="227" t="s">
        <v>410</v>
      </c>
      <c r="D222" s="227" t="s">
        <v>210</v>
      </c>
      <c r="E222" s="228" t="s">
        <v>2138</v>
      </c>
      <c r="F222" s="229" t="s">
        <v>2101</v>
      </c>
      <c r="G222" s="230" t="s">
        <v>689</v>
      </c>
      <c r="H222" s="231">
        <v>31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85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619</v>
      </c>
    </row>
    <row r="223" s="2" customFormat="1" ht="24.15" customHeight="1">
      <c r="A223" s="38"/>
      <c r="B223" s="39"/>
      <c r="C223" s="227" t="s">
        <v>621</v>
      </c>
      <c r="D223" s="227" t="s">
        <v>210</v>
      </c>
      <c r="E223" s="228" t="s">
        <v>2140</v>
      </c>
      <c r="F223" s="229" t="s">
        <v>2103</v>
      </c>
      <c r="G223" s="230" t="s">
        <v>689</v>
      </c>
      <c r="H223" s="231">
        <v>104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85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624</v>
      </c>
    </row>
    <row r="224" s="2" customFormat="1" ht="24.15" customHeight="1">
      <c r="A224" s="38"/>
      <c r="B224" s="39"/>
      <c r="C224" s="227" t="s">
        <v>413</v>
      </c>
      <c r="D224" s="227" t="s">
        <v>210</v>
      </c>
      <c r="E224" s="228" t="s">
        <v>4042</v>
      </c>
      <c r="F224" s="229" t="s">
        <v>2105</v>
      </c>
      <c r="G224" s="230" t="s">
        <v>689</v>
      </c>
      <c r="H224" s="231">
        <v>14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85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627</v>
      </c>
    </row>
    <row r="225" s="2" customFormat="1" ht="24.15" customHeight="1">
      <c r="A225" s="38"/>
      <c r="B225" s="39"/>
      <c r="C225" s="227" t="s">
        <v>629</v>
      </c>
      <c r="D225" s="227" t="s">
        <v>210</v>
      </c>
      <c r="E225" s="228" t="s">
        <v>2142</v>
      </c>
      <c r="F225" s="229" t="s">
        <v>2109</v>
      </c>
      <c r="G225" s="230" t="s">
        <v>689</v>
      </c>
      <c r="H225" s="231">
        <v>26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85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632</v>
      </c>
    </row>
    <row r="226" s="2" customFormat="1" ht="24.15" customHeight="1">
      <c r="A226" s="38"/>
      <c r="B226" s="39"/>
      <c r="C226" s="227" t="s">
        <v>417</v>
      </c>
      <c r="D226" s="227" t="s">
        <v>210</v>
      </c>
      <c r="E226" s="228" t="s">
        <v>4043</v>
      </c>
      <c r="F226" s="229" t="s">
        <v>2111</v>
      </c>
      <c r="G226" s="230" t="s">
        <v>689</v>
      </c>
      <c r="H226" s="231">
        <v>13</v>
      </c>
      <c r="I226" s="232"/>
      <c r="J226" s="233">
        <f>ROUND(I226*H226,2)</f>
        <v>0</v>
      </c>
      <c r="K226" s="234"/>
      <c r="L226" s="44"/>
      <c r="M226" s="235" t="s">
        <v>1</v>
      </c>
      <c r="N226" s="236" t="s">
        <v>44</v>
      </c>
      <c r="O226" s="91"/>
      <c r="P226" s="237">
        <f>O226*H226</f>
        <v>0</v>
      </c>
      <c r="Q226" s="237">
        <v>0</v>
      </c>
      <c r="R226" s="237">
        <f>Q226*H226</f>
        <v>0</v>
      </c>
      <c r="S226" s="237">
        <v>0</v>
      </c>
      <c r="T226" s="238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9" t="s">
        <v>214</v>
      </c>
      <c r="AT226" s="239" t="s">
        <v>210</v>
      </c>
      <c r="AU226" s="239" t="s">
        <v>85</v>
      </c>
      <c r="AY226" s="17" t="s">
        <v>208</v>
      </c>
      <c r="BE226" s="240">
        <f>IF(N226="základní",J226,0)</f>
        <v>0</v>
      </c>
      <c r="BF226" s="240">
        <f>IF(N226="snížená",J226,0)</f>
        <v>0</v>
      </c>
      <c r="BG226" s="240">
        <f>IF(N226="zákl. přenesená",J226,0)</f>
        <v>0</v>
      </c>
      <c r="BH226" s="240">
        <f>IF(N226="sníž. přenesená",J226,0)</f>
        <v>0</v>
      </c>
      <c r="BI226" s="240">
        <f>IF(N226="nulová",J226,0)</f>
        <v>0</v>
      </c>
      <c r="BJ226" s="17" t="s">
        <v>91</v>
      </c>
      <c r="BK226" s="240">
        <f>ROUND(I226*H226,2)</f>
        <v>0</v>
      </c>
      <c r="BL226" s="17" t="s">
        <v>214</v>
      </c>
      <c r="BM226" s="239" t="s">
        <v>635</v>
      </c>
    </row>
    <row r="227" s="2" customFormat="1" ht="24.15" customHeight="1">
      <c r="A227" s="38"/>
      <c r="B227" s="39"/>
      <c r="C227" s="227" t="s">
        <v>640</v>
      </c>
      <c r="D227" s="227" t="s">
        <v>210</v>
      </c>
      <c r="E227" s="228" t="s">
        <v>4044</v>
      </c>
      <c r="F227" s="229" t="s">
        <v>2113</v>
      </c>
      <c r="G227" s="230" t="s">
        <v>689</v>
      </c>
      <c r="H227" s="231">
        <v>1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85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643</v>
      </c>
    </row>
    <row r="228" s="2" customFormat="1" ht="24.15" customHeight="1">
      <c r="A228" s="38"/>
      <c r="B228" s="39"/>
      <c r="C228" s="227" t="s">
        <v>426</v>
      </c>
      <c r="D228" s="227" t="s">
        <v>210</v>
      </c>
      <c r="E228" s="228" t="s">
        <v>4045</v>
      </c>
      <c r="F228" s="229" t="s">
        <v>2115</v>
      </c>
      <c r="G228" s="230" t="s">
        <v>689</v>
      </c>
      <c r="H228" s="231">
        <v>3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85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647</v>
      </c>
    </row>
    <row r="229" s="2" customFormat="1" ht="24.15" customHeight="1">
      <c r="A229" s="38"/>
      <c r="B229" s="39"/>
      <c r="C229" s="227" t="s">
        <v>652</v>
      </c>
      <c r="D229" s="227" t="s">
        <v>210</v>
      </c>
      <c r="E229" s="228" t="s">
        <v>4046</v>
      </c>
      <c r="F229" s="229" t="s">
        <v>2117</v>
      </c>
      <c r="G229" s="230" t="s">
        <v>689</v>
      </c>
      <c r="H229" s="231">
        <v>2</v>
      </c>
      <c r="I229" s="232"/>
      <c r="J229" s="233">
        <f>ROUND(I229*H229,2)</f>
        <v>0</v>
      </c>
      <c r="K229" s="234"/>
      <c r="L229" s="44"/>
      <c r="M229" s="235" t="s">
        <v>1</v>
      </c>
      <c r="N229" s="236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214</v>
      </c>
      <c r="AT229" s="239" t="s">
        <v>210</v>
      </c>
      <c r="AU229" s="239" t="s">
        <v>85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655</v>
      </c>
    </row>
    <row r="230" s="2" customFormat="1" ht="24.15" customHeight="1">
      <c r="A230" s="38"/>
      <c r="B230" s="39"/>
      <c r="C230" s="227" t="s">
        <v>433</v>
      </c>
      <c r="D230" s="227" t="s">
        <v>210</v>
      </c>
      <c r="E230" s="228" t="s">
        <v>4047</v>
      </c>
      <c r="F230" s="229" t="s">
        <v>2123</v>
      </c>
      <c r="G230" s="230" t="s">
        <v>689</v>
      </c>
      <c r="H230" s="231">
        <v>15</v>
      </c>
      <c r="I230" s="232"/>
      <c r="J230" s="233">
        <f>ROUND(I230*H230,2)</f>
        <v>0</v>
      </c>
      <c r="K230" s="234"/>
      <c r="L230" s="44"/>
      <c r="M230" s="235" t="s">
        <v>1</v>
      </c>
      <c r="N230" s="236" t="s">
        <v>44</v>
      </c>
      <c r="O230" s="91"/>
      <c r="P230" s="237">
        <f>O230*H230</f>
        <v>0</v>
      </c>
      <c r="Q230" s="237">
        <v>0</v>
      </c>
      <c r="R230" s="237">
        <f>Q230*H230</f>
        <v>0</v>
      </c>
      <c r="S230" s="237">
        <v>0</v>
      </c>
      <c r="T230" s="238">
        <f>S230*H230</f>
        <v>0</v>
      </c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R230" s="239" t="s">
        <v>214</v>
      </c>
      <c r="AT230" s="239" t="s">
        <v>210</v>
      </c>
      <c r="AU230" s="239" t="s">
        <v>85</v>
      </c>
      <c r="AY230" s="17" t="s">
        <v>208</v>
      </c>
      <c r="BE230" s="240">
        <f>IF(N230="základní",J230,0)</f>
        <v>0</v>
      </c>
      <c r="BF230" s="240">
        <f>IF(N230="snížená",J230,0)</f>
        <v>0</v>
      </c>
      <c r="BG230" s="240">
        <f>IF(N230="zákl. přenesená",J230,0)</f>
        <v>0</v>
      </c>
      <c r="BH230" s="240">
        <f>IF(N230="sníž. přenesená",J230,0)</f>
        <v>0</v>
      </c>
      <c r="BI230" s="240">
        <f>IF(N230="nulová",J230,0)</f>
        <v>0</v>
      </c>
      <c r="BJ230" s="17" t="s">
        <v>91</v>
      </c>
      <c r="BK230" s="240">
        <f>ROUND(I230*H230,2)</f>
        <v>0</v>
      </c>
      <c r="BL230" s="17" t="s">
        <v>214</v>
      </c>
      <c r="BM230" s="239" t="s">
        <v>659</v>
      </c>
    </row>
    <row r="231" s="2" customFormat="1" ht="24.15" customHeight="1">
      <c r="A231" s="38"/>
      <c r="B231" s="39"/>
      <c r="C231" s="227" t="s">
        <v>664</v>
      </c>
      <c r="D231" s="227" t="s">
        <v>210</v>
      </c>
      <c r="E231" s="228" t="s">
        <v>4048</v>
      </c>
      <c r="F231" s="229" t="s">
        <v>2125</v>
      </c>
      <c r="G231" s="230" t="s">
        <v>689</v>
      </c>
      <c r="H231" s="231">
        <v>33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85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667</v>
      </c>
    </row>
    <row r="232" s="12" customFormat="1" ht="25.92" customHeight="1">
      <c r="A232" s="12"/>
      <c r="B232" s="211"/>
      <c r="C232" s="212"/>
      <c r="D232" s="213" t="s">
        <v>77</v>
      </c>
      <c r="E232" s="214" t="s">
        <v>2204</v>
      </c>
      <c r="F232" s="214" t="s">
        <v>4049</v>
      </c>
      <c r="G232" s="212"/>
      <c r="H232" s="212"/>
      <c r="I232" s="215"/>
      <c r="J232" s="216">
        <f>BK232</f>
        <v>0</v>
      </c>
      <c r="K232" s="212"/>
      <c r="L232" s="217"/>
      <c r="M232" s="218"/>
      <c r="N232" s="219"/>
      <c r="O232" s="219"/>
      <c r="P232" s="220">
        <f>SUM(P233:P244)</f>
        <v>0</v>
      </c>
      <c r="Q232" s="219"/>
      <c r="R232" s="220">
        <f>SUM(R233:R244)</f>
        <v>0</v>
      </c>
      <c r="S232" s="219"/>
      <c r="T232" s="221">
        <f>SUM(T233:T244)</f>
        <v>0</v>
      </c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R232" s="222" t="s">
        <v>85</v>
      </c>
      <c r="AT232" s="223" t="s">
        <v>77</v>
      </c>
      <c r="AU232" s="223" t="s">
        <v>78</v>
      </c>
      <c r="AY232" s="222" t="s">
        <v>208</v>
      </c>
      <c r="BK232" s="224">
        <f>SUM(BK233:BK244)</f>
        <v>0</v>
      </c>
    </row>
    <row r="233" s="2" customFormat="1" ht="16.5" customHeight="1">
      <c r="A233" s="38"/>
      <c r="B233" s="39"/>
      <c r="C233" s="227" t="s">
        <v>440</v>
      </c>
      <c r="D233" s="227" t="s">
        <v>210</v>
      </c>
      <c r="E233" s="228" t="s">
        <v>4050</v>
      </c>
      <c r="F233" s="229" t="s">
        <v>4051</v>
      </c>
      <c r="G233" s="230" t="s">
        <v>689</v>
      </c>
      <c r="H233" s="231">
        <v>2</v>
      </c>
      <c r="I233" s="232"/>
      <c r="J233" s="233">
        <f>ROUND(I233*H233,2)</f>
        <v>0</v>
      </c>
      <c r="K233" s="234"/>
      <c r="L233" s="44"/>
      <c r="M233" s="235" t="s">
        <v>1</v>
      </c>
      <c r="N233" s="236" t="s">
        <v>44</v>
      </c>
      <c r="O233" s="91"/>
      <c r="P233" s="237">
        <f>O233*H233</f>
        <v>0</v>
      </c>
      <c r="Q233" s="237">
        <v>0</v>
      </c>
      <c r="R233" s="237">
        <f>Q233*H233</f>
        <v>0</v>
      </c>
      <c r="S233" s="237">
        <v>0</v>
      </c>
      <c r="T233" s="238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9" t="s">
        <v>214</v>
      </c>
      <c r="AT233" s="239" t="s">
        <v>210</v>
      </c>
      <c r="AU233" s="239" t="s">
        <v>85</v>
      </c>
      <c r="AY233" s="17" t="s">
        <v>208</v>
      </c>
      <c r="BE233" s="240">
        <f>IF(N233="základní",J233,0)</f>
        <v>0</v>
      </c>
      <c r="BF233" s="240">
        <f>IF(N233="snížená",J233,0)</f>
        <v>0</v>
      </c>
      <c r="BG233" s="240">
        <f>IF(N233="zákl. přenesená",J233,0)</f>
        <v>0</v>
      </c>
      <c r="BH233" s="240">
        <f>IF(N233="sníž. přenesená",J233,0)</f>
        <v>0</v>
      </c>
      <c r="BI233" s="240">
        <f>IF(N233="nulová",J233,0)</f>
        <v>0</v>
      </c>
      <c r="BJ233" s="17" t="s">
        <v>91</v>
      </c>
      <c r="BK233" s="240">
        <f>ROUND(I233*H233,2)</f>
        <v>0</v>
      </c>
      <c r="BL233" s="17" t="s">
        <v>214</v>
      </c>
      <c r="BM233" s="239" t="s">
        <v>676</v>
      </c>
    </row>
    <row r="234" s="2" customFormat="1" ht="16.5" customHeight="1">
      <c r="A234" s="38"/>
      <c r="B234" s="39"/>
      <c r="C234" s="227" t="s">
        <v>678</v>
      </c>
      <c r="D234" s="227" t="s">
        <v>210</v>
      </c>
      <c r="E234" s="228" t="s">
        <v>4052</v>
      </c>
      <c r="F234" s="229" t="s">
        <v>4053</v>
      </c>
      <c r="G234" s="230" t="s">
        <v>267</v>
      </c>
      <c r="H234" s="231">
        <v>100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85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681</v>
      </c>
    </row>
    <row r="235" s="2" customFormat="1" ht="16.5" customHeight="1">
      <c r="A235" s="38"/>
      <c r="B235" s="39"/>
      <c r="C235" s="227" t="s">
        <v>451</v>
      </c>
      <c r="D235" s="227" t="s">
        <v>210</v>
      </c>
      <c r="E235" s="228" t="s">
        <v>4054</v>
      </c>
      <c r="F235" s="229" t="s">
        <v>4055</v>
      </c>
      <c r="G235" s="230" t="s">
        <v>267</v>
      </c>
      <c r="H235" s="231">
        <v>10</v>
      </c>
      <c r="I235" s="232"/>
      <c r="J235" s="233">
        <f>ROUND(I235*H235,2)</f>
        <v>0</v>
      </c>
      <c r="K235" s="234"/>
      <c r="L235" s="44"/>
      <c r="M235" s="235" t="s">
        <v>1</v>
      </c>
      <c r="N235" s="236" t="s">
        <v>44</v>
      </c>
      <c r="O235" s="91"/>
      <c r="P235" s="237">
        <f>O235*H235</f>
        <v>0</v>
      </c>
      <c r="Q235" s="237">
        <v>0</v>
      </c>
      <c r="R235" s="237">
        <f>Q235*H235</f>
        <v>0</v>
      </c>
      <c r="S235" s="237">
        <v>0</v>
      </c>
      <c r="T235" s="238">
        <f>S235*H235</f>
        <v>0</v>
      </c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R235" s="239" t="s">
        <v>214</v>
      </c>
      <c r="AT235" s="239" t="s">
        <v>210</v>
      </c>
      <c r="AU235" s="239" t="s">
        <v>85</v>
      </c>
      <c r="AY235" s="17" t="s">
        <v>208</v>
      </c>
      <c r="BE235" s="240">
        <f>IF(N235="základní",J235,0)</f>
        <v>0</v>
      </c>
      <c r="BF235" s="240">
        <f>IF(N235="snížená",J235,0)</f>
        <v>0</v>
      </c>
      <c r="BG235" s="240">
        <f>IF(N235="zákl. přenesená",J235,0)</f>
        <v>0</v>
      </c>
      <c r="BH235" s="240">
        <f>IF(N235="sníž. přenesená",J235,0)</f>
        <v>0</v>
      </c>
      <c r="BI235" s="240">
        <f>IF(N235="nulová",J235,0)</f>
        <v>0</v>
      </c>
      <c r="BJ235" s="17" t="s">
        <v>91</v>
      </c>
      <c r="BK235" s="240">
        <f>ROUND(I235*H235,2)</f>
        <v>0</v>
      </c>
      <c r="BL235" s="17" t="s">
        <v>214</v>
      </c>
      <c r="BM235" s="239" t="s">
        <v>684</v>
      </c>
    </row>
    <row r="236" s="2" customFormat="1" ht="21.75" customHeight="1">
      <c r="A236" s="38"/>
      <c r="B236" s="39"/>
      <c r="C236" s="227" t="s">
        <v>686</v>
      </c>
      <c r="D236" s="227" t="s">
        <v>210</v>
      </c>
      <c r="E236" s="228" t="s">
        <v>4056</v>
      </c>
      <c r="F236" s="229" t="s">
        <v>4057</v>
      </c>
      <c r="G236" s="230" t="s">
        <v>689</v>
      </c>
      <c r="H236" s="231">
        <v>100</v>
      </c>
      <c r="I236" s="232"/>
      <c r="J236" s="233">
        <f>ROUND(I236*H236,2)</f>
        <v>0</v>
      </c>
      <c r="K236" s="234"/>
      <c r="L236" s="44"/>
      <c r="M236" s="235" t="s">
        <v>1</v>
      </c>
      <c r="N236" s="236" t="s">
        <v>44</v>
      </c>
      <c r="O236" s="91"/>
      <c r="P236" s="237">
        <f>O236*H236</f>
        <v>0</v>
      </c>
      <c r="Q236" s="237">
        <v>0</v>
      </c>
      <c r="R236" s="237">
        <f>Q236*H236</f>
        <v>0</v>
      </c>
      <c r="S236" s="237">
        <v>0</v>
      </c>
      <c r="T236" s="238">
        <f>S236*H236</f>
        <v>0</v>
      </c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R236" s="239" t="s">
        <v>214</v>
      </c>
      <c r="AT236" s="239" t="s">
        <v>210</v>
      </c>
      <c r="AU236" s="239" t="s">
        <v>85</v>
      </c>
      <c r="AY236" s="17" t="s">
        <v>208</v>
      </c>
      <c r="BE236" s="240">
        <f>IF(N236="základní",J236,0)</f>
        <v>0</v>
      </c>
      <c r="BF236" s="240">
        <f>IF(N236="snížená",J236,0)</f>
        <v>0</v>
      </c>
      <c r="BG236" s="240">
        <f>IF(N236="zákl. přenesená",J236,0)</f>
        <v>0</v>
      </c>
      <c r="BH236" s="240">
        <f>IF(N236="sníž. přenesená",J236,0)</f>
        <v>0</v>
      </c>
      <c r="BI236" s="240">
        <f>IF(N236="nulová",J236,0)</f>
        <v>0</v>
      </c>
      <c r="BJ236" s="17" t="s">
        <v>91</v>
      </c>
      <c r="BK236" s="240">
        <f>ROUND(I236*H236,2)</f>
        <v>0</v>
      </c>
      <c r="BL236" s="17" t="s">
        <v>214</v>
      </c>
      <c r="BM236" s="239" t="s">
        <v>690</v>
      </c>
    </row>
    <row r="237" s="2" customFormat="1" ht="16.5" customHeight="1">
      <c r="A237" s="38"/>
      <c r="B237" s="39"/>
      <c r="C237" s="227" t="s">
        <v>455</v>
      </c>
      <c r="D237" s="227" t="s">
        <v>210</v>
      </c>
      <c r="E237" s="228" t="s">
        <v>4058</v>
      </c>
      <c r="F237" s="229" t="s">
        <v>4059</v>
      </c>
      <c r="G237" s="230" t="s">
        <v>689</v>
      </c>
      <c r="H237" s="231">
        <v>2</v>
      </c>
      <c r="I237" s="232"/>
      <c r="J237" s="233">
        <f>ROUND(I237*H237,2)</f>
        <v>0</v>
      </c>
      <c r="K237" s="234"/>
      <c r="L237" s="44"/>
      <c r="M237" s="235" t="s">
        <v>1</v>
      </c>
      <c r="N237" s="236" t="s">
        <v>44</v>
      </c>
      <c r="O237" s="91"/>
      <c r="P237" s="237">
        <f>O237*H237</f>
        <v>0</v>
      </c>
      <c r="Q237" s="237">
        <v>0</v>
      </c>
      <c r="R237" s="237">
        <f>Q237*H237</f>
        <v>0</v>
      </c>
      <c r="S237" s="237">
        <v>0</v>
      </c>
      <c r="T237" s="238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9" t="s">
        <v>214</v>
      </c>
      <c r="AT237" s="239" t="s">
        <v>210</v>
      </c>
      <c r="AU237" s="239" t="s">
        <v>85</v>
      </c>
      <c r="AY237" s="17" t="s">
        <v>208</v>
      </c>
      <c r="BE237" s="240">
        <f>IF(N237="základní",J237,0)</f>
        <v>0</v>
      </c>
      <c r="BF237" s="240">
        <f>IF(N237="snížená",J237,0)</f>
        <v>0</v>
      </c>
      <c r="BG237" s="240">
        <f>IF(N237="zákl. přenesená",J237,0)</f>
        <v>0</v>
      </c>
      <c r="BH237" s="240">
        <f>IF(N237="sníž. přenesená",J237,0)</f>
        <v>0</v>
      </c>
      <c r="BI237" s="240">
        <f>IF(N237="nulová",J237,0)</f>
        <v>0</v>
      </c>
      <c r="BJ237" s="17" t="s">
        <v>91</v>
      </c>
      <c r="BK237" s="240">
        <f>ROUND(I237*H237,2)</f>
        <v>0</v>
      </c>
      <c r="BL237" s="17" t="s">
        <v>214</v>
      </c>
      <c r="BM237" s="239" t="s">
        <v>693</v>
      </c>
    </row>
    <row r="238" s="2" customFormat="1" ht="16.5" customHeight="1">
      <c r="A238" s="38"/>
      <c r="B238" s="39"/>
      <c r="C238" s="227" t="s">
        <v>695</v>
      </c>
      <c r="D238" s="227" t="s">
        <v>210</v>
      </c>
      <c r="E238" s="228" t="s">
        <v>4060</v>
      </c>
      <c r="F238" s="229" t="s">
        <v>4061</v>
      </c>
      <c r="G238" s="230" t="s">
        <v>689</v>
      </c>
      <c r="H238" s="231">
        <v>1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85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698</v>
      </c>
    </row>
    <row r="239" s="2" customFormat="1" ht="16.5" customHeight="1">
      <c r="A239" s="38"/>
      <c r="B239" s="39"/>
      <c r="C239" s="227" t="s">
        <v>460</v>
      </c>
      <c r="D239" s="227" t="s">
        <v>210</v>
      </c>
      <c r="E239" s="228" t="s">
        <v>4062</v>
      </c>
      <c r="F239" s="229" t="s">
        <v>4063</v>
      </c>
      <c r="G239" s="230" t="s">
        <v>689</v>
      </c>
      <c r="H239" s="231">
        <v>4</v>
      </c>
      <c r="I239" s="232"/>
      <c r="J239" s="233">
        <f>ROUND(I239*H239,2)</f>
        <v>0</v>
      </c>
      <c r="K239" s="234"/>
      <c r="L239" s="44"/>
      <c r="M239" s="235" t="s">
        <v>1</v>
      </c>
      <c r="N239" s="236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214</v>
      </c>
      <c r="AT239" s="239" t="s">
        <v>210</v>
      </c>
      <c r="AU239" s="239" t="s">
        <v>85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701</v>
      </c>
    </row>
    <row r="240" s="2" customFormat="1" ht="16.5" customHeight="1">
      <c r="A240" s="38"/>
      <c r="B240" s="39"/>
      <c r="C240" s="227" t="s">
        <v>702</v>
      </c>
      <c r="D240" s="227" t="s">
        <v>210</v>
      </c>
      <c r="E240" s="228" t="s">
        <v>4064</v>
      </c>
      <c r="F240" s="229" t="s">
        <v>4065</v>
      </c>
      <c r="G240" s="230" t="s">
        <v>689</v>
      </c>
      <c r="H240" s="231">
        <v>2</v>
      </c>
      <c r="I240" s="232"/>
      <c r="J240" s="233">
        <f>ROUND(I240*H240,2)</f>
        <v>0</v>
      </c>
      <c r="K240" s="234"/>
      <c r="L240" s="44"/>
      <c r="M240" s="235" t="s">
        <v>1</v>
      </c>
      <c r="N240" s="236" t="s">
        <v>44</v>
      </c>
      <c r="O240" s="91"/>
      <c r="P240" s="237">
        <f>O240*H240</f>
        <v>0</v>
      </c>
      <c r="Q240" s="237">
        <v>0</v>
      </c>
      <c r="R240" s="237">
        <f>Q240*H240</f>
        <v>0</v>
      </c>
      <c r="S240" s="237">
        <v>0</v>
      </c>
      <c r="T240" s="238">
        <f>S240*H240</f>
        <v>0</v>
      </c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R240" s="239" t="s">
        <v>214</v>
      </c>
      <c r="AT240" s="239" t="s">
        <v>210</v>
      </c>
      <c r="AU240" s="239" t="s">
        <v>85</v>
      </c>
      <c r="AY240" s="17" t="s">
        <v>208</v>
      </c>
      <c r="BE240" s="240">
        <f>IF(N240="základní",J240,0)</f>
        <v>0</v>
      </c>
      <c r="BF240" s="240">
        <f>IF(N240="snížená",J240,0)</f>
        <v>0</v>
      </c>
      <c r="BG240" s="240">
        <f>IF(N240="zákl. přenesená",J240,0)</f>
        <v>0</v>
      </c>
      <c r="BH240" s="240">
        <f>IF(N240="sníž. přenesená",J240,0)</f>
        <v>0</v>
      </c>
      <c r="BI240" s="240">
        <f>IF(N240="nulová",J240,0)</f>
        <v>0</v>
      </c>
      <c r="BJ240" s="17" t="s">
        <v>91</v>
      </c>
      <c r="BK240" s="240">
        <f>ROUND(I240*H240,2)</f>
        <v>0</v>
      </c>
      <c r="BL240" s="17" t="s">
        <v>214</v>
      </c>
      <c r="BM240" s="239" t="s">
        <v>705</v>
      </c>
    </row>
    <row r="241" s="2" customFormat="1" ht="16.5" customHeight="1">
      <c r="A241" s="38"/>
      <c r="B241" s="39"/>
      <c r="C241" s="227" t="s">
        <v>463</v>
      </c>
      <c r="D241" s="227" t="s">
        <v>210</v>
      </c>
      <c r="E241" s="228" t="s">
        <v>4066</v>
      </c>
      <c r="F241" s="229" t="s">
        <v>4067</v>
      </c>
      <c r="G241" s="230" t="s">
        <v>689</v>
      </c>
      <c r="H241" s="231">
        <v>2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85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708</v>
      </c>
    </row>
    <row r="242" s="2" customFormat="1" ht="16.5" customHeight="1">
      <c r="A242" s="38"/>
      <c r="B242" s="39"/>
      <c r="C242" s="227" t="s">
        <v>709</v>
      </c>
      <c r="D242" s="227" t="s">
        <v>210</v>
      </c>
      <c r="E242" s="228" t="s">
        <v>4068</v>
      </c>
      <c r="F242" s="229" t="s">
        <v>4069</v>
      </c>
      <c r="G242" s="230" t="s">
        <v>689</v>
      </c>
      <c r="H242" s="231">
        <v>2</v>
      </c>
      <c r="I242" s="232"/>
      <c r="J242" s="233">
        <f>ROUND(I242*H242,2)</f>
        <v>0</v>
      </c>
      <c r="K242" s="234"/>
      <c r="L242" s="44"/>
      <c r="M242" s="235" t="s">
        <v>1</v>
      </c>
      <c r="N242" s="236" t="s">
        <v>44</v>
      </c>
      <c r="O242" s="91"/>
      <c r="P242" s="237">
        <f>O242*H242</f>
        <v>0</v>
      </c>
      <c r="Q242" s="237">
        <v>0</v>
      </c>
      <c r="R242" s="237">
        <f>Q242*H242</f>
        <v>0</v>
      </c>
      <c r="S242" s="237">
        <v>0</v>
      </c>
      <c r="T242" s="238">
        <f>S242*H242</f>
        <v>0</v>
      </c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R242" s="239" t="s">
        <v>214</v>
      </c>
      <c r="AT242" s="239" t="s">
        <v>210</v>
      </c>
      <c r="AU242" s="239" t="s">
        <v>85</v>
      </c>
      <c r="AY242" s="17" t="s">
        <v>208</v>
      </c>
      <c r="BE242" s="240">
        <f>IF(N242="základní",J242,0)</f>
        <v>0</v>
      </c>
      <c r="BF242" s="240">
        <f>IF(N242="snížená",J242,0)</f>
        <v>0</v>
      </c>
      <c r="BG242" s="240">
        <f>IF(N242="zákl. přenesená",J242,0)</f>
        <v>0</v>
      </c>
      <c r="BH242" s="240">
        <f>IF(N242="sníž. přenesená",J242,0)</f>
        <v>0</v>
      </c>
      <c r="BI242" s="240">
        <f>IF(N242="nulová",J242,0)</f>
        <v>0</v>
      </c>
      <c r="BJ242" s="17" t="s">
        <v>91</v>
      </c>
      <c r="BK242" s="240">
        <f>ROUND(I242*H242,2)</f>
        <v>0</v>
      </c>
      <c r="BL242" s="17" t="s">
        <v>214</v>
      </c>
      <c r="BM242" s="239" t="s">
        <v>712</v>
      </c>
    </row>
    <row r="243" s="2" customFormat="1" ht="16.5" customHeight="1">
      <c r="A243" s="38"/>
      <c r="B243" s="39"/>
      <c r="C243" s="227" t="s">
        <v>467</v>
      </c>
      <c r="D243" s="227" t="s">
        <v>210</v>
      </c>
      <c r="E243" s="228" t="s">
        <v>4070</v>
      </c>
      <c r="F243" s="229" t="s">
        <v>4071</v>
      </c>
      <c r="G243" s="230" t="s">
        <v>267</v>
      </c>
      <c r="H243" s="231">
        <v>200</v>
      </c>
      <c r="I243" s="232"/>
      <c r="J243" s="233">
        <f>ROUND(I243*H243,2)</f>
        <v>0</v>
      </c>
      <c r="K243" s="234"/>
      <c r="L243" s="44"/>
      <c r="M243" s="235" t="s">
        <v>1</v>
      </c>
      <c r="N243" s="236" t="s">
        <v>44</v>
      </c>
      <c r="O243" s="91"/>
      <c r="P243" s="237">
        <f>O243*H243</f>
        <v>0</v>
      </c>
      <c r="Q243" s="237">
        <v>0</v>
      </c>
      <c r="R243" s="237">
        <f>Q243*H243</f>
        <v>0</v>
      </c>
      <c r="S243" s="237">
        <v>0</v>
      </c>
      <c r="T243" s="238">
        <f>S243*H243</f>
        <v>0</v>
      </c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R243" s="239" t="s">
        <v>214</v>
      </c>
      <c r="AT243" s="239" t="s">
        <v>210</v>
      </c>
      <c r="AU243" s="239" t="s">
        <v>85</v>
      </c>
      <c r="AY243" s="17" t="s">
        <v>208</v>
      </c>
      <c r="BE243" s="240">
        <f>IF(N243="základní",J243,0)</f>
        <v>0</v>
      </c>
      <c r="BF243" s="240">
        <f>IF(N243="snížená",J243,0)</f>
        <v>0</v>
      </c>
      <c r="BG243" s="240">
        <f>IF(N243="zákl. přenesená",J243,0)</f>
        <v>0</v>
      </c>
      <c r="BH243" s="240">
        <f>IF(N243="sníž. přenesená",J243,0)</f>
        <v>0</v>
      </c>
      <c r="BI243" s="240">
        <f>IF(N243="nulová",J243,0)</f>
        <v>0</v>
      </c>
      <c r="BJ243" s="17" t="s">
        <v>91</v>
      </c>
      <c r="BK243" s="240">
        <f>ROUND(I243*H243,2)</f>
        <v>0</v>
      </c>
      <c r="BL243" s="17" t="s">
        <v>214</v>
      </c>
      <c r="BM243" s="239" t="s">
        <v>715</v>
      </c>
    </row>
    <row r="244" s="2" customFormat="1" ht="16.5" customHeight="1">
      <c r="A244" s="38"/>
      <c r="B244" s="39"/>
      <c r="C244" s="227" t="s">
        <v>716</v>
      </c>
      <c r="D244" s="227" t="s">
        <v>210</v>
      </c>
      <c r="E244" s="228" t="s">
        <v>4072</v>
      </c>
      <c r="F244" s="229" t="s">
        <v>4073</v>
      </c>
      <c r="G244" s="230" t="s">
        <v>689</v>
      </c>
      <c r="H244" s="231">
        <v>4</v>
      </c>
      <c r="I244" s="232"/>
      <c r="J244" s="233">
        <f>ROUND(I244*H244,2)</f>
        <v>0</v>
      </c>
      <c r="K244" s="234"/>
      <c r="L244" s="44"/>
      <c r="M244" s="235" t="s">
        <v>1</v>
      </c>
      <c r="N244" s="236" t="s">
        <v>44</v>
      </c>
      <c r="O244" s="91"/>
      <c r="P244" s="237">
        <f>O244*H244</f>
        <v>0</v>
      </c>
      <c r="Q244" s="237">
        <v>0</v>
      </c>
      <c r="R244" s="237">
        <f>Q244*H244</f>
        <v>0</v>
      </c>
      <c r="S244" s="237">
        <v>0</v>
      </c>
      <c r="T244" s="238">
        <f>S244*H244</f>
        <v>0</v>
      </c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R244" s="239" t="s">
        <v>214</v>
      </c>
      <c r="AT244" s="239" t="s">
        <v>210</v>
      </c>
      <c r="AU244" s="239" t="s">
        <v>85</v>
      </c>
      <c r="AY244" s="17" t="s">
        <v>208</v>
      </c>
      <c r="BE244" s="240">
        <f>IF(N244="základní",J244,0)</f>
        <v>0</v>
      </c>
      <c r="BF244" s="240">
        <f>IF(N244="snížená",J244,0)</f>
        <v>0</v>
      </c>
      <c r="BG244" s="240">
        <f>IF(N244="zákl. přenesená",J244,0)</f>
        <v>0</v>
      </c>
      <c r="BH244" s="240">
        <f>IF(N244="sníž. přenesená",J244,0)</f>
        <v>0</v>
      </c>
      <c r="BI244" s="240">
        <f>IF(N244="nulová",J244,0)</f>
        <v>0</v>
      </c>
      <c r="BJ244" s="17" t="s">
        <v>91</v>
      </c>
      <c r="BK244" s="240">
        <f>ROUND(I244*H244,2)</f>
        <v>0</v>
      </c>
      <c r="BL244" s="17" t="s">
        <v>214</v>
      </c>
      <c r="BM244" s="239" t="s">
        <v>719</v>
      </c>
    </row>
    <row r="245" s="12" customFormat="1" ht="25.92" customHeight="1">
      <c r="A245" s="12"/>
      <c r="B245" s="211"/>
      <c r="C245" s="212"/>
      <c r="D245" s="213" t="s">
        <v>77</v>
      </c>
      <c r="E245" s="214" t="s">
        <v>2126</v>
      </c>
      <c r="F245" s="214" t="s">
        <v>2126</v>
      </c>
      <c r="G245" s="212"/>
      <c r="H245" s="212"/>
      <c r="I245" s="215"/>
      <c r="J245" s="216">
        <f>BK245</f>
        <v>0</v>
      </c>
      <c r="K245" s="212"/>
      <c r="L245" s="217"/>
      <c r="M245" s="218"/>
      <c r="N245" s="219"/>
      <c r="O245" s="219"/>
      <c r="P245" s="220">
        <f>SUM(P246:P253)</f>
        <v>0</v>
      </c>
      <c r="Q245" s="219"/>
      <c r="R245" s="220">
        <f>SUM(R246:R253)</f>
        <v>0</v>
      </c>
      <c r="S245" s="219"/>
      <c r="T245" s="221">
        <f>SUM(T246:T253)</f>
        <v>0</v>
      </c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R245" s="222" t="s">
        <v>85</v>
      </c>
      <c r="AT245" s="223" t="s">
        <v>77</v>
      </c>
      <c r="AU245" s="223" t="s">
        <v>78</v>
      </c>
      <c r="AY245" s="222" t="s">
        <v>208</v>
      </c>
      <c r="BK245" s="224">
        <f>SUM(BK246:BK253)</f>
        <v>0</v>
      </c>
    </row>
    <row r="246" s="2" customFormat="1" ht="33" customHeight="1">
      <c r="A246" s="38"/>
      <c r="B246" s="39"/>
      <c r="C246" s="227" t="s">
        <v>470</v>
      </c>
      <c r="D246" s="227" t="s">
        <v>210</v>
      </c>
      <c r="E246" s="228" t="s">
        <v>4074</v>
      </c>
      <c r="F246" s="229" t="s">
        <v>2128</v>
      </c>
      <c r="G246" s="230" t="s">
        <v>2129</v>
      </c>
      <c r="H246" s="231">
        <v>240</v>
      </c>
      <c r="I246" s="232"/>
      <c r="J246" s="233">
        <f>ROUND(I246*H246,2)</f>
        <v>0</v>
      </c>
      <c r="K246" s="234"/>
      <c r="L246" s="44"/>
      <c r="M246" s="235" t="s">
        <v>1</v>
      </c>
      <c r="N246" s="236" t="s">
        <v>44</v>
      </c>
      <c r="O246" s="91"/>
      <c r="P246" s="237">
        <f>O246*H246</f>
        <v>0</v>
      </c>
      <c r="Q246" s="237">
        <v>0</v>
      </c>
      <c r="R246" s="237">
        <f>Q246*H246</f>
        <v>0</v>
      </c>
      <c r="S246" s="237">
        <v>0</v>
      </c>
      <c r="T246" s="238">
        <f>S246*H246</f>
        <v>0</v>
      </c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R246" s="239" t="s">
        <v>214</v>
      </c>
      <c r="AT246" s="239" t="s">
        <v>210</v>
      </c>
      <c r="AU246" s="239" t="s">
        <v>85</v>
      </c>
      <c r="AY246" s="17" t="s">
        <v>208</v>
      </c>
      <c r="BE246" s="240">
        <f>IF(N246="základní",J246,0)</f>
        <v>0</v>
      </c>
      <c r="BF246" s="240">
        <f>IF(N246="snížená",J246,0)</f>
        <v>0</v>
      </c>
      <c r="BG246" s="240">
        <f>IF(N246="zákl. přenesená",J246,0)</f>
        <v>0</v>
      </c>
      <c r="BH246" s="240">
        <f>IF(N246="sníž. přenesená",J246,0)</f>
        <v>0</v>
      </c>
      <c r="BI246" s="240">
        <f>IF(N246="nulová",J246,0)</f>
        <v>0</v>
      </c>
      <c r="BJ246" s="17" t="s">
        <v>91</v>
      </c>
      <c r="BK246" s="240">
        <f>ROUND(I246*H246,2)</f>
        <v>0</v>
      </c>
      <c r="BL246" s="17" t="s">
        <v>214</v>
      </c>
      <c r="BM246" s="239" t="s">
        <v>722</v>
      </c>
    </row>
    <row r="247" s="2" customFormat="1" ht="33" customHeight="1">
      <c r="A247" s="38"/>
      <c r="B247" s="39"/>
      <c r="C247" s="227" t="s">
        <v>724</v>
      </c>
      <c r="D247" s="227" t="s">
        <v>210</v>
      </c>
      <c r="E247" s="228" t="s">
        <v>4075</v>
      </c>
      <c r="F247" s="229" t="s">
        <v>2131</v>
      </c>
      <c r="G247" s="230" t="s">
        <v>2129</v>
      </c>
      <c r="H247" s="231">
        <v>40</v>
      </c>
      <c r="I247" s="232"/>
      <c r="J247" s="233">
        <f>ROUND(I247*H247,2)</f>
        <v>0</v>
      </c>
      <c r="K247" s="234"/>
      <c r="L247" s="44"/>
      <c r="M247" s="235" t="s">
        <v>1</v>
      </c>
      <c r="N247" s="236" t="s">
        <v>44</v>
      </c>
      <c r="O247" s="91"/>
      <c r="P247" s="237">
        <f>O247*H247</f>
        <v>0</v>
      </c>
      <c r="Q247" s="237">
        <v>0</v>
      </c>
      <c r="R247" s="237">
        <f>Q247*H247</f>
        <v>0</v>
      </c>
      <c r="S247" s="237">
        <v>0</v>
      </c>
      <c r="T247" s="238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9" t="s">
        <v>214</v>
      </c>
      <c r="AT247" s="239" t="s">
        <v>210</v>
      </c>
      <c r="AU247" s="239" t="s">
        <v>85</v>
      </c>
      <c r="AY247" s="17" t="s">
        <v>208</v>
      </c>
      <c r="BE247" s="240">
        <f>IF(N247="základní",J247,0)</f>
        <v>0</v>
      </c>
      <c r="BF247" s="240">
        <f>IF(N247="snížená",J247,0)</f>
        <v>0</v>
      </c>
      <c r="BG247" s="240">
        <f>IF(N247="zákl. přenesená",J247,0)</f>
        <v>0</v>
      </c>
      <c r="BH247" s="240">
        <f>IF(N247="sníž. přenesená",J247,0)</f>
        <v>0</v>
      </c>
      <c r="BI247" s="240">
        <f>IF(N247="nulová",J247,0)</f>
        <v>0</v>
      </c>
      <c r="BJ247" s="17" t="s">
        <v>91</v>
      </c>
      <c r="BK247" s="240">
        <f>ROUND(I247*H247,2)</f>
        <v>0</v>
      </c>
      <c r="BL247" s="17" t="s">
        <v>214</v>
      </c>
      <c r="BM247" s="239" t="s">
        <v>727</v>
      </c>
    </row>
    <row r="248" s="2" customFormat="1" ht="24.15" customHeight="1">
      <c r="A248" s="38"/>
      <c r="B248" s="39"/>
      <c r="C248" s="227" t="s">
        <v>474</v>
      </c>
      <c r="D248" s="227" t="s">
        <v>210</v>
      </c>
      <c r="E248" s="228" t="s">
        <v>4076</v>
      </c>
      <c r="F248" s="229" t="s">
        <v>2133</v>
      </c>
      <c r="G248" s="230" t="s">
        <v>1288</v>
      </c>
      <c r="H248" s="231">
        <v>1</v>
      </c>
      <c r="I248" s="232"/>
      <c r="J248" s="233">
        <f>ROUND(I248*H248,2)</f>
        <v>0</v>
      </c>
      <c r="K248" s="234"/>
      <c r="L248" s="44"/>
      <c r="M248" s="235" t="s">
        <v>1</v>
      </c>
      <c r="N248" s="236" t="s">
        <v>44</v>
      </c>
      <c r="O248" s="91"/>
      <c r="P248" s="237">
        <f>O248*H248</f>
        <v>0</v>
      </c>
      <c r="Q248" s="237">
        <v>0</v>
      </c>
      <c r="R248" s="237">
        <f>Q248*H248</f>
        <v>0</v>
      </c>
      <c r="S248" s="237">
        <v>0</v>
      </c>
      <c r="T248" s="238">
        <f>S248*H248</f>
        <v>0</v>
      </c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R248" s="239" t="s">
        <v>214</v>
      </c>
      <c r="AT248" s="239" t="s">
        <v>210</v>
      </c>
      <c r="AU248" s="239" t="s">
        <v>85</v>
      </c>
      <c r="AY248" s="17" t="s">
        <v>208</v>
      </c>
      <c r="BE248" s="240">
        <f>IF(N248="základní",J248,0)</f>
        <v>0</v>
      </c>
      <c r="BF248" s="240">
        <f>IF(N248="snížená",J248,0)</f>
        <v>0</v>
      </c>
      <c r="BG248" s="240">
        <f>IF(N248="zákl. přenesená",J248,0)</f>
        <v>0</v>
      </c>
      <c r="BH248" s="240">
        <f>IF(N248="sníž. přenesená",J248,0)</f>
        <v>0</v>
      </c>
      <c r="BI248" s="240">
        <f>IF(N248="nulová",J248,0)</f>
        <v>0</v>
      </c>
      <c r="BJ248" s="17" t="s">
        <v>91</v>
      </c>
      <c r="BK248" s="240">
        <f>ROUND(I248*H248,2)</f>
        <v>0</v>
      </c>
      <c r="BL248" s="17" t="s">
        <v>214</v>
      </c>
      <c r="BM248" s="239" t="s">
        <v>733</v>
      </c>
    </row>
    <row r="249" s="2" customFormat="1" ht="24.15" customHeight="1">
      <c r="A249" s="38"/>
      <c r="B249" s="39"/>
      <c r="C249" s="227" t="s">
        <v>734</v>
      </c>
      <c r="D249" s="227" t="s">
        <v>210</v>
      </c>
      <c r="E249" s="228" t="s">
        <v>4077</v>
      </c>
      <c r="F249" s="229" t="s">
        <v>2135</v>
      </c>
      <c r="G249" s="230" t="s">
        <v>1288</v>
      </c>
      <c r="H249" s="231">
        <v>1</v>
      </c>
      <c r="I249" s="232"/>
      <c r="J249" s="233">
        <f>ROUND(I249*H249,2)</f>
        <v>0</v>
      </c>
      <c r="K249" s="234"/>
      <c r="L249" s="44"/>
      <c r="M249" s="235" t="s">
        <v>1</v>
      </c>
      <c r="N249" s="236" t="s">
        <v>44</v>
      </c>
      <c r="O249" s="91"/>
      <c r="P249" s="237">
        <f>O249*H249</f>
        <v>0</v>
      </c>
      <c r="Q249" s="237">
        <v>0</v>
      </c>
      <c r="R249" s="237">
        <f>Q249*H249</f>
        <v>0</v>
      </c>
      <c r="S249" s="237">
        <v>0</v>
      </c>
      <c r="T249" s="238">
        <f>S249*H249</f>
        <v>0</v>
      </c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R249" s="239" t="s">
        <v>214</v>
      </c>
      <c r="AT249" s="239" t="s">
        <v>210</v>
      </c>
      <c r="AU249" s="239" t="s">
        <v>85</v>
      </c>
      <c r="AY249" s="17" t="s">
        <v>208</v>
      </c>
      <c r="BE249" s="240">
        <f>IF(N249="základní",J249,0)</f>
        <v>0</v>
      </c>
      <c r="BF249" s="240">
        <f>IF(N249="snížená",J249,0)</f>
        <v>0</v>
      </c>
      <c r="BG249" s="240">
        <f>IF(N249="zákl. přenesená",J249,0)</f>
        <v>0</v>
      </c>
      <c r="BH249" s="240">
        <f>IF(N249="sníž. přenesená",J249,0)</f>
        <v>0</v>
      </c>
      <c r="BI249" s="240">
        <f>IF(N249="nulová",J249,0)</f>
        <v>0</v>
      </c>
      <c r="BJ249" s="17" t="s">
        <v>91</v>
      </c>
      <c r="BK249" s="240">
        <f>ROUND(I249*H249,2)</f>
        <v>0</v>
      </c>
      <c r="BL249" s="17" t="s">
        <v>214</v>
      </c>
      <c r="BM249" s="239" t="s">
        <v>737</v>
      </c>
    </row>
    <row r="250" s="2" customFormat="1" ht="37.8" customHeight="1">
      <c r="A250" s="38"/>
      <c r="B250" s="39"/>
      <c r="C250" s="227" t="s">
        <v>479</v>
      </c>
      <c r="D250" s="227" t="s">
        <v>210</v>
      </c>
      <c r="E250" s="228" t="s">
        <v>4078</v>
      </c>
      <c r="F250" s="229" t="s">
        <v>2137</v>
      </c>
      <c r="G250" s="230" t="s">
        <v>1288</v>
      </c>
      <c r="H250" s="231">
        <v>1</v>
      </c>
      <c r="I250" s="232"/>
      <c r="J250" s="233">
        <f>ROUND(I250*H250,2)</f>
        <v>0</v>
      </c>
      <c r="K250" s="234"/>
      <c r="L250" s="44"/>
      <c r="M250" s="235" t="s">
        <v>1</v>
      </c>
      <c r="N250" s="236" t="s">
        <v>44</v>
      </c>
      <c r="O250" s="91"/>
      <c r="P250" s="237">
        <f>O250*H250</f>
        <v>0</v>
      </c>
      <c r="Q250" s="237">
        <v>0</v>
      </c>
      <c r="R250" s="237">
        <f>Q250*H250</f>
        <v>0</v>
      </c>
      <c r="S250" s="237">
        <v>0</v>
      </c>
      <c r="T250" s="238">
        <f>S250*H250</f>
        <v>0</v>
      </c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R250" s="239" t="s">
        <v>214</v>
      </c>
      <c r="AT250" s="239" t="s">
        <v>210</v>
      </c>
      <c r="AU250" s="239" t="s">
        <v>85</v>
      </c>
      <c r="AY250" s="17" t="s">
        <v>208</v>
      </c>
      <c r="BE250" s="240">
        <f>IF(N250="základní",J250,0)</f>
        <v>0</v>
      </c>
      <c r="BF250" s="240">
        <f>IF(N250="snížená",J250,0)</f>
        <v>0</v>
      </c>
      <c r="BG250" s="240">
        <f>IF(N250="zákl. přenesená",J250,0)</f>
        <v>0</v>
      </c>
      <c r="BH250" s="240">
        <f>IF(N250="sníž. přenesená",J250,0)</f>
        <v>0</v>
      </c>
      <c r="BI250" s="240">
        <f>IF(N250="nulová",J250,0)</f>
        <v>0</v>
      </c>
      <c r="BJ250" s="17" t="s">
        <v>91</v>
      </c>
      <c r="BK250" s="240">
        <f>ROUND(I250*H250,2)</f>
        <v>0</v>
      </c>
      <c r="BL250" s="17" t="s">
        <v>214</v>
      </c>
      <c r="BM250" s="239" t="s">
        <v>740</v>
      </c>
    </row>
    <row r="251" s="2" customFormat="1" ht="24.15" customHeight="1">
      <c r="A251" s="38"/>
      <c r="B251" s="39"/>
      <c r="C251" s="227" t="s">
        <v>742</v>
      </c>
      <c r="D251" s="227" t="s">
        <v>210</v>
      </c>
      <c r="E251" s="228" t="s">
        <v>4079</v>
      </c>
      <c r="F251" s="229" t="s">
        <v>2139</v>
      </c>
      <c r="G251" s="230" t="s">
        <v>1179</v>
      </c>
      <c r="H251" s="231">
        <v>6</v>
      </c>
      <c r="I251" s="232"/>
      <c r="J251" s="233">
        <f>ROUND(I251*H251,2)</f>
        <v>0</v>
      </c>
      <c r="K251" s="234"/>
      <c r="L251" s="44"/>
      <c r="M251" s="235" t="s">
        <v>1</v>
      </c>
      <c r="N251" s="236" t="s">
        <v>44</v>
      </c>
      <c r="O251" s="91"/>
      <c r="P251" s="237">
        <f>O251*H251</f>
        <v>0</v>
      </c>
      <c r="Q251" s="237">
        <v>0</v>
      </c>
      <c r="R251" s="237">
        <f>Q251*H251</f>
        <v>0</v>
      </c>
      <c r="S251" s="237">
        <v>0</v>
      </c>
      <c r="T251" s="238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9" t="s">
        <v>214</v>
      </c>
      <c r="AT251" s="239" t="s">
        <v>210</v>
      </c>
      <c r="AU251" s="239" t="s">
        <v>85</v>
      </c>
      <c r="AY251" s="17" t="s">
        <v>208</v>
      </c>
      <c r="BE251" s="240">
        <f>IF(N251="základní",J251,0)</f>
        <v>0</v>
      </c>
      <c r="BF251" s="240">
        <f>IF(N251="snížená",J251,0)</f>
        <v>0</v>
      </c>
      <c r="BG251" s="240">
        <f>IF(N251="zákl. přenesená",J251,0)</f>
        <v>0</v>
      </c>
      <c r="BH251" s="240">
        <f>IF(N251="sníž. přenesená",J251,0)</f>
        <v>0</v>
      </c>
      <c r="BI251" s="240">
        <f>IF(N251="nulová",J251,0)</f>
        <v>0</v>
      </c>
      <c r="BJ251" s="17" t="s">
        <v>91</v>
      </c>
      <c r="BK251" s="240">
        <f>ROUND(I251*H251,2)</f>
        <v>0</v>
      </c>
      <c r="BL251" s="17" t="s">
        <v>214</v>
      </c>
      <c r="BM251" s="239" t="s">
        <v>745</v>
      </c>
    </row>
    <row r="252" s="2" customFormat="1" ht="16.5" customHeight="1">
      <c r="A252" s="38"/>
      <c r="B252" s="39"/>
      <c r="C252" s="227" t="s">
        <v>484</v>
      </c>
      <c r="D252" s="227" t="s">
        <v>210</v>
      </c>
      <c r="E252" s="228" t="s">
        <v>4080</v>
      </c>
      <c r="F252" s="229" t="s">
        <v>2141</v>
      </c>
      <c r="G252" s="230" t="s">
        <v>2129</v>
      </c>
      <c r="H252" s="231">
        <v>48</v>
      </c>
      <c r="I252" s="232"/>
      <c r="J252" s="233">
        <f>ROUND(I252*H252,2)</f>
        <v>0</v>
      </c>
      <c r="K252" s="234"/>
      <c r="L252" s="44"/>
      <c r="M252" s="235" t="s">
        <v>1</v>
      </c>
      <c r="N252" s="236" t="s">
        <v>44</v>
      </c>
      <c r="O252" s="91"/>
      <c r="P252" s="237">
        <f>O252*H252</f>
        <v>0</v>
      </c>
      <c r="Q252" s="237">
        <v>0</v>
      </c>
      <c r="R252" s="237">
        <f>Q252*H252</f>
        <v>0</v>
      </c>
      <c r="S252" s="237">
        <v>0</v>
      </c>
      <c r="T252" s="238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9" t="s">
        <v>214</v>
      </c>
      <c r="AT252" s="239" t="s">
        <v>210</v>
      </c>
      <c r="AU252" s="239" t="s">
        <v>85</v>
      </c>
      <c r="AY252" s="17" t="s">
        <v>208</v>
      </c>
      <c r="BE252" s="240">
        <f>IF(N252="základní",J252,0)</f>
        <v>0</v>
      </c>
      <c r="BF252" s="240">
        <f>IF(N252="snížená",J252,0)</f>
        <v>0</v>
      </c>
      <c r="BG252" s="240">
        <f>IF(N252="zákl. přenesená",J252,0)</f>
        <v>0</v>
      </c>
      <c r="BH252" s="240">
        <f>IF(N252="sníž. přenesená",J252,0)</f>
        <v>0</v>
      </c>
      <c r="BI252" s="240">
        <f>IF(N252="nulová",J252,0)</f>
        <v>0</v>
      </c>
      <c r="BJ252" s="17" t="s">
        <v>91</v>
      </c>
      <c r="BK252" s="240">
        <f>ROUND(I252*H252,2)</f>
        <v>0</v>
      </c>
      <c r="BL252" s="17" t="s">
        <v>214</v>
      </c>
      <c r="BM252" s="239" t="s">
        <v>750</v>
      </c>
    </row>
    <row r="253" s="2" customFormat="1" ht="16.5" customHeight="1">
      <c r="A253" s="38"/>
      <c r="B253" s="39"/>
      <c r="C253" s="227" t="s">
        <v>755</v>
      </c>
      <c r="D253" s="227" t="s">
        <v>210</v>
      </c>
      <c r="E253" s="228" t="s">
        <v>4081</v>
      </c>
      <c r="F253" s="229" t="s">
        <v>2143</v>
      </c>
      <c r="G253" s="230" t="s">
        <v>1288</v>
      </c>
      <c r="H253" s="231">
        <v>1</v>
      </c>
      <c r="I253" s="232"/>
      <c r="J253" s="233">
        <f>ROUND(I253*H253,2)</f>
        <v>0</v>
      </c>
      <c r="K253" s="234"/>
      <c r="L253" s="44"/>
      <c r="M253" s="288" t="s">
        <v>1</v>
      </c>
      <c r="N253" s="289" t="s">
        <v>44</v>
      </c>
      <c r="O253" s="290"/>
      <c r="P253" s="291">
        <f>O253*H253</f>
        <v>0</v>
      </c>
      <c r="Q253" s="291">
        <v>0</v>
      </c>
      <c r="R253" s="291">
        <f>Q253*H253</f>
        <v>0</v>
      </c>
      <c r="S253" s="291">
        <v>0</v>
      </c>
      <c r="T253" s="292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9" t="s">
        <v>214</v>
      </c>
      <c r="AT253" s="239" t="s">
        <v>210</v>
      </c>
      <c r="AU253" s="239" t="s">
        <v>85</v>
      </c>
      <c r="AY253" s="17" t="s">
        <v>208</v>
      </c>
      <c r="BE253" s="240">
        <f>IF(N253="základní",J253,0)</f>
        <v>0</v>
      </c>
      <c r="BF253" s="240">
        <f>IF(N253="snížená",J253,0)</f>
        <v>0</v>
      </c>
      <c r="BG253" s="240">
        <f>IF(N253="zákl. přenesená",J253,0)</f>
        <v>0</v>
      </c>
      <c r="BH253" s="240">
        <f>IF(N253="sníž. přenesená",J253,0)</f>
        <v>0</v>
      </c>
      <c r="BI253" s="240">
        <f>IF(N253="nulová",J253,0)</f>
        <v>0</v>
      </c>
      <c r="BJ253" s="17" t="s">
        <v>91</v>
      </c>
      <c r="BK253" s="240">
        <f>ROUND(I253*H253,2)</f>
        <v>0</v>
      </c>
      <c r="BL253" s="17" t="s">
        <v>214</v>
      </c>
      <c r="BM253" s="239" t="s">
        <v>758</v>
      </c>
    </row>
    <row r="254" s="2" customFormat="1" ht="6.96" customHeight="1">
      <c r="A254" s="38"/>
      <c r="B254" s="66"/>
      <c r="C254" s="67"/>
      <c r="D254" s="67"/>
      <c r="E254" s="67"/>
      <c r="F254" s="67"/>
      <c r="G254" s="67"/>
      <c r="H254" s="67"/>
      <c r="I254" s="67"/>
      <c r="J254" s="67"/>
      <c r="K254" s="67"/>
      <c r="L254" s="44"/>
      <c r="M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</row>
  </sheetData>
  <sheetProtection sheet="1" autoFilter="0" formatColumns="0" formatRows="0" objects="1" scenarios="1" spinCount="100000" saltValue="8gT/r/QSKVi5H3p/G6luB5zFghhGh3kj81uUeTeFCSIvFZNW2Uueqnh7d9sN7gu6a/0Pc5PpLbb4SB+dkcRDCw==" hashValue="yl//bJUWpD98tSh/7WLLDEmHtyVJERvrwnCEErDIxboCpxyEUNpJnui6ifpemLgMPFfNFb12Spw2CjhTH6TFjA==" algorithmName="SHA-512" password="CC35"/>
  <autoFilter ref="C128:K253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7:H117"/>
    <mergeCell ref="E119:H119"/>
    <mergeCell ref="E121:H121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7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153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2144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ROUND(J145,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ROUND((SUM(BE145:BE347)),  2)</f>
        <v>0</v>
      </c>
      <c r="G35" s="38"/>
      <c r="H35" s="38"/>
      <c r="I35" s="164">
        <v>0.20999999999999999</v>
      </c>
      <c r="J35" s="163">
        <f>ROUND(((SUM(BE145:BE347))*I35),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ROUND((SUM(BF145:BF347)),  2)</f>
        <v>0</v>
      </c>
      <c r="G36" s="38"/>
      <c r="H36" s="38"/>
      <c r="I36" s="164">
        <v>0.14999999999999999</v>
      </c>
      <c r="J36" s="163">
        <f>ROUND(((SUM(BF145:BF347))*I36),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ROUND((SUM(BG145:BG347)),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ROUND((SUM(BH145:BH347)),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ROUND((SUM(BI145:BI347)),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D.1.09 - Elektroinstalace - slaboproud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J145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2145</v>
      </c>
      <c r="E99" s="191"/>
      <c r="F99" s="191"/>
      <c r="G99" s="191"/>
      <c r="H99" s="191"/>
      <c r="I99" s="191"/>
      <c r="J99" s="192">
        <f>J146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2146</v>
      </c>
      <c r="E100" s="196"/>
      <c r="F100" s="196"/>
      <c r="G100" s="196"/>
      <c r="H100" s="196"/>
      <c r="I100" s="196"/>
      <c r="J100" s="197">
        <f>J147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2147</v>
      </c>
      <c r="E101" s="196"/>
      <c r="F101" s="196"/>
      <c r="G101" s="196"/>
      <c r="H101" s="196"/>
      <c r="I101" s="196"/>
      <c r="J101" s="197">
        <f>J153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2148</v>
      </c>
      <c r="E102" s="196"/>
      <c r="F102" s="196"/>
      <c r="G102" s="196"/>
      <c r="H102" s="196"/>
      <c r="I102" s="196"/>
      <c r="J102" s="197">
        <f>J157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10" customFormat="1" ht="19.92" customHeight="1">
      <c r="A103" s="10"/>
      <c r="B103" s="194"/>
      <c r="C103" s="133"/>
      <c r="D103" s="195" t="s">
        <v>2149</v>
      </c>
      <c r="E103" s="196"/>
      <c r="F103" s="196"/>
      <c r="G103" s="196"/>
      <c r="H103" s="196"/>
      <c r="I103" s="196"/>
      <c r="J103" s="197">
        <f>J162</f>
        <v>0</v>
      </c>
      <c r="K103" s="133"/>
      <c r="L103" s="198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hidden="1" s="10" customFormat="1" ht="19.92" customHeight="1">
      <c r="A104" s="10"/>
      <c r="B104" s="194"/>
      <c r="C104" s="133"/>
      <c r="D104" s="195" t="s">
        <v>2150</v>
      </c>
      <c r="E104" s="196"/>
      <c r="F104" s="196"/>
      <c r="G104" s="196"/>
      <c r="H104" s="196"/>
      <c r="I104" s="196"/>
      <c r="J104" s="197">
        <f>J167</f>
        <v>0</v>
      </c>
      <c r="K104" s="133"/>
      <c r="L104" s="198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hidden="1" s="10" customFormat="1" ht="19.92" customHeight="1">
      <c r="A105" s="10"/>
      <c r="B105" s="194"/>
      <c r="C105" s="133"/>
      <c r="D105" s="195" t="s">
        <v>2151</v>
      </c>
      <c r="E105" s="196"/>
      <c r="F105" s="196"/>
      <c r="G105" s="196"/>
      <c r="H105" s="196"/>
      <c r="I105" s="196"/>
      <c r="J105" s="197">
        <f>J170</f>
        <v>0</v>
      </c>
      <c r="K105" s="133"/>
      <c r="L105" s="198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hidden="1" s="10" customFormat="1" ht="19.92" customHeight="1">
      <c r="A106" s="10"/>
      <c r="B106" s="194"/>
      <c r="C106" s="133"/>
      <c r="D106" s="195" t="s">
        <v>2152</v>
      </c>
      <c r="E106" s="196"/>
      <c r="F106" s="196"/>
      <c r="G106" s="196"/>
      <c r="H106" s="196"/>
      <c r="I106" s="196"/>
      <c r="J106" s="197">
        <f>J184</f>
        <v>0</v>
      </c>
      <c r="K106" s="133"/>
      <c r="L106" s="198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hidden="1" s="9" customFormat="1" ht="24.96" customHeight="1">
      <c r="A107" s="9"/>
      <c r="B107" s="188"/>
      <c r="C107" s="189"/>
      <c r="D107" s="190" t="s">
        <v>2153</v>
      </c>
      <c r="E107" s="191"/>
      <c r="F107" s="191"/>
      <c r="G107" s="191"/>
      <c r="H107" s="191"/>
      <c r="I107" s="191"/>
      <c r="J107" s="192">
        <f>J190</f>
        <v>0</v>
      </c>
      <c r="K107" s="189"/>
      <c r="L107" s="193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hidden="1" s="10" customFormat="1" ht="19.92" customHeight="1">
      <c r="A108" s="10"/>
      <c r="B108" s="194"/>
      <c r="C108" s="133"/>
      <c r="D108" s="195" t="s">
        <v>2151</v>
      </c>
      <c r="E108" s="196"/>
      <c r="F108" s="196"/>
      <c r="G108" s="196"/>
      <c r="H108" s="196"/>
      <c r="I108" s="196"/>
      <c r="J108" s="197">
        <f>J198</f>
        <v>0</v>
      </c>
      <c r="K108" s="133"/>
      <c r="L108" s="198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hidden="1" s="10" customFormat="1" ht="19.92" customHeight="1">
      <c r="A109" s="10"/>
      <c r="B109" s="194"/>
      <c r="C109" s="133"/>
      <c r="D109" s="195" t="s">
        <v>2154</v>
      </c>
      <c r="E109" s="196"/>
      <c r="F109" s="196"/>
      <c r="G109" s="196"/>
      <c r="H109" s="196"/>
      <c r="I109" s="196"/>
      <c r="J109" s="197">
        <f>J201</f>
        <v>0</v>
      </c>
      <c r="K109" s="133"/>
      <c r="L109" s="198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</row>
    <row r="110" hidden="1" s="9" customFormat="1" ht="24.96" customHeight="1">
      <c r="A110" s="9"/>
      <c r="B110" s="188"/>
      <c r="C110" s="189"/>
      <c r="D110" s="190" t="s">
        <v>4082</v>
      </c>
      <c r="E110" s="191"/>
      <c r="F110" s="191"/>
      <c r="G110" s="191"/>
      <c r="H110" s="191"/>
      <c r="I110" s="191"/>
      <c r="J110" s="192">
        <f>J204</f>
        <v>0</v>
      </c>
      <c r="K110" s="189"/>
      <c r="L110" s="193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</row>
    <row r="111" hidden="1" s="9" customFormat="1" ht="24.96" customHeight="1">
      <c r="A111" s="9"/>
      <c r="B111" s="188"/>
      <c r="C111" s="189"/>
      <c r="D111" s="190" t="s">
        <v>2156</v>
      </c>
      <c r="E111" s="191"/>
      <c r="F111" s="191"/>
      <c r="G111" s="191"/>
      <c r="H111" s="191"/>
      <c r="I111" s="191"/>
      <c r="J111" s="192">
        <f>J207</f>
        <v>0</v>
      </c>
      <c r="K111" s="189"/>
      <c r="L111" s="193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</row>
    <row r="112" hidden="1" s="10" customFormat="1" ht="19.92" customHeight="1">
      <c r="A112" s="10"/>
      <c r="B112" s="194"/>
      <c r="C112" s="133"/>
      <c r="D112" s="195" t="s">
        <v>2157</v>
      </c>
      <c r="E112" s="196"/>
      <c r="F112" s="196"/>
      <c r="G112" s="196"/>
      <c r="H112" s="196"/>
      <c r="I112" s="196"/>
      <c r="J112" s="197">
        <f>J216</f>
        <v>0</v>
      </c>
      <c r="K112" s="133"/>
      <c r="L112" s="198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</row>
    <row r="113" hidden="1" s="10" customFormat="1" ht="19.92" customHeight="1">
      <c r="A113" s="10"/>
      <c r="B113" s="194"/>
      <c r="C113" s="133"/>
      <c r="D113" s="195" t="s">
        <v>2158</v>
      </c>
      <c r="E113" s="196"/>
      <c r="F113" s="196"/>
      <c r="G113" s="196"/>
      <c r="H113" s="196"/>
      <c r="I113" s="196"/>
      <c r="J113" s="197">
        <f>J226</f>
        <v>0</v>
      </c>
      <c r="K113" s="133"/>
      <c r="L113" s="198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</row>
    <row r="114" hidden="1" s="10" customFormat="1" ht="19.92" customHeight="1">
      <c r="A114" s="10"/>
      <c r="B114" s="194"/>
      <c r="C114" s="133"/>
      <c r="D114" s="195" t="s">
        <v>2151</v>
      </c>
      <c r="E114" s="196"/>
      <c r="F114" s="196"/>
      <c r="G114" s="196"/>
      <c r="H114" s="196"/>
      <c r="I114" s="196"/>
      <c r="J114" s="197">
        <f>J230</f>
        <v>0</v>
      </c>
      <c r="K114" s="133"/>
      <c r="L114" s="198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</row>
    <row r="115" hidden="1" s="10" customFormat="1" ht="19.92" customHeight="1">
      <c r="A115" s="10"/>
      <c r="B115" s="194"/>
      <c r="C115" s="133"/>
      <c r="D115" s="195" t="s">
        <v>2159</v>
      </c>
      <c r="E115" s="196"/>
      <c r="F115" s="196"/>
      <c r="G115" s="196"/>
      <c r="H115" s="196"/>
      <c r="I115" s="196"/>
      <c r="J115" s="197">
        <f>J235</f>
        <v>0</v>
      </c>
      <c r="K115" s="133"/>
      <c r="L115" s="198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</row>
    <row r="116" hidden="1" s="9" customFormat="1" ht="24.96" customHeight="1">
      <c r="A116" s="9"/>
      <c r="B116" s="188"/>
      <c r="C116" s="189"/>
      <c r="D116" s="190" t="s">
        <v>2160</v>
      </c>
      <c r="E116" s="191"/>
      <c r="F116" s="191"/>
      <c r="G116" s="191"/>
      <c r="H116" s="191"/>
      <c r="I116" s="191"/>
      <c r="J116" s="192">
        <f>J244</f>
        <v>0</v>
      </c>
      <c r="K116" s="189"/>
      <c r="L116" s="193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</row>
    <row r="117" hidden="1" s="10" customFormat="1" ht="19.92" customHeight="1">
      <c r="A117" s="10"/>
      <c r="B117" s="194"/>
      <c r="C117" s="133"/>
      <c r="D117" s="195" t="s">
        <v>2151</v>
      </c>
      <c r="E117" s="196"/>
      <c r="F117" s="196"/>
      <c r="G117" s="196"/>
      <c r="H117" s="196"/>
      <c r="I117" s="196"/>
      <c r="J117" s="197">
        <f>J261</f>
        <v>0</v>
      </c>
      <c r="K117" s="133"/>
      <c r="L117" s="198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</row>
    <row r="118" hidden="1" s="10" customFormat="1" ht="19.92" customHeight="1">
      <c r="A118" s="10"/>
      <c r="B118" s="194"/>
      <c r="C118" s="133"/>
      <c r="D118" s="195" t="s">
        <v>2159</v>
      </c>
      <c r="E118" s="196"/>
      <c r="F118" s="196"/>
      <c r="G118" s="196"/>
      <c r="H118" s="196"/>
      <c r="I118" s="196"/>
      <c r="J118" s="197">
        <f>J267</f>
        <v>0</v>
      </c>
      <c r="K118" s="133"/>
      <c r="L118" s="198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</row>
    <row r="119" hidden="1" s="9" customFormat="1" ht="24.96" customHeight="1">
      <c r="A119" s="9"/>
      <c r="B119" s="188"/>
      <c r="C119" s="189"/>
      <c r="D119" s="190" t="s">
        <v>2161</v>
      </c>
      <c r="E119" s="191"/>
      <c r="F119" s="191"/>
      <c r="G119" s="191"/>
      <c r="H119" s="191"/>
      <c r="I119" s="191"/>
      <c r="J119" s="192">
        <f>J272</f>
        <v>0</v>
      </c>
      <c r="K119" s="189"/>
      <c r="L119" s="193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</row>
    <row r="120" hidden="1" s="9" customFormat="1" ht="24.96" customHeight="1">
      <c r="A120" s="9"/>
      <c r="B120" s="188"/>
      <c r="C120" s="189"/>
      <c r="D120" s="190" t="s">
        <v>2162</v>
      </c>
      <c r="E120" s="191"/>
      <c r="F120" s="191"/>
      <c r="G120" s="191"/>
      <c r="H120" s="191"/>
      <c r="I120" s="191"/>
      <c r="J120" s="192">
        <f>J321</f>
        <v>0</v>
      </c>
      <c r="K120" s="189"/>
      <c r="L120" s="193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</row>
    <row r="121" hidden="1" s="10" customFormat="1" ht="19.92" customHeight="1">
      <c r="A121" s="10"/>
      <c r="B121" s="194"/>
      <c r="C121" s="133"/>
      <c r="D121" s="195" t="s">
        <v>2163</v>
      </c>
      <c r="E121" s="196"/>
      <c r="F121" s="196"/>
      <c r="G121" s="196"/>
      <c r="H121" s="196"/>
      <c r="I121" s="196"/>
      <c r="J121" s="197">
        <f>J329</f>
        <v>0</v>
      </c>
      <c r="K121" s="133"/>
      <c r="L121" s="198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</row>
    <row r="122" hidden="1" s="9" customFormat="1" ht="24.96" customHeight="1">
      <c r="A122" s="9"/>
      <c r="B122" s="188"/>
      <c r="C122" s="189"/>
      <c r="D122" s="190" t="s">
        <v>2164</v>
      </c>
      <c r="E122" s="191"/>
      <c r="F122" s="191"/>
      <c r="G122" s="191"/>
      <c r="H122" s="191"/>
      <c r="I122" s="191"/>
      <c r="J122" s="192">
        <f>J331</f>
        <v>0</v>
      </c>
      <c r="K122" s="189"/>
      <c r="L122" s="193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</row>
    <row r="123" hidden="1" s="9" customFormat="1" ht="24.96" customHeight="1">
      <c r="A123" s="9"/>
      <c r="B123" s="188"/>
      <c r="C123" s="189"/>
      <c r="D123" s="190" t="s">
        <v>2165</v>
      </c>
      <c r="E123" s="191"/>
      <c r="F123" s="191"/>
      <c r="G123" s="191"/>
      <c r="H123" s="191"/>
      <c r="I123" s="191"/>
      <c r="J123" s="192">
        <f>J336</f>
        <v>0</v>
      </c>
      <c r="K123" s="189"/>
      <c r="L123" s="193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</row>
    <row r="124" hidden="1" s="2" customFormat="1" ht="21.84" customHeight="1">
      <c r="A124" s="38"/>
      <c r="B124" s="39"/>
      <c r="C124" s="40"/>
      <c r="D124" s="40"/>
      <c r="E124" s="40"/>
      <c r="F124" s="40"/>
      <c r="G124" s="40"/>
      <c r="H124" s="40"/>
      <c r="I124" s="40"/>
      <c r="J124" s="40"/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hidden="1" s="2" customFormat="1" ht="6.96" customHeight="1">
      <c r="A125" s="38"/>
      <c r="B125" s="66"/>
      <c r="C125" s="67"/>
      <c r="D125" s="67"/>
      <c r="E125" s="67"/>
      <c r="F125" s="67"/>
      <c r="G125" s="67"/>
      <c r="H125" s="67"/>
      <c r="I125" s="67"/>
      <c r="J125" s="67"/>
      <c r="K125" s="67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hidden="1"/>
    <row r="127" hidden="1"/>
    <row r="128" hidden="1"/>
    <row r="129" s="2" customFormat="1" ht="6.96" customHeight="1">
      <c r="A129" s="38"/>
      <c r="B129" s="68"/>
      <c r="C129" s="69"/>
      <c r="D129" s="69"/>
      <c r="E129" s="69"/>
      <c r="F129" s="69"/>
      <c r="G129" s="69"/>
      <c r="H129" s="69"/>
      <c r="I129" s="69"/>
      <c r="J129" s="69"/>
      <c r="K129" s="69"/>
      <c r="L129" s="63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</row>
    <row r="130" s="2" customFormat="1" ht="24.96" customHeight="1">
      <c r="A130" s="38"/>
      <c r="B130" s="39"/>
      <c r="C130" s="23" t="s">
        <v>193</v>
      </c>
      <c r="D130" s="40"/>
      <c r="E130" s="40"/>
      <c r="F130" s="40"/>
      <c r="G130" s="40"/>
      <c r="H130" s="40"/>
      <c r="I130" s="40"/>
      <c r="J130" s="40"/>
      <c r="K130" s="40"/>
      <c r="L130" s="63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</row>
    <row r="131" s="2" customFormat="1" ht="6.96" customHeight="1">
      <c r="A131" s="38"/>
      <c r="B131" s="39"/>
      <c r="C131" s="40"/>
      <c r="D131" s="40"/>
      <c r="E131" s="40"/>
      <c r="F131" s="40"/>
      <c r="G131" s="40"/>
      <c r="H131" s="40"/>
      <c r="I131" s="40"/>
      <c r="J131" s="40"/>
      <c r="K131" s="40"/>
      <c r="L131" s="63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</row>
    <row r="132" s="2" customFormat="1" ht="12" customHeight="1">
      <c r="A132" s="38"/>
      <c r="B132" s="39"/>
      <c r="C132" s="32" t="s">
        <v>16</v>
      </c>
      <c r="D132" s="40"/>
      <c r="E132" s="40"/>
      <c r="F132" s="40"/>
      <c r="G132" s="40"/>
      <c r="H132" s="40"/>
      <c r="I132" s="40"/>
      <c r="J132" s="40"/>
      <c r="K132" s="40"/>
      <c r="L132" s="63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</row>
    <row r="133" s="2" customFormat="1" ht="26.25" customHeight="1">
      <c r="A133" s="38"/>
      <c r="B133" s="39"/>
      <c r="C133" s="40"/>
      <c r="D133" s="40"/>
      <c r="E133" s="183" t="str">
        <f>E7</f>
        <v>Přestavba a rozšíření domova pro seniory Jiráskova č.p.193 Broumov</v>
      </c>
      <c r="F133" s="32"/>
      <c r="G133" s="32"/>
      <c r="H133" s="32"/>
      <c r="I133" s="40"/>
      <c r="J133" s="40"/>
      <c r="K133" s="40"/>
      <c r="L133" s="63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</row>
    <row r="134" s="1" customFormat="1" ht="12" customHeight="1">
      <c r="B134" s="21"/>
      <c r="C134" s="32" t="s">
        <v>157</v>
      </c>
      <c r="D134" s="22"/>
      <c r="E134" s="22"/>
      <c r="F134" s="22"/>
      <c r="G134" s="22"/>
      <c r="H134" s="22"/>
      <c r="I134" s="22"/>
      <c r="J134" s="22"/>
      <c r="K134" s="22"/>
      <c r="L134" s="20"/>
    </row>
    <row r="135" s="2" customFormat="1" ht="16.5" customHeight="1">
      <c r="A135" s="38"/>
      <c r="B135" s="39"/>
      <c r="C135" s="40"/>
      <c r="D135" s="40"/>
      <c r="E135" s="183" t="s">
        <v>3361</v>
      </c>
      <c r="F135" s="40"/>
      <c r="G135" s="40"/>
      <c r="H135" s="40"/>
      <c r="I135" s="40"/>
      <c r="J135" s="40"/>
      <c r="K135" s="40"/>
      <c r="L135" s="63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</row>
    <row r="136" s="2" customFormat="1" ht="12" customHeight="1">
      <c r="A136" s="38"/>
      <c r="B136" s="39"/>
      <c r="C136" s="32" t="s">
        <v>159</v>
      </c>
      <c r="D136" s="40"/>
      <c r="E136" s="40"/>
      <c r="F136" s="40"/>
      <c r="G136" s="40"/>
      <c r="H136" s="40"/>
      <c r="I136" s="40"/>
      <c r="J136" s="40"/>
      <c r="K136" s="40"/>
      <c r="L136" s="63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</row>
    <row r="137" s="2" customFormat="1" ht="16.5" customHeight="1">
      <c r="A137" s="38"/>
      <c r="B137" s="39"/>
      <c r="C137" s="40"/>
      <c r="D137" s="40"/>
      <c r="E137" s="76" t="str">
        <f>E11</f>
        <v>D.1.09 - Elektroinstalace - slaboproud</v>
      </c>
      <c r="F137" s="40"/>
      <c r="G137" s="40"/>
      <c r="H137" s="40"/>
      <c r="I137" s="40"/>
      <c r="J137" s="40"/>
      <c r="K137" s="40"/>
      <c r="L137" s="63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</row>
    <row r="138" s="2" customFormat="1" ht="6.96" customHeight="1">
      <c r="A138" s="38"/>
      <c r="B138" s="39"/>
      <c r="C138" s="40"/>
      <c r="D138" s="40"/>
      <c r="E138" s="40"/>
      <c r="F138" s="40"/>
      <c r="G138" s="40"/>
      <c r="H138" s="40"/>
      <c r="I138" s="40"/>
      <c r="J138" s="40"/>
      <c r="K138" s="40"/>
      <c r="L138" s="63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</row>
    <row r="139" s="2" customFormat="1" ht="12" customHeight="1">
      <c r="A139" s="38"/>
      <c r="B139" s="39"/>
      <c r="C139" s="32" t="s">
        <v>20</v>
      </c>
      <c r="D139" s="40"/>
      <c r="E139" s="40"/>
      <c r="F139" s="27" t="str">
        <f>F14</f>
        <v xml:space="preserve"> </v>
      </c>
      <c r="G139" s="40"/>
      <c r="H139" s="40"/>
      <c r="I139" s="32" t="s">
        <v>22</v>
      </c>
      <c r="J139" s="79" t="str">
        <f>IF(J14="","",J14)</f>
        <v>13. 3. 2022</v>
      </c>
      <c r="K139" s="40"/>
      <c r="L139" s="63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</row>
    <row r="140" s="2" customFormat="1" ht="6.96" customHeight="1">
      <c r="A140" s="38"/>
      <c r="B140" s="39"/>
      <c r="C140" s="40"/>
      <c r="D140" s="40"/>
      <c r="E140" s="40"/>
      <c r="F140" s="40"/>
      <c r="G140" s="40"/>
      <c r="H140" s="40"/>
      <c r="I140" s="40"/>
      <c r="J140" s="40"/>
      <c r="K140" s="40"/>
      <c r="L140" s="63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</row>
    <row r="141" s="2" customFormat="1" ht="40.05" customHeight="1">
      <c r="A141" s="38"/>
      <c r="B141" s="39"/>
      <c r="C141" s="32" t="s">
        <v>24</v>
      </c>
      <c r="D141" s="40"/>
      <c r="E141" s="40"/>
      <c r="F141" s="27" t="str">
        <f>E17</f>
        <v>Město Broumov, třída Masarykova 239,55001 Broumov</v>
      </c>
      <c r="G141" s="40"/>
      <c r="H141" s="40"/>
      <c r="I141" s="32" t="s">
        <v>32</v>
      </c>
      <c r="J141" s="36" t="str">
        <f>E23</f>
        <v xml:space="preserve">Ing. Ondřej Nesměrák, Ploštilova 1379,14300 Praha </v>
      </c>
      <c r="K141" s="40"/>
      <c r="L141" s="63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</row>
    <row r="142" s="2" customFormat="1" ht="15.15" customHeight="1">
      <c r="A142" s="38"/>
      <c r="B142" s="39"/>
      <c r="C142" s="32" t="s">
        <v>30</v>
      </c>
      <c r="D142" s="40"/>
      <c r="E142" s="40"/>
      <c r="F142" s="27" t="str">
        <f>IF(E20="","",E20)</f>
        <v>Vyplň údaj</v>
      </c>
      <c r="G142" s="40"/>
      <c r="H142" s="40"/>
      <c r="I142" s="32" t="s">
        <v>36</v>
      </c>
      <c r="J142" s="36" t="str">
        <f>E26</f>
        <v xml:space="preserve"> </v>
      </c>
      <c r="K142" s="40"/>
      <c r="L142" s="63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</row>
    <row r="143" s="2" customFormat="1" ht="10.32" customHeight="1">
      <c r="A143" s="38"/>
      <c r="B143" s="39"/>
      <c r="C143" s="40"/>
      <c r="D143" s="40"/>
      <c r="E143" s="40"/>
      <c r="F143" s="40"/>
      <c r="G143" s="40"/>
      <c r="H143" s="40"/>
      <c r="I143" s="40"/>
      <c r="J143" s="40"/>
      <c r="K143" s="40"/>
      <c r="L143" s="63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</row>
    <row r="144" s="11" customFormat="1" ht="29.28" customHeight="1">
      <c r="A144" s="199"/>
      <c r="B144" s="200"/>
      <c r="C144" s="201" t="s">
        <v>194</v>
      </c>
      <c r="D144" s="202" t="s">
        <v>63</v>
      </c>
      <c r="E144" s="202" t="s">
        <v>59</v>
      </c>
      <c r="F144" s="202" t="s">
        <v>60</v>
      </c>
      <c r="G144" s="202" t="s">
        <v>195</v>
      </c>
      <c r="H144" s="202" t="s">
        <v>196</v>
      </c>
      <c r="I144" s="202" t="s">
        <v>197</v>
      </c>
      <c r="J144" s="203" t="s">
        <v>163</v>
      </c>
      <c r="K144" s="204" t="s">
        <v>198</v>
      </c>
      <c r="L144" s="205"/>
      <c r="M144" s="100" t="s">
        <v>1</v>
      </c>
      <c r="N144" s="101" t="s">
        <v>42</v>
      </c>
      <c r="O144" s="101" t="s">
        <v>199</v>
      </c>
      <c r="P144" s="101" t="s">
        <v>200</v>
      </c>
      <c r="Q144" s="101" t="s">
        <v>201</v>
      </c>
      <c r="R144" s="101" t="s">
        <v>202</v>
      </c>
      <c r="S144" s="101" t="s">
        <v>203</v>
      </c>
      <c r="T144" s="102" t="s">
        <v>204</v>
      </c>
      <c r="U144" s="199"/>
      <c r="V144" s="199"/>
      <c r="W144" s="199"/>
      <c r="X144" s="199"/>
      <c r="Y144" s="199"/>
      <c r="Z144" s="199"/>
      <c r="AA144" s="199"/>
      <c r="AB144" s="199"/>
      <c r="AC144" s="199"/>
      <c r="AD144" s="199"/>
      <c r="AE144" s="199"/>
    </row>
    <row r="145" s="2" customFormat="1" ht="22.8" customHeight="1">
      <c r="A145" s="38"/>
      <c r="B145" s="39"/>
      <c r="C145" s="107" t="s">
        <v>205</v>
      </c>
      <c r="D145" s="40"/>
      <c r="E145" s="40"/>
      <c r="F145" s="40"/>
      <c r="G145" s="40"/>
      <c r="H145" s="40"/>
      <c r="I145" s="40"/>
      <c r="J145" s="206">
        <f>BK145</f>
        <v>0</v>
      </c>
      <c r="K145" s="40"/>
      <c r="L145" s="44"/>
      <c r="M145" s="103"/>
      <c r="N145" s="207"/>
      <c r="O145" s="104"/>
      <c r="P145" s="208">
        <f>P146+P190+P204+P207+P244+P272+P321+P331+P336</f>
        <v>0</v>
      </c>
      <c r="Q145" s="104"/>
      <c r="R145" s="208">
        <f>R146+R190+R204+R207+R244+R272+R321+R331+R336</f>
        <v>0</v>
      </c>
      <c r="S145" s="104"/>
      <c r="T145" s="209">
        <f>T146+T190+T204+T207+T244+T272+T321+T331+T336</f>
        <v>0</v>
      </c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T145" s="17" t="s">
        <v>77</v>
      </c>
      <c r="AU145" s="17" t="s">
        <v>165</v>
      </c>
      <c r="BK145" s="210">
        <f>BK146+BK190+BK204+BK207+BK244+BK272+BK321+BK331+BK336</f>
        <v>0</v>
      </c>
    </row>
    <row r="146" s="12" customFormat="1" ht="25.92" customHeight="1">
      <c r="A146" s="12"/>
      <c r="B146" s="211"/>
      <c r="C146" s="212"/>
      <c r="D146" s="213" t="s">
        <v>77</v>
      </c>
      <c r="E146" s="214" t="s">
        <v>1281</v>
      </c>
      <c r="F146" s="214" t="s">
        <v>2166</v>
      </c>
      <c r="G146" s="212"/>
      <c r="H146" s="212"/>
      <c r="I146" s="215"/>
      <c r="J146" s="216">
        <f>BK146</f>
        <v>0</v>
      </c>
      <c r="K146" s="212"/>
      <c r="L146" s="217"/>
      <c r="M146" s="218"/>
      <c r="N146" s="219"/>
      <c r="O146" s="219"/>
      <c r="P146" s="220">
        <f>P147+P153+P157+P162+P167+P170+P184</f>
        <v>0</v>
      </c>
      <c r="Q146" s="219"/>
      <c r="R146" s="220">
        <f>R147+R153+R157+R162+R167+R170+R184</f>
        <v>0</v>
      </c>
      <c r="S146" s="219"/>
      <c r="T146" s="221">
        <f>T147+T153+T157+T162+T167+T170+T184</f>
        <v>0</v>
      </c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R146" s="222" t="s">
        <v>85</v>
      </c>
      <c r="AT146" s="223" t="s">
        <v>77</v>
      </c>
      <c r="AU146" s="223" t="s">
        <v>78</v>
      </c>
      <c r="AY146" s="222" t="s">
        <v>208</v>
      </c>
      <c r="BK146" s="224">
        <f>BK147+BK153+BK157+BK162+BK167+BK170+BK184</f>
        <v>0</v>
      </c>
    </row>
    <row r="147" s="12" customFormat="1" ht="22.8" customHeight="1">
      <c r="A147" s="12"/>
      <c r="B147" s="211"/>
      <c r="C147" s="212"/>
      <c r="D147" s="213" t="s">
        <v>77</v>
      </c>
      <c r="E147" s="225" t="s">
        <v>1323</v>
      </c>
      <c r="F147" s="225" t="s">
        <v>2167</v>
      </c>
      <c r="G147" s="212"/>
      <c r="H147" s="212"/>
      <c r="I147" s="215"/>
      <c r="J147" s="226">
        <f>BK147</f>
        <v>0</v>
      </c>
      <c r="K147" s="212"/>
      <c r="L147" s="217"/>
      <c r="M147" s="218"/>
      <c r="N147" s="219"/>
      <c r="O147" s="219"/>
      <c r="P147" s="220">
        <f>SUM(P148:P152)</f>
        <v>0</v>
      </c>
      <c r="Q147" s="219"/>
      <c r="R147" s="220">
        <f>SUM(R148:R152)</f>
        <v>0</v>
      </c>
      <c r="S147" s="219"/>
      <c r="T147" s="221">
        <f>SUM(T148:T152)</f>
        <v>0</v>
      </c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R147" s="222" t="s">
        <v>85</v>
      </c>
      <c r="AT147" s="223" t="s">
        <v>77</v>
      </c>
      <c r="AU147" s="223" t="s">
        <v>85</v>
      </c>
      <c r="AY147" s="222" t="s">
        <v>208</v>
      </c>
      <c r="BK147" s="224">
        <f>SUM(BK148:BK152)</f>
        <v>0</v>
      </c>
    </row>
    <row r="148" s="2" customFormat="1" ht="21.75" customHeight="1">
      <c r="A148" s="38"/>
      <c r="B148" s="39"/>
      <c r="C148" s="227" t="s">
        <v>85</v>
      </c>
      <c r="D148" s="227" t="s">
        <v>210</v>
      </c>
      <c r="E148" s="228" t="s">
        <v>2168</v>
      </c>
      <c r="F148" s="229" t="s">
        <v>2169</v>
      </c>
      <c r="G148" s="230" t="s">
        <v>689</v>
      </c>
      <c r="H148" s="231">
        <v>1</v>
      </c>
      <c r="I148" s="232"/>
      <c r="J148" s="233">
        <f>ROUND(I148*H148,2)</f>
        <v>0</v>
      </c>
      <c r="K148" s="234"/>
      <c r="L148" s="44"/>
      <c r="M148" s="235" t="s">
        <v>1</v>
      </c>
      <c r="N148" s="236" t="s">
        <v>44</v>
      </c>
      <c r="O148" s="91"/>
      <c r="P148" s="237">
        <f>O148*H148</f>
        <v>0</v>
      </c>
      <c r="Q148" s="237">
        <v>0</v>
      </c>
      <c r="R148" s="237">
        <f>Q148*H148</f>
        <v>0</v>
      </c>
      <c r="S148" s="237">
        <v>0</v>
      </c>
      <c r="T148" s="238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9" t="s">
        <v>214</v>
      </c>
      <c r="AT148" s="239" t="s">
        <v>210</v>
      </c>
      <c r="AU148" s="239" t="s">
        <v>91</v>
      </c>
      <c r="AY148" s="17" t="s">
        <v>208</v>
      </c>
      <c r="BE148" s="240">
        <f>IF(N148="základní",J148,0)</f>
        <v>0</v>
      </c>
      <c r="BF148" s="240">
        <f>IF(N148="snížená",J148,0)</f>
        <v>0</v>
      </c>
      <c r="BG148" s="240">
        <f>IF(N148="zákl. přenesená",J148,0)</f>
        <v>0</v>
      </c>
      <c r="BH148" s="240">
        <f>IF(N148="sníž. přenesená",J148,0)</f>
        <v>0</v>
      </c>
      <c r="BI148" s="240">
        <f>IF(N148="nulová",J148,0)</f>
        <v>0</v>
      </c>
      <c r="BJ148" s="17" t="s">
        <v>91</v>
      </c>
      <c r="BK148" s="240">
        <f>ROUND(I148*H148,2)</f>
        <v>0</v>
      </c>
      <c r="BL148" s="17" t="s">
        <v>214</v>
      </c>
      <c r="BM148" s="239" t="s">
        <v>91</v>
      </c>
    </row>
    <row r="149" s="2" customFormat="1" ht="24.15" customHeight="1">
      <c r="A149" s="38"/>
      <c r="B149" s="39"/>
      <c r="C149" s="227" t="s">
        <v>91</v>
      </c>
      <c r="D149" s="227" t="s">
        <v>210</v>
      </c>
      <c r="E149" s="228" t="s">
        <v>2170</v>
      </c>
      <c r="F149" s="229" t="s">
        <v>2171</v>
      </c>
      <c r="G149" s="230" t="s">
        <v>689</v>
      </c>
      <c r="H149" s="231">
        <v>9</v>
      </c>
      <c r="I149" s="232"/>
      <c r="J149" s="233">
        <f>ROUND(I149*H149,2)</f>
        <v>0</v>
      </c>
      <c r="K149" s="234"/>
      <c r="L149" s="44"/>
      <c r="M149" s="235" t="s">
        <v>1</v>
      </c>
      <c r="N149" s="236" t="s">
        <v>44</v>
      </c>
      <c r="O149" s="91"/>
      <c r="P149" s="237">
        <f>O149*H149</f>
        <v>0</v>
      </c>
      <c r="Q149" s="237">
        <v>0</v>
      </c>
      <c r="R149" s="237">
        <f>Q149*H149</f>
        <v>0</v>
      </c>
      <c r="S149" s="237">
        <v>0</v>
      </c>
      <c r="T149" s="238">
        <f>S149*H149</f>
        <v>0</v>
      </c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R149" s="239" t="s">
        <v>214</v>
      </c>
      <c r="AT149" s="239" t="s">
        <v>210</v>
      </c>
      <c r="AU149" s="239" t="s">
        <v>91</v>
      </c>
      <c r="AY149" s="17" t="s">
        <v>208</v>
      </c>
      <c r="BE149" s="240">
        <f>IF(N149="základní",J149,0)</f>
        <v>0</v>
      </c>
      <c r="BF149" s="240">
        <f>IF(N149="snížená",J149,0)</f>
        <v>0</v>
      </c>
      <c r="BG149" s="240">
        <f>IF(N149="zákl. přenesená",J149,0)</f>
        <v>0</v>
      </c>
      <c r="BH149" s="240">
        <f>IF(N149="sníž. přenesená",J149,0)</f>
        <v>0</v>
      </c>
      <c r="BI149" s="240">
        <f>IF(N149="nulová",J149,0)</f>
        <v>0</v>
      </c>
      <c r="BJ149" s="17" t="s">
        <v>91</v>
      </c>
      <c r="BK149" s="240">
        <f>ROUND(I149*H149,2)</f>
        <v>0</v>
      </c>
      <c r="BL149" s="17" t="s">
        <v>214</v>
      </c>
      <c r="BM149" s="239" t="s">
        <v>214</v>
      </c>
    </row>
    <row r="150" s="2" customFormat="1" ht="24.15" customHeight="1">
      <c r="A150" s="38"/>
      <c r="B150" s="39"/>
      <c r="C150" s="227" t="s">
        <v>223</v>
      </c>
      <c r="D150" s="227" t="s">
        <v>210</v>
      </c>
      <c r="E150" s="228" t="s">
        <v>2172</v>
      </c>
      <c r="F150" s="229" t="s">
        <v>2173</v>
      </c>
      <c r="G150" s="230" t="s">
        <v>689</v>
      </c>
      <c r="H150" s="231">
        <v>1</v>
      </c>
      <c r="I150" s="232"/>
      <c r="J150" s="233">
        <f>ROUND(I150*H150,2)</f>
        <v>0</v>
      </c>
      <c r="K150" s="234"/>
      <c r="L150" s="44"/>
      <c r="M150" s="235" t="s">
        <v>1</v>
      </c>
      <c r="N150" s="236" t="s">
        <v>44</v>
      </c>
      <c r="O150" s="91"/>
      <c r="P150" s="237">
        <f>O150*H150</f>
        <v>0</v>
      </c>
      <c r="Q150" s="237">
        <v>0</v>
      </c>
      <c r="R150" s="237">
        <f>Q150*H150</f>
        <v>0</v>
      </c>
      <c r="S150" s="237">
        <v>0</v>
      </c>
      <c r="T150" s="238">
        <f>S150*H150</f>
        <v>0</v>
      </c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R150" s="239" t="s">
        <v>214</v>
      </c>
      <c r="AT150" s="239" t="s">
        <v>210</v>
      </c>
      <c r="AU150" s="239" t="s">
        <v>91</v>
      </c>
      <c r="AY150" s="17" t="s">
        <v>208</v>
      </c>
      <c r="BE150" s="240">
        <f>IF(N150="základní",J150,0)</f>
        <v>0</v>
      </c>
      <c r="BF150" s="240">
        <f>IF(N150="snížená",J150,0)</f>
        <v>0</v>
      </c>
      <c r="BG150" s="240">
        <f>IF(N150="zákl. přenesená",J150,0)</f>
        <v>0</v>
      </c>
      <c r="BH150" s="240">
        <f>IF(N150="sníž. přenesená",J150,0)</f>
        <v>0</v>
      </c>
      <c r="BI150" s="240">
        <f>IF(N150="nulová",J150,0)</f>
        <v>0</v>
      </c>
      <c r="BJ150" s="17" t="s">
        <v>91</v>
      </c>
      <c r="BK150" s="240">
        <f>ROUND(I150*H150,2)</f>
        <v>0</v>
      </c>
      <c r="BL150" s="17" t="s">
        <v>214</v>
      </c>
      <c r="BM150" s="239" t="s">
        <v>226</v>
      </c>
    </row>
    <row r="151" s="2" customFormat="1" ht="24.15" customHeight="1">
      <c r="A151" s="38"/>
      <c r="B151" s="39"/>
      <c r="C151" s="227" t="s">
        <v>214</v>
      </c>
      <c r="D151" s="227" t="s">
        <v>210</v>
      </c>
      <c r="E151" s="228" t="s">
        <v>2174</v>
      </c>
      <c r="F151" s="229" t="s">
        <v>2175</v>
      </c>
      <c r="G151" s="230" t="s">
        <v>689</v>
      </c>
      <c r="H151" s="231">
        <v>1</v>
      </c>
      <c r="I151" s="232"/>
      <c r="J151" s="233">
        <f>ROUND(I151*H151,2)</f>
        <v>0</v>
      </c>
      <c r="K151" s="234"/>
      <c r="L151" s="44"/>
      <c r="M151" s="235" t="s">
        <v>1</v>
      </c>
      <c r="N151" s="236" t="s">
        <v>44</v>
      </c>
      <c r="O151" s="91"/>
      <c r="P151" s="237">
        <f>O151*H151</f>
        <v>0</v>
      </c>
      <c r="Q151" s="237">
        <v>0</v>
      </c>
      <c r="R151" s="237">
        <f>Q151*H151</f>
        <v>0</v>
      </c>
      <c r="S151" s="237">
        <v>0</v>
      </c>
      <c r="T151" s="238">
        <f>S151*H151</f>
        <v>0</v>
      </c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R151" s="239" t="s">
        <v>214</v>
      </c>
      <c r="AT151" s="239" t="s">
        <v>210</v>
      </c>
      <c r="AU151" s="239" t="s">
        <v>91</v>
      </c>
      <c r="AY151" s="17" t="s">
        <v>208</v>
      </c>
      <c r="BE151" s="240">
        <f>IF(N151="základní",J151,0)</f>
        <v>0</v>
      </c>
      <c r="BF151" s="240">
        <f>IF(N151="snížená",J151,0)</f>
        <v>0</v>
      </c>
      <c r="BG151" s="240">
        <f>IF(N151="zákl. přenesená",J151,0)</f>
        <v>0</v>
      </c>
      <c r="BH151" s="240">
        <f>IF(N151="sníž. přenesená",J151,0)</f>
        <v>0</v>
      </c>
      <c r="BI151" s="240">
        <f>IF(N151="nulová",J151,0)</f>
        <v>0</v>
      </c>
      <c r="BJ151" s="17" t="s">
        <v>91</v>
      </c>
      <c r="BK151" s="240">
        <f>ROUND(I151*H151,2)</f>
        <v>0</v>
      </c>
      <c r="BL151" s="17" t="s">
        <v>214</v>
      </c>
      <c r="BM151" s="239" t="s">
        <v>231</v>
      </c>
    </row>
    <row r="152" s="2" customFormat="1" ht="24.15" customHeight="1">
      <c r="A152" s="38"/>
      <c r="B152" s="39"/>
      <c r="C152" s="227" t="s">
        <v>233</v>
      </c>
      <c r="D152" s="227" t="s">
        <v>210</v>
      </c>
      <c r="E152" s="228" t="s">
        <v>2177</v>
      </c>
      <c r="F152" s="229" t="s">
        <v>4083</v>
      </c>
      <c r="G152" s="230" t="s">
        <v>689</v>
      </c>
      <c r="H152" s="231">
        <v>1</v>
      </c>
      <c r="I152" s="232"/>
      <c r="J152" s="233">
        <f>ROUND(I152*H152,2)</f>
        <v>0</v>
      </c>
      <c r="K152" s="234"/>
      <c r="L152" s="44"/>
      <c r="M152" s="235" t="s">
        <v>1</v>
      </c>
      <c r="N152" s="236" t="s">
        <v>44</v>
      </c>
      <c r="O152" s="91"/>
      <c r="P152" s="237">
        <f>O152*H152</f>
        <v>0</v>
      </c>
      <c r="Q152" s="237">
        <v>0</v>
      </c>
      <c r="R152" s="237">
        <f>Q152*H152</f>
        <v>0</v>
      </c>
      <c r="S152" s="237">
        <v>0</v>
      </c>
      <c r="T152" s="238">
        <f>S152*H152</f>
        <v>0</v>
      </c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R152" s="239" t="s">
        <v>214</v>
      </c>
      <c r="AT152" s="239" t="s">
        <v>210</v>
      </c>
      <c r="AU152" s="239" t="s">
        <v>91</v>
      </c>
      <c r="AY152" s="17" t="s">
        <v>208</v>
      </c>
      <c r="BE152" s="240">
        <f>IF(N152="základní",J152,0)</f>
        <v>0</v>
      </c>
      <c r="BF152" s="240">
        <f>IF(N152="snížená",J152,0)</f>
        <v>0</v>
      </c>
      <c r="BG152" s="240">
        <f>IF(N152="zákl. přenesená",J152,0)</f>
        <v>0</v>
      </c>
      <c r="BH152" s="240">
        <f>IF(N152="sníž. přenesená",J152,0)</f>
        <v>0</v>
      </c>
      <c r="BI152" s="240">
        <f>IF(N152="nulová",J152,0)</f>
        <v>0</v>
      </c>
      <c r="BJ152" s="17" t="s">
        <v>91</v>
      </c>
      <c r="BK152" s="240">
        <f>ROUND(I152*H152,2)</f>
        <v>0</v>
      </c>
      <c r="BL152" s="17" t="s">
        <v>214</v>
      </c>
      <c r="BM152" s="239" t="s">
        <v>236</v>
      </c>
    </row>
    <row r="153" s="12" customFormat="1" ht="22.8" customHeight="1">
      <c r="A153" s="12"/>
      <c r="B153" s="211"/>
      <c r="C153" s="212"/>
      <c r="D153" s="213" t="s">
        <v>77</v>
      </c>
      <c r="E153" s="225" t="s">
        <v>1346</v>
      </c>
      <c r="F153" s="225" t="s">
        <v>2176</v>
      </c>
      <c r="G153" s="212"/>
      <c r="H153" s="212"/>
      <c r="I153" s="215"/>
      <c r="J153" s="226">
        <f>BK153</f>
        <v>0</v>
      </c>
      <c r="K153" s="212"/>
      <c r="L153" s="217"/>
      <c r="M153" s="218"/>
      <c r="N153" s="219"/>
      <c r="O153" s="219"/>
      <c r="P153" s="220">
        <f>SUM(P154:P156)</f>
        <v>0</v>
      </c>
      <c r="Q153" s="219"/>
      <c r="R153" s="220">
        <f>SUM(R154:R156)</f>
        <v>0</v>
      </c>
      <c r="S153" s="219"/>
      <c r="T153" s="221">
        <f>SUM(T154:T156)</f>
        <v>0</v>
      </c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R153" s="222" t="s">
        <v>85</v>
      </c>
      <c r="AT153" s="223" t="s">
        <v>77</v>
      </c>
      <c r="AU153" s="223" t="s">
        <v>85</v>
      </c>
      <c r="AY153" s="222" t="s">
        <v>208</v>
      </c>
      <c r="BK153" s="224">
        <f>SUM(BK154:BK156)</f>
        <v>0</v>
      </c>
    </row>
    <row r="154" s="2" customFormat="1" ht="24.15" customHeight="1">
      <c r="A154" s="38"/>
      <c r="B154" s="39"/>
      <c r="C154" s="227" t="s">
        <v>226</v>
      </c>
      <c r="D154" s="227" t="s">
        <v>210</v>
      </c>
      <c r="E154" s="228" t="s">
        <v>2179</v>
      </c>
      <c r="F154" s="229" t="s">
        <v>2178</v>
      </c>
      <c r="G154" s="230" t="s">
        <v>689</v>
      </c>
      <c r="H154" s="231">
        <v>3</v>
      </c>
      <c r="I154" s="232"/>
      <c r="J154" s="233">
        <f>ROUND(I154*H154,2)</f>
        <v>0</v>
      </c>
      <c r="K154" s="234"/>
      <c r="L154" s="44"/>
      <c r="M154" s="235" t="s">
        <v>1</v>
      </c>
      <c r="N154" s="236" t="s">
        <v>44</v>
      </c>
      <c r="O154" s="91"/>
      <c r="P154" s="237">
        <f>O154*H154</f>
        <v>0</v>
      </c>
      <c r="Q154" s="237">
        <v>0</v>
      </c>
      <c r="R154" s="237">
        <f>Q154*H154</f>
        <v>0</v>
      </c>
      <c r="S154" s="237">
        <v>0</v>
      </c>
      <c r="T154" s="238">
        <f>S154*H154</f>
        <v>0</v>
      </c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R154" s="239" t="s">
        <v>214</v>
      </c>
      <c r="AT154" s="239" t="s">
        <v>210</v>
      </c>
      <c r="AU154" s="239" t="s">
        <v>91</v>
      </c>
      <c r="AY154" s="17" t="s">
        <v>208</v>
      </c>
      <c r="BE154" s="240">
        <f>IF(N154="základní",J154,0)</f>
        <v>0</v>
      </c>
      <c r="BF154" s="240">
        <f>IF(N154="snížená",J154,0)</f>
        <v>0</v>
      </c>
      <c r="BG154" s="240">
        <f>IF(N154="zákl. přenesená",J154,0)</f>
        <v>0</v>
      </c>
      <c r="BH154" s="240">
        <f>IF(N154="sníž. přenesená",J154,0)</f>
        <v>0</v>
      </c>
      <c r="BI154" s="240">
        <f>IF(N154="nulová",J154,0)</f>
        <v>0</v>
      </c>
      <c r="BJ154" s="17" t="s">
        <v>91</v>
      </c>
      <c r="BK154" s="240">
        <f>ROUND(I154*H154,2)</f>
        <v>0</v>
      </c>
      <c r="BL154" s="17" t="s">
        <v>214</v>
      </c>
      <c r="BM154" s="239" t="s">
        <v>240</v>
      </c>
    </row>
    <row r="155" s="2" customFormat="1" ht="16.5" customHeight="1">
      <c r="A155" s="38"/>
      <c r="B155" s="39"/>
      <c r="C155" s="227" t="s">
        <v>242</v>
      </c>
      <c r="D155" s="227" t="s">
        <v>210</v>
      </c>
      <c r="E155" s="228" t="s">
        <v>2181</v>
      </c>
      <c r="F155" s="229" t="s">
        <v>2180</v>
      </c>
      <c r="G155" s="230" t="s">
        <v>689</v>
      </c>
      <c r="H155" s="231">
        <v>3</v>
      </c>
      <c r="I155" s="232"/>
      <c r="J155" s="233">
        <f>ROUND(I155*H155,2)</f>
        <v>0</v>
      </c>
      <c r="K155" s="234"/>
      <c r="L155" s="44"/>
      <c r="M155" s="235" t="s">
        <v>1</v>
      </c>
      <c r="N155" s="236" t="s">
        <v>44</v>
      </c>
      <c r="O155" s="91"/>
      <c r="P155" s="237">
        <f>O155*H155</f>
        <v>0</v>
      </c>
      <c r="Q155" s="237">
        <v>0</v>
      </c>
      <c r="R155" s="237">
        <f>Q155*H155</f>
        <v>0</v>
      </c>
      <c r="S155" s="237">
        <v>0</v>
      </c>
      <c r="T155" s="238">
        <f>S155*H155</f>
        <v>0</v>
      </c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R155" s="239" t="s">
        <v>214</v>
      </c>
      <c r="AT155" s="239" t="s">
        <v>210</v>
      </c>
      <c r="AU155" s="239" t="s">
        <v>91</v>
      </c>
      <c r="AY155" s="17" t="s">
        <v>208</v>
      </c>
      <c r="BE155" s="240">
        <f>IF(N155="základní",J155,0)</f>
        <v>0</v>
      </c>
      <c r="BF155" s="240">
        <f>IF(N155="snížená",J155,0)</f>
        <v>0</v>
      </c>
      <c r="BG155" s="240">
        <f>IF(N155="zákl. přenesená",J155,0)</f>
        <v>0</v>
      </c>
      <c r="BH155" s="240">
        <f>IF(N155="sníž. přenesená",J155,0)</f>
        <v>0</v>
      </c>
      <c r="BI155" s="240">
        <f>IF(N155="nulová",J155,0)</f>
        <v>0</v>
      </c>
      <c r="BJ155" s="17" t="s">
        <v>91</v>
      </c>
      <c r="BK155" s="240">
        <f>ROUND(I155*H155,2)</f>
        <v>0</v>
      </c>
      <c r="BL155" s="17" t="s">
        <v>214</v>
      </c>
      <c r="BM155" s="239" t="s">
        <v>245</v>
      </c>
    </row>
    <row r="156" s="2" customFormat="1" ht="21.75" customHeight="1">
      <c r="A156" s="38"/>
      <c r="B156" s="39"/>
      <c r="C156" s="227" t="s">
        <v>231</v>
      </c>
      <c r="D156" s="227" t="s">
        <v>210</v>
      </c>
      <c r="E156" s="228" t="s">
        <v>2184</v>
      </c>
      <c r="F156" s="229" t="s">
        <v>2182</v>
      </c>
      <c r="G156" s="230" t="s">
        <v>689</v>
      </c>
      <c r="H156" s="231">
        <v>3</v>
      </c>
      <c r="I156" s="232"/>
      <c r="J156" s="233">
        <f>ROUND(I156*H156,2)</f>
        <v>0</v>
      </c>
      <c r="K156" s="234"/>
      <c r="L156" s="44"/>
      <c r="M156" s="235" t="s">
        <v>1</v>
      </c>
      <c r="N156" s="236" t="s">
        <v>44</v>
      </c>
      <c r="O156" s="91"/>
      <c r="P156" s="237">
        <f>O156*H156</f>
        <v>0</v>
      </c>
      <c r="Q156" s="237">
        <v>0</v>
      </c>
      <c r="R156" s="237">
        <f>Q156*H156</f>
        <v>0</v>
      </c>
      <c r="S156" s="237">
        <v>0</v>
      </c>
      <c r="T156" s="238">
        <f>S156*H156</f>
        <v>0</v>
      </c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R156" s="239" t="s">
        <v>214</v>
      </c>
      <c r="AT156" s="239" t="s">
        <v>210</v>
      </c>
      <c r="AU156" s="239" t="s">
        <v>91</v>
      </c>
      <c r="AY156" s="17" t="s">
        <v>208</v>
      </c>
      <c r="BE156" s="240">
        <f>IF(N156="základní",J156,0)</f>
        <v>0</v>
      </c>
      <c r="BF156" s="240">
        <f>IF(N156="snížená",J156,0)</f>
        <v>0</v>
      </c>
      <c r="BG156" s="240">
        <f>IF(N156="zákl. přenesená",J156,0)</f>
        <v>0</v>
      </c>
      <c r="BH156" s="240">
        <f>IF(N156="sníž. přenesená",J156,0)</f>
        <v>0</v>
      </c>
      <c r="BI156" s="240">
        <f>IF(N156="nulová",J156,0)</f>
        <v>0</v>
      </c>
      <c r="BJ156" s="17" t="s">
        <v>91</v>
      </c>
      <c r="BK156" s="240">
        <f>ROUND(I156*H156,2)</f>
        <v>0</v>
      </c>
      <c r="BL156" s="17" t="s">
        <v>214</v>
      </c>
      <c r="BM156" s="239" t="s">
        <v>249</v>
      </c>
    </row>
    <row r="157" s="12" customFormat="1" ht="22.8" customHeight="1">
      <c r="A157" s="12"/>
      <c r="B157" s="211"/>
      <c r="C157" s="212"/>
      <c r="D157" s="213" t="s">
        <v>77</v>
      </c>
      <c r="E157" s="225" t="s">
        <v>1434</v>
      </c>
      <c r="F157" s="225" t="s">
        <v>2183</v>
      </c>
      <c r="G157" s="212"/>
      <c r="H157" s="212"/>
      <c r="I157" s="215"/>
      <c r="J157" s="226">
        <f>BK157</f>
        <v>0</v>
      </c>
      <c r="K157" s="212"/>
      <c r="L157" s="217"/>
      <c r="M157" s="218"/>
      <c r="N157" s="219"/>
      <c r="O157" s="219"/>
      <c r="P157" s="220">
        <f>SUM(P158:P161)</f>
        <v>0</v>
      </c>
      <c r="Q157" s="219"/>
      <c r="R157" s="220">
        <f>SUM(R158:R161)</f>
        <v>0</v>
      </c>
      <c r="S157" s="219"/>
      <c r="T157" s="221">
        <f>SUM(T158:T161)</f>
        <v>0</v>
      </c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R157" s="222" t="s">
        <v>85</v>
      </c>
      <c r="AT157" s="223" t="s">
        <v>77</v>
      </c>
      <c r="AU157" s="223" t="s">
        <v>85</v>
      </c>
      <c r="AY157" s="222" t="s">
        <v>208</v>
      </c>
      <c r="BK157" s="224">
        <f>SUM(BK158:BK161)</f>
        <v>0</v>
      </c>
    </row>
    <row r="158" s="2" customFormat="1" ht="44.25" customHeight="1">
      <c r="A158" s="38"/>
      <c r="B158" s="39"/>
      <c r="C158" s="227" t="s">
        <v>252</v>
      </c>
      <c r="D158" s="227" t="s">
        <v>210</v>
      </c>
      <c r="E158" s="228" t="s">
        <v>2186</v>
      </c>
      <c r="F158" s="229" t="s">
        <v>2185</v>
      </c>
      <c r="G158" s="230" t="s">
        <v>689</v>
      </c>
      <c r="H158" s="231">
        <v>3</v>
      </c>
      <c r="I158" s="232"/>
      <c r="J158" s="233">
        <f>ROUND(I158*H158,2)</f>
        <v>0</v>
      </c>
      <c r="K158" s="234"/>
      <c r="L158" s="44"/>
      <c r="M158" s="235" t="s">
        <v>1</v>
      </c>
      <c r="N158" s="236" t="s">
        <v>44</v>
      </c>
      <c r="O158" s="91"/>
      <c r="P158" s="237">
        <f>O158*H158</f>
        <v>0</v>
      </c>
      <c r="Q158" s="237">
        <v>0</v>
      </c>
      <c r="R158" s="237">
        <f>Q158*H158</f>
        <v>0</v>
      </c>
      <c r="S158" s="237">
        <v>0</v>
      </c>
      <c r="T158" s="238">
        <f>S158*H158</f>
        <v>0</v>
      </c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R158" s="239" t="s">
        <v>214</v>
      </c>
      <c r="AT158" s="239" t="s">
        <v>210</v>
      </c>
      <c r="AU158" s="239" t="s">
        <v>91</v>
      </c>
      <c r="AY158" s="17" t="s">
        <v>208</v>
      </c>
      <c r="BE158" s="240">
        <f>IF(N158="základní",J158,0)</f>
        <v>0</v>
      </c>
      <c r="BF158" s="240">
        <f>IF(N158="snížená",J158,0)</f>
        <v>0</v>
      </c>
      <c r="BG158" s="240">
        <f>IF(N158="zákl. přenesená",J158,0)</f>
        <v>0</v>
      </c>
      <c r="BH158" s="240">
        <f>IF(N158="sníž. přenesená",J158,0)</f>
        <v>0</v>
      </c>
      <c r="BI158" s="240">
        <f>IF(N158="nulová",J158,0)</f>
        <v>0</v>
      </c>
      <c r="BJ158" s="17" t="s">
        <v>91</v>
      </c>
      <c r="BK158" s="240">
        <f>ROUND(I158*H158,2)</f>
        <v>0</v>
      </c>
      <c r="BL158" s="17" t="s">
        <v>214</v>
      </c>
      <c r="BM158" s="239" t="s">
        <v>256</v>
      </c>
    </row>
    <row r="159" s="2" customFormat="1" ht="16.5" customHeight="1">
      <c r="A159" s="38"/>
      <c r="B159" s="39"/>
      <c r="C159" s="227" t="s">
        <v>236</v>
      </c>
      <c r="D159" s="227" t="s">
        <v>210</v>
      </c>
      <c r="E159" s="228" t="s">
        <v>2188</v>
      </c>
      <c r="F159" s="229" t="s">
        <v>2187</v>
      </c>
      <c r="G159" s="230" t="s">
        <v>689</v>
      </c>
      <c r="H159" s="231">
        <v>4</v>
      </c>
      <c r="I159" s="232"/>
      <c r="J159" s="233">
        <f>ROUND(I159*H159,2)</f>
        <v>0</v>
      </c>
      <c r="K159" s="234"/>
      <c r="L159" s="44"/>
      <c r="M159" s="235" t="s">
        <v>1</v>
      </c>
      <c r="N159" s="236" t="s">
        <v>44</v>
      </c>
      <c r="O159" s="91"/>
      <c r="P159" s="237">
        <f>O159*H159</f>
        <v>0</v>
      </c>
      <c r="Q159" s="237">
        <v>0</v>
      </c>
      <c r="R159" s="237">
        <f>Q159*H159</f>
        <v>0</v>
      </c>
      <c r="S159" s="237">
        <v>0</v>
      </c>
      <c r="T159" s="238">
        <f>S159*H159</f>
        <v>0</v>
      </c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R159" s="239" t="s">
        <v>214</v>
      </c>
      <c r="AT159" s="239" t="s">
        <v>210</v>
      </c>
      <c r="AU159" s="239" t="s">
        <v>91</v>
      </c>
      <c r="AY159" s="17" t="s">
        <v>208</v>
      </c>
      <c r="BE159" s="240">
        <f>IF(N159="základní",J159,0)</f>
        <v>0</v>
      </c>
      <c r="BF159" s="240">
        <f>IF(N159="snížená",J159,0)</f>
        <v>0</v>
      </c>
      <c r="BG159" s="240">
        <f>IF(N159="zákl. přenesená",J159,0)</f>
        <v>0</v>
      </c>
      <c r="BH159" s="240">
        <f>IF(N159="sníž. přenesená",J159,0)</f>
        <v>0</v>
      </c>
      <c r="BI159" s="240">
        <f>IF(N159="nulová",J159,0)</f>
        <v>0</v>
      </c>
      <c r="BJ159" s="17" t="s">
        <v>91</v>
      </c>
      <c r="BK159" s="240">
        <f>ROUND(I159*H159,2)</f>
        <v>0</v>
      </c>
      <c r="BL159" s="17" t="s">
        <v>214</v>
      </c>
      <c r="BM159" s="239" t="s">
        <v>261</v>
      </c>
    </row>
    <row r="160" s="2" customFormat="1" ht="16.5" customHeight="1">
      <c r="A160" s="38"/>
      <c r="B160" s="39"/>
      <c r="C160" s="227" t="s">
        <v>264</v>
      </c>
      <c r="D160" s="227" t="s">
        <v>210</v>
      </c>
      <c r="E160" s="228" t="s">
        <v>2190</v>
      </c>
      <c r="F160" s="229" t="s">
        <v>2189</v>
      </c>
      <c r="G160" s="230" t="s">
        <v>689</v>
      </c>
      <c r="H160" s="231">
        <v>1</v>
      </c>
      <c r="I160" s="232"/>
      <c r="J160" s="233">
        <f>ROUND(I160*H160,2)</f>
        <v>0</v>
      </c>
      <c r="K160" s="234"/>
      <c r="L160" s="44"/>
      <c r="M160" s="235" t="s">
        <v>1</v>
      </c>
      <c r="N160" s="236" t="s">
        <v>44</v>
      </c>
      <c r="O160" s="91"/>
      <c r="P160" s="237">
        <f>O160*H160</f>
        <v>0</v>
      </c>
      <c r="Q160" s="237">
        <v>0</v>
      </c>
      <c r="R160" s="237">
        <f>Q160*H160</f>
        <v>0</v>
      </c>
      <c r="S160" s="237">
        <v>0</v>
      </c>
      <c r="T160" s="238">
        <f>S160*H160</f>
        <v>0</v>
      </c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R160" s="239" t="s">
        <v>214</v>
      </c>
      <c r="AT160" s="239" t="s">
        <v>210</v>
      </c>
      <c r="AU160" s="239" t="s">
        <v>91</v>
      </c>
      <c r="AY160" s="17" t="s">
        <v>208</v>
      </c>
      <c r="BE160" s="240">
        <f>IF(N160="základní",J160,0)</f>
        <v>0</v>
      </c>
      <c r="BF160" s="240">
        <f>IF(N160="snížená",J160,0)</f>
        <v>0</v>
      </c>
      <c r="BG160" s="240">
        <f>IF(N160="zákl. přenesená",J160,0)</f>
        <v>0</v>
      </c>
      <c r="BH160" s="240">
        <f>IF(N160="sníž. přenesená",J160,0)</f>
        <v>0</v>
      </c>
      <c r="BI160" s="240">
        <f>IF(N160="nulová",J160,0)</f>
        <v>0</v>
      </c>
      <c r="BJ160" s="17" t="s">
        <v>91</v>
      </c>
      <c r="BK160" s="240">
        <f>ROUND(I160*H160,2)</f>
        <v>0</v>
      </c>
      <c r="BL160" s="17" t="s">
        <v>214</v>
      </c>
      <c r="BM160" s="239" t="s">
        <v>268</v>
      </c>
    </row>
    <row r="161" s="2" customFormat="1" ht="37.8" customHeight="1">
      <c r="A161" s="38"/>
      <c r="B161" s="39"/>
      <c r="C161" s="227" t="s">
        <v>240</v>
      </c>
      <c r="D161" s="227" t="s">
        <v>210</v>
      </c>
      <c r="E161" s="228" t="s">
        <v>2193</v>
      </c>
      <c r="F161" s="229" t="s">
        <v>2191</v>
      </c>
      <c r="G161" s="230" t="s">
        <v>689</v>
      </c>
      <c r="H161" s="231">
        <v>11</v>
      </c>
      <c r="I161" s="232"/>
      <c r="J161" s="233">
        <f>ROUND(I161*H161,2)</f>
        <v>0</v>
      </c>
      <c r="K161" s="234"/>
      <c r="L161" s="44"/>
      <c r="M161" s="235" t="s">
        <v>1</v>
      </c>
      <c r="N161" s="236" t="s">
        <v>44</v>
      </c>
      <c r="O161" s="91"/>
      <c r="P161" s="237">
        <f>O161*H161</f>
        <v>0</v>
      </c>
      <c r="Q161" s="237">
        <v>0</v>
      </c>
      <c r="R161" s="237">
        <f>Q161*H161</f>
        <v>0</v>
      </c>
      <c r="S161" s="237">
        <v>0</v>
      </c>
      <c r="T161" s="238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9" t="s">
        <v>214</v>
      </c>
      <c r="AT161" s="239" t="s">
        <v>210</v>
      </c>
      <c r="AU161" s="239" t="s">
        <v>91</v>
      </c>
      <c r="AY161" s="17" t="s">
        <v>208</v>
      </c>
      <c r="BE161" s="240">
        <f>IF(N161="základní",J161,0)</f>
        <v>0</v>
      </c>
      <c r="BF161" s="240">
        <f>IF(N161="snížená",J161,0)</f>
        <v>0</v>
      </c>
      <c r="BG161" s="240">
        <f>IF(N161="zákl. přenesená",J161,0)</f>
        <v>0</v>
      </c>
      <c r="BH161" s="240">
        <f>IF(N161="sníž. přenesená",J161,0)</f>
        <v>0</v>
      </c>
      <c r="BI161" s="240">
        <f>IF(N161="nulová",J161,0)</f>
        <v>0</v>
      </c>
      <c r="BJ161" s="17" t="s">
        <v>91</v>
      </c>
      <c r="BK161" s="240">
        <f>ROUND(I161*H161,2)</f>
        <v>0</v>
      </c>
      <c r="BL161" s="17" t="s">
        <v>214</v>
      </c>
      <c r="BM161" s="239" t="s">
        <v>272</v>
      </c>
    </row>
    <row r="162" s="12" customFormat="1" ht="22.8" customHeight="1">
      <c r="A162" s="12"/>
      <c r="B162" s="211"/>
      <c r="C162" s="212"/>
      <c r="D162" s="213" t="s">
        <v>77</v>
      </c>
      <c r="E162" s="225" t="s">
        <v>1469</v>
      </c>
      <c r="F162" s="225" t="s">
        <v>2192</v>
      </c>
      <c r="G162" s="212"/>
      <c r="H162" s="212"/>
      <c r="I162" s="215"/>
      <c r="J162" s="226">
        <f>BK162</f>
        <v>0</v>
      </c>
      <c r="K162" s="212"/>
      <c r="L162" s="217"/>
      <c r="M162" s="218"/>
      <c r="N162" s="219"/>
      <c r="O162" s="219"/>
      <c r="P162" s="220">
        <f>SUM(P163:P166)</f>
        <v>0</v>
      </c>
      <c r="Q162" s="219"/>
      <c r="R162" s="220">
        <f>SUM(R163:R166)</f>
        <v>0</v>
      </c>
      <c r="S162" s="219"/>
      <c r="T162" s="221">
        <f>SUM(T163:T166)</f>
        <v>0</v>
      </c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R162" s="222" t="s">
        <v>85</v>
      </c>
      <c r="AT162" s="223" t="s">
        <v>77</v>
      </c>
      <c r="AU162" s="223" t="s">
        <v>85</v>
      </c>
      <c r="AY162" s="222" t="s">
        <v>208</v>
      </c>
      <c r="BK162" s="224">
        <f>SUM(BK163:BK166)</f>
        <v>0</v>
      </c>
    </row>
    <row r="163" s="2" customFormat="1" ht="24.15" customHeight="1">
      <c r="A163" s="38"/>
      <c r="B163" s="39"/>
      <c r="C163" s="227" t="s">
        <v>274</v>
      </c>
      <c r="D163" s="227" t="s">
        <v>210</v>
      </c>
      <c r="E163" s="228" t="s">
        <v>2195</v>
      </c>
      <c r="F163" s="229" t="s">
        <v>4084</v>
      </c>
      <c r="G163" s="230" t="s">
        <v>689</v>
      </c>
      <c r="H163" s="231">
        <v>1</v>
      </c>
      <c r="I163" s="232"/>
      <c r="J163" s="233">
        <f>ROUND(I163*H163,2)</f>
        <v>0</v>
      </c>
      <c r="K163" s="234"/>
      <c r="L163" s="44"/>
      <c r="M163" s="235" t="s">
        <v>1</v>
      </c>
      <c r="N163" s="236" t="s">
        <v>44</v>
      </c>
      <c r="O163" s="91"/>
      <c r="P163" s="237">
        <f>O163*H163</f>
        <v>0</v>
      </c>
      <c r="Q163" s="237">
        <v>0</v>
      </c>
      <c r="R163" s="237">
        <f>Q163*H163</f>
        <v>0</v>
      </c>
      <c r="S163" s="237">
        <v>0</v>
      </c>
      <c r="T163" s="238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9" t="s">
        <v>214</v>
      </c>
      <c r="AT163" s="239" t="s">
        <v>210</v>
      </c>
      <c r="AU163" s="239" t="s">
        <v>91</v>
      </c>
      <c r="AY163" s="17" t="s">
        <v>208</v>
      </c>
      <c r="BE163" s="240">
        <f>IF(N163="základní",J163,0)</f>
        <v>0</v>
      </c>
      <c r="BF163" s="240">
        <f>IF(N163="snížená",J163,0)</f>
        <v>0</v>
      </c>
      <c r="BG163" s="240">
        <f>IF(N163="zákl. přenesená",J163,0)</f>
        <v>0</v>
      </c>
      <c r="BH163" s="240">
        <f>IF(N163="sníž. přenesená",J163,0)</f>
        <v>0</v>
      </c>
      <c r="BI163" s="240">
        <f>IF(N163="nulová",J163,0)</f>
        <v>0</v>
      </c>
      <c r="BJ163" s="17" t="s">
        <v>91</v>
      </c>
      <c r="BK163" s="240">
        <f>ROUND(I163*H163,2)</f>
        <v>0</v>
      </c>
      <c r="BL163" s="17" t="s">
        <v>214</v>
      </c>
      <c r="BM163" s="239" t="s">
        <v>277</v>
      </c>
    </row>
    <row r="164" s="2" customFormat="1" ht="24.15" customHeight="1">
      <c r="A164" s="38"/>
      <c r="B164" s="39"/>
      <c r="C164" s="227" t="s">
        <v>245</v>
      </c>
      <c r="D164" s="227" t="s">
        <v>210</v>
      </c>
      <c r="E164" s="228" t="s">
        <v>2197</v>
      </c>
      <c r="F164" s="229" t="s">
        <v>2194</v>
      </c>
      <c r="G164" s="230" t="s">
        <v>689</v>
      </c>
      <c r="H164" s="231">
        <v>12</v>
      </c>
      <c r="I164" s="232"/>
      <c r="J164" s="233">
        <f>ROUND(I164*H164,2)</f>
        <v>0</v>
      </c>
      <c r="K164" s="234"/>
      <c r="L164" s="44"/>
      <c r="M164" s="235" t="s">
        <v>1</v>
      </c>
      <c r="N164" s="236" t="s">
        <v>44</v>
      </c>
      <c r="O164" s="91"/>
      <c r="P164" s="237">
        <f>O164*H164</f>
        <v>0</v>
      </c>
      <c r="Q164" s="237">
        <v>0</v>
      </c>
      <c r="R164" s="237">
        <f>Q164*H164</f>
        <v>0</v>
      </c>
      <c r="S164" s="237">
        <v>0</v>
      </c>
      <c r="T164" s="238">
        <f>S164*H164</f>
        <v>0</v>
      </c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R164" s="239" t="s">
        <v>214</v>
      </c>
      <c r="AT164" s="239" t="s">
        <v>210</v>
      </c>
      <c r="AU164" s="239" t="s">
        <v>91</v>
      </c>
      <c r="AY164" s="17" t="s">
        <v>208</v>
      </c>
      <c r="BE164" s="240">
        <f>IF(N164="základní",J164,0)</f>
        <v>0</v>
      </c>
      <c r="BF164" s="240">
        <f>IF(N164="snížená",J164,0)</f>
        <v>0</v>
      </c>
      <c r="BG164" s="240">
        <f>IF(N164="zákl. přenesená",J164,0)</f>
        <v>0</v>
      </c>
      <c r="BH164" s="240">
        <f>IF(N164="sníž. přenesená",J164,0)</f>
        <v>0</v>
      </c>
      <c r="BI164" s="240">
        <f>IF(N164="nulová",J164,0)</f>
        <v>0</v>
      </c>
      <c r="BJ164" s="17" t="s">
        <v>91</v>
      </c>
      <c r="BK164" s="240">
        <f>ROUND(I164*H164,2)</f>
        <v>0</v>
      </c>
      <c r="BL164" s="17" t="s">
        <v>214</v>
      </c>
      <c r="BM164" s="239" t="s">
        <v>280</v>
      </c>
    </row>
    <row r="165" s="2" customFormat="1" ht="16.5" customHeight="1">
      <c r="A165" s="38"/>
      <c r="B165" s="39"/>
      <c r="C165" s="227" t="s">
        <v>8</v>
      </c>
      <c r="D165" s="227" t="s">
        <v>210</v>
      </c>
      <c r="E165" s="228" t="s">
        <v>2200</v>
      </c>
      <c r="F165" s="229" t="s">
        <v>4085</v>
      </c>
      <c r="G165" s="230" t="s">
        <v>689</v>
      </c>
      <c r="H165" s="231">
        <v>5</v>
      </c>
      <c r="I165" s="232"/>
      <c r="J165" s="233">
        <f>ROUND(I165*H165,2)</f>
        <v>0</v>
      </c>
      <c r="K165" s="234"/>
      <c r="L165" s="44"/>
      <c r="M165" s="235" t="s">
        <v>1</v>
      </c>
      <c r="N165" s="236" t="s">
        <v>44</v>
      </c>
      <c r="O165" s="91"/>
      <c r="P165" s="237">
        <f>O165*H165</f>
        <v>0</v>
      </c>
      <c r="Q165" s="237">
        <v>0</v>
      </c>
      <c r="R165" s="237">
        <f>Q165*H165</f>
        <v>0</v>
      </c>
      <c r="S165" s="237">
        <v>0</v>
      </c>
      <c r="T165" s="238">
        <f>S165*H165</f>
        <v>0</v>
      </c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R165" s="239" t="s">
        <v>214</v>
      </c>
      <c r="AT165" s="239" t="s">
        <v>210</v>
      </c>
      <c r="AU165" s="239" t="s">
        <v>91</v>
      </c>
      <c r="AY165" s="17" t="s">
        <v>208</v>
      </c>
      <c r="BE165" s="240">
        <f>IF(N165="základní",J165,0)</f>
        <v>0</v>
      </c>
      <c r="BF165" s="240">
        <f>IF(N165="snížená",J165,0)</f>
        <v>0</v>
      </c>
      <c r="BG165" s="240">
        <f>IF(N165="zákl. přenesená",J165,0)</f>
        <v>0</v>
      </c>
      <c r="BH165" s="240">
        <f>IF(N165="sníž. přenesená",J165,0)</f>
        <v>0</v>
      </c>
      <c r="BI165" s="240">
        <f>IF(N165="nulová",J165,0)</f>
        <v>0</v>
      </c>
      <c r="BJ165" s="17" t="s">
        <v>91</v>
      </c>
      <c r="BK165" s="240">
        <f>ROUND(I165*H165,2)</f>
        <v>0</v>
      </c>
      <c r="BL165" s="17" t="s">
        <v>214</v>
      </c>
      <c r="BM165" s="239" t="s">
        <v>284</v>
      </c>
    </row>
    <row r="166" s="2" customFormat="1" ht="24.15" customHeight="1">
      <c r="A166" s="38"/>
      <c r="B166" s="39"/>
      <c r="C166" s="227" t="s">
        <v>249</v>
      </c>
      <c r="D166" s="227" t="s">
        <v>210</v>
      </c>
      <c r="E166" s="228" t="s">
        <v>2202</v>
      </c>
      <c r="F166" s="229" t="s">
        <v>2198</v>
      </c>
      <c r="G166" s="230" t="s">
        <v>689</v>
      </c>
      <c r="H166" s="231">
        <v>1</v>
      </c>
      <c r="I166" s="232"/>
      <c r="J166" s="233">
        <f>ROUND(I166*H166,2)</f>
        <v>0</v>
      </c>
      <c r="K166" s="234"/>
      <c r="L166" s="44"/>
      <c r="M166" s="235" t="s">
        <v>1</v>
      </c>
      <c r="N166" s="236" t="s">
        <v>44</v>
      </c>
      <c r="O166" s="91"/>
      <c r="P166" s="237">
        <f>O166*H166</f>
        <v>0</v>
      </c>
      <c r="Q166" s="237">
        <v>0</v>
      </c>
      <c r="R166" s="237">
        <f>Q166*H166</f>
        <v>0</v>
      </c>
      <c r="S166" s="237">
        <v>0</v>
      </c>
      <c r="T166" s="238">
        <f>S166*H166</f>
        <v>0</v>
      </c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R166" s="239" t="s">
        <v>214</v>
      </c>
      <c r="AT166" s="239" t="s">
        <v>210</v>
      </c>
      <c r="AU166" s="239" t="s">
        <v>91</v>
      </c>
      <c r="AY166" s="17" t="s">
        <v>208</v>
      </c>
      <c r="BE166" s="240">
        <f>IF(N166="základní",J166,0)</f>
        <v>0</v>
      </c>
      <c r="BF166" s="240">
        <f>IF(N166="snížená",J166,0)</f>
        <v>0</v>
      </c>
      <c r="BG166" s="240">
        <f>IF(N166="zákl. přenesená",J166,0)</f>
        <v>0</v>
      </c>
      <c r="BH166" s="240">
        <f>IF(N166="sníž. přenesená",J166,0)</f>
        <v>0</v>
      </c>
      <c r="BI166" s="240">
        <f>IF(N166="nulová",J166,0)</f>
        <v>0</v>
      </c>
      <c r="BJ166" s="17" t="s">
        <v>91</v>
      </c>
      <c r="BK166" s="240">
        <f>ROUND(I166*H166,2)</f>
        <v>0</v>
      </c>
      <c r="BL166" s="17" t="s">
        <v>214</v>
      </c>
      <c r="BM166" s="239" t="s">
        <v>287</v>
      </c>
    </row>
    <row r="167" s="12" customFormat="1" ht="22.8" customHeight="1">
      <c r="A167" s="12"/>
      <c r="B167" s="211"/>
      <c r="C167" s="212"/>
      <c r="D167" s="213" t="s">
        <v>77</v>
      </c>
      <c r="E167" s="225" t="s">
        <v>1491</v>
      </c>
      <c r="F167" s="225" t="s">
        <v>2199</v>
      </c>
      <c r="G167" s="212"/>
      <c r="H167" s="212"/>
      <c r="I167" s="215"/>
      <c r="J167" s="226">
        <f>BK167</f>
        <v>0</v>
      </c>
      <c r="K167" s="212"/>
      <c r="L167" s="217"/>
      <c r="M167" s="218"/>
      <c r="N167" s="219"/>
      <c r="O167" s="219"/>
      <c r="P167" s="220">
        <f>SUM(P168:P169)</f>
        <v>0</v>
      </c>
      <c r="Q167" s="219"/>
      <c r="R167" s="220">
        <f>SUM(R168:R169)</f>
        <v>0</v>
      </c>
      <c r="S167" s="219"/>
      <c r="T167" s="221">
        <f>SUM(T168:T169)</f>
        <v>0</v>
      </c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R167" s="222" t="s">
        <v>85</v>
      </c>
      <c r="AT167" s="223" t="s">
        <v>77</v>
      </c>
      <c r="AU167" s="223" t="s">
        <v>85</v>
      </c>
      <c r="AY167" s="222" t="s">
        <v>208</v>
      </c>
      <c r="BK167" s="224">
        <f>SUM(BK168:BK169)</f>
        <v>0</v>
      </c>
    </row>
    <row r="168" s="2" customFormat="1" ht="24.15" customHeight="1">
      <c r="A168" s="38"/>
      <c r="B168" s="39"/>
      <c r="C168" s="227" t="s">
        <v>288</v>
      </c>
      <c r="D168" s="227" t="s">
        <v>210</v>
      </c>
      <c r="E168" s="228" t="s">
        <v>2206</v>
      </c>
      <c r="F168" s="229" t="s">
        <v>2201</v>
      </c>
      <c r="G168" s="230" t="s">
        <v>689</v>
      </c>
      <c r="H168" s="231">
        <v>24</v>
      </c>
      <c r="I168" s="232"/>
      <c r="J168" s="233">
        <f>ROUND(I168*H168,2)</f>
        <v>0</v>
      </c>
      <c r="K168" s="234"/>
      <c r="L168" s="44"/>
      <c r="M168" s="235" t="s">
        <v>1</v>
      </c>
      <c r="N168" s="236" t="s">
        <v>44</v>
      </c>
      <c r="O168" s="91"/>
      <c r="P168" s="237">
        <f>O168*H168</f>
        <v>0</v>
      </c>
      <c r="Q168" s="237">
        <v>0</v>
      </c>
      <c r="R168" s="237">
        <f>Q168*H168</f>
        <v>0</v>
      </c>
      <c r="S168" s="237">
        <v>0</v>
      </c>
      <c r="T168" s="238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9" t="s">
        <v>214</v>
      </c>
      <c r="AT168" s="239" t="s">
        <v>210</v>
      </c>
      <c r="AU168" s="239" t="s">
        <v>91</v>
      </c>
      <c r="AY168" s="17" t="s">
        <v>208</v>
      </c>
      <c r="BE168" s="240">
        <f>IF(N168="základní",J168,0)</f>
        <v>0</v>
      </c>
      <c r="BF168" s="240">
        <f>IF(N168="snížená",J168,0)</f>
        <v>0</v>
      </c>
      <c r="BG168" s="240">
        <f>IF(N168="zákl. přenesená",J168,0)</f>
        <v>0</v>
      </c>
      <c r="BH168" s="240">
        <f>IF(N168="sníž. přenesená",J168,0)</f>
        <v>0</v>
      </c>
      <c r="BI168" s="240">
        <f>IF(N168="nulová",J168,0)</f>
        <v>0</v>
      </c>
      <c r="BJ168" s="17" t="s">
        <v>91</v>
      </c>
      <c r="BK168" s="240">
        <f>ROUND(I168*H168,2)</f>
        <v>0</v>
      </c>
      <c r="BL168" s="17" t="s">
        <v>214</v>
      </c>
      <c r="BM168" s="239" t="s">
        <v>291</v>
      </c>
    </row>
    <row r="169" s="2" customFormat="1" ht="24.15" customHeight="1">
      <c r="A169" s="38"/>
      <c r="B169" s="39"/>
      <c r="C169" s="227" t="s">
        <v>256</v>
      </c>
      <c r="D169" s="227" t="s">
        <v>210</v>
      </c>
      <c r="E169" s="228" t="s">
        <v>2208</v>
      </c>
      <c r="F169" s="229" t="s">
        <v>2203</v>
      </c>
      <c r="G169" s="230" t="s">
        <v>689</v>
      </c>
      <c r="H169" s="231">
        <v>77</v>
      </c>
      <c r="I169" s="232"/>
      <c r="J169" s="233">
        <f>ROUND(I169*H169,2)</f>
        <v>0</v>
      </c>
      <c r="K169" s="234"/>
      <c r="L169" s="44"/>
      <c r="M169" s="235" t="s">
        <v>1</v>
      </c>
      <c r="N169" s="236" t="s">
        <v>44</v>
      </c>
      <c r="O169" s="91"/>
      <c r="P169" s="237">
        <f>O169*H169</f>
        <v>0</v>
      </c>
      <c r="Q169" s="237">
        <v>0</v>
      </c>
      <c r="R169" s="237">
        <f>Q169*H169</f>
        <v>0</v>
      </c>
      <c r="S169" s="237">
        <v>0</v>
      </c>
      <c r="T169" s="238">
        <f>S169*H169</f>
        <v>0</v>
      </c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R169" s="239" t="s">
        <v>214</v>
      </c>
      <c r="AT169" s="239" t="s">
        <v>210</v>
      </c>
      <c r="AU169" s="239" t="s">
        <v>91</v>
      </c>
      <c r="AY169" s="17" t="s">
        <v>208</v>
      </c>
      <c r="BE169" s="240">
        <f>IF(N169="základní",J169,0)</f>
        <v>0</v>
      </c>
      <c r="BF169" s="240">
        <f>IF(N169="snížená",J169,0)</f>
        <v>0</v>
      </c>
      <c r="BG169" s="240">
        <f>IF(N169="zákl. přenesená",J169,0)</f>
        <v>0</v>
      </c>
      <c r="BH169" s="240">
        <f>IF(N169="sníž. přenesená",J169,0)</f>
        <v>0</v>
      </c>
      <c r="BI169" s="240">
        <f>IF(N169="nulová",J169,0)</f>
        <v>0</v>
      </c>
      <c r="BJ169" s="17" t="s">
        <v>91</v>
      </c>
      <c r="BK169" s="240">
        <f>ROUND(I169*H169,2)</f>
        <v>0</v>
      </c>
      <c r="BL169" s="17" t="s">
        <v>214</v>
      </c>
      <c r="BM169" s="239" t="s">
        <v>298</v>
      </c>
    </row>
    <row r="170" s="12" customFormat="1" ht="22.8" customHeight="1">
      <c r="A170" s="12"/>
      <c r="B170" s="211"/>
      <c r="C170" s="212"/>
      <c r="D170" s="213" t="s">
        <v>77</v>
      </c>
      <c r="E170" s="225" t="s">
        <v>2204</v>
      </c>
      <c r="F170" s="225" t="s">
        <v>2205</v>
      </c>
      <c r="G170" s="212"/>
      <c r="H170" s="212"/>
      <c r="I170" s="215"/>
      <c r="J170" s="226">
        <f>BK170</f>
        <v>0</v>
      </c>
      <c r="K170" s="212"/>
      <c r="L170" s="217"/>
      <c r="M170" s="218"/>
      <c r="N170" s="219"/>
      <c r="O170" s="219"/>
      <c r="P170" s="220">
        <f>SUM(P171:P183)</f>
        <v>0</v>
      </c>
      <c r="Q170" s="219"/>
      <c r="R170" s="220">
        <f>SUM(R171:R183)</f>
        <v>0</v>
      </c>
      <c r="S170" s="219"/>
      <c r="T170" s="221">
        <f>SUM(T171:T183)</f>
        <v>0</v>
      </c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R170" s="222" t="s">
        <v>85</v>
      </c>
      <c r="AT170" s="223" t="s">
        <v>77</v>
      </c>
      <c r="AU170" s="223" t="s">
        <v>85</v>
      </c>
      <c r="AY170" s="222" t="s">
        <v>208</v>
      </c>
      <c r="BK170" s="224">
        <f>SUM(BK171:BK183)</f>
        <v>0</v>
      </c>
    </row>
    <row r="171" s="2" customFormat="1" ht="16.5" customHeight="1">
      <c r="A171" s="38"/>
      <c r="B171" s="39"/>
      <c r="C171" s="227" t="s">
        <v>300</v>
      </c>
      <c r="D171" s="227" t="s">
        <v>210</v>
      </c>
      <c r="E171" s="228" t="s">
        <v>2210</v>
      </c>
      <c r="F171" s="229" t="s">
        <v>2207</v>
      </c>
      <c r="G171" s="230" t="s">
        <v>267</v>
      </c>
      <c r="H171" s="231">
        <v>11245</v>
      </c>
      <c r="I171" s="232"/>
      <c r="J171" s="233">
        <f>ROUND(I171*H171,2)</f>
        <v>0</v>
      </c>
      <c r="K171" s="234"/>
      <c r="L171" s="44"/>
      <c r="M171" s="235" t="s">
        <v>1</v>
      </c>
      <c r="N171" s="236" t="s">
        <v>44</v>
      </c>
      <c r="O171" s="91"/>
      <c r="P171" s="237">
        <f>O171*H171</f>
        <v>0</v>
      </c>
      <c r="Q171" s="237">
        <v>0</v>
      </c>
      <c r="R171" s="237">
        <f>Q171*H171</f>
        <v>0</v>
      </c>
      <c r="S171" s="237">
        <v>0</v>
      </c>
      <c r="T171" s="238">
        <f>S171*H171</f>
        <v>0</v>
      </c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R171" s="239" t="s">
        <v>214</v>
      </c>
      <c r="AT171" s="239" t="s">
        <v>210</v>
      </c>
      <c r="AU171" s="239" t="s">
        <v>91</v>
      </c>
      <c r="AY171" s="17" t="s">
        <v>208</v>
      </c>
      <c r="BE171" s="240">
        <f>IF(N171="základní",J171,0)</f>
        <v>0</v>
      </c>
      <c r="BF171" s="240">
        <f>IF(N171="snížená",J171,0)</f>
        <v>0</v>
      </c>
      <c r="BG171" s="240">
        <f>IF(N171="zákl. přenesená",J171,0)</f>
        <v>0</v>
      </c>
      <c r="BH171" s="240">
        <f>IF(N171="sníž. přenesená",J171,0)</f>
        <v>0</v>
      </c>
      <c r="BI171" s="240">
        <f>IF(N171="nulová",J171,0)</f>
        <v>0</v>
      </c>
      <c r="BJ171" s="17" t="s">
        <v>91</v>
      </c>
      <c r="BK171" s="240">
        <f>ROUND(I171*H171,2)</f>
        <v>0</v>
      </c>
      <c r="BL171" s="17" t="s">
        <v>214</v>
      </c>
      <c r="BM171" s="239" t="s">
        <v>303</v>
      </c>
    </row>
    <row r="172" s="2" customFormat="1" ht="16.5" customHeight="1">
      <c r="A172" s="38"/>
      <c r="B172" s="39"/>
      <c r="C172" s="227" t="s">
        <v>261</v>
      </c>
      <c r="D172" s="227" t="s">
        <v>210</v>
      </c>
      <c r="E172" s="228" t="s">
        <v>2212</v>
      </c>
      <c r="F172" s="229" t="s">
        <v>2209</v>
      </c>
      <c r="G172" s="230" t="s">
        <v>267</v>
      </c>
      <c r="H172" s="231">
        <v>350</v>
      </c>
      <c r="I172" s="232"/>
      <c r="J172" s="233">
        <f>ROUND(I172*H172,2)</f>
        <v>0</v>
      </c>
      <c r="K172" s="234"/>
      <c r="L172" s="44"/>
      <c r="M172" s="235" t="s">
        <v>1</v>
      </c>
      <c r="N172" s="236" t="s">
        <v>44</v>
      </c>
      <c r="O172" s="91"/>
      <c r="P172" s="237">
        <f>O172*H172</f>
        <v>0</v>
      </c>
      <c r="Q172" s="237">
        <v>0</v>
      </c>
      <c r="R172" s="237">
        <f>Q172*H172</f>
        <v>0</v>
      </c>
      <c r="S172" s="237">
        <v>0</v>
      </c>
      <c r="T172" s="238">
        <f>S172*H172</f>
        <v>0</v>
      </c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R172" s="239" t="s">
        <v>214</v>
      </c>
      <c r="AT172" s="239" t="s">
        <v>210</v>
      </c>
      <c r="AU172" s="239" t="s">
        <v>91</v>
      </c>
      <c r="AY172" s="17" t="s">
        <v>208</v>
      </c>
      <c r="BE172" s="240">
        <f>IF(N172="základní",J172,0)</f>
        <v>0</v>
      </c>
      <c r="BF172" s="240">
        <f>IF(N172="snížená",J172,0)</f>
        <v>0</v>
      </c>
      <c r="BG172" s="240">
        <f>IF(N172="zákl. přenesená",J172,0)</f>
        <v>0</v>
      </c>
      <c r="BH172" s="240">
        <f>IF(N172="sníž. přenesená",J172,0)</f>
        <v>0</v>
      </c>
      <c r="BI172" s="240">
        <f>IF(N172="nulová",J172,0)</f>
        <v>0</v>
      </c>
      <c r="BJ172" s="17" t="s">
        <v>91</v>
      </c>
      <c r="BK172" s="240">
        <f>ROUND(I172*H172,2)</f>
        <v>0</v>
      </c>
      <c r="BL172" s="17" t="s">
        <v>214</v>
      </c>
      <c r="BM172" s="239" t="s">
        <v>309</v>
      </c>
    </row>
    <row r="173" s="2" customFormat="1" ht="16.5" customHeight="1">
      <c r="A173" s="38"/>
      <c r="B173" s="39"/>
      <c r="C173" s="227" t="s">
        <v>7</v>
      </c>
      <c r="D173" s="227" t="s">
        <v>210</v>
      </c>
      <c r="E173" s="228" t="s">
        <v>2214</v>
      </c>
      <c r="F173" s="229" t="s">
        <v>4086</v>
      </c>
      <c r="G173" s="230" t="s">
        <v>267</v>
      </c>
      <c r="H173" s="231">
        <v>120</v>
      </c>
      <c r="I173" s="232"/>
      <c r="J173" s="233">
        <f>ROUND(I173*H173,2)</f>
        <v>0</v>
      </c>
      <c r="K173" s="234"/>
      <c r="L173" s="44"/>
      <c r="M173" s="235" t="s">
        <v>1</v>
      </c>
      <c r="N173" s="236" t="s">
        <v>44</v>
      </c>
      <c r="O173" s="91"/>
      <c r="P173" s="237">
        <f>O173*H173</f>
        <v>0</v>
      </c>
      <c r="Q173" s="237">
        <v>0</v>
      </c>
      <c r="R173" s="237">
        <f>Q173*H173</f>
        <v>0</v>
      </c>
      <c r="S173" s="237">
        <v>0</v>
      </c>
      <c r="T173" s="238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9" t="s">
        <v>214</v>
      </c>
      <c r="AT173" s="239" t="s">
        <v>210</v>
      </c>
      <c r="AU173" s="239" t="s">
        <v>91</v>
      </c>
      <c r="AY173" s="17" t="s">
        <v>208</v>
      </c>
      <c r="BE173" s="240">
        <f>IF(N173="základní",J173,0)</f>
        <v>0</v>
      </c>
      <c r="BF173" s="240">
        <f>IF(N173="snížená",J173,0)</f>
        <v>0</v>
      </c>
      <c r="BG173" s="240">
        <f>IF(N173="zákl. přenesená",J173,0)</f>
        <v>0</v>
      </c>
      <c r="BH173" s="240">
        <f>IF(N173="sníž. přenesená",J173,0)</f>
        <v>0</v>
      </c>
      <c r="BI173" s="240">
        <f>IF(N173="nulová",J173,0)</f>
        <v>0</v>
      </c>
      <c r="BJ173" s="17" t="s">
        <v>91</v>
      </c>
      <c r="BK173" s="240">
        <f>ROUND(I173*H173,2)</f>
        <v>0</v>
      </c>
      <c r="BL173" s="17" t="s">
        <v>214</v>
      </c>
      <c r="BM173" s="239" t="s">
        <v>314</v>
      </c>
    </row>
    <row r="174" s="2" customFormat="1" ht="16.5" customHeight="1">
      <c r="A174" s="38"/>
      <c r="B174" s="39"/>
      <c r="C174" s="227" t="s">
        <v>268</v>
      </c>
      <c r="D174" s="227" t="s">
        <v>210</v>
      </c>
      <c r="E174" s="228" t="s">
        <v>2216</v>
      </c>
      <c r="F174" s="229" t="s">
        <v>2211</v>
      </c>
      <c r="G174" s="230" t="s">
        <v>267</v>
      </c>
      <c r="H174" s="231">
        <v>250</v>
      </c>
      <c r="I174" s="232"/>
      <c r="J174" s="233">
        <f>ROUND(I174*H174,2)</f>
        <v>0</v>
      </c>
      <c r="K174" s="234"/>
      <c r="L174" s="44"/>
      <c r="M174" s="235" t="s">
        <v>1</v>
      </c>
      <c r="N174" s="236" t="s">
        <v>44</v>
      </c>
      <c r="O174" s="91"/>
      <c r="P174" s="237">
        <f>O174*H174</f>
        <v>0</v>
      </c>
      <c r="Q174" s="237">
        <v>0</v>
      </c>
      <c r="R174" s="237">
        <f>Q174*H174</f>
        <v>0</v>
      </c>
      <c r="S174" s="237">
        <v>0</v>
      </c>
      <c r="T174" s="238">
        <f>S174*H174</f>
        <v>0</v>
      </c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R174" s="239" t="s">
        <v>214</v>
      </c>
      <c r="AT174" s="239" t="s">
        <v>210</v>
      </c>
      <c r="AU174" s="239" t="s">
        <v>91</v>
      </c>
      <c r="AY174" s="17" t="s">
        <v>208</v>
      </c>
      <c r="BE174" s="240">
        <f>IF(N174="základní",J174,0)</f>
        <v>0</v>
      </c>
      <c r="BF174" s="240">
        <f>IF(N174="snížená",J174,0)</f>
        <v>0</v>
      </c>
      <c r="BG174" s="240">
        <f>IF(N174="zákl. přenesená",J174,0)</f>
        <v>0</v>
      </c>
      <c r="BH174" s="240">
        <f>IF(N174="sníž. přenesená",J174,0)</f>
        <v>0</v>
      </c>
      <c r="BI174" s="240">
        <f>IF(N174="nulová",J174,0)</f>
        <v>0</v>
      </c>
      <c r="BJ174" s="17" t="s">
        <v>91</v>
      </c>
      <c r="BK174" s="240">
        <f>ROUND(I174*H174,2)</f>
        <v>0</v>
      </c>
      <c r="BL174" s="17" t="s">
        <v>214</v>
      </c>
      <c r="BM174" s="239" t="s">
        <v>317</v>
      </c>
    </row>
    <row r="175" s="2" customFormat="1" ht="16.5" customHeight="1">
      <c r="A175" s="38"/>
      <c r="B175" s="39"/>
      <c r="C175" s="227" t="s">
        <v>319</v>
      </c>
      <c r="D175" s="227" t="s">
        <v>210</v>
      </c>
      <c r="E175" s="228" t="s">
        <v>2218</v>
      </c>
      <c r="F175" s="229" t="s">
        <v>2213</v>
      </c>
      <c r="G175" s="230" t="s">
        <v>689</v>
      </c>
      <c r="H175" s="231">
        <v>50</v>
      </c>
      <c r="I175" s="232"/>
      <c r="J175" s="233">
        <f>ROUND(I175*H175,2)</f>
        <v>0</v>
      </c>
      <c r="K175" s="234"/>
      <c r="L175" s="44"/>
      <c r="M175" s="235" t="s">
        <v>1</v>
      </c>
      <c r="N175" s="236" t="s">
        <v>44</v>
      </c>
      <c r="O175" s="91"/>
      <c r="P175" s="237">
        <f>O175*H175</f>
        <v>0</v>
      </c>
      <c r="Q175" s="237">
        <v>0</v>
      </c>
      <c r="R175" s="237">
        <f>Q175*H175</f>
        <v>0</v>
      </c>
      <c r="S175" s="237">
        <v>0</v>
      </c>
      <c r="T175" s="238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9" t="s">
        <v>214</v>
      </c>
      <c r="AT175" s="239" t="s">
        <v>210</v>
      </c>
      <c r="AU175" s="239" t="s">
        <v>91</v>
      </c>
      <c r="AY175" s="17" t="s">
        <v>208</v>
      </c>
      <c r="BE175" s="240">
        <f>IF(N175="základní",J175,0)</f>
        <v>0</v>
      </c>
      <c r="BF175" s="240">
        <f>IF(N175="snížená",J175,0)</f>
        <v>0</v>
      </c>
      <c r="BG175" s="240">
        <f>IF(N175="zákl. přenesená",J175,0)</f>
        <v>0</v>
      </c>
      <c r="BH175" s="240">
        <f>IF(N175="sníž. přenesená",J175,0)</f>
        <v>0</v>
      </c>
      <c r="BI175" s="240">
        <f>IF(N175="nulová",J175,0)</f>
        <v>0</v>
      </c>
      <c r="BJ175" s="17" t="s">
        <v>91</v>
      </c>
      <c r="BK175" s="240">
        <f>ROUND(I175*H175,2)</f>
        <v>0</v>
      </c>
      <c r="BL175" s="17" t="s">
        <v>214</v>
      </c>
      <c r="BM175" s="239" t="s">
        <v>322</v>
      </c>
    </row>
    <row r="176" s="2" customFormat="1" ht="16.5" customHeight="1">
      <c r="A176" s="38"/>
      <c r="B176" s="39"/>
      <c r="C176" s="227" t="s">
        <v>272</v>
      </c>
      <c r="D176" s="227" t="s">
        <v>210</v>
      </c>
      <c r="E176" s="228" t="s">
        <v>2220</v>
      </c>
      <c r="F176" s="229" t="s">
        <v>2215</v>
      </c>
      <c r="G176" s="230" t="s">
        <v>689</v>
      </c>
      <c r="H176" s="231">
        <v>120</v>
      </c>
      <c r="I176" s="232"/>
      <c r="J176" s="233">
        <f>ROUND(I176*H176,2)</f>
        <v>0</v>
      </c>
      <c r="K176" s="234"/>
      <c r="L176" s="44"/>
      <c r="M176" s="235" t="s">
        <v>1</v>
      </c>
      <c r="N176" s="236" t="s">
        <v>44</v>
      </c>
      <c r="O176" s="91"/>
      <c r="P176" s="237">
        <f>O176*H176</f>
        <v>0</v>
      </c>
      <c r="Q176" s="237">
        <v>0</v>
      </c>
      <c r="R176" s="237">
        <f>Q176*H176</f>
        <v>0</v>
      </c>
      <c r="S176" s="237">
        <v>0</v>
      </c>
      <c r="T176" s="238">
        <f>S176*H176</f>
        <v>0</v>
      </c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R176" s="239" t="s">
        <v>214</v>
      </c>
      <c r="AT176" s="239" t="s">
        <v>210</v>
      </c>
      <c r="AU176" s="239" t="s">
        <v>91</v>
      </c>
      <c r="AY176" s="17" t="s">
        <v>208</v>
      </c>
      <c r="BE176" s="240">
        <f>IF(N176="základní",J176,0)</f>
        <v>0</v>
      </c>
      <c r="BF176" s="240">
        <f>IF(N176="snížená",J176,0)</f>
        <v>0</v>
      </c>
      <c r="BG176" s="240">
        <f>IF(N176="zákl. přenesená",J176,0)</f>
        <v>0</v>
      </c>
      <c r="BH176" s="240">
        <f>IF(N176="sníž. přenesená",J176,0)</f>
        <v>0</v>
      </c>
      <c r="BI176" s="240">
        <f>IF(N176="nulová",J176,0)</f>
        <v>0</v>
      </c>
      <c r="BJ176" s="17" t="s">
        <v>91</v>
      </c>
      <c r="BK176" s="240">
        <f>ROUND(I176*H176,2)</f>
        <v>0</v>
      </c>
      <c r="BL176" s="17" t="s">
        <v>214</v>
      </c>
      <c r="BM176" s="239" t="s">
        <v>326</v>
      </c>
    </row>
    <row r="177" s="2" customFormat="1" ht="16.5" customHeight="1">
      <c r="A177" s="38"/>
      <c r="B177" s="39"/>
      <c r="C177" s="227" t="s">
        <v>328</v>
      </c>
      <c r="D177" s="227" t="s">
        <v>210</v>
      </c>
      <c r="E177" s="228" t="s">
        <v>2222</v>
      </c>
      <c r="F177" s="229" t="s">
        <v>2217</v>
      </c>
      <c r="G177" s="230" t="s">
        <v>689</v>
      </c>
      <c r="H177" s="231">
        <v>2</v>
      </c>
      <c r="I177" s="232"/>
      <c r="J177" s="233">
        <f>ROUND(I177*H177,2)</f>
        <v>0</v>
      </c>
      <c r="K177" s="234"/>
      <c r="L177" s="44"/>
      <c r="M177" s="235" t="s">
        <v>1</v>
      </c>
      <c r="N177" s="236" t="s">
        <v>44</v>
      </c>
      <c r="O177" s="91"/>
      <c r="P177" s="237">
        <f>O177*H177</f>
        <v>0</v>
      </c>
      <c r="Q177" s="237">
        <v>0</v>
      </c>
      <c r="R177" s="237">
        <f>Q177*H177</f>
        <v>0</v>
      </c>
      <c r="S177" s="237">
        <v>0</v>
      </c>
      <c r="T177" s="238">
        <f>S177*H177</f>
        <v>0</v>
      </c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R177" s="239" t="s">
        <v>214</v>
      </c>
      <c r="AT177" s="239" t="s">
        <v>210</v>
      </c>
      <c r="AU177" s="239" t="s">
        <v>91</v>
      </c>
      <c r="AY177" s="17" t="s">
        <v>208</v>
      </c>
      <c r="BE177" s="240">
        <f>IF(N177="základní",J177,0)</f>
        <v>0</v>
      </c>
      <c r="BF177" s="240">
        <f>IF(N177="snížená",J177,0)</f>
        <v>0</v>
      </c>
      <c r="BG177" s="240">
        <f>IF(N177="zákl. přenesená",J177,0)</f>
        <v>0</v>
      </c>
      <c r="BH177" s="240">
        <f>IF(N177="sníž. přenesená",J177,0)</f>
        <v>0</v>
      </c>
      <c r="BI177" s="240">
        <f>IF(N177="nulová",J177,0)</f>
        <v>0</v>
      </c>
      <c r="BJ177" s="17" t="s">
        <v>91</v>
      </c>
      <c r="BK177" s="240">
        <f>ROUND(I177*H177,2)</f>
        <v>0</v>
      </c>
      <c r="BL177" s="17" t="s">
        <v>214</v>
      </c>
      <c r="BM177" s="239" t="s">
        <v>331</v>
      </c>
    </row>
    <row r="178" s="2" customFormat="1" ht="16.5" customHeight="1">
      <c r="A178" s="38"/>
      <c r="B178" s="39"/>
      <c r="C178" s="227" t="s">
        <v>277</v>
      </c>
      <c r="D178" s="227" t="s">
        <v>210</v>
      </c>
      <c r="E178" s="228" t="s">
        <v>2224</v>
      </c>
      <c r="F178" s="229" t="s">
        <v>2219</v>
      </c>
      <c r="G178" s="230" t="s">
        <v>267</v>
      </c>
      <c r="H178" s="231">
        <v>25</v>
      </c>
      <c r="I178" s="232"/>
      <c r="J178" s="233">
        <f>ROUND(I178*H178,2)</f>
        <v>0</v>
      </c>
      <c r="K178" s="234"/>
      <c r="L178" s="44"/>
      <c r="M178" s="235" t="s">
        <v>1</v>
      </c>
      <c r="N178" s="236" t="s">
        <v>44</v>
      </c>
      <c r="O178" s="91"/>
      <c r="P178" s="237">
        <f>O178*H178</f>
        <v>0</v>
      </c>
      <c r="Q178" s="237">
        <v>0</v>
      </c>
      <c r="R178" s="237">
        <f>Q178*H178</f>
        <v>0</v>
      </c>
      <c r="S178" s="237">
        <v>0</v>
      </c>
      <c r="T178" s="238">
        <f>S178*H178</f>
        <v>0</v>
      </c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R178" s="239" t="s">
        <v>214</v>
      </c>
      <c r="AT178" s="239" t="s">
        <v>210</v>
      </c>
      <c r="AU178" s="239" t="s">
        <v>91</v>
      </c>
      <c r="AY178" s="17" t="s">
        <v>208</v>
      </c>
      <c r="BE178" s="240">
        <f>IF(N178="základní",J178,0)</f>
        <v>0</v>
      </c>
      <c r="BF178" s="240">
        <f>IF(N178="snížená",J178,0)</f>
        <v>0</v>
      </c>
      <c r="BG178" s="240">
        <f>IF(N178="zákl. přenesená",J178,0)</f>
        <v>0</v>
      </c>
      <c r="BH178" s="240">
        <f>IF(N178="sníž. přenesená",J178,0)</f>
        <v>0</v>
      </c>
      <c r="BI178" s="240">
        <f>IF(N178="nulová",J178,0)</f>
        <v>0</v>
      </c>
      <c r="BJ178" s="17" t="s">
        <v>91</v>
      </c>
      <c r="BK178" s="240">
        <f>ROUND(I178*H178,2)</f>
        <v>0</v>
      </c>
      <c r="BL178" s="17" t="s">
        <v>214</v>
      </c>
      <c r="BM178" s="239" t="s">
        <v>334</v>
      </c>
    </row>
    <row r="179" s="2" customFormat="1" ht="16.5" customHeight="1">
      <c r="A179" s="38"/>
      <c r="B179" s="39"/>
      <c r="C179" s="227" t="s">
        <v>336</v>
      </c>
      <c r="D179" s="227" t="s">
        <v>210</v>
      </c>
      <c r="E179" s="228" t="s">
        <v>2226</v>
      </c>
      <c r="F179" s="229" t="s">
        <v>2221</v>
      </c>
      <c r="G179" s="230" t="s">
        <v>267</v>
      </c>
      <c r="H179" s="231">
        <v>80</v>
      </c>
      <c r="I179" s="232"/>
      <c r="J179" s="233">
        <f>ROUND(I179*H179,2)</f>
        <v>0</v>
      </c>
      <c r="K179" s="234"/>
      <c r="L179" s="44"/>
      <c r="M179" s="235" t="s">
        <v>1</v>
      </c>
      <c r="N179" s="236" t="s">
        <v>44</v>
      </c>
      <c r="O179" s="91"/>
      <c r="P179" s="237">
        <f>O179*H179</f>
        <v>0</v>
      </c>
      <c r="Q179" s="237">
        <v>0</v>
      </c>
      <c r="R179" s="237">
        <f>Q179*H179</f>
        <v>0</v>
      </c>
      <c r="S179" s="237">
        <v>0</v>
      </c>
      <c r="T179" s="238">
        <f>S179*H179</f>
        <v>0</v>
      </c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R179" s="239" t="s">
        <v>214</v>
      </c>
      <c r="AT179" s="239" t="s">
        <v>210</v>
      </c>
      <c r="AU179" s="239" t="s">
        <v>91</v>
      </c>
      <c r="AY179" s="17" t="s">
        <v>208</v>
      </c>
      <c r="BE179" s="240">
        <f>IF(N179="základní",J179,0)</f>
        <v>0</v>
      </c>
      <c r="BF179" s="240">
        <f>IF(N179="snížená",J179,0)</f>
        <v>0</v>
      </c>
      <c r="BG179" s="240">
        <f>IF(N179="zákl. přenesená",J179,0)</f>
        <v>0</v>
      </c>
      <c r="BH179" s="240">
        <f>IF(N179="sníž. přenesená",J179,0)</f>
        <v>0</v>
      </c>
      <c r="BI179" s="240">
        <f>IF(N179="nulová",J179,0)</f>
        <v>0</v>
      </c>
      <c r="BJ179" s="17" t="s">
        <v>91</v>
      </c>
      <c r="BK179" s="240">
        <f>ROUND(I179*H179,2)</f>
        <v>0</v>
      </c>
      <c r="BL179" s="17" t="s">
        <v>214</v>
      </c>
      <c r="BM179" s="239" t="s">
        <v>339</v>
      </c>
    </row>
    <row r="180" s="2" customFormat="1" ht="24.15" customHeight="1">
      <c r="A180" s="38"/>
      <c r="B180" s="39"/>
      <c r="C180" s="227" t="s">
        <v>280</v>
      </c>
      <c r="D180" s="227" t="s">
        <v>210</v>
      </c>
      <c r="E180" s="228" t="s">
        <v>2228</v>
      </c>
      <c r="F180" s="229" t="s">
        <v>2223</v>
      </c>
      <c r="G180" s="230" t="s">
        <v>267</v>
      </c>
      <c r="H180" s="231">
        <v>1800</v>
      </c>
      <c r="I180" s="232"/>
      <c r="J180" s="233">
        <f>ROUND(I180*H180,2)</f>
        <v>0</v>
      </c>
      <c r="K180" s="234"/>
      <c r="L180" s="44"/>
      <c r="M180" s="235" t="s">
        <v>1</v>
      </c>
      <c r="N180" s="236" t="s">
        <v>44</v>
      </c>
      <c r="O180" s="91"/>
      <c r="P180" s="237">
        <f>O180*H180</f>
        <v>0</v>
      </c>
      <c r="Q180" s="237">
        <v>0</v>
      </c>
      <c r="R180" s="237">
        <f>Q180*H180</f>
        <v>0</v>
      </c>
      <c r="S180" s="237">
        <v>0</v>
      </c>
      <c r="T180" s="238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9" t="s">
        <v>214</v>
      </c>
      <c r="AT180" s="239" t="s">
        <v>210</v>
      </c>
      <c r="AU180" s="239" t="s">
        <v>91</v>
      </c>
      <c r="AY180" s="17" t="s">
        <v>208</v>
      </c>
      <c r="BE180" s="240">
        <f>IF(N180="základní",J180,0)</f>
        <v>0</v>
      </c>
      <c r="BF180" s="240">
        <f>IF(N180="snížená",J180,0)</f>
        <v>0</v>
      </c>
      <c r="BG180" s="240">
        <f>IF(N180="zákl. přenesená",J180,0)</f>
        <v>0</v>
      </c>
      <c r="BH180" s="240">
        <f>IF(N180="sníž. přenesená",J180,0)</f>
        <v>0</v>
      </c>
      <c r="BI180" s="240">
        <f>IF(N180="nulová",J180,0)</f>
        <v>0</v>
      </c>
      <c r="BJ180" s="17" t="s">
        <v>91</v>
      </c>
      <c r="BK180" s="240">
        <f>ROUND(I180*H180,2)</f>
        <v>0</v>
      </c>
      <c r="BL180" s="17" t="s">
        <v>214</v>
      </c>
      <c r="BM180" s="239" t="s">
        <v>343</v>
      </c>
    </row>
    <row r="181" s="2" customFormat="1" ht="24.15" customHeight="1">
      <c r="A181" s="38"/>
      <c r="B181" s="39"/>
      <c r="C181" s="227" t="s">
        <v>345</v>
      </c>
      <c r="D181" s="227" t="s">
        <v>210</v>
      </c>
      <c r="E181" s="228" t="s">
        <v>2232</v>
      </c>
      <c r="F181" s="229" t="s">
        <v>2225</v>
      </c>
      <c r="G181" s="230" t="s">
        <v>267</v>
      </c>
      <c r="H181" s="231">
        <v>130</v>
      </c>
      <c r="I181" s="232"/>
      <c r="J181" s="233">
        <f>ROUND(I181*H181,2)</f>
        <v>0</v>
      </c>
      <c r="K181" s="234"/>
      <c r="L181" s="44"/>
      <c r="M181" s="235" t="s">
        <v>1</v>
      </c>
      <c r="N181" s="236" t="s">
        <v>44</v>
      </c>
      <c r="O181" s="91"/>
      <c r="P181" s="237">
        <f>O181*H181</f>
        <v>0</v>
      </c>
      <c r="Q181" s="237">
        <v>0</v>
      </c>
      <c r="R181" s="237">
        <f>Q181*H181</f>
        <v>0</v>
      </c>
      <c r="S181" s="237">
        <v>0</v>
      </c>
      <c r="T181" s="238">
        <f>S181*H181</f>
        <v>0</v>
      </c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R181" s="239" t="s">
        <v>214</v>
      </c>
      <c r="AT181" s="239" t="s">
        <v>210</v>
      </c>
      <c r="AU181" s="239" t="s">
        <v>91</v>
      </c>
      <c r="AY181" s="17" t="s">
        <v>208</v>
      </c>
      <c r="BE181" s="240">
        <f>IF(N181="základní",J181,0)</f>
        <v>0</v>
      </c>
      <c r="BF181" s="240">
        <f>IF(N181="snížená",J181,0)</f>
        <v>0</v>
      </c>
      <c r="BG181" s="240">
        <f>IF(N181="zákl. přenesená",J181,0)</f>
        <v>0</v>
      </c>
      <c r="BH181" s="240">
        <f>IF(N181="sníž. přenesená",J181,0)</f>
        <v>0</v>
      </c>
      <c r="BI181" s="240">
        <f>IF(N181="nulová",J181,0)</f>
        <v>0</v>
      </c>
      <c r="BJ181" s="17" t="s">
        <v>91</v>
      </c>
      <c r="BK181" s="240">
        <f>ROUND(I181*H181,2)</f>
        <v>0</v>
      </c>
      <c r="BL181" s="17" t="s">
        <v>214</v>
      </c>
      <c r="BM181" s="239" t="s">
        <v>347</v>
      </c>
    </row>
    <row r="182" s="2" customFormat="1" ht="16.5" customHeight="1">
      <c r="A182" s="38"/>
      <c r="B182" s="39"/>
      <c r="C182" s="227" t="s">
        <v>284</v>
      </c>
      <c r="D182" s="227" t="s">
        <v>210</v>
      </c>
      <c r="E182" s="228" t="s">
        <v>2234</v>
      </c>
      <c r="F182" s="229" t="s">
        <v>2227</v>
      </c>
      <c r="G182" s="230" t="s">
        <v>689</v>
      </c>
      <c r="H182" s="231">
        <v>101</v>
      </c>
      <c r="I182" s="232"/>
      <c r="J182" s="233">
        <f>ROUND(I182*H182,2)</f>
        <v>0</v>
      </c>
      <c r="K182" s="234"/>
      <c r="L182" s="44"/>
      <c r="M182" s="235" t="s">
        <v>1</v>
      </c>
      <c r="N182" s="236" t="s">
        <v>44</v>
      </c>
      <c r="O182" s="91"/>
      <c r="P182" s="237">
        <f>O182*H182</f>
        <v>0</v>
      </c>
      <c r="Q182" s="237">
        <v>0</v>
      </c>
      <c r="R182" s="237">
        <f>Q182*H182</f>
        <v>0</v>
      </c>
      <c r="S182" s="237">
        <v>0</v>
      </c>
      <c r="T182" s="238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9" t="s">
        <v>214</v>
      </c>
      <c r="AT182" s="239" t="s">
        <v>210</v>
      </c>
      <c r="AU182" s="239" t="s">
        <v>91</v>
      </c>
      <c r="AY182" s="17" t="s">
        <v>208</v>
      </c>
      <c r="BE182" s="240">
        <f>IF(N182="základní",J182,0)</f>
        <v>0</v>
      </c>
      <c r="BF182" s="240">
        <f>IF(N182="snížená",J182,0)</f>
        <v>0</v>
      </c>
      <c r="BG182" s="240">
        <f>IF(N182="zákl. přenesená",J182,0)</f>
        <v>0</v>
      </c>
      <c r="BH182" s="240">
        <f>IF(N182="sníž. přenesená",J182,0)</f>
        <v>0</v>
      </c>
      <c r="BI182" s="240">
        <f>IF(N182="nulová",J182,0)</f>
        <v>0</v>
      </c>
      <c r="BJ182" s="17" t="s">
        <v>91</v>
      </c>
      <c r="BK182" s="240">
        <f>ROUND(I182*H182,2)</f>
        <v>0</v>
      </c>
      <c r="BL182" s="17" t="s">
        <v>214</v>
      </c>
      <c r="BM182" s="239" t="s">
        <v>352</v>
      </c>
    </row>
    <row r="183" s="2" customFormat="1" ht="16.5" customHeight="1">
      <c r="A183" s="38"/>
      <c r="B183" s="39"/>
      <c r="C183" s="227" t="s">
        <v>353</v>
      </c>
      <c r="D183" s="227" t="s">
        <v>210</v>
      </c>
      <c r="E183" s="228" t="s">
        <v>2236</v>
      </c>
      <c r="F183" s="229" t="s">
        <v>2229</v>
      </c>
      <c r="G183" s="230" t="s">
        <v>689</v>
      </c>
      <c r="H183" s="231">
        <v>6</v>
      </c>
      <c r="I183" s="232"/>
      <c r="J183" s="233">
        <f>ROUND(I183*H183,2)</f>
        <v>0</v>
      </c>
      <c r="K183" s="234"/>
      <c r="L183" s="44"/>
      <c r="M183" s="235" t="s">
        <v>1</v>
      </c>
      <c r="N183" s="236" t="s">
        <v>44</v>
      </c>
      <c r="O183" s="91"/>
      <c r="P183" s="237">
        <f>O183*H183</f>
        <v>0</v>
      </c>
      <c r="Q183" s="237">
        <v>0</v>
      </c>
      <c r="R183" s="237">
        <f>Q183*H183</f>
        <v>0</v>
      </c>
      <c r="S183" s="237">
        <v>0</v>
      </c>
      <c r="T183" s="238">
        <f>S183*H183</f>
        <v>0</v>
      </c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R183" s="239" t="s">
        <v>214</v>
      </c>
      <c r="AT183" s="239" t="s">
        <v>210</v>
      </c>
      <c r="AU183" s="239" t="s">
        <v>91</v>
      </c>
      <c r="AY183" s="17" t="s">
        <v>208</v>
      </c>
      <c r="BE183" s="240">
        <f>IF(N183="základní",J183,0)</f>
        <v>0</v>
      </c>
      <c r="BF183" s="240">
        <f>IF(N183="snížená",J183,0)</f>
        <v>0</v>
      </c>
      <c r="BG183" s="240">
        <f>IF(N183="zákl. přenesená",J183,0)</f>
        <v>0</v>
      </c>
      <c r="BH183" s="240">
        <f>IF(N183="sníž. přenesená",J183,0)</f>
        <v>0</v>
      </c>
      <c r="BI183" s="240">
        <f>IF(N183="nulová",J183,0)</f>
        <v>0</v>
      </c>
      <c r="BJ183" s="17" t="s">
        <v>91</v>
      </c>
      <c r="BK183" s="240">
        <f>ROUND(I183*H183,2)</f>
        <v>0</v>
      </c>
      <c r="BL183" s="17" t="s">
        <v>214</v>
      </c>
      <c r="BM183" s="239" t="s">
        <v>356</v>
      </c>
    </row>
    <row r="184" s="12" customFormat="1" ht="22.8" customHeight="1">
      <c r="A184" s="12"/>
      <c r="B184" s="211"/>
      <c r="C184" s="212"/>
      <c r="D184" s="213" t="s">
        <v>77</v>
      </c>
      <c r="E184" s="225" t="s">
        <v>2230</v>
      </c>
      <c r="F184" s="225" t="s">
        <v>2231</v>
      </c>
      <c r="G184" s="212"/>
      <c r="H184" s="212"/>
      <c r="I184" s="215"/>
      <c r="J184" s="226">
        <f>BK184</f>
        <v>0</v>
      </c>
      <c r="K184" s="212"/>
      <c r="L184" s="217"/>
      <c r="M184" s="218"/>
      <c r="N184" s="219"/>
      <c r="O184" s="219"/>
      <c r="P184" s="220">
        <f>SUM(P185:P189)</f>
        <v>0</v>
      </c>
      <c r="Q184" s="219"/>
      <c r="R184" s="220">
        <f>SUM(R185:R189)</f>
        <v>0</v>
      </c>
      <c r="S184" s="219"/>
      <c r="T184" s="221">
        <f>SUM(T185:T189)</f>
        <v>0</v>
      </c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R184" s="222" t="s">
        <v>85</v>
      </c>
      <c r="AT184" s="223" t="s">
        <v>77</v>
      </c>
      <c r="AU184" s="223" t="s">
        <v>85</v>
      </c>
      <c r="AY184" s="222" t="s">
        <v>208</v>
      </c>
      <c r="BK184" s="224">
        <f>SUM(BK185:BK189)</f>
        <v>0</v>
      </c>
    </row>
    <row r="185" s="2" customFormat="1" ht="16.5" customHeight="1">
      <c r="A185" s="38"/>
      <c r="B185" s="39"/>
      <c r="C185" s="227" t="s">
        <v>287</v>
      </c>
      <c r="D185" s="227" t="s">
        <v>210</v>
      </c>
      <c r="E185" s="228" t="s">
        <v>2238</v>
      </c>
      <c r="F185" s="229" t="s">
        <v>2233</v>
      </c>
      <c r="G185" s="230" t="s">
        <v>689</v>
      </c>
      <c r="H185" s="231">
        <v>173</v>
      </c>
      <c r="I185" s="232"/>
      <c r="J185" s="233">
        <f>ROUND(I185*H185,2)</f>
        <v>0</v>
      </c>
      <c r="K185" s="234"/>
      <c r="L185" s="44"/>
      <c r="M185" s="235" t="s">
        <v>1</v>
      </c>
      <c r="N185" s="236" t="s">
        <v>44</v>
      </c>
      <c r="O185" s="91"/>
      <c r="P185" s="237">
        <f>O185*H185</f>
        <v>0</v>
      </c>
      <c r="Q185" s="237">
        <v>0</v>
      </c>
      <c r="R185" s="237">
        <f>Q185*H185</f>
        <v>0</v>
      </c>
      <c r="S185" s="237">
        <v>0</v>
      </c>
      <c r="T185" s="238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9" t="s">
        <v>214</v>
      </c>
      <c r="AT185" s="239" t="s">
        <v>210</v>
      </c>
      <c r="AU185" s="239" t="s">
        <v>91</v>
      </c>
      <c r="AY185" s="17" t="s">
        <v>208</v>
      </c>
      <c r="BE185" s="240">
        <f>IF(N185="základní",J185,0)</f>
        <v>0</v>
      </c>
      <c r="BF185" s="240">
        <f>IF(N185="snížená",J185,0)</f>
        <v>0</v>
      </c>
      <c r="BG185" s="240">
        <f>IF(N185="zákl. přenesená",J185,0)</f>
        <v>0</v>
      </c>
      <c r="BH185" s="240">
        <f>IF(N185="sníž. přenesená",J185,0)</f>
        <v>0</v>
      </c>
      <c r="BI185" s="240">
        <f>IF(N185="nulová",J185,0)</f>
        <v>0</v>
      </c>
      <c r="BJ185" s="17" t="s">
        <v>91</v>
      </c>
      <c r="BK185" s="240">
        <f>ROUND(I185*H185,2)</f>
        <v>0</v>
      </c>
      <c r="BL185" s="17" t="s">
        <v>214</v>
      </c>
      <c r="BM185" s="239" t="s">
        <v>360</v>
      </c>
    </row>
    <row r="186" s="2" customFormat="1" ht="16.5" customHeight="1">
      <c r="A186" s="38"/>
      <c r="B186" s="39"/>
      <c r="C186" s="227" t="s">
        <v>363</v>
      </c>
      <c r="D186" s="227" t="s">
        <v>210</v>
      </c>
      <c r="E186" s="228" t="s">
        <v>2240</v>
      </c>
      <c r="F186" s="229" t="s">
        <v>4087</v>
      </c>
      <c r="G186" s="230" t="s">
        <v>689</v>
      </c>
      <c r="H186" s="231">
        <v>4</v>
      </c>
      <c r="I186" s="232"/>
      <c r="J186" s="233">
        <f>ROUND(I186*H186,2)</f>
        <v>0</v>
      </c>
      <c r="K186" s="234"/>
      <c r="L186" s="44"/>
      <c r="M186" s="235" t="s">
        <v>1</v>
      </c>
      <c r="N186" s="236" t="s">
        <v>44</v>
      </c>
      <c r="O186" s="91"/>
      <c r="P186" s="237">
        <f>O186*H186</f>
        <v>0</v>
      </c>
      <c r="Q186" s="237">
        <v>0</v>
      </c>
      <c r="R186" s="237">
        <f>Q186*H186</f>
        <v>0</v>
      </c>
      <c r="S186" s="237">
        <v>0</v>
      </c>
      <c r="T186" s="238">
        <f>S186*H186</f>
        <v>0</v>
      </c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R186" s="239" t="s">
        <v>214</v>
      </c>
      <c r="AT186" s="239" t="s">
        <v>210</v>
      </c>
      <c r="AU186" s="239" t="s">
        <v>91</v>
      </c>
      <c r="AY186" s="17" t="s">
        <v>208</v>
      </c>
      <c r="BE186" s="240">
        <f>IF(N186="základní",J186,0)</f>
        <v>0</v>
      </c>
      <c r="BF186" s="240">
        <f>IF(N186="snížená",J186,0)</f>
        <v>0</v>
      </c>
      <c r="BG186" s="240">
        <f>IF(N186="zákl. přenesená",J186,0)</f>
        <v>0</v>
      </c>
      <c r="BH186" s="240">
        <f>IF(N186="sníž. přenesená",J186,0)</f>
        <v>0</v>
      </c>
      <c r="BI186" s="240">
        <f>IF(N186="nulová",J186,0)</f>
        <v>0</v>
      </c>
      <c r="BJ186" s="17" t="s">
        <v>91</v>
      </c>
      <c r="BK186" s="240">
        <f>ROUND(I186*H186,2)</f>
        <v>0</v>
      </c>
      <c r="BL186" s="17" t="s">
        <v>214</v>
      </c>
      <c r="BM186" s="239" t="s">
        <v>366</v>
      </c>
    </row>
    <row r="187" s="2" customFormat="1" ht="24.15" customHeight="1">
      <c r="A187" s="38"/>
      <c r="B187" s="39"/>
      <c r="C187" s="227" t="s">
        <v>291</v>
      </c>
      <c r="D187" s="227" t="s">
        <v>210</v>
      </c>
      <c r="E187" s="228" t="s">
        <v>2244</v>
      </c>
      <c r="F187" s="229" t="s">
        <v>2235</v>
      </c>
      <c r="G187" s="230" t="s">
        <v>2129</v>
      </c>
      <c r="H187" s="231">
        <v>4</v>
      </c>
      <c r="I187" s="232"/>
      <c r="J187" s="233">
        <f>ROUND(I187*H187,2)</f>
        <v>0</v>
      </c>
      <c r="K187" s="234"/>
      <c r="L187" s="44"/>
      <c r="M187" s="235" t="s">
        <v>1</v>
      </c>
      <c r="N187" s="236" t="s">
        <v>44</v>
      </c>
      <c r="O187" s="91"/>
      <c r="P187" s="237">
        <f>O187*H187</f>
        <v>0</v>
      </c>
      <c r="Q187" s="237">
        <v>0</v>
      </c>
      <c r="R187" s="237">
        <f>Q187*H187</f>
        <v>0</v>
      </c>
      <c r="S187" s="237">
        <v>0</v>
      </c>
      <c r="T187" s="238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9" t="s">
        <v>214</v>
      </c>
      <c r="AT187" s="239" t="s">
        <v>210</v>
      </c>
      <c r="AU187" s="239" t="s">
        <v>91</v>
      </c>
      <c r="AY187" s="17" t="s">
        <v>208</v>
      </c>
      <c r="BE187" s="240">
        <f>IF(N187="základní",J187,0)</f>
        <v>0</v>
      </c>
      <c r="BF187" s="240">
        <f>IF(N187="snížená",J187,0)</f>
        <v>0</v>
      </c>
      <c r="BG187" s="240">
        <f>IF(N187="zákl. přenesená",J187,0)</f>
        <v>0</v>
      </c>
      <c r="BH187" s="240">
        <f>IF(N187="sníž. přenesená",J187,0)</f>
        <v>0</v>
      </c>
      <c r="BI187" s="240">
        <f>IF(N187="nulová",J187,0)</f>
        <v>0</v>
      </c>
      <c r="BJ187" s="17" t="s">
        <v>91</v>
      </c>
      <c r="BK187" s="240">
        <f>ROUND(I187*H187,2)</f>
        <v>0</v>
      </c>
      <c r="BL187" s="17" t="s">
        <v>214</v>
      </c>
      <c r="BM187" s="239" t="s">
        <v>370</v>
      </c>
    </row>
    <row r="188" s="2" customFormat="1" ht="16.5" customHeight="1">
      <c r="A188" s="38"/>
      <c r="B188" s="39"/>
      <c r="C188" s="227" t="s">
        <v>372</v>
      </c>
      <c r="D188" s="227" t="s">
        <v>210</v>
      </c>
      <c r="E188" s="228" t="s">
        <v>2246</v>
      </c>
      <c r="F188" s="229" t="s">
        <v>2237</v>
      </c>
      <c r="G188" s="230" t="s">
        <v>2129</v>
      </c>
      <c r="H188" s="231">
        <v>4</v>
      </c>
      <c r="I188" s="232"/>
      <c r="J188" s="233">
        <f>ROUND(I188*H188,2)</f>
        <v>0</v>
      </c>
      <c r="K188" s="234"/>
      <c r="L188" s="44"/>
      <c r="M188" s="235" t="s">
        <v>1</v>
      </c>
      <c r="N188" s="236" t="s">
        <v>44</v>
      </c>
      <c r="O188" s="91"/>
      <c r="P188" s="237">
        <f>O188*H188</f>
        <v>0</v>
      </c>
      <c r="Q188" s="237">
        <v>0</v>
      </c>
      <c r="R188" s="237">
        <f>Q188*H188</f>
        <v>0</v>
      </c>
      <c r="S188" s="237">
        <v>0</v>
      </c>
      <c r="T188" s="238">
        <f>S188*H188</f>
        <v>0</v>
      </c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R188" s="239" t="s">
        <v>214</v>
      </c>
      <c r="AT188" s="239" t="s">
        <v>210</v>
      </c>
      <c r="AU188" s="239" t="s">
        <v>91</v>
      </c>
      <c r="AY188" s="17" t="s">
        <v>208</v>
      </c>
      <c r="BE188" s="240">
        <f>IF(N188="základní",J188,0)</f>
        <v>0</v>
      </c>
      <c r="BF188" s="240">
        <f>IF(N188="snížená",J188,0)</f>
        <v>0</v>
      </c>
      <c r="BG188" s="240">
        <f>IF(N188="zákl. přenesená",J188,0)</f>
        <v>0</v>
      </c>
      <c r="BH188" s="240">
        <f>IF(N188="sníž. přenesená",J188,0)</f>
        <v>0</v>
      </c>
      <c r="BI188" s="240">
        <f>IF(N188="nulová",J188,0)</f>
        <v>0</v>
      </c>
      <c r="BJ188" s="17" t="s">
        <v>91</v>
      </c>
      <c r="BK188" s="240">
        <f>ROUND(I188*H188,2)</f>
        <v>0</v>
      </c>
      <c r="BL188" s="17" t="s">
        <v>214</v>
      </c>
      <c r="BM188" s="239" t="s">
        <v>375</v>
      </c>
    </row>
    <row r="189" s="2" customFormat="1" ht="24.15" customHeight="1">
      <c r="A189" s="38"/>
      <c r="B189" s="39"/>
      <c r="C189" s="227" t="s">
        <v>298</v>
      </c>
      <c r="D189" s="227" t="s">
        <v>210</v>
      </c>
      <c r="E189" s="228" t="s">
        <v>2248</v>
      </c>
      <c r="F189" s="229" t="s">
        <v>2241</v>
      </c>
      <c r="G189" s="230" t="s">
        <v>2129</v>
      </c>
      <c r="H189" s="231">
        <v>12</v>
      </c>
      <c r="I189" s="232"/>
      <c r="J189" s="233">
        <f>ROUND(I189*H189,2)</f>
        <v>0</v>
      </c>
      <c r="K189" s="234"/>
      <c r="L189" s="44"/>
      <c r="M189" s="235" t="s">
        <v>1</v>
      </c>
      <c r="N189" s="236" t="s">
        <v>44</v>
      </c>
      <c r="O189" s="91"/>
      <c r="P189" s="237">
        <f>O189*H189</f>
        <v>0</v>
      </c>
      <c r="Q189" s="237">
        <v>0</v>
      </c>
      <c r="R189" s="237">
        <f>Q189*H189</f>
        <v>0</v>
      </c>
      <c r="S189" s="237">
        <v>0</v>
      </c>
      <c r="T189" s="238">
        <f>S189*H189</f>
        <v>0</v>
      </c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R189" s="239" t="s">
        <v>214</v>
      </c>
      <c r="AT189" s="239" t="s">
        <v>210</v>
      </c>
      <c r="AU189" s="239" t="s">
        <v>91</v>
      </c>
      <c r="AY189" s="17" t="s">
        <v>208</v>
      </c>
      <c r="BE189" s="240">
        <f>IF(N189="základní",J189,0)</f>
        <v>0</v>
      </c>
      <c r="BF189" s="240">
        <f>IF(N189="snížená",J189,0)</f>
        <v>0</v>
      </c>
      <c r="BG189" s="240">
        <f>IF(N189="zákl. přenesená",J189,0)</f>
        <v>0</v>
      </c>
      <c r="BH189" s="240">
        <f>IF(N189="sníž. přenesená",J189,0)</f>
        <v>0</v>
      </c>
      <c r="BI189" s="240">
        <f>IF(N189="nulová",J189,0)</f>
        <v>0</v>
      </c>
      <c r="BJ189" s="17" t="s">
        <v>91</v>
      </c>
      <c r="BK189" s="240">
        <f>ROUND(I189*H189,2)</f>
        <v>0</v>
      </c>
      <c r="BL189" s="17" t="s">
        <v>214</v>
      </c>
      <c r="BM189" s="239" t="s">
        <v>380</v>
      </c>
    </row>
    <row r="190" s="12" customFormat="1" ht="25.92" customHeight="1">
      <c r="A190" s="12"/>
      <c r="B190" s="211"/>
      <c r="C190" s="212"/>
      <c r="D190" s="213" t="s">
        <v>77</v>
      </c>
      <c r="E190" s="214" t="s">
        <v>2242</v>
      </c>
      <c r="F190" s="214" t="s">
        <v>2243</v>
      </c>
      <c r="G190" s="212"/>
      <c r="H190" s="212"/>
      <c r="I190" s="215"/>
      <c r="J190" s="216">
        <f>BK190</f>
        <v>0</v>
      </c>
      <c r="K190" s="212"/>
      <c r="L190" s="217"/>
      <c r="M190" s="218"/>
      <c r="N190" s="219"/>
      <c r="O190" s="219"/>
      <c r="P190" s="220">
        <f>P191+SUM(P192:P198)+P201</f>
        <v>0</v>
      </c>
      <c r="Q190" s="219"/>
      <c r="R190" s="220">
        <f>R191+SUM(R192:R198)+R201</f>
        <v>0</v>
      </c>
      <c r="S190" s="219"/>
      <c r="T190" s="221">
        <f>T191+SUM(T192:T198)+T201</f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R190" s="222" t="s">
        <v>85</v>
      </c>
      <c r="AT190" s="223" t="s">
        <v>77</v>
      </c>
      <c r="AU190" s="223" t="s">
        <v>78</v>
      </c>
      <c r="AY190" s="222" t="s">
        <v>208</v>
      </c>
      <c r="BK190" s="224">
        <f>BK191+SUM(BK192:BK198)+BK201</f>
        <v>0</v>
      </c>
    </row>
    <row r="191" s="2" customFormat="1" ht="16.5" customHeight="1">
      <c r="A191" s="38"/>
      <c r="B191" s="39"/>
      <c r="C191" s="227" t="s">
        <v>383</v>
      </c>
      <c r="D191" s="227" t="s">
        <v>210</v>
      </c>
      <c r="E191" s="228" t="s">
        <v>2250</v>
      </c>
      <c r="F191" s="229" t="s">
        <v>4088</v>
      </c>
      <c r="G191" s="230" t="s">
        <v>689</v>
      </c>
      <c r="H191" s="231">
        <v>2</v>
      </c>
      <c r="I191" s="232"/>
      <c r="J191" s="233">
        <f>ROUND(I191*H191,2)</f>
        <v>0</v>
      </c>
      <c r="K191" s="234"/>
      <c r="L191" s="44"/>
      <c r="M191" s="235" t="s">
        <v>1</v>
      </c>
      <c r="N191" s="236" t="s">
        <v>44</v>
      </c>
      <c r="O191" s="91"/>
      <c r="P191" s="237">
        <f>O191*H191</f>
        <v>0</v>
      </c>
      <c r="Q191" s="237">
        <v>0</v>
      </c>
      <c r="R191" s="237">
        <f>Q191*H191</f>
        <v>0</v>
      </c>
      <c r="S191" s="237">
        <v>0</v>
      </c>
      <c r="T191" s="238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9" t="s">
        <v>214</v>
      </c>
      <c r="AT191" s="239" t="s">
        <v>210</v>
      </c>
      <c r="AU191" s="239" t="s">
        <v>85</v>
      </c>
      <c r="AY191" s="17" t="s">
        <v>208</v>
      </c>
      <c r="BE191" s="240">
        <f>IF(N191="základní",J191,0)</f>
        <v>0</v>
      </c>
      <c r="BF191" s="240">
        <f>IF(N191="snížená",J191,0)</f>
        <v>0</v>
      </c>
      <c r="BG191" s="240">
        <f>IF(N191="zákl. přenesená",J191,0)</f>
        <v>0</v>
      </c>
      <c r="BH191" s="240">
        <f>IF(N191="sníž. přenesená",J191,0)</f>
        <v>0</v>
      </c>
      <c r="BI191" s="240">
        <f>IF(N191="nulová",J191,0)</f>
        <v>0</v>
      </c>
      <c r="BJ191" s="17" t="s">
        <v>91</v>
      </c>
      <c r="BK191" s="240">
        <f>ROUND(I191*H191,2)</f>
        <v>0</v>
      </c>
      <c r="BL191" s="17" t="s">
        <v>214</v>
      </c>
      <c r="BM191" s="239" t="s">
        <v>386</v>
      </c>
    </row>
    <row r="192" s="2" customFormat="1" ht="16.5" customHeight="1">
      <c r="A192" s="38"/>
      <c r="B192" s="39"/>
      <c r="C192" s="227" t="s">
        <v>303</v>
      </c>
      <c r="D192" s="227" t="s">
        <v>210</v>
      </c>
      <c r="E192" s="228" t="s">
        <v>2252</v>
      </c>
      <c r="F192" s="229" t="s">
        <v>2247</v>
      </c>
      <c r="G192" s="230" t="s">
        <v>689</v>
      </c>
      <c r="H192" s="231">
        <v>2</v>
      </c>
      <c r="I192" s="232"/>
      <c r="J192" s="233">
        <f>ROUND(I192*H192,2)</f>
        <v>0</v>
      </c>
      <c r="K192" s="234"/>
      <c r="L192" s="44"/>
      <c r="M192" s="235" t="s">
        <v>1</v>
      </c>
      <c r="N192" s="236" t="s">
        <v>44</v>
      </c>
      <c r="O192" s="91"/>
      <c r="P192" s="237">
        <f>O192*H192</f>
        <v>0</v>
      </c>
      <c r="Q192" s="237">
        <v>0</v>
      </c>
      <c r="R192" s="237">
        <f>Q192*H192</f>
        <v>0</v>
      </c>
      <c r="S192" s="237">
        <v>0</v>
      </c>
      <c r="T192" s="238">
        <f>S192*H192</f>
        <v>0</v>
      </c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R192" s="239" t="s">
        <v>214</v>
      </c>
      <c r="AT192" s="239" t="s">
        <v>210</v>
      </c>
      <c r="AU192" s="239" t="s">
        <v>85</v>
      </c>
      <c r="AY192" s="17" t="s">
        <v>208</v>
      </c>
      <c r="BE192" s="240">
        <f>IF(N192="základní",J192,0)</f>
        <v>0</v>
      </c>
      <c r="BF192" s="240">
        <f>IF(N192="snížená",J192,0)</f>
        <v>0</v>
      </c>
      <c r="BG192" s="240">
        <f>IF(N192="zákl. přenesená",J192,0)</f>
        <v>0</v>
      </c>
      <c r="BH192" s="240">
        <f>IF(N192="sníž. přenesená",J192,0)</f>
        <v>0</v>
      </c>
      <c r="BI192" s="240">
        <f>IF(N192="nulová",J192,0)</f>
        <v>0</v>
      </c>
      <c r="BJ192" s="17" t="s">
        <v>91</v>
      </c>
      <c r="BK192" s="240">
        <f>ROUND(I192*H192,2)</f>
        <v>0</v>
      </c>
      <c r="BL192" s="17" t="s">
        <v>214</v>
      </c>
      <c r="BM192" s="239" t="s">
        <v>389</v>
      </c>
    </row>
    <row r="193" s="2" customFormat="1" ht="16.5" customHeight="1">
      <c r="A193" s="38"/>
      <c r="B193" s="39"/>
      <c r="C193" s="227" t="s">
        <v>390</v>
      </c>
      <c r="D193" s="227" t="s">
        <v>210</v>
      </c>
      <c r="E193" s="228" t="s">
        <v>2254</v>
      </c>
      <c r="F193" s="229" t="s">
        <v>4089</v>
      </c>
      <c r="G193" s="230" t="s">
        <v>689</v>
      </c>
      <c r="H193" s="231">
        <v>1</v>
      </c>
      <c r="I193" s="232"/>
      <c r="J193" s="233">
        <f>ROUND(I193*H193,2)</f>
        <v>0</v>
      </c>
      <c r="K193" s="234"/>
      <c r="L193" s="44"/>
      <c r="M193" s="235" t="s">
        <v>1</v>
      </c>
      <c r="N193" s="236" t="s">
        <v>44</v>
      </c>
      <c r="O193" s="91"/>
      <c r="P193" s="237">
        <f>O193*H193</f>
        <v>0</v>
      </c>
      <c r="Q193" s="237">
        <v>0</v>
      </c>
      <c r="R193" s="237">
        <f>Q193*H193</f>
        <v>0</v>
      </c>
      <c r="S193" s="237">
        <v>0</v>
      </c>
      <c r="T193" s="238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9" t="s">
        <v>214</v>
      </c>
      <c r="AT193" s="239" t="s">
        <v>210</v>
      </c>
      <c r="AU193" s="239" t="s">
        <v>85</v>
      </c>
      <c r="AY193" s="17" t="s">
        <v>208</v>
      </c>
      <c r="BE193" s="240">
        <f>IF(N193="základní",J193,0)</f>
        <v>0</v>
      </c>
      <c r="BF193" s="240">
        <f>IF(N193="snížená",J193,0)</f>
        <v>0</v>
      </c>
      <c r="BG193" s="240">
        <f>IF(N193="zákl. přenesená",J193,0)</f>
        <v>0</v>
      </c>
      <c r="BH193" s="240">
        <f>IF(N193="sníž. přenesená",J193,0)</f>
        <v>0</v>
      </c>
      <c r="BI193" s="240">
        <f>IF(N193="nulová",J193,0)</f>
        <v>0</v>
      </c>
      <c r="BJ193" s="17" t="s">
        <v>91</v>
      </c>
      <c r="BK193" s="240">
        <f>ROUND(I193*H193,2)</f>
        <v>0</v>
      </c>
      <c r="BL193" s="17" t="s">
        <v>214</v>
      </c>
      <c r="BM193" s="239" t="s">
        <v>393</v>
      </c>
    </row>
    <row r="194" s="2" customFormat="1" ht="16.5" customHeight="1">
      <c r="A194" s="38"/>
      <c r="B194" s="39"/>
      <c r="C194" s="227" t="s">
        <v>309</v>
      </c>
      <c r="D194" s="227" t="s">
        <v>210</v>
      </c>
      <c r="E194" s="228" t="s">
        <v>2256</v>
      </c>
      <c r="F194" s="229" t="s">
        <v>2249</v>
      </c>
      <c r="G194" s="230" t="s">
        <v>689</v>
      </c>
      <c r="H194" s="231">
        <v>60</v>
      </c>
      <c r="I194" s="232"/>
      <c r="J194" s="233">
        <f>ROUND(I194*H194,2)</f>
        <v>0</v>
      </c>
      <c r="K194" s="234"/>
      <c r="L194" s="44"/>
      <c r="M194" s="235" t="s">
        <v>1</v>
      </c>
      <c r="N194" s="236" t="s">
        <v>44</v>
      </c>
      <c r="O194" s="91"/>
      <c r="P194" s="237">
        <f>O194*H194</f>
        <v>0</v>
      </c>
      <c r="Q194" s="237">
        <v>0</v>
      </c>
      <c r="R194" s="237">
        <f>Q194*H194</f>
        <v>0</v>
      </c>
      <c r="S194" s="237">
        <v>0</v>
      </c>
      <c r="T194" s="238">
        <f>S194*H194</f>
        <v>0</v>
      </c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R194" s="239" t="s">
        <v>214</v>
      </c>
      <c r="AT194" s="239" t="s">
        <v>210</v>
      </c>
      <c r="AU194" s="239" t="s">
        <v>85</v>
      </c>
      <c r="AY194" s="17" t="s">
        <v>208</v>
      </c>
      <c r="BE194" s="240">
        <f>IF(N194="základní",J194,0)</f>
        <v>0</v>
      </c>
      <c r="BF194" s="240">
        <f>IF(N194="snížená",J194,0)</f>
        <v>0</v>
      </c>
      <c r="BG194" s="240">
        <f>IF(N194="zákl. přenesená",J194,0)</f>
        <v>0</v>
      </c>
      <c r="BH194" s="240">
        <f>IF(N194="sníž. přenesená",J194,0)</f>
        <v>0</v>
      </c>
      <c r="BI194" s="240">
        <f>IF(N194="nulová",J194,0)</f>
        <v>0</v>
      </c>
      <c r="BJ194" s="17" t="s">
        <v>91</v>
      </c>
      <c r="BK194" s="240">
        <f>ROUND(I194*H194,2)</f>
        <v>0</v>
      </c>
      <c r="BL194" s="17" t="s">
        <v>214</v>
      </c>
      <c r="BM194" s="239" t="s">
        <v>396</v>
      </c>
    </row>
    <row r="195" s="2" customFormat="1" ht="37.8" customHeight="1">
      <c r="A195" s="38"/>
      <c r="B195" s="39"/>
      <c r="C195" s="227" t="s">
        <v>397</v>
      </c>
      <c r="D195" s="227" t="s">
        <v>210</v>
      </c>
      <c r="E195" s="228" t="s">
        <v>2258</v>
      </c>
      <c r="F195" s="229" t="s">
        <v>2251</v>
      </c>
      <c r="G195" s="230" t="s">
        <v>689</v>
      </c>
      <c r="H195" s="231">
        <v>2</v>
      </c>
      <c r="I195" s="232"/>
      <c r="J195" s="233">
        <f>ROUND(I195*H195,2)</f>
        <v>0</v>
      </c>
      <c r="K195" s="234"/>
      <c r="L195" s="44"/>
      <c r="M195" s="235" t="s">
        <v>1</v>
      </c>
      <c r="N195" s="236" t="s">
        <v>44</v>
      </c>
      <c r="O195" s="91"/>
      <c r="P195" s="237">
        <f>O195*H195</f>
        <v>0</v>
      </c>
      <c r="Q195" s="237">
        <v>0</v>
      </c>
      <c r="R195" s="237">
        <f>Q195*H195</f>
        <v>0</v>
      </c>
      <c r="S195" s="237">
        <v>0</v>
      </c>
      <c r="T195" s="238">
        <f>S195*H195</f>
        <v>0</v>
      </c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R195" s="239" t="s">
        <v>214</v>
      </c>
      <c r="AT195" s="239" t="s">
        <v>210</v>
      </c>
      <c r="AU195" s="239" t="s">
        <v>85</v>
      </c>
      <c r="AY195" s="17" t="s">
        <v>208</v>
      </c>
      <c r="BE195" s="240">
        <f>IF(N195="základní",J195,0)</f>
        <v>0</v>
      </c>
      <c r="BF195" s="240">
        <f>IF(N195="snížená",J195,0)</f>
        <v>0</v>
      </c>
      <c r="BG195" s="240">
        <f>IF(N195="zákl. přenesená",J195,0)</f>
        <v>0</v>
      </c>
      <c r="BH195" s="240">
        <f>IF(N195="sníž. přenesená",J195,0)</f>
        <v>0</v>
      </c>
      <c r="BI195" s="240">
        <f>IF(N195="nulová",J195,0)</f>
        <v>0</v>
      </c>
      <c r="BJ195" s="17" t="s">
        <v>91</v>
      </c>
      <c r="BK195" s="240">
        <f>ROUND(I195*H195,2)</f>
        <v>0</v>
      </c>
      <c r="BL195" s="17" t="s">
        <v>214</v>
      </c>
      <c r="BM195" s="239" t="s">
        <v>400</v>
      </c>
    </row>
    <row r="196" s="2" customFormat="1" ht="16.5" customHeight="1">
      <c r="A196" s="38"/>
      <c r="B196" s="39"/>
      <c r="C196" s="227" t="s">
        <v>314</v>
      </c>
      <c r="D196" s="227" t="s">
        <v>210</v>
      </c>
      <c r="E196" s="228" t="s">
        <v>2262</v>
      </c>
      <c r="F196" s="229" t="s">
        <v>2253</v>
      </c>
      <c r="G196" s="230" t="s">
        <v>689</v>
      </c>
      <c r="H196" s="231">
        <v>2</v>
      </c>
      <c r="I196" s="232"/>
      <c r="J196" s="233">
        <f>ROUND(I196*H196,2)</f>
        <v>0</v>
      </c>
      <c r="K196" s="234"/>
      <c r="L196" s="44"/>
      <c r="M196" s="235" t="s">
        <v>1</v>
      </c>
      <c r="N196" s="236" t="s">
        <v>44</v>
      </c>
      <c r="O196" s="91"/>
      <c r="P196" s="237">
        <f>O196*H196</f>
        <v>0</v>
      </c>
      <c r="Q196" s="237">
        <v>0</v>
      </c>
      <c r="R196" s="237">
        <f>Q196*H196</f>
        <v>0</v>
      </c>
      <c r="S196" s="237">
        <v>0</v>
      </c>
      <c r="T196" s="238">
        <f>S196*H196</f>
        <v>0</v>
      </c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R196" s="239" t="s">
        <v>214</v>
      </c>
      <c r="AT196" s="239" t="s">
        <v>210</v>
      </c>
      <c r="AU196" s="239" t="s">
        <v>85</v>
      </c>
      <c r="AY196" s="17" t="s">
        <v>208</v>
      </c>
      <c r="BE196" s="240">
        <f>IF(N196="základní",J196,0)</f>
        <v>0</v>
      </c>
      <c r="BF196" s="240">
        <f>IF(N196="snížená",J196,0)</f>
        <v>0</v>
      </c>
      <c r="BG196" s="240">
        <f>IF(N196="zákl. přenesená",J196,0)</f>
        <v>0</v>
      </c>
      <c r="BH196" s="240">
        <f>IF(N196="sníž. přenesená",J196,0)</f>
        <v>0</v>
      </c>
      <c r="BI196" s="240">
        <f>IF(N196="nulová",J196,0)</f>
        <v>0</v>
      </c>
      <c r="BJ196" s="17" t="s">
        <v>91</v>
      </c>
      <c r="BK196" s="240">
        <f>ROUND(I196*H196,2)</f>
        <v>0</v>
      </c>
      <c r="BL196" s="17" t="s">
        <v>214</v>
      </c>
      <c r="BM196" s="239" t="s">
        <v>405</v>
      </c>
    </row>
    <row r="197" s="2" customFormat="1" ht="16.5" customHeight="1">
      <c r="A197" s="38"/>
      <c r="B197" s="39"/>
      <c r="C197" s="227" t="s">
        <v>407</v>
      </c>
      <c r="D197" s="227" t="s">
        <v>210</v>
      </c>
      <c r="E197" s="228" t="s">
        <v>2264</v>
      </c>
      <c r="F197" s="229" t="s">
        <v>2255</v>
      </c>
      <c r="G197" s="230" t="s">
        <v>689</v>
      </c>
      <c r="H197" s="231">
        <v>1</v>
      </c>
      <c r="I197" s="232"/>
      <c r="J197" s="233">
        <f>ROUND(I197*H197,2)</f>
        <v>0</v>
      </c>
      <c r="K197" s="234"/>
      <c r="L197" s="44"/>
      <c r="M197" s="235" t="s">
        <v>1</v>
      </c>
      <c r="N197" s="236" t="s">
        <v>44</v>
      </c>
      <c r="O197" s="91"/>
      <c r="P197" s="237">
        <f>O197*H197</f>
        <v>0</v>
      </c>
      <c r="Q197" s="237">
        <v>0</v>
      </c>
      <c r="R197" s="237">
        <f>Q197*H197</f>
        <v>0</v>
      </c>
      <c r="S197" s="237">
        <v>0</v>
      </c>
      <c r="T197" s="238">
        <f>S197*H197</f>
        <v>0</v>
      </c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R197" s="239" t="s">
        <v>214</v>
      </c>
      <c r="AT197" s="239" t="s">
        <v>210</v>
      </c>
      <c r="AU197" s="239" t="s">
        <v>85</v>
      </c>
      <c r="AY197" s="17" t="s">
        <v>208</v>
      </c>
      <c r="BE197" s="240">
        <f>IF(N197="základní",J197,0)</f>
        <v>0</v>
      </c>
      <c r="BF197" s="240">
        <f>IF(N197="snížená",J197,0)</f>
        <v>0</v>
      </c>
      <c r="BG197" s="240">
        <f>IF(N197="zákl. přenesená",J197,0)</f>
        <v>0</v>
      </c>
      <c r="BH197" s="240">
        <f>IF(N197="sníž. přenesená",J197,0)</f>
        <v>0</v>
      </c>
      <c r="BI197" s="240">
        <f>IF(N197="nulová",J197,0)</f>
        <v>0</v>
      </c>
      <c r="BJ197" s="17" t="s">
        <v>91</v>
      </c>
      <c r="BK197" s="240">
        <f>ROUND(I197*H197,2)</f>
        <v>0</v>
      </c>
      <c r="BL197" s="17" t="s">
        <v>214</v>
      </c>
      <c r="BM197" s="239" t="s">
        <v>410</v>
      </c>
    </row>
    <row r="198" s="12" customFormat="1" ht="22.8" customHeight="1">
      <c r="A198" s="12"/>
      <c r="B198" s="211"/>
      <c r="C198" s="212"/>
      <c r="D198" s="213" t="s">
        <v>77</v>
      </c>
      <c r="E198" s="225" t="s">
        <v>2204</v>
      </c>
      <c r="F198" s="225" t="s">
        <v>2205</v>
      </c>
      <c r="G198" s="212"/>
      <c r="H198" s="212"/>
      <c r="I198" s="215"/>
      <c r="J198" s="226">
        <f>BK198</f>
        <v>0</v>
      </c>
      <c r="K198" s="212"/>
      <c r="L198" s="217"/>
      <c r="M198" s="218"/>
      <c r="N198" s="219"/>
      <c r="O198" s="219"/>
      <c r="P198" s="220">
        <f>SUM(P199:P200)</f>
        <v>0</v>
      </c>
      <c r="Q198" s="219"/>
      <c r="R198" s="220">
        <f>SUM(R199:R200)</f>
        <v>0</v>
      </c>
      <c r="S198" s="219"/>
      <c r="T198" s="221">
        <f>SUM(T199:T200)</f>
        <v>0</v>
      </c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R198" s="222" t="s">
        <v>85</v>
      </c>
      <c r="AT198" s="223" t="s">
        <v>77</v>
      </c>
      <c r="AU198" s="223" t="s">
        <v>85</v>
      </c>
      <c r="AY198" s="222" t="s">
        <v>208</v>
      </c>
      <c r="BK198" s="224">
        <f>SUM(BK199:BK200)</f>
        <v>0</v>
      </c>
    </row>
    <row r="199" s="2" customFormat="1" ht="16.5" customHeight="1">
      <c r="A199" s="38"/>
      <c r="B199" s="39"/>
      <c r="C199" s="227" t="s">
        <v>317</v>
      </c>
      <c r="D199" s="227" t="s">
        <v>210</v>
      </c>
      <c r="E199" s="228" t="s">
        <v>2268</v>
      </c>
      <c r="F199" s="229" t="s">
        <v>2257</v>
      </c>
      <c r="G199" s="230" t="s">
        <v>267</v>
      </c>
      <c r="H199" s="231">
        <v>120</v>
      </c>
      <c r="I199" s="232"/>
      <c r="J199" s="233">
        <f>ROUND(I199*H199,2)</f>
        <v>0</v>
      </c>
      <c r="K199" s="234"/>
      <c r="L199" s="44"/>
      <c r="M199" s="235" t="s">
        <v>1</v>
      </c>
      <c r="N199" s="236" t="s">
        <v>44</v>
      </c>
      <c r="O199" s="91"/>
      <c r="P199" s="237">
        <f>O199*H199</f>
        <v>0</v>
      </c>
      <c r="Q199" s="237">
        <v>0</v>
      </c>
      <c r="R199" s="237">
        <f>Q199*H199</f>
        <v>0</v>
      </c>
      <c r="S199" s="237">
        <v>0</v>
      </c>
      <c r="T199" s="238">
        <f>S199*H199</f>
        <v>0</v>
      </c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R199" s="239" t="s">
        <v>214</v>
      </c>
      <c r="AT199" s="239" t="s">
        <v>210</v>
      </c>
      <c r="AU199" s="239" t="s">
        <v>91</v>
      </c>
      <c r="AY199" s="17" t="s">
        <v>208</v>
      </c>
      <c r="BE199" s="240">
        <f>IF(N199="základní",J199,0)</f>
        <v>0</v>
      </c>
      <c r="BF199" s="240">
        <f>IF(N199="snížená",J199,0)</f>
        <v>0</v>
      </c>
      <c r="BG199" s="240">
        <f>IF(N199="zákl. přenesená",J199,0)</f>
        <v>0</v>
      </c>
      <c r="BH199" s="240">
        <f>IF(N199="sníž. přenesená",J199,0)</f>
        <v>0</v>
      </c>
      <c r="BI199" s="240">
        <f>IF(N199="nulová",J199,0)</f>
        <v>0</v>
      </c>
      <c r="BJ199" s="17" t="s">
        <v>91</v>
      </c>
      <c r="BK199" s="240">
        <f>ROUND(I199*H199,2)</f>
        <v>0</v>
      </c>
      <c r="BL199" s="17" t="s">
        <v>214</v>
      </c>
      <c r="BM199" s="239" t="s">
        <v>413</v>
      </c>
    </row>
    <row r="200" s="2" customFormat="1" ht="16.5" customHeight="1">
      <c r="A200" s="38"/>
      <c r="B200" s="39"/>
      <c r="C200" s="227" t="s">
        <v>414</v>
      </c>
      <c r="D200" s="227" t="s">
        <v>210</v>
      </c>
      <c r="E200" s="228" t="s">
        <v>2270</v>
      </c>
      <c r="F200" s="229" t="s">
        <v>2259</v>
      </c>
      <c r="G200" s="230" t="s">
        <v>689</v>
      </c>
      <c r="H200" s="231">
        <v>2</v>
      </c>
      <c r="I200" s="232"/>
      <c r="J200" s="233">
        <f>ROUND(I200*H200,2)</f>
        <v>0</v>
      </c>
      <c r="K200" s="234"/>
      <c r="L200" s="44"/>
      <c r="M200" s="235" t="s">
        <v>1</v>
      </c>
      <c r="N200" s="236" t="s">
        <v>44</v>
      </c>
      <c r="O200" s="91"/>
      <c r="P200" s="237">
        <f>O200*H200</f>
        <v>0</v>
      </c>
      <c r="Q200" s="237">
        <v>0</v>
      </c>
      <c r="R200" s="237">
        <f>Q200*H200</f>
        <v>0</v>
      </c>
      <c r="S200" s="237">
        <v>0</v>
      </c>
      <c r="T200" s="238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9" t="s">
        <v>214</v>
      </c>
      <c r="AT200" s="239" t="s">
        <v>210</v>
      </c>
      <c r="AU200" s="239" t="s">
        <v>91</v>
      </c>
      <c r="AY200" s="17" t="s">
        <v>208</v>
      </c>
      <c r="BE200" s="240">
        <f>IF(N200="základní",J200,0)</f>
        <v>0</v>
      </c>
      <c r="BF200" s="240">
        <f>IF(N200="snížená",J200,0)</f>
        <v>0</v>
      </c>
      <c r="BG200" s="240">
        <f>IF(N200="zákl. přenesená",J200,0)</f>
        <v>0</v>
      </c>
      <c r="BH200" s="240">
        <f>IF(N200="sníž. přenesená",J200,0)</f>
        <v>0</v>
      </c>
      <c r="BI200" s="240">
        <f>IF(N200="nulová",J200,0)</f>
        <v>0</v>
      </c>
      <c r="BJ200" s="17" t="s">
        <v>91</v>
      </c>
      <c r="BK200" s="240">
        <f>ROUND(I200*H200,2)</f>
        <v>0</v>
      </c>
      <c r="BL200" s="17" t="s">
        <v>214</v>
      </c>
      <c r="BM200" s="239" t="s">
        <v>417</v>
      </c>
    </row>
    <row r="201" s="12" customFormat="1" ht="22.8" customHeight="1">
      <c r="A201" s="12"/>
      <c r="B201" s="211"/>
      <c r="C201" s="212"/>
      <c r="D201" s="213" t="s">
        <v>77</v>
      </c>
      <c r="E201" s="225" t="s">
        <v>2260</v>
      </c>
      <c r="F201" s="225" t="s">
        <v>2261</v>
      </c>
      <c r="G201" s="212"/>
      <c r="H201" s="212"/>
      <c r="I201" s="215"/>
      <c r="J201" s="226">
        <f>BK201</f>
        <v>0</v>
      </c>
      <c r="K201" s="212"/>
      <c r="L201" s="217"/>
      <c r="M201" s="218"/>
      <c r="N201" s="219"/>
      <c r="O201" s="219"/>
      <c r="P201" s="220">
        <f>SUM(P202:P203)</f>
        <v>0</v>
      </c>
      <c r="Q201" s="219"/>
      <c r="R201" s="220">
        <f>SUM(R202:R203)</f>
        <v>0</v>
      </c>
      <c r="S201" s="219"/>
      <c r="T201" s="221">
        <f>SUM(T202:T203)</f>
        <v>0</v>
      </c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R201" s="222" t="s">
        <v>85</v>
      </c>
      <c r="AT201" s="223" t="s">
        <v>77</v>
      </c>
      <c r="AU201" s="223" t="s">
        <v>85</v>
      </c>
      <c r="AY201" s="222" t="s">
        <v>208</v>
      </c>
      <c r="BK201" s="224">
        <f>SUM(BK202:BK203)</f>
        <v>0</v>
      </c>
    </row>
    <row r="202" s="2" customFormat="1" ht="16.5" customHeight="1">
      <c r="A202" s="38"/>
      <c r="B202" s="39"/>
      <c r="C202" s="227" t="s">
        <v>322</v>
      </c>
      <c r="D202" s="227" t="s">
        <v>210</v>
      </c>
      <c r="E202" s="228" t="s">
        <v>2272</v>
      </c>
      <c r="F202" s="229" t="s">
        <v>2263</v>
      </c>
      <c r="G202" s="230" t="s">
        <v>2129</v>
      </c>
      <c r="H202" s="231">
        <v>8</v>
      </c>
      <c r="I202" s="232"/>
      <c r="J202" s="233">
        <f>ROUND(I202*H202,2)</f>
        <v>0</v>
      </c>
      <c r="K202" s="234"/>
      <c r="L202" s="44"/>
      <c r="M202" s="235" t="s">
        <v>1</v>
      </c>
      <c r="N202" s="236" t="s">
        <v>44</v>
      </c>
      <c r="O202" s="91"/>
      <c r="P202" s="237">
        <f>O202*H202</f>
        <v>0</v>
      </c>
      <c r="Q202" s="237">
        <v>0</v>
      </c>
      <c r="R202" s="237">
        <f>Q202*H202</f>
        <v>0</v>
      </c>
      <c r="S202" s="237">
        <v>0</v>
      </c>
      <c r="T202" s="238">
        <f>S202*H202</f>
        <v>0</v>
      </c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R202" s="239" t="s">
        <v>214</v>
      </c>
      <c r="AT202" s="239" t="s">
        <v>210</v>
      </c>
      <c r="AU202" s="239" t="s">
        <v>91</v>
      </c>
      <c r="AY202" s="17" t="s">
        <v>208</v>
      </c>
      <c r="BE202" s="240">
        <f>IF(N202="základní",J202,0)</f>
        <v>0</v>
      </c>
      <c r="BF202" s="240">
        <f>IF(N202="snížená",J202,0)</f>
        <v>0</v>
      </c>
      <c r="BG202" s="240">
        <f>IF(N202="zákl. přenesená",J202,0)</f>
        <v>0</v>
      </c>
      <c r="BH202" s="240">
        <f>IF(N202="sníž. přenesená",J202,0)</f>
        <v>0</v>
      </c>
      <c r="BI202" s="240">
        <f>IF(N202="nulová",J202,0)</f>
        <v>0</v>
      </c>
      <c r="BJ202" s="17" t="s">
        <v>91</v>
      </c>
      <c r="BK202" s="240">
        <f>ROUND(I202*H202,2)</f>
        <v>0</v>
      </c>
      <c r="BL202" s="17" t="s">
        <v>214</v>
      </c>
      <c r="BM202" s="239" t="s">
        <v>426</v>
      </c>
    </row>
    <row r="203" s="2" customFormat="1" ht="16.5" customHeight="1">
      <c r="A203" s="38"/>
      <c r="B203" s="39"/>
      <c r="C203" s="227" t="s">
        <v>430</v>
      </c>
      <c r="D203" s="227" t="s">
        <v>210</v>
      </c>
      <c r="E203" s="228" t="s">
        <v>2279</v>
      </c>
      <c r="F203" s="229" t="s">
        <v>2265</v>
      </c>
      <c r="G203" s="230" t="s">
        <v>689</v>
      </c>
      <c r="H203" s="231">
        <v>2</v>
      </c>
      <c r="I203" s="232"/>
      <c r="J203" s="233">
        <f>ROUND(I203*H203,2)</f>
        <v>0</v>
      </c>
      <c r="K203" s="234"/>
      <c r="L203" s="44"/>
      <c r="M203" s="235" t="s">
        <v>1</v>
      </c>
      <c r="N203" s="236" t="s">
        <v>44</v>
      </c>
      <c r="O203" s="91"/>
      <c r="P203" s="237">
        <f>O203*H203</f>
        <v>0</v>
      </c>
      <c r="Q203" s="237">
        <v>0</v>
      </c>
      <c r="R203" s="237">
        <f>Q203*H203</f>
        <v>0</v>
      </c>
      <c r="S203" s="237">
        <v>0</v>
      </c>
      <c r="T203" s="238">
        <f>S203*H203</f>
        <v>0</v>
      </c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R203" s="239" t="s">
        <v>214</v>
      </c>
      <c r="AT203" s="239" t="s">
        <v>210</v>
      </c>
      <c r="AU203" s="239" t="s">
        <v>91</v>
      </c>
      <c r="AY203" s="17" t="s">
        <v>208</v>
      </c>
      <c r="BE203" s="240">
        <f>IF(N203="základní",J203,0)</f>
        <v>0</v>
      </c>
      <c r="BF203" s="240">
        <f>IF(N203="snížená",J203,0)</f>
        <v>0</v>
      </c>
      <c r="BG203" s="240">
        <f>IF(N203="zákl. přenesená",J203,0)</f>
        <v>0</v>
      </c>
      <c r="BH203" s="240">
        <f>IF(N203="sníž. přenesená",J203,0)</f>
        <v>0</v>
      </c>
      <c r="BI203" s="240">
        <f>IF(N203="nulová",J203,0)</f>
        <v>0</v>
      </c>
      <c r="BJ203" s="17" t="s">
        <v>91</v>
      </c>
      <c r="BK203" s="240">
        <f>ROUND(I203*H203,2)</f>
        <v>0</v>
      </c>
      <c r="BL203" s="17" t="s">
        <v>214</v>
      </c>
      <c r="BM203" s="239" t="s">
        <v>433</v>
      </c>
    </row>
    <row r="204" s="12" customFormat="1" ht="25.92" customHeight="1">
      <c r="A204" s="12"/>
      <c r="B204" s="211"/>
      <c r="C204" s="212"/>
      <c r="D204" s="213" t="s">
        <v>77</v>
      </c>
      <c r="E204" s="214" t="s">
        <v>2266</v>
      </c>
      <c r="F204" s="214" t="s">
        <v>4090</v>
      </c>
      <c r="G204" s="212"/>
      <c r="H204" s="212"/>
      <c r="I204" s="215"/>
      <c r="J204" s="216">
        <f>BK204</f>
        <v>0</v>
      </c>
      <c r="K204" s="212"/>
      <c r="L204" s="217"/>
      <c r="M204" s="218"/>
      <c r="N204" s="219"/>
      <c r="O204" s="219"/>
      <c r="P204" s="220">
        <f>SUM(P205:P206)</f>
        <v>0</v>
      </c>
      <c r="Q204" s="219"/>
      <c r="R204" s="220">
        <f>SUM(R205:R206)</f>
        <v>0</v>
      </c>
      <c r="S204" s="219"/>
      <c r="T204" s="221">
        <f>SUM(T205:T206)</f>
        <v>0</v>
      </c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R204" s="222" t="s">
        <v>85</v>
      </c>
      <c r="AT204" s="223" t="s">
        <v>77</v>
      </c>
      <c r="AU204" s="223" t="s">
        <v>78</v>
      </c>
      <c r="AY204" s="222" t="s">
        <v>208</v>
      </c>
      <c r="BK204" s="224">
        <f>SUM(BK205:BK206)</f>
        <v>0</v>
      </c>
    </row>
    <row r="205" s="2" customFormat="1" ht="16.5" customHeight="1">
      <c r="A205" s="38"/>
      <c r="B205" s="39"/>
      <c r="C205" s="227" t="s">
        <v>326</v>
      </c>
      <c r="D205" s="227" t="s">
        <v>210</v>
      </c>
      <c r="E205" s="228" t="s">
        <v>2281</v>
      </c>
      <c r="F205" s="229" t="s">
        <v>4091</v>
      </c>
      <c r="G205" s="230" t="s">
        <v>689</v>
      </c>
      <c r="H205" s="231">
        <v>1</v>
      </c>
      <c r="I205" s="232"/>
      <c r="J205" s="233">
        <f>ROUND(I205*H205,2)</f>
        <v>0</v>
      </c>
      <c r="K205" s="234"/>
      <c r="L205" s="44"/>
      <c r="M205" s="235" t="s">
        <v>1</v>
      </c>
      <c r="N205" s="236" t="s">
        <v>44</v>
      </c>
      <c r="O205" s="91"/>
      <c r="P205" s="237">
        <f>O205*H205</f>
        <v>0</v>
      </c>
      <c r="Q205" s="237">
        <v>0</v>
      </c>
      <c r="R205" s="237">
        <f>Q205*H205</f>
        <v>0</v>
      </c>
      <c r="S205" s="237">
        <v>0</v>
      </c>
      <c r="T205" s="238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9" t="s">
        <v>214</v>
      </c>
      <c r="AT205" s="239" t="s">
        <v>210</v>
      </c>
      <c r="AU205" s="239" t="s">
        <v>85</v>
      </c>
      <c r="AY205" s="17" t="s">
        <v>208</v>
      </c>
      <c r="BE205" s="240">
        <f>IF(N205="základní",J205,0)</f>
        <v>0</v>
      </c>
      <c r="BF205" s="240">
        <f>IF(N205="snížená",J205,0)</f>
        <v>0</v>
      </c>
      <c r="BG205" s="240">
        <f>IF(N205="zákl. přenesená",J205,0)</f>
        <v>0</v>
      </c>
      <c r="BH205" s="240">
        <f>IF(N205="sníž. přenesená",J205,0)</f>
        <v>0</v>
      </c>
      <c r="BI205" s="240">
        <f>IF(N205="nulová",J205,0)</f>
        <v>0</v>
      </c>
      <c r="BJ205" s="17" t="s">
        <v>91</v>
      </c>
      <c r="BK205" s="240">
        <f>ROUND(I205*H205,2)</f>
        <v>0</v>
      </c>
      <c r="BL205" s="17" t="s">
        <v>214</v>
      </c>
      <c r="BM205" s="239" t="s">
        <v>440</v>
      </c>
    </row>
    <row r="206" s="2" customFormat="1" ht="16.5" customHeight="1">
      <c r="A206" s="38"/>
      <c r="B206" s="39"/>
      <c r="C206" s="227" t="s">
        <v>448</v>
      </c>
      <c r="D206" s="227" t="s">
        <v>210</v>
      </c>
      <c r="E206" s="228" t="s">
        <v>2285</v>
      </c>
      <c r="F206" s="229" t="s">
        <v>4092</v>
      </c>
      <c r="G206" s="230" t="s">
        <v>2474</v>
      </c>
      <c r="H206" s="231">
        <v>1</v>
      </c>
      <c r="I206" s="232"/>
      <c r="J206" s="233">
        <f>ROUND(I206*H206,2)</f>
        <v>0</v>
      </c>
      <c r="K206" s="234"/>
      <c r="L206" s="44"/>
      <c r="M206" s="235" t="s">
        <v>1</v>
      </c>
      <c r="N206" s="236" t="s">
        <v>44</v>
      </c>
      <c r="O206" s="91"/>
      <c r="P206" s="237">
        <f>O206*H206</f>
        <v>0</v>
      </c>
      <c r="Q206" s="237">
        <v>0</v>
      </c>
      <c r="R206" s="237">
        <f>Q206*H206</f>
        <v>0</v>
      </c>
      <c r="S206" s="237">
        <v>0</v>
      </c>
      <c r="T206" s="238">
        <f>S206*H206</f>
        <v>0</v>
      </c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R206" s="239" t="s">
        <v>214</v>
      </c>
      <c r="AT206" s="239" t="s">
        <v>210</v>
      </c>
      <c r="AU206" s="239" t="s">
        <v>85</v>
      </c>
      <c r="AY206" s="17" t="s">
        <v>208</v>
      </c>
      <c r="BE206" s="240">
        <f>IF(N206="základní",J206,0)</f>
        <v>0</v>
      </c>
      <c r="BF206" s="240">
        <f>IF(N206="snížená",J206,0)</f>
        <v>0</v>
      </c>
      <c r="BG206" s="240">
        <f>IF(N206="zákl. přenesená",J206,0)</f>
        <v>0</v>
      </c>
      <c r="BH206" s="240">
        <f>IF(N206="sníž. přenesená",J206,0)</f>
        <v>0</v>
      </c>
      <c r="BI206" s="240">
        <f>IF(N206="nulová",J206,0)</f>
        <v>0</v>
      </c>
      <c r="BJ206" s="17" t="s">
        <v>91</v>
      </c>
      <c r="BK206" s="240">
        <f>ROUND(I206*H206,2)</f>
        <v>0</v>
      </c>
      <c r="BL206" s="17" t="s">
        <v>214</v>
      </c>
      <c r="BM206" s="239" t="s">
        <v>451</v>
      </c>
    </row>
    <row r="207" s="12" customFormat="1" ht="25.92" customHeight="1">
      <c r="A207" s="12"/>
      <c r="B207" s="211"/>
      <c r="C207" s="212"/>
      <c r="D207" s="213" t="s">
        <v>77</v>
      </c>
      <c r="E207" s="214" t="s">
        <v>2275</v>
      </c>
      <c r="F207" s="214" t="s">
        <v>2276</v>
      </c>
      <c r="G207" s="212"/>
      <c r="H207" s="212"/>
      <c r="I207" s="215"/>
      <c r="J207" s="216">
        <f>BK207</f>
        <v>0</v>
      </c>
      <c r="K207" s="212"/>
      <c r="L207" s="217"/>
      <c r="M207" s="218"/>
      <c r="N207" s="219"/>
      <c r="O207" s="219"/>
      <c r="P207" s="220">
        <f>P208+SUM(P209:P216)+P226+P230+P235</f>
        <v>0</v>
      </c>
      <c r="Q207" s="219"/>
      <c r="R207" s="220">
        <f>R208+SUM(R209:R216)+R226+R230+R235</f>
        <v>0</v>
      </c>
      <c r="S207" s="219"/>
      <c r="T207" s="221">
        <f>T208+SUM(T209:T216)+T226+T230+T235</f>
        <v>0</v>
      </c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R207" s="222" t="s">
        <v>85</v>
      </c>
      <c r="AT207" s="223" t="s">
        <v>77</v>
      </c>
      <c r="AU207" s="223" t="s">
        <v>78</v>
      </c>
      <c r="AY207" s="222" t="s">
        <v>208</v>
      </c>
      <c r="BK207" s="224">
        <f>BK208+SUM(BK209:BK216)+BK226+BK230+BK235</f>
        <v>0</v>
      </c>
    </row>
    <row r="208" s="2" customFormat="1" ht="16.5" customHeight="1">
      <c r="A208" s="38"/>
      <c r="B208" s="39"/>
      <c r="C208" s="227" t="s">
        <v>331</v>
      </c>
      <c r="D208" s="227" t="s">
        <v>210</v>
      </c>
      <c r="E208" s="228" t="s">
        <v>2287</v>
      </c>
      <c r="F208" s="229" t="s">
        <v>4093</v>
      </c>
      <c r="G208" s="230" t="s">
        <v>689</v>
      </c>
      <c r="H208" s="231">
        <v>1</v>
      </c>
      <c r="I208" s="232"/>
      <c r="J208" s="233">
        <f>ROUND(I208*H208,2)</f>
        <v>0</v>
      </c>
      <c r="K208" s="234"/>
      <c r="L208" s="44"/>
      <c r="M208" s="235" t="s">
        <v>1</v>
      </c>
      <c r="N208" s="236" t="s">
        <v>44</v>
      </c>
      <c r="O208" s="91"/>
      <c r="P208" s="237">
        <f>O208*H208</f>
        <v>0</v>
      </c>
      <c r="Q208" s="237">
        <v>0</v>
      </c>
      <c r="R208" s="237">
        <f>Q208*H208</f>
        <v>0</v>
      </c>
      <c r="S208" s="237">
        <v>0</v>
      </c>
      <c r="T208" s="238">
        <f>S208*H208</f>
        <v>0</v>
      </c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R208" s="239" t="s">
        <v>214</v>
      </c>
      <c r="AT208" s="239" t="s">
        <v>210</v>
      </c>
      <c r="AU208" s="239" t="s">
        <v>85</v>
      </c>
      <c r="AY208" s="17" t="s">
        <v>208</v>
      </c>
      <c r="BE208" s="240">
        <f>IF(N208="základní",J208,0)</f>
        <v>0</v>
      </c>
      <c r="BF208" s="240">
        <f>IF(N208="snížená",J208,0)</f>
        <v>0</v>
      </c>
      <c r="BG208" s="240">
        <f>IF(N208="zákl. přenesená",J208,0)</f>
        <v>0</v>
      </c>
      <c r="BH208" s="240">
        <f>IF(N208="sníž. přenesená",J208,0)</f>
        <v>0</v>
      </c>
      <c r="BI208" s="240">
        <f>IF(N208="nulová",J208,0)</f>
        <v>0</v>
      </c>
      <c r="BJ208" s="17" t="s">
        <v>91</v>
      </c>
      <c r="BK208" s="240">
        <f>ROUND(I208*H208,2)</f>
        <v>0</v>
      </c>
      <c r="BL208" s="17" t="s">
        <v>214</v>
      </c>
      <c r="BM208" s="239" t="s">
        <v>455</v>
      </c>
    </row>
    <row r="209" s="2" customFormat="1" ht="16.5" customHeight="1">
      <c r="A209" s="38"/>
      <c r="B209" s="39"/>
      <c r="C209" s="227" t="s">
        <v>457</v>
      </c>
      <c r="D209" s="227" t="s">
        <v>210</v>
      </c>
      <c r="E209" s="228" t="s">
        <v>2289</v>
      </c>
      <c r="F209" s="229" t="s">
        <v>4094</v>
      </c>
      <c r="G209" s="230" t="s">
        <v>689</v>
      </c>
      <c r="H209" s="231">
        <v>1</v>
      </c>
      <c r="I209" s="232"/>
      <c r="J209" s="233">
        <f>ROUND(I209*H209,2)</f>
        <v>0</v>
      </c>
      <c r="K209" s="234"/>
      <c r="L209" s="44"/>
      <c r="M209" s="235" t="s">
        <v>1</v>
      </c>
      <c r="N209" s="236" t="s">
        <v>44</v>
      </c>
      <c r="O209" s="91"/>
      <c r="P209" s="237">
        <f>O209*H209</f>
        <v>0</v>
      </c>
      <c r="Q209" s="237">
        <v>0</v>
      </c>
      <c r="R209" s="237">
        <f>Q209*H209</f>
        <v>0</v>
      </c>
      <c r="S209" s="237">
        <v>0</v>
      </c>
      <c r="T209" s="238">
        <f>S209*H209</f>
        <v>0</v>
      </c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R209" s="239" t="s">
        <v>214</v>
      </c>
      <c r="AT209" s="239" t="s">
        <v>210</v>
      </c>
      <c r="AU209" s="239" t="s">
        <v>85</v>
      </c>
      <c r="AY209" s="17" t="s">
        <v>208</v>
      </c>
      <c r="BE209" s="240">
        <f>IF(N209="základní",J209,0)</f>
        <v>0</v>
      </c>
      <c r="BF209" s="240">
        <f>IF(N209="snížená",J209,0)</f>
        <v>0</v>
      </c>
      <c r="BG209" s="240">
        <f>IF(N209="zákl. přenesená",J209,0)</f>
        <v>0</v>
      </c>
      <c r="BH209" s="240">
        <f>IF(N209="sníž. přenesená",J209,0)</f>
        <v>0</v>
      </c>
      <c r="BI209" s="240">
        <f>IF(N209="nulová",J209,0)</f>
        <v>0</v>
      </c>
      <c r="BJ209" s="17" t="s">
        <v>91</v>
      </c>
      <c r="BK209" s="240">
        <f>ROUND(I209*H209,2)</f>
        <v>0</v>
      </c>
      <c r="BL209" s="17" t="s">
        <v>214</v>
      </c>
      <c r="BM209" s="239" t="s">
        <v>460</v>
      </c>
    </row>
    <row r="210" s="2" customFormat="1" ht="21.75" customHeight="1">
      <c r="A210" s="38"/>
      <c r="B210" s="39"/>
      <c r="C210" s="227" t="s">
        <v>334</v>
      </c>
      <c r="D210" s="227" t="s">
        <v>210</v>
      </c>
      <c r="E210" s="228" t="s">
        <v>2291</v>
      </c>
      <c r="F210" s="229" t="s">
        <v>4095</v>
      </c>
      <c r="G210" s="230" t="s">
        <v>689</v>
      </c>
      <c r="H210" s="231">
        <v>1</v>
      </c>
      <c r="I210" s="232"/>
      <c r="J210" s="233">
        <f>ROUND(I210*H210,2)</f>
        <v>0</v>
      </c>
      <c r="K210" s="234"/>
      <c r="L210" s="44"/>
      <c r="M210" s="235" t="s">
        <v>1</v>
      </c>
      <c r="N210" s="236" t="s">
        <v>44</v>
      </c>
      <c r="O210" s="91"/>
      <c r="P210" s="237">
        <f>O210*H210</f>
        <v>0</v>
      </c>
      <c r="Q210" s="237">
        <v>0</v>
      </c>
      <c r="R210" s="237">
        <f>Q210*H210</f>
        <v>0</v>
      </c>
      <c r="S210" s="237">
        <v>0</v>
      </c>
      <c r="T210" s="238">
        <f>S210*H210</f>
        <v>0</v>
      </c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R210" s="239" t="s">
        <v>214</v>
      </c>
      <c r="AT210" s="239" t="s">
        <v>210</v>
      </c>
      <c r="AU210" s="239" t="s">
        <v>85</v>
      </c>
      <c r="AY210" s="17" t="s">
        <v>208</v>
      </c>
      <c r="BE210" s="240">
        <f>IF(N210="základní",J210,0)</f>
        <v>0</v>
      </c>
      <c r="BF210" s="240">
        <f>IF(N210="snížená",J210,0)</f>
        <v>0</v>
      </c>
      <c r="BG210" s="240">
        <f>IF(N210="zákl. přenesená",J210,0)</f>
        <v>0</v>
      </c>
      <c r="BH210" s="240">
        <f>IF(N210="sníž. přenesená",J210,0)</f>
        <v>0</v>
      </c>
      <c r="BI210" s="240">
        <f>IF(N210="nulová",J210,0)</f>
        <v>0</v>
      </c>
      <c r="BJ210" s="17" t="s">
        <v>91</v>
      </c>
      <c r="BK210" s="240">
        <f>ROUND(I210*H210,2)</f>
        <v>0</v>
      </c>
      <c r="BL210" s="17" t="s">
        <v>214</v>
      </c>
      <c r="BM210" s="239" t="s">
        <v>463</v>
      </c>
    </row>
    <row r="211" s="2" customFormat="1" ht="16.5" customHeight="1">
      <c r="A211" s="38"/>
      <c r="B211" s="39"/>
      <c r="C211" s="227" t="s">
        <v>464</v>
      </c>
      <c r="D211" s="227" t="s">
        <v>210</v>
      </c>
      <c r="E211" s="228" t="s">
        <v>2293</v>
      </c>
      <c r="F211" s="229" t="s">
        <v>4096</v>
      </c>
      <c r="G211" s="230" t="s">
        <v>689</v>
      </c>
      <c r="H211" s="231">
        <v>1</v>
      </c>
      <c r="I211" s="232"/>
      <c r="J211" s="233">
        <f>ROUND(I211*H211,2)</f>
        <v>0</v>
      </c>
      <c r="K211" s="234"/>
      <c r="L211" s="44"/>
      <c r="M211" s="235" t="s">
        <v>1</v>
      </c>
      <c r="N211" s="236" t="s">
        <v>44</v>
      </c>
      <c r="O211" s="91"/>
      <c r="P211" s="237">
        <f>O211*H211</f>
        <v>0</v>
      </c>
      <c r="Q211" s="237">
        <v>0</v>
      </c>
      <c r="R211" s="237">
        <f>Q211*H211</f>
        <v>0</v>
      </c>
      <c r="S211" s="237">
        <v>0</v>
      </c>
      <c r="T211" s="238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9" t="s">
        <v>214</v>
      </c>
      <c r="AT211" s="239" t="s">
        <v>210</v>
      </c>
      <c r="AU211" s="239" t="s">
        <v>85</v>
      </c>
      <c r="AY211" s="17" t="s">
        <v>208</v>
      </c>
      <c r="BE211" s="240">
        <f>IF(N211="základní",J211,0)</f>
        <v>0</v>
      </c>
      <c r="BF211" s="240">
        <f>IF(N211="snížená",J211,0)</f>
        <v>0</v>
      </c>
      <c r="BG211" s="240">
        <f>IF(N211="zákl. přenesená",J211,0)</f>
        <v>0</v>
      </c>
      <c r="BH211" s="240">
        <f>IF(N211="sníž. přenesená",J211,0)</f>
        <v>0</v>
      </c>
      <c r="BI211" s="240">
        <f>IF(N211="nulová",J211,0)</f>
        <v>0</v>
      </c>
      <c r="BJ211" s="17" t="s">
        <v>91</v>
      </c>
      <c r="BK211" s="240">
        <f>ROUND(I211*H211,2)</f>
        <v>0</v>
      </c>
      <c r="BL211" s="17" t="s">
        <v>214</v>
      </c>
      <c r="BM211" s="239" t="s">
        <v>467</v>
      </c>
    </row>
    <row r="212" s="2" customFormat="1" ht="16.5" customHeight="1">
      <c r="A212" s="38"/>
      <c r="B212" s="39"/>
      <c r="C212" s="227" t="s">
        <v>339</v>
      </c>
      <c r="D212" s="227" t="s">
        <v>210</v>
      </c>
      <c r="E212" s="228" t="s">
        <v>2295</v>
      </c>
      <c r="F212" s="229" t="s">
        <v>4097</v>
      </c>
      <c r="G212" s="230" t="s">
        <v>689</v>
      </c>
      <c r="H212" s="231">
        <v>1</v>
      </c>
      <c r="I212" s="232"/>
      <c r="J212" s="233">
        <f>ROUND(I212*H212,2)</f>
        <v>0</v>
      </c>
      <c r="K212" s="234"/>
      <c r="L212" s="44"/>
      <c r="M212" s="235" t="s">
        <v>1</v>
      </c>
      <c r="N212" s="236" t="s">
        <v>44</v>
      </c>
      <c r="O212" s="91"/>
      <c r="P212" s="237">
        <f>O212*H212</f>
        <v>0</v>
      </c>
      <c r="Q212" s="237">
        <v>0</v>
      </c>
      <c r="R212" s="237">
        <f>Q212*H212</f>
        <v>0</v>
      </c>
      <c r="S212" s="237">
        <v>0</v>
      </c>
      <c r="T212" s="238">
        <f>S212*H212</f>
        <v>0</v>
      </c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R212" s="239" t="s">
        <v>214</v>
      </c>
      <c r="AT212" s="239" t="s">
        <v>210</v>
      </c>
      <c r="AU212" s="239" t="s">
        <v>85</v>
      </c>
      <c r="AY212" s="17" t="s">
        <v>208</v>
      </c>
      <c r="BE212" s="240">
        <f>IF(N212="základní",J212,0)</f>
        <v>0</v>
      </c>
      <c r="BF212" s="240">
        <f>IF(N212="snížená",J212,0)</f>
        <v>0</v>
      </c>
      <c r="BG212" s="240">
        <f>IF(N212="zákl. přenesená",J212,0)</f>
        <v>0</v>
      </c>
      <c r="BH212" s="240">
        <f>IF(N212="sníž. přenesená",J212,0)</f>
        <v>0</v>
      </c>
      <c r="BI212" s="240">
        <f>IF(N212="nulová",J212,0)</f>
        <v>0</v>
      </c>
      <c r="BJ212" s="17" t="s">
        <v>91</v>
      </c>
      <c r="BK212" s="240">
        <f>ROUND(I212*H212,2)</f>
        <v>0</v>
      </c>
      <c r="BL212" s="17" t="s">
        <v>214</v>
      </c>
      <c r="BM212" s="239" t="s">
        <v>470</v>
      </c>
    </row>
    <row r="213" s="2" customFormat="1" ht="16.5" customHeight="1">
      <c r="A213" s="38"/>
      <c r="B213" s="39"/>
      <c r="C213" s="227" t="s">
        <v>471</v>
      </c>
      <c r="D213" s="227" t="s">
        <v>210</v>
      </c>
      <c r="E213" s="228" t="s">
        <v>2298</v>
      </c>
      <c r="F213" s="229" t="s">
        <v>4098</v>
      </c>
      <c r="G213" s="230" t="s">
        <v>689</v>
      </c>
      <c r="H213" s="231">
        <v>1</v>
      </c>
      <c r="I213" s="232"/>
      <c r="J213" s="233">
        <f>ROUND(I213*H213,2)</f>
        <v>0</v>
      </c>
      <c r="K213" s="234"/>
      <c r="L213" s="44"/>
      <c r="M213" s="235" t="s">
        <v>1</v>
      </c>
      <c r="N213" s="236" t="s">
        <v>44</v>
      </c>
      <c r="O213" s="91"/>
      <c r="P213" s="237">
        <f>O213*H213</f>
        <v>0</v>
      </c>
      <c r="Q213" s="237">
        <v>0</v>
      </c>
      <c r="R213" s="237">
        <f>Q213*H213</f>
        <v>0</v>
      </c>
      <c r="S213" s="237">
        <v>0</v>
      </c>
      <c r="T213" s="238">
        <f>S213*H213</f>
        <v>0</v>
      </c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R213" s="239" t="s">
        <v>214</v>
      </c>
      <c r="AT213" s="239" t="s">
        <v>210</v>
      </c>
      <c r="AU213" s="239" t="s">
        <v>85</v>
      </c>
      <c r="AY213" s="17" t="s">
        <v>208</v>
      </c>
      <c r="BE213" s="240">
        <f>IF(N213="základní",J213,0)</f>
        <v>0</v>
      </c>
      <c r="BF213" s="240">
        <f>IF(N213="snížená",J213,0)</f>
        <v>0</v>
      </c>
      <c r="BG213" s="240">
        <f>IF(N213="zákl. přenesená",J213,0)</f>
        <v>0</v>
      </c>
      <c r="BH213" s="240">
        <f>IF(N213="sníž. přenesená",J213,0)</f>
        <v>0</v>
      </c>
      <c r="BI213" s="240">
        <f>IF(N213="nulová",J213,0)</f>
        <v>0</v>
      </c>
      <c r="BJ213" s="17" t="s">
        <v>91</v>
      </c>
      <c r="BK213" s="240">
        <f>ROUND(I213*H213,2)</f>
        <v>0</v>
      </c>
      <c r="BL213" s="17" t="s">
        <v>214</v>
      </c>
      <c r="BM213" s="239" t="s">
        <v>474</v>
      </c>
    </row>
    <row r="214" s="2" customFormat="1" ht="16.5" customHeight="1">
      <c r="A214" s="38"/>
      <c r="B214" s="39"/>
      <c r="C214" s="227" t="s">
        <v>343</v>
      </c>
      <c r="D214" s="227" t="s">
        <v>210</v>
      </c>
      <c r="E214" s="228" t="s">
        <v>2302</v>
      </c>
      <c r="F214" s="229" t="s">
        <v>4099</v>
      </c>
      <c r="G214" s="230" t="s">
        <v>689</v>
      </c>
      <c r="H214" s="231">
        <v>100</v>
      </c>
      <c r="I214" s="232"/>
      <c r="J214" s="233">
        <f>ROUND(I214*H214,2)</f>
        <v>0</v>
      </c>
      <c r="K214" s="234"/>
      <c r="L214" s="44"/>
      <c r="M214" s="235" t="s">
        <v>1</v>
      </c>
      <c r="N214" s="236" t="s">
        <v>44</v>
      </c>
      <c r="O214" s="91"/>
      <c r="P214" s="237">
        <f>O214*H214</f>
        <v>0</v>
      </c>
      <c r="Q214" s="237">
        <v>0</v>
      </c>
      <c r="R214" s="237">
        <f>Q214*H214</f>
        <v>0</v>
      </c>
      <c r="S214" s="237">
        <v>0</v>
      </c>
      <c r="T214" s="238">
        <f>S214*H214</f>
        <v>0</v>
      </c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R214" s="239" t="s">
        <v>214</v>
      </c>
      <c r="AT214" s="239" t="s">
        <v>210</v>
      </c>
      <c r="AU214" s="239" t="s">
        <v>85</v>
      </c>
      <c r="AY214" s="17" t="s">
        <v>208</v>
      </c>
      <c r="BE214" s="240">
        <f>IF(N214="základní",J214,0)</f>
        <v>0</v>
      </c>
      <c r="BF214" s="240">
        <f>IF(N214="snížená",J214,0)</f>
        <v>0</v>
      </c>
      <c r="BG214" s="240">
        <f>IF(N214="zákl. přenesená",J214,0)</f>
        <v>0</v>
      </c>
      <c r="BH214" s="240">
        <f>IF(N214="sníž. přenesená",J214,0)</f>
        <v>0</v>
      </c>
      <c r="BI214" s="240">
        <f>IF(N214="nulová",J214,0)</f>
        <v>0</v>
      </c>
      <c r="BJ214" s="17" t="s">
        <v>91</v>
      </c>
      <c r="BK214" s="240">
        <f>ROUND(I214*H214,2)</f>
        <v>0</v>
      </c>
      <c r="BL214" s="17" t="s">
        <v>214</v>
      </c>
      <c r="BM214" s="239" t="s">
        <v>479</v>
      </c>
    </row>
    <row r="215" s="2" customFormat="1" ht="16.5" customHeight="1">
      <c r="A215" s="38"/>
      <c r="B215" s="39"/>
      <c r="C215" s="227" t="s">
        <v>481</v>
      </c>
      <c r="D215" s="227" t="s">
        <v>210</v>
      </c>
      <c r="E215" s="228" t="s">
        <v>2304</v>
      </c>
      <c r="F215" s="229" t="s">
        <v>4100</v>
      </c>
      <c r="G215" s="230" t="s">
        <v>689</v>
      </c>
      <c r="H215" s="231">
        <v>2</v>
      </c>
      <c r="I215" s="232"/>
      <c r="J215" s="233">
        <f>ROUND(I215*H215,2)</f>
        <v>0</v>
      </c>
      <c r="K215" s="234"/>
      <c r="L215" s="44"/>
      <c r="M215" s="235" t="s">
        <v>1</v>
      </c>
      <c r="N215" s="236" t="s">
        <v>44</v>
      </c>
      <c r="O215" s="91"/>
      <c r="P215" s="237">
        <f>O215*H215</f>
        <v>0</v>
      </c>
      <c r="Q215" s="237">
        <v>0</v>
      </c>
      <c r="R215" s="237">
        <f>Q215*H215</f>
        <v>0</v>
      </c>
      <c r="S215" s="237">
        <v>0</v>
      </c>
      <c r="T215" s="238">
        <f>S215*H215</f>
        <v>0</v>
      </c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R215" s="239" t="s">
        <v>214</v>
      </c>
      <c r="AT215" s="239" t="s">
        <v>210</v>
      </c>
      <c r="AU215" s="239" t="s">
        <v>85</v>
      </c>
      <c r="AY215" s="17" t="s">
        <v>208</v>
      </c>
      <c r="BE215" s="240">
        <f>IF(N215="základní",J215,0)</f>
        <v>0</v>
      </c>
      <c r="BF215" s="240">
        <f>IF(N215="snížená",J215,0)</f>
        <v>0</v>
      </c>
      <c r="BG215" s="240">
        <f>IF(N215="zákl. přenesená",J215,0)</f>
        <v>0</v>
      </c>
      <c r="BH215" s="240">
        <f>IF(N215="sníž. přenesená",J215,0)</f>
        <v>0</v>
      </c>
      <c r="BI215" s="240">
        <f>IF(N215="nulová",J215,0)</f>
        <v>0</v>
      </c>
      <c r="BJ215" s="17" t="s">
        <v>91</v>
      </c>
      <c r="BK215" s="240">
        <f>ROUND(I215*H215,2)</f>
        <v>0</v>
      </c>
      <c r="BL215" s="17" t="s">
        <v>214</v>
      </c>
      <c r="BM215" s="239" t="s">
        <v>484</v>
      </c>
    </row>
    <row r="216" s="12" customFormat="1" ht="22.8" customHeight="1">
      <c r="A216" s="12"/>
      <c r="B216" s="211"/>
      <c r="C216" s="212"/>
      <c r="D216" s="213" t="s">
        <v>77</v>
      </c>
      <c r="E216" s="225" t="s">
        <v>2277</v>
      </c>
      <c r="F216" s="225" t="s">
        <v>2278</v>
      </c>
      <c r="G216" s="212"/>
      <c r="H216" s="212"/>
      <c r="I216" s="215"/>
      <c r="J216" s="226">
        <f>BK216</f>
        <v>0</v>
      </c>
      <c r="K216" s="212"/>
      <c r="L216" s="217"/>
      <c r="M216" s="218"/>
      <c r="N216" s="219"/>
      <c r="O216" s="219"/>
      <c r="P216" s="220">
        <f>SUM(P217:P225)</f>
        <v>0</v>
      </c>
      <c r="Q216" s="219"/>
      <c r="R216" s="220">
        <f>SUM(R217:R225)</f>
        <v>0</v>
      </c>
      <c r="S216" s="219"/>
      <c r="T216" s="221">
        <f>SUM(T217:T225)</f>
        <v>0</v>
      </c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R216" s="222" t="s">
        <v>85</v>
      </c>
      <c r="AT216" s="223" t="s">
        <v>77</v>
      </c>
      <c r="AU216" s="223" t="s">
        <v>85</v>
      </c>
      <c r="AY216" s="222" t="s">
        <v>208</v>
      </c>
      <c r="BK216" s="224">
        <f>SUM(BK217:BK225)</f>
        <v>0</v>
      </c>
    </row>
    <row r="217" s="2" customFormat="1" ht="24.15" customHeight="1">
      <c r="A217" s="38"/>
      <c r="B217" s="39"/>
      <c r="C217" s="227" t="s">
        <v>347</v>
      </c>
      <c r="D217" s="227" t="s">
        <v>210</v>
      </c>
      <c r="E217" s="228" t="s">
        <v>2306</v>
      </c>
      <c r="F217" s="229" t="s">
        <v>4101</v>
      </c>
      <c r="G217" s="230" t="s">
        <v>689</v>
      </c>
      <c r="H217" s="231">
        <v>1</v>
      </c>
      <c r="I217" s="232"/>
      <c r="J217" s="233">
        <f>ROUND(I217*H217,2)</f>
        <v>0</v>
      </c>
      <c r="K217" s="234"/>
      <c r="L217" s="44"/>
      <c r="M217" s="235" t="s">
        <v>1</v>
      </c>
      <c r="N217" s="236" t="s">
        <v>44</v>
      </c>
      <c r="O217" s="91"/>
      <c r="P217" s="237">
        <f>O217*H217</f>
        <v>0</v>
      </c>
      <c r="Q217" s="237">
        <v>0</v>
      </c>
      <c r="R217" s="237">
        <f>Q217*H217</f>
        <v>0</v>
      </c>
      <c r="S217" s="237">
        <v>0</v>
      </c>
      <c r="T217" s="238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9" t="s">
        <v>214</v>
      </c>
      <c r="AT217" s="239" t="s">
        <v>210</v>
      </c>
      <c r="AU217" s="239" t="s">
        <v>91</v>
      </c>
      <c r="AY217" s="17" t="s">
        <v>208</v>
      </c>
      <c r="BE217" s="240">
        <f>IF(N217="základní",J217,0)</f>
        <v>0</v>
      </c>
      <c r="BF217" s="240">
        <f>IF(N217="snížená",J217,0)</f>
        <v>0</v>
      </c>
      <c r="BG217" s="240">
        <f>IF(N217="zákl. přenesená",J217,0)</f>
        <v>0</v>
      </c>
      <c r="BH217" s="240">
        <f>IF(N217="sníž. přenesená",J217,0)</f>
        <v>0</v>
      </c>
      <c r="BI217" s="240">
        <f>IF(N217="nulová",J217,0)</f>
        <v>0</v>
      </c>
      <c r="BJ217" s="17" t="s">
        <v>91</v>
      </c>
      <c r="BK217" s="240">
        <f>ROUND(I217*H217,2)</f>
        <v>0</v>
      </c>
      <c r="BL217" s="17" t="s">
        <v>214</v>
      </c>
      <c r="BM217" s="239" t="s">
        <v>488</v>
      </c>
    </row>
    <row r="218" s="2" customFormat="1" ht="16.5" customHeight="1">
      <c r="A218" s="38"/>
      <c r="B218" s="39"/>
      <c r="C218" s="227" t="s">
        <v>489</v>
      </c>
      <c r="D218" s="227" t="s">
        <v>210</v>
      </c>
      <c r="E218" s="228" t="s">
        <v>2308</v>
      </c>
      <c r="F218" s="229" t="s">
        <v>4102</v>
      </c>
      <c r="G218" s="230" t="s">
        <v>689</v>
      </c>
      <c r="H218" s="231">
        <v>1</v>
      </c>
      <c r="I218" s="232"/>
      <c r="J218" s="233">
        <f>ROUND(I218*H218,2)</f>
        <v>0</v>
      </c>
      <c r="K218" s="234"/>
      <c r="L218" s="44"/>
      <c r="M218" s="235" t="s">
        <v>1</v>
      </c>
      <c r="N218" s="236" t="s">
        <v>44</v>
      </c>
      <c r="O218" s="91"/>
      <c r="P218" s="237">
        <f>O218*H218</f>
        <v>0</v>
      </c>
      <c r="Q218" s="237">
        <v>0</v>
      </c>
      <c r="R218" s="237">
        <f>Q218*H218</f>
        <v>0</v>
      </c>
      <c r="S218" s="237">
        <v>0</v>
      </c>
      <c r="T218" s="238">
        <f>S218*H218</f>
        <v>0</v>
      </c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R218" s="239" t="s">
        <v>214</v>
      </c>
      <c r="AT218" s="239" t="s">
        <v>210</v>
      </c>
      <c r="AU218" s="239" t="s">
        <v>91</v>
      </c>
      <c r="AY218" s="17" t="s">
        <v>208</v>
      </c>
      <c r="BE218" s="240">
        <f>IF(N218="základní",J218,0)</f>
        <v>0</v>
      </c>
      <c r="BF218" s="240">
        <f>IF(N218="snížená",J218,0)</f>
        <v>0</v>
      </c>
      <c r="BG218" s="240">
        <f>IF(N218="zákl. přenesená",J218,0)</f>
        <v>0</v>
      </c>
      <c r="BH218" s="240">
        <f>IF(N218="sníž. přenesená",J218,0)</f>
        <v>0</v>
      </c>
      <c r="BI218" s="240">
        <f>IF(N218="nulová",J218,0)</f>
        <v>0</v>
      </c>
      <c r="BJ218" s="17" t="s">
        <v>91</v>
      </c>
      <c r="BK218" s="240">
        <f>ROUND(I218*H218,2)</f>
        <v>0</v>
      </c>
      <c r="BL218" s="17" t="s">
        <v>214</v>
      </c>
      <c r="BM218" s="239" t="s">
        <v>492</v>
      </c>
    </row>
    <row r="219" s="2" customFormat="1" ht="16.5" customHeight="1">
      <c r="A219" s="38"/>
      <c r="B219" s="39"/>
      <c r="C219" s="227" t="s">
        <v>352</v>
      </c>
      <c r="D219" s="227" t="s">
        <v>210</v>
      </c>
      <c r="E219" s="228" t="s">
        <v>2310</v>
      </c>
      <c r="F219" s="229" t="s">
        <v>4103</v>
      </c>
      <c r="G219" s="230" t="s">
        <v>689</v>
      </c>
      <c r="H219" s="231">
        <v>1</v>
      </c>
      <c r="I219" s="232"/>
      <c r="J219" s="233">
        <f>ROUND(I219*H219,2)</f>
        <v>0</v>
      </c>
      <c r="K219" s="234"/>
      <c r="L219" s="44"/>
      <c r="M219" s="235" t="s">
        <v>1</v>
      </c>
      <c r="N219" s="236" t="s">
        <v>44</v>
      </c>
      <c r="O219" s="91"/>
      <c r="P219" s="237">
        <f>O219*H219</f>
        <v>0</v>
      </c>
      <c r="Q219" s="237">
        <v>0</v>
      </c>
      <c r="R219" s="237">
        <f>Q219*H219</f>
        <v>0</v>
      </c>
      <c r="S219" s="237">
        <v>0</v>
      </c>
      <c r="T219" s="238">
        <f>S219*H219</f>
        <v>0</v>
      </c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R219" s="239" t="s">
        <v>214</v>
      </c>
      <c r="AT219" s="239" t="s">
        <v>210</v>
      </c>
      <c r="AU219" s="239" t="s">
        <v>91</v>
      </c>
      <c r="AY219" s="17" t="s">
        <v>208</v>
      </c>
      <c r="BE219" s="240">
        <f>IF(N219="základní",J219,0)</f>
        <v>0</v>
      </c>
      <c r="BF219" s="240">
        <f>IF(N219="snížená",J219,0)</f>
        <v>0</v>
      </c>
      <c r="BG219" s="240">
        <f>IF(N219="zákl. přenesená",J219,0)</f>
        <v>0</v>
      </c>
      <c r="BH219" s="240">
        <f>IF(N219="sníž. přenesená",J219,0)</f>
        <v>0</v>
      </c>
      <c r="BI219" s="240">
        <f>IF(N219="nulová",J219,0)</f>
        <v>0</v>
      </c>
      <c r="BJ219" s="17" t="s">
        <v>91</v>
      </c>
      <c r="BK219" s="240">
        <f>ROUND(I219*H219,2)</f>
        <v>0</v>
      </c>
      <c r="BL219" s="17" t="s">
        <v>214</v>
      </c>
      <c r="BM219" s="239" t="s">
        <v>495</v>
      </c>
    </row>
    <row r="220" s="2" customFormat="1" ht="16.5" customHeight="1">
      <c r="A220" s="38"/>
      <c r="B220" s="39"/>
      <c r="C220" s="227" t="s">
        <v>497</v>
      </c>
      <c r="D220" s="227" t="s">
        <v>210</v>
      </c>
      <c r="E220" s="228" t="s">
        <v>2312</v>
      </c>
      <c r="F220" s="229" t="s">
        <v>4104</v>
      </c>
      <c r="G220" s="230" t="s">
        <v>689</v>
      </c>
      <c r="H220" s="231">
        <v>1</v>
      </c>
      <c r="I220" s="232"/>
      <c r="J220" s="233">
        <f>ROUND(I220*H220,2)</f>
        <v>0</v>
      </c>
      <c r="K220" s="234"/>
      <c r="L220" s="44"/>
      <c r="M220" s="235" t="s">
        <v>1</v>
      </c>
      <c r="N220" s="236" t="s">
        <v>44</v>
      </c>
      <c r="O220" s="91"/>
      <c r="P220" s="237">
        <f>O220*H220</f>
        <v>0</v>
      </c>
      <c r="Q220" s="237">
        <v>0</v>
      </c>
      <c r="R220" s="237">
        <f>Q220*H220</f>
        <v>0</v>
      </c>
      <c r="S220" s="237">
        <v>0</v>
      </c>
      <c r="T220" s="238">
        <f>S220*H220</f>
        <v>0</v>
      </c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R220" s="239" t="s">
        <v>214</v>
      </c>
      <c r="AT220" s="239" t="s">
        <v>210</v>
      </c>
      <c r="AU220" s="239" t="s">
        <v>91</v>
      </c>
      <c r="AY220" s="17" t="s">
        <v>208</v>
      </c>
      <c r="BE220" s="240">
        <f>IF(N220="základní",J220,0)</f>
        <v>0</v>
      </c>
      <c r="BF220" s="240">
        <f>IF(N220="snížená",J220,0)</f>
        <v>0</v>
      </c>
      <c r="BG220" s="240">
        <f>IF(N220="zákl. přenesená",J220,0)</f>
        <v>0</v>
      </c>
      <c r="BH220" s="240">
        <f>IF(N220="sníž. přenesená",J220,0)</f>
        <v>0</v>
      </c>
      <c r="BI220" s="240">
        <f>IF(N220="nulová",J220,0)</f>
        <v>0</v>
      </c>
      <c r="BJ220" s="17" t="s">
        <v>91</v>
      </c>
      <c r="BK220" s="240">
        <f>ROUND(I220*H220,2)</f>
        <v>0</v>
      </c>
      <c r="BL220" s="17" t="s">
        <v>214</v>
      </c>
      <c r="BM220" s="239" t="s">
        <v>500</v>
      </c>
    </row>
    <row r="221" s="2" customFormat="1" ht="16.5" customHeight="1">
      <c r="A221" s="38"/>
      <c r="B221" s="39"/>
      <c r="C221" s="227" t="s">
        <v>356</v>
      </c>
      <c r="D221" s="227" t="s">
        <v>210</v>
      </c>
      <c r="E221" s="228" t="s">
        <v>2314</v>
      </c>
      <c r="F221" s="229" t="s">
        <v>4105</v>
      </c>
      <c r="G221" s="230" t="s">
        <v>689</v>
      </c>
      <c r="H221" s="231">
        <v>1</v>
      </c>
      <c r="I221" s="232"/>
      <c r="J221" s="233">
        <f>ROUND(I221*H221,2)</f>
        <v>0</v>
      </c>
      <c r="K221" s="234"/>
      <c r="L221" s="44"/>
      <c r="M221" s="235" t="s">
        <v>1</v>
      </c>
      <c r="N221" s="236" t="s">
        <v>44</v>
      </c>
      <c r="O221" s="91"/>
      <c r="P221" s="237">
        <f>O221*H221</f>
        <v>0</v>
      </c>
      <c r="Q221" s="237">
        <v>0</v>
      </c>
      <c r="R221" s="237">
        <f>Q221*H221</f>
        <v>0</v>
      </c>
      <c r="S221" s="237">
        <v>0</v>
      </c>
      <c r="T221" s="238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9" t="s">
        <v>214</v>
      </c>
      <c r="AT221" s="239" t="s">
        <v>210</v>
      </c>
      <c r="AU221" s="239" t="s">
        <v>91</v>
      </c>
      <c r="AY221" s="17" t="s">
        <v>208</v>
      </c>
      <c r="BE221" s="240">
        <f>IF(N221="základní",J221,0)</f>
        <v>0</v>
      </c>
      <c r="BF221" s="240">
        <f>IF(N221="snížená",J221,0)</f>
        <v>0</v>
      </c>
      <c r="BG221" s="240">
        <f>IF(N221="zákl. přenesená",J221,0)</f>
        <v>0</v>
      </c>
      <c r="BH221" s="240">
        <f>IF(N221="sníž. přenesená",J221,0)</f>
        <v>0</v>
      </c>
      <c r="BI221" s="240">
        <f>IF(N221="nulová",J221,0)</f>
        <v>0</v>
      </c>
      <c r="BJ221" s="17" t="s">
        <v>91</v>
      </c>
      <c r="BK221" s="240">
        <f>ROUND(I221*H221,2)</f>
        <v>0</v>
      </c>
      <c r="BL221" s="17" t="s">
        <v>214</v>
      </c>
      <c r="BM221" s="239" t="s">
        <v>503</v>
      </c>
    </row>
    <row r="222" s="2" customFormat="1" ht="16.5" customHeight="1">
      <c r="A222" s="38"/>
      <c r="B222" s="39"/>
      <c r="C222" s="227" t="s">
        <v>505</v>
      </c>
      <c r="D222" s="227" t="s">
        <v>210</v>
      </c>
      <c r="E222" s="228" t="s">
        <v>2316</v>
      </c>
      <c r="F222" s="229" t="s">
        <v>2280</v>
      </c>
      <c r="G222" s="230" t="s">
        <v>689</v>
      </c>
      <c r="H222" s="231">
        <v>2</v>
      </c>
      <c r="I222" s="232"/>
      <c r="J222" s="233">
        <f>ROUND(I222*H222,2)</f>
        <v>0</v>
      </c>
      <c r="K222" s="234"/>
      <c r="L222" s="44"/>
      <c r="M222" s="235" t="s">
        <v>1</v>
      </c>
      <c r="N222" s="236" t="s">
        <v>44</v>
      </c>
      <c r="O222" s="91"/>
      <c r="P222" s="237">
        <f>O222*H222</f>
        <v>0</v>
      </c>
      <c r="Q222" s="237">
        <v>0</v>
      </c>
      <c r="R222" s="237">
        <f>Q222*H222</f>
        <v>0</v>
      </c>
      <c r="S222" s="237">
        <v>0</v>
      </c>
      <c r="T222" s="238">
        <f>S222*H222</f>
        <v>0</v>
      </c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R222" s="239" t="s">
        <v>214</v>
      </c>
      <c r="AT222" s="239" t="s">
        <v>210</v>
      </c>
      <c r="AU222" s="239" t="s">
        <v>91</v>
      </c>
      <c r="AY222" s="17" t="s">
        <v>208</v>
      </c>
      <c r="BE222" s="240">
        <f>IF(N222="základní",J222,0)</f>
        <v>0</v>
      </c>
      <c r="BF222" s="240">
        <f>IF(N222="snížená",J222,0)</f>
        <v>0</v>
      </c>
      <c r="BG222" s="240">
        <f>IF(N222="zákl. přenesená",J222,0)</f>
        <v>0</v>
      </c>
      <c r="BH222" s="240">
        <f>IF(N222="sníž. přenesená",J222,0)</f>
        <v>0</v>
      </c>
      <c r="BI222" s="240">
        <f>IF(N222="nulová",J222,0)</f>
        <v>0</v>
      </c>
      <c r="BJ222" s="17" t="s">
        <v>91</v>
      </c>
      <c r="BK222" s="240">
        <f>ROUND(I222*H222,2)</f>
        <v>0</v>
      </c>
      <c r="BL222" s="17" t="s">
        <v>214</v>
      </c>
      <c r="BM222" s="239" t="s">
        <v>508</v>
      </c>
    </row>
    <row r="223" s="2" customFormat="1" ht="16.5" customHeight="1">
      <c r="A223" s="38"/>
      <c r="B223" s="39"/>
      <c r="C223" s="227" t="s">
        <v>360</v>
      </c>
      <c r="D223" s="227" t="s">
        <v>210</v>
      </c>
      <c r="E223" s="228" t="s">
        <v>2320</v>
      </c>
      <c r="F223" s="229" t="s">
        <v>2282</v>
      </c>
      <c r="G223" s="230" t="s">
        <v>689</v>
      </c>
      <c r="H223" s="231">
        <v>1</v>
      </c>
      <c r="I223" s="232"/>
      <c r="J223" s="233">
        <f>ROUND(I223*H223,2)</f>
        <v>0</v>
      </c>
      <c r="K223" s="234"/>
      <c r="L223" s="44"/>
      <c r="M223" s="235" t="s">
        <v>1</v>
      </c>
      <c r="N223" s="236" t="s">
        <v>44</v>
      </c>
      <c r="O223" s="91"/>
      <c r="P223" s="237">
        <f>O223*H223</f>
        <v>0</v>
      </c>
      <c r="Q223" s="237">
        <v>0</v>
      </c>
      <c r="R223" s="237">
        <f>Q223*H223</f>
        <v>0</v>
      </c>
      <c r="S223" s="237">
        <v>0</v>
      </c>
      <c r="T223" s="238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9" t="s">
        <v>214</v>
      </c>
      <c r="AT223" s="239" t="s">
        <v>210</v>
      </c>
      <c r="AU223" s="239" t="s">
        <v>91</v>
      </c>
      <c r="AY223" s="17" t="s">
        <v>208</v>
      </c>
      <c r="BE223" s="240">
        <f>IF(N223="základní",J223,0)</f>
        <v>0</v>
      </c>
      <c r="BF223" s="240">
        <f>IF(N223="snížená",J223,0)</f>
        <v>0</v>
      </c>
      <c r="BG223" s="240">
        <f>IF(N223="zákl. přenesená",J223,0)</f>
        <v>0</v>
      </c>
      <c r="BH223" s="240">
        <f>IF(N223="sníž. přenesená",J223,0)</f>
        <v>0</v>
      </c>
      <c r="BI223" s="240">
        <f>IF(N223="nulová",J223,0)</f>
        <v>0</v>
      </c>
      <c r="BJ223" s="17" t="s">
        <v>91</v>
      </c>
      <c r="BK223" s="240">
        <f>ROUND(I223*H223,2)</f>
        <v>0</v>
      </c>
      <c r="BL223" s="17" t="s">
        <v>214</v>
      </c>
      <c r="BM223" s="239" t="s">
        <v>512</v>
      </c>
    </row>
    <row r="224" s="2" customFormat="1" ht="16.5" customHeight="1">
      <c r="A224" s="38"/>
      <c r="B224" s="39"/>
      <c r="C224" s="227" t="s">
        <v>514</v>
      </c>
      <c r="D224" s="227" t="s">
        <v>210</v>
      </c>
      <c r="E224" s="228" t="s">
        <v>2322</v>
      </c>
      <c r="F224" s="229" t="s">
        <v>4106</v>
      </c>
      <c r="G224" s="230" t="s">
        <v>689</v>
      </c>
      <c r="H224" s="231">
        <v>1</v>
      </c>
      <c r="I224" s="232"/>
      <c r="J224" s="233">
        <f>ROUND(I224*H224,2)</f>
        <v>0</v>
      </c>
      <c r="K224" s="234"/>
      <c r="L224" s="44"/>
      <c r="M224" s="235" t="s">
        <v>1</v>
      </c>
      <c r="N224" s="236" t="s">
        <v>44</v>
      </c>
      <c r="O224" s="91"/>
      <c r="P224" s="237">
        <f>O224*H224</f>
        <v>0</v>
      </c>
      <c r="Q224" s="237">
        <v>0</v>
      </c>
      <c r="R224" s="237">
        <f>Q224*H224</f>
        <v>0</v>
      </c>
      <c r="S224" s="237">
        <v>0</v>
      </c>
      <c r="T224" s="238">
        <f>S224*H224</f>
        <v>0</v>
      </c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R224" s="239" t="s">
        <v>214</v>
      </c>
      <c r="AT224" s="239" t="s">
        <v>210</v>
      </c>
      <c r="AU224" s="239" t="s">
        <v>91</v>
      </c>
      <c r="AY224" s="17" t="s">
        <v>208</v>
      </c>
      <c r="BE224" s="240">
        <f>IF(N224="základní",J224,0)</f>
        <v>0</v>
      </c>
      <c r="BF224" s="240">
        <f>IF(N224="snížená",J224,0)</f>
        <v>0</v>
      </c>
      <c r="BG224" s="240">
        <f>IF(N224="zákl. přenesená",J224,0)</f>
        <v>0</v>
      </c>
      <c r="BH224" s="240">
        <f>IF(N224="sníž. přenesená",J224,0)</f>
        <v>0</v>
      </c>
      <c r="BI224" s="240">
        <f>IF(N224="nulová",J224,0)</f>
        <v>0</v>
      </c>
      <c r="BJ224" s="17" t="s">
        <v>91</v>
      </c>
      <c r="BK224" s="240">
        <f>ROUND(I224*H224,2)</f>
        <v>0</v>
      </c>
      <c r="BL224" s="17" t="s">
        <v>214</v>
      </c>
      <c r="BM224" s="239" t="s">
        <v>517</v>
      </c>
    </row>
    <row r="225" s="2" customFormat="1" ht="16.5" customHeight="1">
      <c r="A225" s="38"/>
      <c r="B225" s="39"/>
      <c r="C225" s="227" t="s">
        <v>366</v>
      </c>
      <c r="D225" s="227" t="s">
        <v>210</v>
      </c>
      <c r="E225" s="228" t="s">
        <v>2324</v>
      </c>
      <c r="F225" s="229" t="s">
        <v>4107</v>
      </c>
      <c r="G225" s="230" t="s">
        <v>689</v>
      </c>
      <c r="H225" s="231">
        <v>4</v>
      </c>
      <c r="I225" s="232"/>
      <c r="J225" s="233">
        <f>ROUND(I225*H225,2)</f>
        <v>0</v>
      </c>
      <c r="K225" s="234"/>
      <c r="L225" s="44"/>
      <c r="M225" s="235" t="s">
        <v>1</v>
      </c>
      <c r="N225" s="236" t="s">
        <v>44</v>
      </c>
      <c r="O225" s="91"/>
      <c r="P225" s="237">
        <f>O225*H225</f>
        <v>0</v>
      </c>
      <c r="Q225" s="237">
        <v>0</v>
      </c>
      <c r="R225" s="237">
        <f>Q225*H225</f>
        <v>0</v>
      </c>
      <c r="S225" s="237">
        <v>0</v>
      </c>
      <c r="T225" s="238">
        <f>S225*H225</f>
        <v>0</v>
      </c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R225" s="239" t="s">
        <v>214</v>
      </c>
      <c r="AT225" s="239" t="s">
        <v>210</v>
      </c>
      <c r="AU225" s="239" t="s">
        <v>91</v>
      </c>
      <c r="AY225" s="17" t="s">
        <v>208</v>
      </c>
      <c r="BE225" s="240">
        <f>IF(N225="základní",J225,0)</f>
        <v>0</v>
      </c>
      <c r="BF225" s="240">
        <f>IF(N225="snížená",J225,0)</f>
        <v>0</v>
      </c>
      <c r="BG225" s="240">
        <f>IF(N225="zákl. přenesená",J225,0)</f>
        <v>0</v>
      </c>
      <c r="BH225" s="240">
        <f>IF(N225="sníž. přenesená",J225,0)</f>
        <v>0</v>
      </c>
      <c r="BI225" s="240">
        <f>IF(N225="nulová",J225,0)</f>
        <v>0</v>
      </c>
      <c r="BJ225" s="17" t="s">
        <v>91</v>
      </c>
      <c r="BK225" s="240">
        <f>ROUND(I225*H225,2)</f>
        <v>0</v>
      </c>
      <c r="BL225" s="17" t="s">
        <v>214</v>
      </c>
      <c r="BM225" s="239" t="s">
        <v>521</v>
      </c>
    </row>
    <row r="226" s="12" customFormat="1" ht="22.8" customHeight="1">
      <c r="A226" s="12"/>
      <c r="B226" s="211"/>
      <c r="C226" s="212"/>
      <c r="D226" s="213" t="s">
        <v>77</v>
      </c>
      <c r="E226" s="225" t="s">
        <v>2283</v>
      </c>
      <c r="F226" s="225" t="s">
        <v>2284</v>
      </c>
      <c r="G226" s="212"/>
      <c r="H226" s="212"/>
      <c r="I226" s="215"/>
      <c r="J226" s="226">
        <f>BK226</f>
        <v>0</v>
      </c>
      <c r="K226" s="212"/>
      <c r="L226" s="217"/>
      <c r="M226" s="218"/>
      <c r="N226" s="219"/>
      <c r="O226" s="219"/>
      <c r="P226" s="220">
        <f>SUM(P227:P229)</f>
        <v>0</v>
      </c>
      <c r="Q226" s="219"/>
      <c r="R226" s="220">
        <f>SUM(R227:R229)</f>
        <v>0</v>
      </c>
      <c r="S226" s="219"/>
      <c r="T226" s="221">
        <f>SUM(T227:T229)</f>
        <v>0</v>
      </c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R226" s="222" t="s">
        <v>85</v>
      </c>
      <c r="AT226" s="223" t="s">
        <v>77</v>
      </c>
      <c r="AU226" s="223" t="s">
        <v>85</v>
      </c>
      <c r="AY226" s="222" t="s">
        <v>208</v>
      </c>
      <c r="BK226" s="224">
        <f>SUM(BK227:BK229)</f>
        <v>0</v>
      </c>
    </row>
    <row r="227" s="2" customFormat="1" ht="24.15" customHeight="1">
      <c r="A227" s="38"/>
      <c r="B227" s="39"/>
      <c r="C227" s="227" t="s">
        <v>523</v>
      </c>
      <c r="D227" s="227" t="s">
        <v>210</v>
      </c>
      <c r="E227" s="228" t="s">
        <v>2326</v>
      </c>
      <c r="F227" s="229" t="s">
        <v>2286</v>
      </c>
      <c r="G227" s="230" t="s">
        <v>689</v>
      </c>
      <c r="H227" s="231">
        <v>77</v>
      </c>
      <c r="I227" s="232"/>
      <c r="J227" s="233">
        <f>ROUND(I227*H227,2)</f>
        <v>0</v>
      </c>
      <c r="K227" s="234"/>
      <c r="L227" s="44"/>
      <c r="M227" s="235" t="s">
        <v>1</v>
      </c>
      <c r="N227" s="236" t="s">
        <v>44</v>
      </c>
      <c r="O227" s="91"/>
      <c r="P227" s="237">
        <f>O227*H227</f>
        <v>0</v>
      </c>
      <c r="Q227" s="237">
        <v>0</v>
      </c>
      <c r="R227" s="237">
        <f>Q227*H227</f>
        <v>0</v>
      </c>
      <c r="S227" s="237">
        <v>0</v>
      </c>
      <c r="T227" s="238">
        <f>S227*H227</f>
        <v>0</v>
      </c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R227" s="239" t="s">
        <v>214</v>
      </c>
      <c r="AT227" s="239" t="s">
        <v>210</v>
      </c>
      <c r="AU227" s="239" t="s">
        <v>91</v>
      </c>
      <c r="AY227" s="17" t="s">
        <v>208</v>
      </c>
      <c r="BE227" s="240">
        <f>IF(N227="základní",J227,0)</f>
        <v>0</v>
      </c>
      <c r="BF227" s="240">
        <f>IF(N227="snížená",J227,0)</f>
        <v>0</v>
      </c>
      <c r="BG227" s="240">
        <f>IF(N227="zákl. přenesená",J227,0)</f>
        <v>0</v>
      </c>
      <c r="BH227" s="240">
        <f>IF(N227="sníž. přenesená",J227,0)</f>
        <v>0</v>
      </c>
      <c r="BI227" s="240">
        <f>IF(N227="nulová",J227,0)</f>
        <v>0</v>
      </c>
      <c r="BJ227" s="17" t="s">
        <v>91</v>
      </c>
      <c r="BK227" s="240">
        <f>ROUND(I227*H227,2)</f>
        <v>0</v>
      </c>
      <c r="BL227" s="17" t="s">
        <v>214</v>
      </c>
      <c r="BM227" s="239" t="s">
        <v>526</v>
      </c>
    </row>
    <row r="228" s="2" customFormat="1" ht="24.15" customHeight="1">
      <c r="A228" s="38"/>
      <c r="B228" s="39"/>
      <c r="C228" s="227" t="s">
        <v>370</v>
      </c>
      <c r="D228" s="227" t="s">
        <v>210</v>
      </c>
      <c r="E228" s="228" t="s">
        <v>2328</v>
      </c>
      <c r="F228" s="229" t="s">
        <v>2288</v>
      </c>
      <c r="G228" s="230" t="s">
        <v>689</v>
      </c>
      <c r="H228" s="231">
        <v>33</v>
      </c>
      <c r="I228" s="232"/>
      <c r="J228" s="233">
        <f>ROUND(I228*H228,2)</f>
        <v>0</v>
      </c>
      <c r="K228" s="234"/>
      <c r="L228" s="44"/>
      <c r="M228" s="235" t="s">
        <v>1</v>
      </c>
      <c r="N228" s="236" t="s">
        <v>44</v>
      </c>
      <c r="O228" s="91"/>
      <c r="P228" s="237">
        <f>O228*H228</f>
        <v>0</v>
      </c>
      <c r="Q228" s="237">
        <v>0</v>
      </c>
      <c r="R228" s="237">
        <f>Q228*H228</f>
        <v>0</v>
      </c>
      <c r="S228" s="237">
        <v>0</v>
      </c>
      <c r="T228" s="238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9" t="s">
        <v>214</v>
      </c>
      <c r="AT228" s="239" t="s">
        <v>210</v>
      </c>
      <c r="AU228" s="239" t="s">
        <v>91</v>
      </c>
      <c r="AY228" s="17" t="s">
        <v>208</v>
      </c>
      <c r="BE228" s="240">
        <f>IF(N228="základní",J228,0)</f>
        <v>0</v>
      </c>
      <c r="BF228" s="240">
        <f>IF(N228="snížená",J228,0)</f>
        <v>0</v>
      </c>
      <c r="BG228" s="240">
        <f>IF(N228="zákl. přenesená",J228,0)</f>
        <v>0</v>
      </c>
      <c r="BH228" s="240">
        <f>IF(N228="sníž. přenesená",J228,0)</f>
        <v>0</v>
      </c>
      <c r="BI228" s="240">
        <f>IF(N228="nulová",J228,0)</f>
        <v>0</v>
      </c>
      <c r="BJ228" s="17" t="s">
        <v>91</v>
      </c>
      <c r="BK228" s="240">
        <f>ROUND(I228*H228,2)</f>
        <v>0</v>
      </c>
      <c r="BL228" s="17" t="s">
        <v>214</v>
      </c>
      <c r="BM228" s="239" t="s">
        <v>530</v>
      </c>
    </row>
    <row r="229" s="2" customFormat="1" ht="24.15" customHeight="1">
      <c r="A229" s="38"/>
      <c r="B229" s="39"/>
      <c r="C229" s="227" t="s">
        <v>532</v>
      </c>
      <c r="D229" s="227" t="s">
        <v>210</v>
      </c>
      <c r="E229" s="228" t="s">
        <v>2330</v>
      </c>
      <c r="F229" s="229" t="s">
        <v>2290</v>
      </c>
      <c r="G229" s="230" t="s">
        <v>689</v>
      </c>
      <c r="H229" s="231">
        <v>24</v>
      </c>
      <c r="I229" s="232"/>
      <c r="J229" s="233">
        <f>ROUND(I229*H229,2)</f>
        <v>0</v>
      </c>
      <c r="K229" s="234"/>
      <c r="L229" s="44"/>
      <c r="M229" s="235" t="s">
        <v>1</v>
      </c>
      <c r="N229" s="236" t="s">
        <v>44</v>
      </c>
      <c r="O229" s="91"/>
      <c r="P229" s="237">
        <f>O229*H229</f>
        <v>0</v>
      </c>
      <c r="Q229" s="237">
        <v>0</v>
      </c>
      <c r="R229" s="237">
        <f>Q229*H229</f>
        <v>0</v>
      </c>
      <c r="S229" s="237">
        <v>0</v>
      </c>
      <c r="T229" s="238">
        <f>S229*H229</f>
        <v>0</v>
      </c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R229" s="239" t="s">
        <v>214</v>
      </c>
      <c r="AT229" s="239" t="s">
        <v>210</v>
      </c>
      <c r="AU229" s="239" t="s">
        <v>91</v>
      </c>
      <c r="AY229" s="17" t="s">
        <v>208</v>
      </c>
      <c r="BE229" s="240">
        <f>IF(N229="základní",J229,0)</f>
        <v>0</v>
      </c>
      <c r="BF229" s="240">
        <f>IF(N229="snížená",J229,0)</f>
        <v>0</v>
      </c>
      <c r="BG229" s="240">
        <f>IF(N229="zákl. přenesená",J229,0)</f>
        <v>0</v>
      </c>
      <c r="BH229" s="240">
        <f>IF(N229="sníž. přenesená",J229,0)</f>
        <v>0</v>
      </c>
      <c r="BI229" s="240">
        <f>IF(N229="nulová",J229,0)</f>
        <v>0</v>
      </c>
      <c r="BJ229" s="17" t="s">
        <v>91</v>
      </c>
      <c r="BK229" s="240">
        <f>ROUND(I229*H229,2)</f>
        <v>0</v>
      </c>
      <c r="BL229" s="17" t="s">
        <v>214</v>
      </c>
      <c r="BM229" s="239" t="s">
        <v>535</v>
      </c>
    </row>
    <row r="230" s="12" customFormat="1" ht="22.8" customHeight="1">
      <c r="A230" s="12"/>
      <c r="B230" s="211"/>
      <c r="C230" s="212"/>
      <c r="D230" s="213" t="s">
        <v>77</v>
      </c>
      <c r="E230" s="225" t="s">
        <v>2204</v>
      </c>
      <c r="F230" s="225" t="s">
        <v>2205</v>
      </c>
      <c r="G230" s="212"/>
      <c r="H230" s="212"/>
      <c r="I230" s="215"/>
      <c r="J230" s="226">
        <f>BK230</f>
        <v>0</v>
      </c>
      <c r="K230" s="212"/>
      <c r="L230" s="217"/>
      <c r="M230" s="218"/>
      <c r="N230" s="219"/>
      <c r="O230" s="219"/>
      <c r="P230" s="220">
        <f>SUM(P231:P234)</f>
        <v>0</v>
      </c>
      <c r="Q230" s="219"/>
      <c r="R230" s="220">
        <f>SUM(R231:R234)</f>
        <v>0</v>
      </c>
      <c r="S230" s="219"/>
      <c r="T230" s="221">
        <f>SUM(T231:T234)</f>
        <v>0</v>
      </c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R230" s="222" t="s">
        <v>85</v>
      </c>
      <c r="AT230" s="223" t="s">
        <v>77</v>
      </c>
      <c r="AU230" s="223" t="s">
        <v>85</v>
      </c>
      <c r="AY230" s="222" t="s">
        <v>208</v>
      </c>
      <c r="BK230" s="224">
        <f>SUM(BK231:BK234)</f>
        <v>0</v>
      </c>
    </row>
    <row r="231" s="2" customFormat="1" ht="21.75" customHeight="1">
      <c r="A231" s="38"/>
      <c r="B231" s="39"/>
      <c r="C231" s="227" t="s">
        <v>375</v>
      </c>
      <c r="D231" s="227" t="s">
        <v>210</v>
      </c>
      <c r="E231" s="228" t="s">
        <v>2332</v>
      </c>
      <c r="F231" s="229" t="s">
        <v>2292</v>
      </c>
      <c r="G231" s="230" t="s">
        <v>267</v>
      </c>
      <c r="H231" s="231">
        <v>1400</v>
      </c>
      <c r="I231" s="232"/>
      <c r="J231" s="233">
        <f>ROUND(I231*H231,2)</f>
        <v>0</v>
      </c>
      <c r="K231" s="234"/>
      <c r="L231" s="44"/>
      <c r="M231" s="235" t="s">
        <v>1</v>
      </c>
      <c r="N231" s="236" t="s">
        <v>44</v>
      </c>
      <c r="O231" s="91"/>
      <c r="P231" s="237">
        <f>O231*H231</f>
        <v>0</v>
      </c>
      <c r="Q231" s="237">
        <v>0</v>
      </c>
      <c r="R231" s="237">
        <f>Q231*H231</f>
        <v>0</v>
      </c>
      <c r="S231" s="237">
        <v>0</v>
      </c>
      <c r="T231" s="238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9" t="s">
        <v>214</v>
      </c>
      <c r="AT231" s="239" t="s">
        <v>210</v>
      </c>
      <c r="AU231" s="239" t="s">
        <v>91</v>
      </c>
      <c r="AY231" s="17" t="s">
        <v>208</v>
      </c>
      <c r="BE231" s="240">
        <f>IF(N231="základní",J231,0)</f>
        <v>0</v>
      </c>
      <c r="BF231" s="240">
        <f>IF(N231="snížená",J231,0)</f>
        <v>0</v>
      </c>
      <c r="BG231" s="240">
        <f>IF(N231="zákl. přenesená",J231,0)</f>
        <v>0</v>
      </c>
      <c r="BH231" s="240">
        <f>IF(N231="sníž. přenesená",J231,0)</f>
        <v>0</v>
      </c>
      <c r="BI231" s="240">
        <f>IF(N231="nulová",J231,0)</f>
        <v>0</v>
      </c>
      <c r="BJ231" s="17" t="s">
        <v>91</v>
      </c>
      <c r="BK231" s="240">
        <f>ROUND(I231*H231,2)</f>
        <v>0</v>
      </c>
      <c r="BL231" s="17" t="s">
        <v>214</v>
      </c>
      <c r="BM231" s="239" t="s">
        <v>539</v>
      </c>
    </row>
    <row r="232" s="2" customFormat="1" ht="24.15" customHeight="1">
      <c r="A232" s="38"/>
      <c r="B232" s="39"/>
      <c r="C232" s="227" t="s">
        <v>541</v>
      </c>
      <c r="D232" s="227" t="s">
        <v>210</v>
      </c>
      <c r="E232" s="228" t="s">
        <v>2334</v>
      </c>
      <c r="F232" s="229" t="s">
        <v>2294</v>
      </c>
      <c r="G232" s="230" t="s">
        <v>267</v>
      </c>
      <c r="H232" s="231">
        <v>350</v>
      </c>
      <c r="I232" s="232"/>
      <c r="J232" s="233">
        <f>ROUND(I232*H232,2)</f>
        <v>0</v>
      </c>
      <c r="K232" s="234"/>
      <c r="L232" s="44"/>
      <c r="M232" s="235" t="s">
        <v>1</v>
      </c>
      <c r="N232" s="236" t="s">
        <v>44</v>
      </c>
      <c r="O232" s="91"/>
      <c r="P232" s="237">
        <f>O232*H232</f>
        <v>0</v>
      </c>
      <c r="Q232" s="237">
        <v>0</v>
      </c>
      <c r="R232" s="237">
        <f>Q232*H232</f>
        <v>0</v>
      </c>
      <c r="S232" s="237">
        <v>0</v>
      </c>
      <c r="T232" s="238">
        <f>S232*H232</f>
        <v>0</v>
      </c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R232" s="239" t="s">
        <v>214</v>
      </c>
      <c r="AT232" s="239" t="s">
        <v>210</v>
      </c>
      <c r="AU232" s="239" t="s">
        <v>91</v>
      </c>
      <c r="AY232" s="17" t="s">
        <v>208</v>
      </c>
      <c r="BE232" s="240">
        <f>IF(N232="základní",J232,0)</f>
        <v>0</v>
      </c>
      <c r="BF232" s="240">
        <f>IF(N232="snížená",J232,0)</f>
        <v>0</v>
      </c>
      <c r="BG232" s="240">
        <f>IF(N232="zákl. přenesená",J232,0)</f>
        <v>0</v>
      </c>
      <c r="BH232" s="240">
        <f>IF(N232="sníž. přenesená",J232,0)</f>
        <v>0</v>
      </c>
      <c r="BI232" s="240">
        <f>IF(N232="nulová",J232,0)</f>
        <v>0</v>
      </c>
      <c r="BJ232" s="17" t="s">
        <v>91</v>
      </c>
      <c r="BK232" s="240">
        <f>ROUND(I232*H232,2)</f>
        <v>0</v>
      </c>
      <c r="BL232" s="17" t="s">
        <v>214</v>
      </c>
      <c r="BM232" s="239" t="s">
        <v>544</v>
      </c>
    </row>
    <row r="233" s="2" customFormat="1" ht="16.5" customHeight="1">
      <c r="A233" s="38"/>
      <c r="B233" s="39"/>
      <c r="C233" s="227" t="s">
        <v>380</v>
      </c>
      <c r="D233" s="227" t="s">
        <v>210</v>
      </c>
      <c r="E233" s="228" t="s">
        <v>2335</v>
      </c>
      <c r="F233" s="229" t="s">
        <v>2296</v>
      </c>
      <c r="G233" s="230" t="s">
        <v>2297</v>
      </c>
      <c r="H233" s="231">
        <v>1</v>
      </c>
      <c r="I233" s="232"/>
      <c r="J233" s="233">
        <f>ROUND(I233*H233,2)</f>
        <v>0</v>
      </c>
      <c r="K233" s="234"/>
      <c r="L233" s="44"/>
      <c r="M233" s="235" t="s">
        <v>1</v>
      </c>
      <c r="N233" s="236" t="s">
        <v>44</v>
      </c>
      <c r="O233" s="91"/>
      <c r="P233" s="237">
        <f>O233*H233</f>
        <v>0</v>
      </c>
      <c r="Q233" s="237">
        <v>0</v>
      </c>
      <c r="R233" s="237">
        <f>Q233*H233</f>
        <v>0</v>
      </c>
      <c r="S233" s="237">
        <v>0</v>
      </c>
      <c r="T233" s="238">
        <f>S233*H233</f>
        <v>0</v>
      </c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R233" s="239" t="s">
        <v>214</v>
      </c>
      <c r="AT233" s="239" t="s">
        <v>210</v>
      </c>
      <c r="AU233" s="239" t="s">
        <v>91</v>
      </c>
      <c r="AY233" s="17" t="s">
        <v>208</v>
      </c>
      <c r="BE233" s="240">
        <f>IF(N233="základní",J233,0)</f>
        <v>0</v>
      </c>
      <c r="BF233" s="240">
        <f>IF(N233="snížená",J233,0)</f>
        <v>0</v>
      </c>
      <c r="BG233" s="240">
        <f>IF(N233="zákl. přenesená",J233,0)</f>
        <v>0</v>
      </c>
      <c r="BH233" s="240">
        <f>IF(N233="sníž. přenesená",J233,0)</f>
        <v>0</v>
      </c>
      <c r="BI233" s="240">
        <f>IF(N233="nulová",J233,0)</f>
        <v>0</v>
      </c>
      <c r="BJ233" s="17" t="s">
        <v>91</v>
      </c>
      <c r="BK233" s="240">
        <f>ROUND(I233*H233,2)</f>
        <v>0</v>
      </c>
      <c r="BL233" s="17" t="s">
        <v>214</v>
      </c>
      <c r="BM233" s="239" t="s">
        <v>549</v>
      </c>
    </row>
    <row r="234" s="2" customFormat="1" ht="16.5" customHeight="1">
      <c r="A234" s="38"/>
      <c r="B234" s="39"/>
      <c r="C234" s="227" t="s">
        <v>551</v>
      </c>
      <c r="D234" s="227" t="s">
        <v>210</v>
      </c>
      <c r="E234" s="228" t="s">
        <v>2337</v>
      </c>
      <c r="F234" s="229" t="s">
        <v>2299</v>
      </c>
      <c r="G234" s="230" t="s">
        <v>2297</v>
      </c>
      <c r="H234" s="231">
        <v>1</v>
      </c>
      <c r="I234" s="232"/>
      <c r="J234" s="233">
        <f>ROUND(I234*H234,2)</f>
        <v>0</v>
      </c>
      <c r="K234" s="234"/>
      <c r="L234" s="44"/>
      <c r="M234" s="235" t="s">
        <v>1</v>
      </c>
      <c r="N234" s="236" t="s">
        <v>44</v>
      </c>
      <c r="O234" s="91"/>
      <c r="P234" s="237">
        <f>O234*H234</f>
        <v>0</v>
      </c>
      <c r="Q234" s="237">
        <v>0</v>
      </c>
      <c r="R234" s="237">
        <f>Q234*H234</f>
        <v>0</v>
      </c>
      <c r="S234" s="237">
        <v>0</v>
      </c>
      <c r="T234" s="238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9" t="s">
        <v>214</v>
      </c>
      <c r="AT234" s="239" t="s">
        <v>210</v>
      </c>
      <c r="AU234" s="239" t="s">
        <v>91</v>
      </c>
      <c r="AY234" s="17" t="s">
        <v>208</v>
      </c>
      <c r="BE234" s="240">
        <f>IF(N234="základní",J234,0)</f>
        <v>0</v>
      </c>
      <c r="BF234" s="240">
        <f>IF(N234="snížená",J234,0)</f>
        <v>0</v>
      </c>
      <c r="BG234" s="240">
        <f>IF(N234="zákl. přenesená",J234,0)</f>
        <v>0</v>
      </c>
      <c r="BH234" s="240">
        <f>IF(N234="sníž. přenesená",J234,0)</f>
        <v>0</v>
      </c>
      <c r="BI234" s="240">
        <f>IF(N234="nulová",J234,0)</f>
        <v>0</v>
      </c>
      <c r="BJ234" s="17" t="s">
        <v>91</v>
      </c>
      <c r="BK234" s="240">
        <f>ROUND(I234*H234,2)</f>
        <v>0</v>
      </c>
      <c r="BL234" s="17" t="s">
        <v>214</v>
      </c>
      <c r="BM234" s="239" t="s">
        <v>554</v>
      </c>
    </row>
    <row r="235" s="12" customFormat="1" ht="22.8" customHeight="1">
      <c r="A235" s="12"/>
      <c r="B235" s="211"/>
      <c r="C235" s="212"/>
      <c r="D235" s="213" t="s">
        <v>77</v>
      </c>
      <c r="E235" s="225" t="s">
        <v>2300</v>
      </c>
      <c r="F235" s="225" t="s">
        <v>2301</v>
      </c>
      <c r="G235" s="212"/>
      <c r="H235" s="212"/>
      <c r="I235" s="215"/>
      <c r="J235" s="226">
        <f>BK235</f>
        <v>0</v>
      </c>
      <c r="K235" s="212"/>
      <c r="L235" s="217"/>
      <c r="M235" s="218"/>
      <c r="N235" s="219"/>
      <c r="O235" s="219"/>
      <c r="P235" s="220">
        <f>SUM(P236:P243)</f>
        <v>0</v>
      </c>
      <c r="Q235" s="219"/>
      <c r="R235" s="220">
        <f>SUM(R236:R243)</f>
        <v>0</v>
      </c>
      <c r="S235" s="219"/>
      <c r="T235" s="221">
        <f>SUM(T236:T243)</f>
        <v>0</v>
      </c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R235" s="222" t="s">
        <v>85</v>
      </c>
      <c r="AT235" s="223" t="s">
        <v>77</v>
      </c>
      <c r="AU235" s="223" t="s">
        <v>85</v>
      </c>
      <c r="AY235" s="222" t="s">
        <v>208</v>
      </c>
      <c r="BK235" s="224">
        <f>SUM(BK236:BK243)</f>
        <v>0</v>
      </c>
    </row>
    <row r="236" s="2" customFormat="1" ht="16.5" customHeight="1">
      <c r="A236" s="38"/>
      <c r="B236" s="39"/>
      <c r="C236" s="227" t="s">
        <v>386</v>
      </c>
      <c r="D236" s="227" t="s">
        <v>210</v>
      </c>
      <c r="E236" s="228" t="s">
        <v>2339</v>
      </c>
      <c r="F236" s="229" t="s">
        <v>2303</v>
      </c>
      <c r="G236" s="230" t="s">
        <v>689</v>
      </c>
      <c r="H236" s="231">
        <v>2</v>
      </c>
      <c r="I236" s="232"/>
      <c r="J236" s="233">
        <f>ROUND(I236*H236,2)</f>
        <v>0</v>
      </c>
      <c r="K236" s="234"/>
      <c r="L236" s="44"/>
      <c r="M236" s="235" t="s">
        <v>1</v>
      </c>
      <c r="N236" s="236" t="s">
        <v>44</v>
      </c>
      <c r="O236" s="91"/>
      <c r="P236" s="237">
        <f>O236*H236</f>
        <v>0</v>
      </c>
      <c r="Q236" s="237">
        <v>0</v>
      </c>
      <c r="R236" s="237">
        <f>Q236*H236</f>
        <v>0</v>
      </c>
      <c r="S236" s="237">
        <v>0</v>
      </c>
      <c r="T236" s="238">
        <f>S236*H236</f>
        <v>0</v>
      </c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R236" s="239" t="s">
        <v>214</v>
      </c>
      <c r="AT236" s="239" t="s">
        <v>210</v>
      </c>
      <c r="AU236" s="239" t="s">
        <v>91</v>
      </c>
      <c r="AY236" s="17" t="s">
        <v>208</v>
      </c>
      <c r="BE236" s="240">
        <f>IF(N236="základní",J236,0)</f>
        <v>0</v>
      </c>
      <c r="BF236" s="240">
        <f>IF(N236="snížená",J236,0)</f>
        <v>0</v>
      </c>
      <c r="BG236" s="240">
        <f>IF(N236="zákl. přenesená",J236,0)</f>
        <v>0</v>
      </c>
      <c r="BH236" s="240">
        <f>IF(N236="sníž. přenesená",J236,0)</f>
        <v>0</v>
      </c>
      <c r="BI236" s="240">
        <f>IF(N236="nulová",J236,0)</f>
        <v>0</v>
      </c>
      <c r="BJ236" s="17" t="s">
        <v>91</v>
      </c>
      <c r="BK236" s="240">
        <f>ROUND(I236*H236,2)</f>
        <v>0</v>
      </c>
      <c r="BL236" s="17" t="s">
        <v>214</v>
      </c>
      <c r="BM236" s="239" t="s">
        <v>557</v>
      </c>
    </row>
    <row r="237" s="2" customFormat="1" ht="24.15" customHeight="1">
      <c r="A237" s="38"/>
      <c r="B237" s="39"/>
      <c r="C237" s="227" t="s">
        <v>558</v>
      </c>
      <c r="D237" s="227" t="s">
        <v>210</v>
      </c>
      <c r="E237" s="228" t="s">
        <v>2341</v>
      </c>
      <c r="F237" s="229" t="s">
        <v>2305</v>
      </c>
      <c r="G237" s="230" t="s">
        <v>689</v>
      </c>
      <c r="H237" s="231">
        <v>8</v>
      </c>
      <c r="I237" s="232"/>
      <c r="J237" s="233">
        <f>ROUND(I237*H237,2)</f>
        <v>0</v>
      </c>
      <c r="K237" s="234"/>
      <c r="L237" s="44"/>
      <c r="M237" s="235" t="s">
        <v>1</v>
      </c>
      <c r="N237" s="236" t="s">
        <v>44</v>
      </c>
      <c r="O237" s="91"/>
      <c r="P237" s="237">
        <f>O237*H237</f>
        <v>0</v>
      </c>
      <c r="Q237" s="237">
        <v>0</v>
      </c>
      <c r="R237" s="237">
        <f>Q237*H237</f>
        <v>0</v>
      </c>
      <c r="S237" s="237">
        <v>0</v>
      </c>
      <c r="T237" s="238">
        <f>S237*H237</f>
        <v>0</v>
      </c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R237" s="239" t="s">
        <v>214</v>
      </c>
      <c r="AT237" s="239" t="s">
        <v>210</v>
      </c>
      <c r="AU237" s="239" t="s">
        <v>91</v>
      </c>
      <c r="AY237" s="17" t="s">
        <v>208</v>
      </c>
      <c r="BE237" s="240">
        <f>IF(N237="základní",J237,0)</f>
        <v>0</v>
      </c>
      <c r="BF237" s="240">
        <f>IF(N237="snížená",J237,0)</f>
        <v>0</v>
      </c>
      <c r="BG237" s="240">
        <f>IF(N237="zákl. přenesená",J237,0)</f>
        <v>0</v>
      </c>
      <c r="BH237" s="240">
        <f>IF(N237="sníž. přenesená",J237,0)</f>
        <v>0</v>
      </c>
      <c r="BI237" s="240">
        <f>IF(N237="nulová",J237,0)</f>
        <v>0</v>
      </c>
      <c r="BJ237" s="17" t="s">
        <v>91</v>
      </c>
      <c r="BK237" s="240">
        <f>ROUND(I237*H237,2)</f>
        <v>0</v>
      </c>
      <c r="BL237" s="17" t="s">
        <v>214</v>
      </c>
      <c r="BM237" s="239" t="s">
        <v>561</v>
      </c>
    </row>
    <row r="238" s="2" customFormat="1" ht="21.75" customHeight="1">
      <c r="A238" s="38"/>
      <c r="B238" s="39"/>
      <c r="C238" s="227" t="s">
        <v>389</v>
      </c>
      <c r="D238" s="227" t="s">
        <v>210</v>
      </c>
      <c r="E238" s="228" t="s">
        <v>2343</v>
      </c>
      <c r="F238" s="229" t="s">
        <v>2307</v>
      </c>
      <c r="G238" s="230" t="s">
        <v>689</v>
      </c>
      <c r="H238" s="231">
        <v>1200</v>
      </c>
      <c r="I238" s="232"/>
      <c r="J238" s="233">
        <f>ROUND(I238*H238,2)</f>
        <v>0</v>
      </c>
      <c r="K238" s="234"/>
      <c r="L238" s="44"/>
      <c r="M238" s="235" t="s">
        <v>1</v>
      </c>
      <c r="N238" s="236" t="s">
        <v>44</v>
      </c>
      <c r="O238" s="91"/>
      <c r="P238" s="237">
        <f>O238*H238</f>
        <v>0</v>
      </c>
      <c r="Q238" s="237">
        <v>0</v>
      </c>
      <c r="R238" s="237">
        <f>Q238*H238</f>
        <v>0</v>
      </c>
      <c r="S238" s="237">
        <v>0</v>
      </c>
      <c r="T238" s="238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9" t="s">
        <v>214</v>
      </c>
      <c r="AT238" s="239" t="s">
        <v>210</v>
      </c>
      <c r="AU238" s="239" t="s">
        <v>91</v>
      </c>
      <c r="AY238" s="17" t="s">
        <v>208</v>
      </c>
      <c r="BE238" s="240">
        <f>IF(N238="základní",J238,0)</f>
        <v>0</v>
      </c>
      <c r="BF238" s="240">
        <f>IF(N238="snížená",J238,0)</f>
        <v>0</v>
      </c>
      <c r="BG238" s="240">
        <f>IF(N238="zákl. přenesená",J238,0)</f>
        <v>0</v>
      </c>
      <c r="BH238" s="240">
        <f>IF(N238="sníž. přenesená",J238,0)</f>
        <v>0</v>
      </c>
      <c r="BI238" s="240">
        <f>IF(N238="nulová",J238,0)</f>
        <v>0</v>
      </c>
      <c r="BJ238" s="17" t="s">
        <v>91</v>
      </c>
      <c r="BK238" s="240">
        <f>ROUND(I238*H238,2)</f>
        <v>0</v>
      </c>
      <c r="BL238" s="17" t="s">
        <v>214</v>
      </c>
      <c r="BM238" s="239" t="s">
        <v>564</v>
      </c>
    </row>
    <row r="239" s="2" customFormat="1" ht="21.75" customHeight="1">
      <c r="A239" s="38"/>
      <c r="B239" s="39"/>
      <c r="C239" s="227" t="s">
        <v>565</v>
      </c>
      <c r="D239" s="227" t="s">
        <v>210</v>
      </c>
      <c r="E239" s="228" t="s">
        <v>2345</v>
      </c>
      <c r="F239" s="229" t="s">
        <v>2309</v>
      </c>
      <c r="G239" s="230" t="s">
        <v>689</v>
      </c>
      <c r="H239" s="231">
        <v>700</v>
      </c>
      <c r="I239" s="232"/>
      <c r="J239" s="233">
        <f>ROUND(I239*H239,2)</f>
        <v>0</v>
      </c>
      <c r="K239" s="234"/>
      <c r="L239" s="44"/>
      <c r="M239" s="235" t="s">
        <v>1</v>
      </c>
      <c r="N239" s="236" t="s">
        <v>44</v>
      </c>
      <c r="O239" s="91"/>
      <c r="P239" s="237">
        <f>O239*H239</f>
        <v>0</v>
      </c>
      <c r="Q239" s="237">
        <v>0</v>
      </c>
      <c r="R239" s="237">
        <f>Q239*H239</f>
        <v>0</v>
      </c>
      <c r="S239" s="237">
        <v>0</v>
      </c>
      <c r="T239" s="238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9" t="s">
        <v>214</v>
      </c>
      <c r="AT239" s="239" t="s">
        <v>210</v>
      </c>
      <c r="AU239" s="239" t="s">
        <v>91</v>
      </c>
      <c r="AY239" s="17" t="s">
        <v>208</v>
      </c>
      <c r="BE239" s="240">
        <f>IF(N239="základní",J239,0)</f>
        <v>0</v>
      </c>
      <c r="BF239" s="240">
        <f>IF(N239="snížená",J239,0)</f>
        <v>0</v>
      </c>
      <c r="BG239" s="240">
        <f>IF(N239="zákl. přenesená",J239,0)</f>
        <v>0</v>
      </c>
      <c r="BH239" s="240">
        <f>IF(N239="sníž. přenesená",J239,0)</f>
        <v>0</v>
      </c>
      <c r="BI239" s="240">
        <f>IF(N239="nulová",J239,0)</f>
        <v>0</v>
      </c>
      <c r="BJ239" s="17" t="s">
        <v>91</v>
      </c>
      <c r="BK239" s="240">
        <f>ROUND(I239*H239,2)</f>
        <v>0</v>
      </c>
      <c r="BL239" s="17" t="s">
        <v>214</v>
      </c>
      <c r="BM239" s="239" t="s">
        <v>568</v>
      </c>
    </row>
    <row r="240" s="2" customFormat="1" ht="16.5" customHeight="1">
      <c r="A240" s="38"/>
      <c r="B240" s="39"/>
      <c r="C240" s="227" t="s">
        <v>393</v>
      </c>
      <c r="D240" s="227" t="s">
        <v>210</v>
      </c>
      <c r="E240" s="228" t="s">
        <v>2347</v>
      </c>
      <c r="F240" s="229" t="s">
        <v>2311</v>
      </c>
      <c r="G240" s="230" t="s">
        <v>689</v>
      </c>
      <c r="H240" s="231">
        <v>120</v>
      </c>
      <c r="I240" s="232"/>
      <c r="J240" s="233">
        <f>ROUND(I240*H240,2)</f>
        <v>0</v>
      </c>
      <c r="K240" s="234"/>
      <c r="L240" s="44"/>
      <c r="M240" s="235" t="s">
        <v>1</v>
      </c>
      <c r="N240" s="236" t="s">
        <v>44</v>
      </c>
      <c r="O240" s="91"/>
      <c r="P240" s="237">
        <f>O240*H240</f>
        <v>0</v>
      </c>
      <c r="Q240" s="237">
        <v>0</v>
      </c>
      <c r="R240" s="237">
        <f>Q240*H240</f>
        <v>0</v>
      </c>
      <c r="S240" s="237">
        <v>0</v>
      </c>
      <c r="T240" s="238">
        <f>S240*H240</f>
        <v>0</v>
      </c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R240" s="239" t="s">
        <v>214</v>
      </c>
      <c r="AT240" s="239" t="s">
        <v>210</v>
      </c>
      <c r="AU240" s="239" t="s">
        <v>91</v>
      </c>
      <c r="AY240" s="17" t="s">
        <v>208</v>
      </c>
      <c r="BE240" s="240">
        <f>IF(N240="základní",J240,0)</f>
        <v>0</v>
      </c>
      <c r="BF240" s="240">
        <f>IF(N240="snížená",J240,0)</f>
        <v>0</v>
      </c>
      <c r="BG240" s="240">
        <f>IF(N240="zákl. přenesená",J240,0)</f>
        <v>0</v>
      </c>
      <c r="BH240" s="240">
        <f>IF(N240="sníž. přenesená",J240,0)</f>
        <v>0</v>
      </c>
      <c r="BI240" s="240">
        <f>IF(N240="nulová",J240,0)</f>
        <v>0</v>
      </c>
      <c r="BJ240" s="17" t="s">
        <v>91</v>
      </c>
      <c r="BK240" s="240">
        <f>ROUND(I240*H240,2)</f>
        <v>0</v>
      </c>
      <c r="BL240" s="17" t="s">
        <v>214</v>
      </c>
      <c r="BM240" s="239" t="s">
        <v>573</v>
      </c>
    </row>
    <row r="241" s="2" customFormat="1" ht="16.5" customHeight="1">
      <c r="A241" s="38"/>
      <c r="B241" s="39"/>
      <c r="C241" s="227" t="s">
        <v>574</v>
      </c>
      <c r="D241" s="227" t="s">
        <v>210</v>
      </c>
      <c r="E241" s="228" t="s">
        <v>2349</v>
      </c>
      <c r="F241" s="229" t="s">
        <v>2313</v>
      </c>
      <c r="G241" s="230" t="s">
        <v>2129</v>
      </c>
      <c r="H241" s="231">
        <v>48</v>
      </c>
      <c r="I241" s="232"/>
      <c r="J241" s="233">
        <f>ROUND(I241*H241,2)</f>
        <v>0</v>
      </c>
      <c r="K241" s="234"/>
      <c r="L241" s="44"/>
      <c r="M241" s="235" t="s">
        <v>1</v>
      </c>
      <c r="N241" s="236" t="s">
        <v>44</v>
      </c>
      <c r="O241" s="91"/>
      <c r="P241" s="237">
        <f>O241*H241</f>
        <v>0</v>
      </c>
      <c r="Q241" s="237">
        <v>0</v>
      </c>
      <c r="R241" s="237">
        <f>Q241*H241</f>
        <v>0</v>
      </c>
      <c r="S241" s="237">
        <v>0</v>
      </c>
      <c r="T241" s="238">
        <f>S241*H241</f>
        <v>0</v>
      </c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R241" s="239" t="s">
        <v>214</v>
      </c>
      <c r="AT241" s="239" t="s">
        <v>210</v>
      </c>
      <c r="AU241" s="239" t="s">
        <v>91</v>
      </c>
      <c r="AY241" s="17" t="s">
        <v>208</v>
      </c>
      <c r="BE241" s="240">
        <f>IF(N241="základní",J241,0)</f>
        <v>0</v>
      </c>
      <c r="BF241" s="240">
        <f>IF(N241="snížená",J241,0)</f>
        <v>0</v>
      </c>
      <c r="BG241" s="240">
        <f>IF(N241="zákl. přenesená",J241,0)</f>
        <v>0</v>
      </c>
      <c r="BH241" s="240">
        <f>IF(N241="sníž. přenesená",J241,0)</f>
        <v>0</v>
      </c>
      <c r="BI241" s="240">
        <f>IF(N241="nulová",J241,0)</f>
        <v>0</v>
      </c>
      <c r="BJ241" s="17" t="s">
        <v>91</v>
      </c>
      <c r="BK241" s="240">
        <f>ROUND(I241*H241,2)</f>
        <v>0</v>
      </c>
      <c r="BL241" s="17" t="s">
        <v>214</v>
      </c>
      <c r="BM241" s="239" t="s">
        <v>577</v>
      </c>
    </row>
    <row r="242" s="2" customFormat="1" ht="24.15" customHeight="1">
      <c r="A242" s="38"/>
      <c r="B242" s="39"/>
      <c r="C242" s="227" t="s">
        <v>396</v>
      </c>
      <c r="D242" s="227" t="s">
        <v>210</v>
      </c>
      <c r="E242" s="228" t="s">
        <v>2351</v>
      </c>
      <c r="F242" s="229" t="s">
        <v>2315</v>
      </c>
      <c r="G242" s="230" t="s">
        <v>2129</v>
      </c>
      <c r="H242" s="231">
        <v>12</v>
      </c>
      <c r="I242" s="232"/>
      <c r="J242" s="233">
        <f>ROUND(I242*H242,2)</f>
        <v>0</v>
      </c>
      <c r="K242" s="234"/>
      <c r="L242" s="44"/>
      <c r="M242" s="235" t="s">
        <v>1</v>
      </c>
      <c r="N242" s="236" t="s">
        <v>44</v>
      </c>
      <c r="O242" s="91"/>
      <c r="P242" s="237">
        <f>O242*H242</f>
        <v>0</v>
      </c>
      <c r="Q242" s="237">
        <v>0</v>
      </c>
      <c r="R242" s="237">
        <f>Q242*H242</f>
        <v>0</v>
      </c>
      <c r="S242" s="237">
        <v>0</v>
      </c>
      <c r="T242" s="238">
        <f>S242*H242</f>
        <v>0</v>
      </c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R242" s="239" t="s">
        <v>214</v>
      </c>
      <c r="AT242" s="239" t="s">
        <v>210</v>
      </c>
      <c r="AU242" s="239" t="s">
        <v>91</v>
      </c>
      <c r="AY242" s="17" t="s">
        <v>208</v>
      </c>
      <c r="BE242" s="240">
        <f>IF(N242="základní",J242,0)</f>
        <v>0</v>
      </c>
      <c r="BF242" s="240">
        <f>IF(N242="snížená",J242,0)</f>
        <v>0</v>
      </c>
      <c r="BG242" s="240">
        <f>IF(N242="zákl. přenesená",J242,0)</f>
        <v>0</v>
      </c>
      <c r="BH242" s="240">
        <f>IF(N242="sníž. přenesená",J242,0)</f>
        <v>0</v>
      </c>
      <c r="BI242" s="240">
        <f>IF(N242="nulová",J242,0)</f>
        <v>0</v>
      </c>
      <c r="BJ242" s="17" t="s">
        <v>91</v>
      </c>
      <c r="BK242" s="240">
        <f>ROUND(I242*H242,2)</f>
        <v>0</v>
      </c>
      <c r="BL242" s="17" t="s">
        <v>214</v>
      </c>
      <c r="BM242" s="239" t="s">
        <v>581</v>
      </c>
    </row>
    <row r="243" s="2" customFormat="1" ht="16.5" customHeight="1">
      <c r="A243" s="38"/>
      <c r="B243" s="39"/>
      <c r="C243" s="227" t="s">
        <v>583</v>
      </c>
      <c r="D243" s="227" t="s">
        <v>210</v>
      </c>
      <c r="E243" s="228" t="s">
        <v>2353</v>
      </c>
      <c r="F243" s="229" t="s">
        <v>2317</v>
      </c>
      <c r="G243" s="230" t="s">
        <v>689</v>
      </c>
      <c r="H243" s="231">
        <v>5</v>
      </c>
      <c r="I243" s="232"/>
      <c r="J243" s="233">
        <f>ROUND(I243*H243,2)</f>
        <v>0</v>
      </c>
      <c r="K243" s="234"/>
      <c r="L243" s="44"/>
      <c r="M243" s="235" t="s">
        <v>1</v>
      </c>
      <c r="N243" s="236" t="s">
        <v>44</v>
      </c>
      <c r="O243" s="91"/>
      <c r="P243" s="237">
        <f>O243*H243</f>
        <v>0</v>
      </c>
      <c r="Q243" s="237">
        <v>0</v>
      </c>
      <c r="R243" s="237">
        <f>Q243*H243</f>
        <v>0</v>
      </c>
      <c r="S243" s="237">
        <v>0</v>
      </c>
      <c r="T243" s="238">
        <f>S243*H243</f>
        <v>0</v>
      </c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R243" s="239" t="s">
        <v>214</v>
      </c>
      <c r="AT243" s="239" t="s">
        <v>210</v>
      </c>
      <c r="AU243" s="239" t="s">
        <v>91</v>
      </c>
      <c r="AY243" s="17" t="s">
        <v>208</v>
      </c>
      <c r="BE243" s="240">
        <f>IF(N243="základní",J243,0)</f>
        <v>0</v>
      </c>
      <c r="BF243" s="240">
        <f>IF(N243="snížená",J243,0)</f>
        <v>0</v>
      </c>
      <c r="BG243" s="240">
        <f>IF(N243="zákl. přenesená",J243,0)</f>
        <v>0</v>
      </c>
      <c r="BH243" s="240">
        <f>IF(N243="sníž. přenesená",J243,0)</f>
        <v>0</v>
      </c>
      <c r="BI243" s="240">
        <f>IF(N243="nulová",J243,0)</f>
        <v>0</v>
      </c>
      <c r="BJ243" s="17" t="s">
        <v>91</v>
      </c>
      <c r="BK243" s="240">
        <f>ROUND(I243*H243,2)</f>
        <v>0</v>
      </c>
      <c r="BL243" s="17" t="s">
        <v>214</v>
      </c>
      <c r="BM243" s="239" t="s">
        <v>586</v>
      </c>
    </row>
    <row r="244" s="12" customFormat="1" ht="25.92" customHeight="1">
      <c r="A244" s="12"/>
      <c r="B244" s="211"/>
      <c r="C244" s="212"/>
      <c r="D244" s="213" t="s">
        <v>77</v>
      </c>
      <c r="E244" s="214" t="s">
        <v>2318</v>
      </c>
      <c r="F244" s="214" t="s">
        <v>2319</v>
      </c>
      <c r="G244" s="212"/>
      <c r="H244" s="212"/>
      <c r="I244" s="215"/>
      <c r="J244" s="216">
        <f>BK244</f>
        <v>0</v>
      </c>
      <c r="K244" s="212"/>
      <c r="L244" s="217"/>
      <c r="M244" s="218"/>
      <c r="N244" s="219"/>
      <c r="O244" s="219"/>
      <c r="P244" s="220">
        <f>P245+SUM(P246:P261)+P267</f>
        <v>0</v>
      </c>
      <c r="Q244" s="219"/>
      <c r="R244" s="220">
        <f>R245+SUM(R246:R261)+R267</f>
        <v>0</v>
      </c>
      <c r="S244" s="219"/>
      <c r="T244" s="221">
        <f>T245+SUM(T246:T261)+T267</f>
        <v>0</v>
      </c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R244" s="222" t="s">
        <v>85</v>
      </c>
      <c r="AT244" s="223" t="s">
        <v>77</v>
      </c>
      <c r="AU244" s="223" t="s">
        <v>78</v>
      </c>
      <c r="AY244" s="222" t="s">
        <v>208</v>
      </c>
      <c r="BK244" s="224">
        <f>BK245+SUM(BK246:BK261)+BK267</f>
        <v>0</v>
      </c>
    </row>
    <row r="245" s="2" customFormat="1" ht="24.15" customHeight="1">
      <c r="A245" s="38"/>
      <c r="B245" s="39"/>
      <c r="C245" s="227" t="s">
        <v>400</v>
      </c>
      <c r="D245" s="227" t="s">
        <v>210</v>
      </c>
      <c r="E245" s="228" t="s">
        <v>2355</v>
      </c>
      <c r="F245" s="229" t="s">
        <v>2321</v>
      </c>
      <c r="G245" s="230" t="s">
        <v>689</v>
      </c>
      <c r="H245" s="231">
        <v>1</v>
      </c>
      <c r="I245" s="232"/>
      <c r="J245" s="233">
        <f>ROUND(I245*H245,2)</f>
        <v>0</v>
      </c>
      <c r="K245" s="234"/>
      <c r="L245" s="44"/>
      <c r="M245" s="235" t="s">
        <v>1</v>
      </c>
      <c r="N245" s="236" t="s">
        <v>44</v>
      </c>
      <c r="O245" s="91"/>
      <c r="P245" s="237">
        <f>O245*H245</f>
        <v>0</v>
      </c>
      <c r="Q245" s="237">
        <v>0</v>
      </c>
      <c r="R245" s="237">
        <f>Q245*H245</f>
        <v>0</v>
      </c>
      <c r="S245" s="237">
        <v>0</v>
      </c>
      <c r="T245" s="238">
        <f>S245*H245</f>
        <v>0</v>
      </c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R245" s="239" t="s">
        <v>214</v>
      </c>
      <c r="AT245" s="239" t="s">
        <v>210</v>
      </c>
      <c r="AU245" s="239" t="s">
        <v>85</v>
      </c>
      <c r="AY245" s="17" t="s">
        <v>208</v>
      </c>
      <c r="BE245" s="240">
        <f>IF(N245="základní",J245,0)</f>
        <v>0</v>
      </c>
      <c r="BF245" s="240">
        <f>IF(N245="snížená",J245,0)</f>
        <v>0</v>
      </c>
      <c r="BG245" s="240">
        <f>IF(N245="zákl. přenesená",J245,0)</f>
        <v>0</v>
      </c>
      <c r="BH245" s="240">
        <f>IF(N245="sníž. přenesená",J245,0)</f>
        <v>0</v>
      </c>
      <c r="BI245" s="240">
        <f>IF(N245="nulová",J245,0)</f>
        <v>0</v>
      </c>
      <c r="BJ245" s="17" t="s">
        <v>91</v>
      </c>
      <c r="BK245" s="240">
        <f>ROUND(I245*H245,2)</f>
        <v>0</v>
      </c>
      <c r="BL245" s="17" t="s">
        <v>214</v>
      </c>
      <c r="BM245" s="239" t="s">
        <v>589</v>
      </c>
    </row>
    <row r="246" s="2" customFormat="1" ht="16.5" customHeight="1">
      <c r="A246" s="38"/>
      <c r="B246" s="39"/>
      <c r="C246" s="227" t="s">
        <v>591</v>
      </c>
      <c r="D246" s="227" t="s">
        <v>210</v>
      </c>
      <c r="E246" s="228" t="s">
        <v>2356</v>
      </c>
      <c r="F246" s="229" t="s">
        <v>2323</v>
      </c>
      <c r="G246" s="230" t="s">
        <v>689</v>
      </c>
      <c r="H246" s="231">
        <v>1</v>
      </c>
      <c r="I246" s="232"/>
      <c r="J246" s="233">
        <f>ROUND(I246*H246,2)</f>
        <v>0</v>
      </c>
      <c r="K246" s="234"/>
      <c r="L246" s="44"/>
      <c r="M246" s="235" t="s">
        <v>1</v>
      </c>
      <c r="N246" s="236" t="s">
        <v>44</v>
      </c>
      <c r="O246" s="91"/>
      <c r="P246" s="237">
        <f>O246*H246</f>
        <v>0</v>
      </c>
      <c r="Q246" s="237">
        <v>0</v>
      </c>
      <c r="R246" s="237">
        <f>Q246*H246</f>
        <v>0</v>
      </c>
      <c r="S246" s="237">
        <v>0</v>
      </c>
      <c r="T246" s="238">
        <f>S246*H246</f>
        <v>0</v>
      </c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R246" s="239" t="s">
        <v>214</v>
      </c>
      <c r="AT246" s="239" t="s">
        <v>210</v>
      </c>
      <c r="AU246" s="239" t="s">
        <v>85</v>
      </c>
      <c r="AY246" s="17" t="s">
        <v>208</v>
      </c>
      <c r="BE246" s="240">
        <f>IF(N246="základní",J246,0)</f>
        <v>0</v>
      </c>
      <c r="BF246" s="240">
        <f>IF(N246="snížená",J246,0)</f>
        <v>0</v>
      </c>
      <c r="BG246" s="240">
        <f>IF(N246="zákl. přenesená",J246,0)</f>
        <v>0</v>
      </c>
      <c r="BH246" s="240">
        <f>IF(N246="sníž. přenesená",J246,0)</f>
        <v>0</v>
      </c>
      <c r="BI246" s="240">
        <f>IF(N246="nulová",J246,0)</f>
        <v>0</v>
      </c>
      <c r="BJ246" s="17" t="s">
        <v>91</v>
      </c>
      <c r="BK246" s="240">
        <f>ROUND(I246*H246,2)</f>
        <v>0</v>
      </c>
      <c r="BL246" s="17" t="s">
        <v>214</v>
      </c>
      <c r="BM246" s="239" t="s">
        <v>594</v>
      </c>
    </row>
    <row r="247" s="2" customFormat="1" ht="16.5" customHeight="1">
      <c r="A247" s="38"/>
      <c r="B247" s="39"/>
      <c r="C247" s="227" t="s">
        <v>405</v>
      </c>
      <c r="D247" s="227" t="s">
        <v>210</v>
      </c>
      <c r="E247" s="228" t="s">
        <v>2357</v>
      </c>
      <c r="F247" s="229" t="s">
        <v>2325</v>
      </c>
      <c r="G247" s="230" t="s">
        <v>689</v>
      </c>
      <c r="H247" s="231">
        <v>2</v>
      </c>
      <c r="I247" s="232"/>
      <c r="J247" s="233">
        <f>ROUND(I247*H247,2)</f>
        <v>0</v>
      </c>
      <c r="K247" s="234"/>
      <c r="L247" s="44"/>
      <c r="M247" s="235" t="s">
        <v>1</v>
      </c>
      <c r="N247" s="236" t="s">
        <v>44</v>
      </c>
      <c r="O247" s="91"/>
      <c r="P247" s="237">
        <f>O247*H247</f>
        <v>0</v>
      </c>
      <c r="Q247" s="237">
        <v>0</v>
      </c>
      <c r="R247" s="237">
        <f>Q247*H247</f>
        <v>0</v>
      </c>
      <c r="S247" s="237">
        <v>0</v>
      </c>
      <c r="T247" s="238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9" t="s">
        <v>214</v>
      </c>
      <c r="AT247" s="239" t="s">
        <v>210</v>
      </c>
      <c r="AU247" s="239" t="s">
        <v>85</v>
      </c>
      <c r="AY247" s="17" t="s">
        <v>208</v>
      </c>
      <c r="BE247" s="240">
        <f>IF(N247="základní",J247,0)</f>
        <v>0</v>
      </c>
      <c r="BF247" s="240">
        <f>IF(N247="snížená",J247,0)</f>
        <v>0</v>
      </c>
      <c r="BG247" s="240">
        <f>IF(N247="zákl. přenesená",J247,0)</f>
        <v>0</v>
      </c>
      <c r="BH247" s="240">
        <f>IF(N247="sníž. přenesená",J247,0)</f>
        <v>0</v>
      </c>
      <c r="BI247" s="240">
        <f>IF(N247="nulová",J247,0)</f>
        <v>0</v>
      </c>
      <c r="BJ247" s="17" t="s">
        <v>91</v>
      </c>
      <c r="BK247" s="240">
        <f>ROUND(I247*H247,2)</f>
        <v>0</v>
      </c>
      <c r="BL247" s="17" t="s">
        <v>214</v>
      </c>
      <c r="BM247" s="239" t="s">
        <v>606</v>
      </c>
    </row>
    <row r="248" s="2" customFormat="1" ht="16.5" customHeight="1">
      <c r="A248" s="38"/>
      <c r="B248" s="39"/>
      <c r="C248" s="227" t="s">
        <v>611</v>
      </c>
      <c r="D248" s="227" t="s">
        <v>210</v>
      </c>
      <c r="E248" s="228" t="s">
        <v>2359</v>
      </c>
      <c r="F248" s="229" t="s">
        <v>2327</v>
      </c>
      <c r="G248" s="230" t="s">
        <v>689</v>
      </c>
      <c r="H248" s="231">
        <v>1</v>
      </c>
      <c r="I248" s="232"/>
      <c r="J248" s="233">
        <f>ROUND(I248*H248,2)</f>
        <v>0</v>
      </c>
      <c r="K248" s="234"/>
      <c r="L248" s="44"/>
      <c r="M248" s="235" t="s">
        <v>1</v>
      </c>
      <c r="N248" s="236" t="s">
        <v>44</v>
      </c>
      <c r="O248" s="91"/>
      <c r="P248" s="237">
        <f>O248*H248</f>
        <v>0</v>
      </c>
      <c r="Q248" s="237">
        <v>0</v>
      </c>
      <c r="R248" s="237">
        <f>Q248*H248</f>
        <v>0</v>
      </c>
      <c r="S248" s="237">
        <v>0</v>
      </c>
      <c r="T248" s="238">
        <f>S248*H248</f>
        <v>0</v>
      </c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R248" s="239" t="s">
        <v>214</v>
      </c>
      <c r="AT248" s="239" t="s">
        <v>210</v>
      </c>
      <c r="AU248" s="239" t="s">
        <v>85</v>
      </c>
      <c r="AY248" s="17" t="s">
        <v>208</v>
      </c>
      <c r="BE248" s="240">
        <f>IF(N248="základní",J248,0)</f>
        <v>0</v>
      </c>
      <c r="BF248" s="240">
        <f>IF(N248="snížená",J248,0)</f>
        <v>0</v>
      </c>
      <c r="BG248" s="240">
        <f>IF(N248="zákl. přenesená",J248,0)</f>
        <v>0</v>
      </c>
      <c r="BH248" s="240">
        <f>IF(N248="sníž. přenesená",J248,0)</f>
        <v>0</v>
      </c>
      <c r="BI248" s="240">
        <f>IF(N248="nulová",J248,0)</f>
        <v>0</v>
      </c>
      <c r="BJ248" s="17" t="s">
        <v>91</v>
      </c>
      <c r="BK248" s="240">
        <f>ROUND(I248*H248,2)</f>
        <v>0</v>
      </c>
      <c r="BL248" s="17" t="s">
        <v>214</v>
      </c>
      <c r="BM248" s="239" t="s">
        <v>614</v>
      </c>
    </row>
    <row r="249" s="2" customFormat="1" ht="16.5" customHeight="1">
      <c r="A249" s="38"/>
      <c r="B249" s="39"/>
      <c r="C249" s="227" t="s">
        <v>410</v>
      </c>
      <c r="D249" s="227" t="s">
        <v>210</v>
      </c>
      <c r="E249" s="228" t="s">
        <v>2361</v>
      </c>
      <c r="F249" s="229" t="s">
        <v>4108</v>
      </c>
      <c r="G249" s="230" t="s">
        <v>689</v>
      </c>
      <c r="H249" s="231">
        <v>1</v>
      </c>
      <c r="I249" s="232"/>
      <c r="J249" s="233">
        <f>ROUND(I249*H249,2)</f>
        <v>0</v>
      </c>
      <c r="K249" s="234"/>
      <c r="L249" s="44"/>
      <c r="M249" s="235" t="s">
        <v>1</v>
      </c>
      <c r="N249" s="236" t="s">
        <v>44</v>
      </c>
      <c r="O249" s="91"/>
      <c r="P249" s="237">
        <f>O249*H249</f>
        <v>0</v>
      </c>
      <c r="Q249" s="237">
        <v>0</v>
      </c>
      <c r="R249" s="237">
        <f>Q249*H249</f>
        <v>0</v>
      </c>
      <c r="S249" s="237">
        <v>0</v>
      </c>
      <c r="T249" s="238">
        <f>S249*H249</f>
        <v>0</v>
      </c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R249" s="239" t="s">
        <v>214</v>
      </c>
      <c r="AT249" s="239" t="s">
        <v>210</v>
      </c>
      <c r="AU249" s="239" t="s">
        <v>85</v>
      </c>
      <c r="AY249" s="17" t="s">
        <v>208</v>
      </c>
      <c r="BE249" s="240">
        <f>IF(N249="základní",J249,0)</f>
        <v>0</v>
      </c>
      <c r="BF249" s="240">
        <f>IF(N249="snížená",J249,0)</f>
        <v>0</v>
      </c>
      <c r="BG249" s="240">
        <f>IF(N249="zákl. přenesená",J249,0)</f>
        <v>0</v>
      </c>
      <c r="BH249" s="240">
        <f>IF(N249="sníž. přenesená",J249,0)</f>
        <v>0</v>
      </c>
      <c r="BI249" s="240">
        <f>IF(N249="nulová",J249,0)</f>
        <v>0</v>
      </c>
      <c r="BJ249" s="17" t="s">
        <v>91</v>
      </c>
      <c r="BK249" s="240">
        <f>ROUND(I249*H249,2)</f>
        <v>0</v>
      </c>
      <c r="BL249" s="17" t="s">
        <v>214</v>
      </c>
      <c r="BM249" s="239" t="s">
        <v>619</v>
      </c>
    </row>
    <row r="250" s="2" customFormat="1" ht="21.75" customHeight="1">
      <c r="A250" s="38"/>
      <c r="B250" s="39"/>
      <c r="C250" s="227" t="s">
        <v>621</v>
      </c>
      <c r="D250" s="227" t="s">
        <v>210</v>
      </c>
      <c r="E250" s="228" t="s">
        <v>2363</v>
      </c>
      <c r="F250" s="229" t="s">
        <v>2331</v>
      </c>
      <c r="G250" s="230" t="s">
        <v>689</v>
      </c>
      <c r="H250" s="231">
        <v>3</v>
      </c>
      <c r="I250" s="232"/>
      <c r="J250" s="233">
        <f>ROUND(I250*H250,2)</f>
        <v>0</v>
      </c>
      <c r="K250" s="234"/>
      <c r="L250" s="44"/>
      <c r="M250" s="235" t="s">
        <v>1</v>
      </c>
      <c r="N250" s="236" t="s">
        <v>44</v>
      </c>
      <c r="O250" s="91"/>
      <c r="P250" s="237">
        <f>O250*H250</f>
        <v>0</v>
      </c>
      <c r="Q250" s="237">
        <v>0</v>
      </c>
      <c r="R250" s="237">
        <f>Q250*H250</f>
        <v>0</v>
      </c>
      <c r="S250" s="237">
        <v>0</v>
      </c>
      <c r="T250" s="238">
        <f>S250*H250</f>
        <v>0</v>
      </c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R250" s="239" t="s">
        <v>214</v>
      </c>
      <c r="AT250" s="239" t="s">
        <v>210</v>
      </c>
      <c r="AU250" s="239" t="s">
        <v>85</v>
      </c>
      <c r="AY250" s="17" t="s">
        <v>208</v>
      </c>
      <c r="BE250" s="240">
        <f>IF(N250="základní",J250,0)</f>
        <v>0</v>
      </c>
      <c r="BF250" s="240">
        <f>IF(N250="snížená",J250,0)</f>
        <v>0</v>
      </c>
      <c r="BG250" s="240">
        <f>IF(N250="zákl. přenesená",J250,0)</f>
        <v>0</v>
      </c>
      <c r="BH250" s="240">
        <f>IF(N250="sníž. přenesená",J250,0)</f>
        <v>0</v>
      </c>
      <c r="BI250" s="240">
        <f>IF(N250="nulová",J250,0)</f>
        <v>0</v>
      </c>
      <c r="BJ250" s="17" t="s">
        <v>91</v>
      </c>
      <c r="BK250" s="240">
        <f>ROUND(I250*H250,2)</f>
        <v>0</v>
      </c>
      <c r="BL250" s="17" t="s">
        <v>214</v>
      </c>
      <c r="BM250" s="239" t="s">
        <v>624</v>
      </c>
    </row>
    <row r="251" s="2" customFormat="1" ht="16.5" customHeight="1">
      <c r="A251" s="38"/>
      <c r="B251" s="39"/>
      <c r="C251" s="227" t="s">
        <v>413</v>
      </c>
      <c r="D251" s="227" t="s">
        <v>210</v>
      </c>
      <c r="E251" s="228" t="s">
        <v>2369</v>
      </c>
      <c r="F251" s="229" t="s">
        <v>2333</v>
      </c>
      <c r="G251" s="230" t="s">
        <v>689</v>
      </c>
      <c r="H251" s="231">
        <v>1</v>
      </c>
      <c r="I251" s="232"/>
      <c r="J251" s="233">
        <f>ROUND(I251*H251,2)</f>
        <v>0</v>
      </c>
      <c r="K251" s="234"/>
      <c r="L251" s="44"/>
      <c r="M251" s="235" t="s">
        <v>1</v>
      </c>
      <c r="N251" s="236" t="s">
        <v>44</v>
      </c>
      <c r="O251" s="91"/>
      <c r="P251" s="237">
        <f>O251*H251</f>
        <v>0</v>
      </c>
      <c r="Q251" s="237">
        <v>0</v>
      </c>
      <c r="R251" s="237">
        <f>Q251*H251</f>
        <v>0</v>
      </c>
      <c r="S251" s="237">
        <v>0</v>
      </c>
      <c r="T251" s="238">
        <f>S251*H251</f>
        <v>0</v>
      </c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R251" s="239" t="s">
        <v>214</v>
      </c>
      <c r="AT251" s="239" t="s">
        <v>210</v>
      </c>
      <c r="AU251" s="239" t="s">
        <v>85</v>
      </c>
      <c r="AY251" s="17" t="s">
        <v>208</v>
      </c>
      <c r="BE251" s="240">
        <f>IF(N251="základní",J251,0)</f>
        <v>0</v>
      </c>
      <c r="BF251" s="240">
        <f>IF(N251="snížená",J251,0)</f>
        <v>0</v>
      </c>
      <c r="BG251" s="240">
        <f>IF(N251="zákl. přenesená",J251,0)</f>
        <v>0</v>
      </c>
      <c r="BH251" s="240">
        <f>IF(N251="sníž. přenesená",J251,0)</f>
        <v>0</v>
      </c>
      <c r="BI251" s="240">
        <f>IF(N251="nulová",J251,0)</f>
        <v>0</v>
      </c>
      <c r="BJ251" s="17" t="s">
        <v>91</v>
      </c>
      <c r="BK251" s="240">
        <f>ROUND(I251*H251,2)</f>
        <v>0</v>
      </c>
      <c r="BL251" s="17" t="s">
        <v>214</v>
      </c>
      <c r="BM251" s="239" t="s">
        <v>627</v>
      </c>
    </row>
    <row r="252" s="2" customFormat="1" ht="16.5" customHeight="1">
      <c r="A252" s="38"/>
      <c r="B252" s="39"/>
      <c r="C252" s="227" t="s">
        <v>629</v>
      </c>
      <c r="D252" s="227" t="s">
        <v>210</v>
      </c>
      <c r="E252" s="228" t="s">
        <v>2371</v>
      </c>
      <c r="F252" s="229" t="s">
        <v>2333</v>
      </c>
      <c r="G252" s="230" t="s">
        <v>689</v>
      </c>
      <c r="H252" s="231">
        <v>1</v>
      </c>
      <c r="I252" s="232"/>
      <c r="J252" s="233">
        <f>ROUND(I252*H252,2)</f>
        <v>0</v>
      </c>
      <c r="K252" s="234"/>
      <c r="L252" s="44"/>
      <c r="M252" s="235" t="s">
        <v>1</v>
      </c>
      <c r="N252" s="236" t="s">
        <v>44</v>
      </c>
      <c r="O252" s="91"/>
      <c r="P252" s="237">
        <f>O252*H252</f>
        <v>0</v>
      </c>
      <c r="Q252" s="237">
        <v>0</v>
      </c>
      <c r="R252" s="237">
        <f>Q252*H252</f>
        <v>0</v>
      </c>
      <c r="S252" s="237">
        <v>0</v>
      </c>
      <c r="T252" s="238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9" t="s">
        <v>214</v>
      </c>
      <c r="AT252" s="239" t="s">
        <v>210</v>
      </c>
      <c r="AU252" s="239" t="s">
        <v>85</v>
      </c>
      <c r="AY252" s="17" t="s">
        <v>208</v>
      </c>
      <c r="BE252" s="240">
        <f>IF(N252="základní",J252,0)</f>
        <v>0</v>
      </c>
      <c r="BF252" s="240">
        <f>IF(N252="snížená",J252,0)</f>
        <v>0</v>
      </c>
      <c r="BG252" s="240">
        <f>IF(N252="zákl. přenesená",J252,0)</f>
        <v>0</v>
      </c>
      <c r="BH252" s="240">
        <f>IF(N252="sníž. přenesená",J252,0)</f>
        <v>0</v>
      </c>
      <c r="BI252" s="240">
        <f>IF(N252="nulová",J252,0)</f>
        <v>0</v>
      </c>
      <c r="BJ252" s="17" t="s">
        <v>91</v>
      </c>
      <c r="BK252" s="240">
        <f>ROUND(I252*H252,2)</f>
        <v>0</v>
      </c>
      <c r="BL252" s="17" t="s">
        <v>214</v>
      </c>
      <c r="BM252" s="239" t="s">
        <v>632</v>
      </c>
    </row>
    <row r="253" s="2" customFormat="1" ht="16.5" customHeight="1">
      <c r="A253" s="38"/>
      <c r="B253" s="39"/>
      <c r="C253" s="227" t="s">
        <v>417</v>
      </c>
      <c r="D253" s="227" t="s">
        <v>210</v>
      </c>
      <c r="E253" s="228" t="s">
        <v>2373</v>
      </c>
      <c r="F253" s="229" t="s">
        <v>2336</v>
      </c>
      <c r="G253" s="230" t="s">
        <v>689</v>
      </c>
      <c r="H253" s="231">
        <v>2</v>
      </c>
      <c r="I253" s="232"/>
      <c r="J253" s="233">
        <f>ROUND(I253*H253,2)</f>
        <v>0</v>
      </c>
      <c r="K253" s="234"/>
      <c r="L253" s="44"/>
      <c r="M253" s="235" t="s">
        <v>1</v>
      </c>
      <c r="N253" s="236" t="s">
        <v>44</v>
      </c>
      <c r="O253" s="91"/>
      <c r="P253" s="237">
        <f>O253*H253</f>
        <v>0</v>
      </c>
      <c r="Q253" s="237">
        <v>0</v>
      </c>
      <c r="R253" s="237">
        <f>Q253*H253</f>
        <v>0</v>
      </c>
      <c r="S253" s="237">
        <v>0</v>
      </c>
      <c r="T253" s="238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9" t="s">
        <v>214</v>
      </c>
      <c r="AT253" s="239" t="s">
        <v>210</v>
      </c>
      <c r="AU253" s="239" t="s">
        <v>85</v>
      </c>
      <c r="AY253" s="17" t="s">
        <v>208</v>
      </c>
      <c r="BE253" s="240">
        <f>IF(N253="základní",J253,0)</f>
        <v>0</v>
      </c>
      <c r="BF253" s="240">
        <f>IF(N253="snížená",J253,0)</f>
        <v>0</v>
      </c>
      <c r="BG253" s="240">
        <f>IF(N253="zákl. přenesená",J253,0)</f>
        <v>0</v>
      </c>
      <c r="BH253" s="240">
        <f>IF(N253="sníž. přenesená",J253,0)</f>
        <v>0</v>
      </c>
      <c r="BI253" s="240">
        <f>IF(N253="nulová",J253,0)</f>
        <v>0</v>
      </c>
      <c r="BJ253" s="17" t="s">
        <v>91</v>
      </c>
      <c r="BK253" s="240">
        <f>ROUND(I253*H253,2)</f>
        <v>0</v>
      </c>
      <c r="BL253" s="17" t="s">
        <v>214</v>
      </c>
      <c r="BM253" s="239" t="s">
        <v>635</v>
      </c>
    </row>
    <row r="254" s="2" customFormat="1" ht="16.5" customHeight="1">
      <c r="A254" s="38"/>
      <c r="B254" s="39"/>
      <c r="C254" s="227" t="s">
        <v>640</v>
      </c>
      <c r="D254" s="227" t="s">
        <v>210</v>
      </c>
      <c r="E254" s="228" t="s">
        <v>2375</v>
      </c>
      <c r="F254" s="229" t="s">
        <v>2338</v>
      </c>
      <c r="G254" s="230" t="s">
        <v>689</v>
      </c>
      <c r="H254" s="231">
        <v>1</v>
      </c>
      <c r="I254" s="232"/>
      <c r="J254" s="233">
        <f>ROUND(I254*H254,2)</f>
        <v>0</v>
      </c>
      <c r="K254" s="234"/>
      <c r="L254" s="44"/>
      <c r="M254" s="235" t="s">
        <v>1</v>
      </c>
      <c r="N254" s="236" t="s">
        <v>44</v>
      </c>
      <c r="O254" s="91"/>
      <c r="P254" s="237">
        <f>O254*H254</f>
        <v>0</v>
      </c>
      <c r="Q254" s="237">
        <v>0</v>
      </c>
      <c r="R254" s="237">
        <f>Q254*H254</f>
        <v>0</v>
      </c>
      <c r="S254" s="237">
        <v>0</v>
      </c>
      <c r="T254" s="238">
        <f>S254*H254</f>
        <v>0</v>
      </c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R254" s="239" t="s">
        <v>214</v>
      </c>
      <c r="AT254" s="239" t="s">
        <v>210</v>
      </c>
      <c r="AU254" s="239" t="s">
        <v>85</v>
      </c>
      <c r="AY254" s="17" t="s">
        <v>208</v>
      </c>
      <c r="BE254" s="240">
        <f>IF(N254="základní",J254,0)</f>
        <v>0</v>
      </c>
      <c r="BF254" s="240">
        <f>IF(N254="snížená",J254,0)</f>
        <v>0</v>
      </c>
      <c r="BG254" s="240">
        <f>IF(N254="zákl. přenesená",J254,0)</f>
        <v>0</v>
      </c>
      <c r="BH254" s="240">
        <f>IF(N254="sníž. přenesená",J254,0)</f>
        <v>0</v>
      </c>
      <c r="BI254" s="240">
        <f>IF(N254="nulová",J254,0)</f>
        <v>0</v>
      </c>
      <c r="BJ254" s="17" t="s">
        <v>91</v>
      </c>
      <c r="BK254" s="240">
        <f>ROUND(I254*H254,2)</f>
        <v>0</v>
      </c>
      <c r="BL254" s="17" t="s">
        <v>214</v>
      </c>
      <c r="BM254" s="239" t="s">
        <v>643</v>
      </c>
    </row>
    <row r="255" s="2" customFormat="1" ht="16.5" customHeight="1">
      <c r="A255" s="38"/>
      <c r="B255" s="39"/>
      <c r="C255" s="227" t="s">
        <v>426</v>
      </c>
      <c r="D255" s="227" t="s">
        <v>210</v>
      </c>
      <c r="E255" s="228" t="s">
        <v>2377</v>
      </c>
      <c r="F255" s="229" t="s">
        <v>2340</v>
      </c>
      <c r="G255" s="230" t="s">
        <v>689</v>
      </c>
      <c r="H255" s="231">
        <v>10</v>
      </c>
      <c r="I255" s="232"/>
      <c r="J255" s="233">
        <f>ROUND(I255*H255,2)</f>
        <v>0</v>
      </c>
      <c r="K255" s="234"/>
      <c r="L255" s="44"/>
      <c r="M255" s="235" t="s">
        <v>1</v>
      </c>
      <c r="N255" s="236" t="s">
        <v>44</v>
      </c>
      <c r="O255" s="91"/>
      <c r="P255" s="237">
        <f>O255*H255</f>
        <v>0</v>
      </c>
      <c r="Q255" s="237">
        <v>0</v>
      </c>
      <c r="R255" s="237">
        <f>Q255*H255</f>
        <v>0</v>
      </c>
      <c r="S255" s="237">
        <v>0</v>
      </c>
      <c r="T255" s="238">
        <f>S255*H255</f>
        <v>0</v>
      </c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R255" s="239" t="s">
        <v>214</v>
      </c>
      <c r="AT255" s="239" t="s">
        <v>210</v>
      </c>
      <c r="AU255" s="239" t="s">
        <v>85</v>
      </c>
      <c r="AY255" s="17" t="s">
        <v>208</v>
      </c>
      <c r="BE255" s="240">
        <f>IF(N255="základní",J255,0)</f>
        <v>0</v>
      </c>
      <c r="BF255" s="240">
        <f>IF(N255="snížená",J255,0)</f>
        <v>0</v>
      </c>
      <c r="BG255" s="240">
        <f>IF(N255="zákl. přenesená",J255,0)</f>
        <v>0</v>
      </c>
      <c r="BH255" s="240">
        <f>IF(N255="sníž. přenesená",J255,0)</f>
        <v>0</v>
      </c>
      <c r="BI255" s="240">
        <f>IF(N255="nulová",J255,0)</f>
        <v>0</v>
      </c>
      <c r="BJ255" s="17" t="s">
        <v>91</v>
      </c>
      <c r="BK255" s="240">
        <f>ROUND(I255*H255,2)</f>
        <v>0</v>
      </c>
      <c r="BL255" s="17" t="s">
        <v>214</v>
      </c>
      <c r="BM255" s="239" t="s">
        <v>647</v>
      </c>
    </row>
    <row r="256" s="2" customFormat="1" ht="16.5" customHeight="1">
      <c r="A256" s="38"/>
      <c r="B256" s="39"/>
      <c r="C256" s="227" t="s">
        <v>652</v>
      </c>
      <c r="D256" s="227" t="s">
        <v>210</v>
      </c>
      <c r="E256" s="228" t="s">
        <v>2379</v>
      </c>
      <c r="F256" s="229" t="s">
        <v>2342</v>
      </c>
      <c r="G256" s="230" t="s">
        <v>689</v>
      </c>
      <c r="H256" s="231">
        <v>10</v>
      </c>
      <c r="I256" s="232"/>
      <c r="J256" s="233">
        <f>ROUND(I256*H256,2)</f>
        <v>0</v>
      </c>
      <c r="K256" s="234"/>
      <c r="L256" s="44"/>
      <c r="M256" s="235" t="s">
        <v>1</v>
      </c>
      <c r="N256" s="236" t="s">
        <v>44</v>
      </c>
      <c r="O256" s="91"/>
      <c r="P256" s="237">
        <f>O256*H256</f>
        <v>0</v>
      </c>
      <c r="Q256" s="237">
        <v>0</v>
      </c>
      <c r="R256" s="237">
        <f>Q256*H256</f>
        <v>0</v>
      </c>
      <c r="S256" s="237">
        <v>0</v>
      </c>
      <c r="T256" s="238">
        <f>S256*H256</f>
        <v>0</v>
      </c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R256" s="239" t="s">
        <v>214</v>
      </c>
      <c r="AT256" s="239" t="s">
        <v>210</v>
      </c>
      <c r="AU256" s="239" t="s">
        <v>85</v>
      </c>
      <c r="AY256" s="17" t="s">
        <v>208</v>
      </c>
      <c r="BE256" s="240">
        <f>IF(N256="základní",J256,0)</f>
        <v>0</v>
      </c>
      <c r="BF256" s="240">
        <f>IF(N256="snížená",J256,0)</f>
        <v>0</v>
      </c>
      <c r="BG256" s="240">
        <f>IF(N256="zákl. přenesená",J256,0)</f>
        <v>0</v>
      </c>
      <c r="BH256" s="240">
        <f>IF(N256="sníž. přenesená",J256,0)</f>
        <v>0</v>
      </c>
      <c r="BI256" s="240">
        <f>IF(N256="nulová",J256,0)</f>
        <v>0</v>
      </c>
      <c r="BJ256" s="17" t="s">
        <v>91</v>
      </c>
      <c r="BK256" s="240">
        <f>ROUND(I256*H256,2)</f>
        <v>0</v>
      </c>
      <c r="BL256" s="17" t="s">
        <v>214</v>
      </c>
      <c r="BM256" s="239" t="s">
        <v>655</v>
      </c>
    </row>
    <row r="257" s="2" customFormat="1" ht="24.15" customHeight="1">
      <c r="A257" s="38"/>
      <c r="B257" s="39"/>
      <c r="C257" s="227" t="s">
        <v>433</v>
      </c>
      <c r="D257" s="227" t="s">
        <v>210</v>
      </c>
      <c r="E257" s="228" t="s">
        <v>2381</v>
      </c>
      <c r="F257" s="229" t="s">
        <v>2344</v>
      </c>
      <c r="G257" s="230" t="s">
        <v>2297</v>
      </c>
      <c r="H257" s="231">
        <v>1</v>
      </c>
      <c r="I257" s="232"/>
      <c r="J257" s="233">
        <f>ROUND(I257*H257,2)</f>
        <v>0</v>
      </c>
      <c r="K257" s="234"/>
      <c r="L257" s="44"/>
      <c r="M257" s="235" t="s">
        <v>1</v>
      </c>
      <c r="N257" s="236" t="s">
        <v>44</v>
      </c>
      <c r="O257" s="91"/>
      <c r="P257" s="237">
        <f>O257*H257</f>
        <v>0</v>
      </c>
      <c r="Q257" s="237">
        <v>0</v>
      </c>
      <c r="R257" s="237">
        <f>Q257*H257</f>
        <v>0</v>
      </c>
      <c r="S257" s="237">
        <v>0</v>
      </c>
      <c r="T257" s="238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9" t="s">
        <v>214</v>
      </c>
      <c r="AT257" s="239" t="s">
        <v>210</v>
      </c>
      <c r="AU257" s="239" t="s">
        <v>85</v>
      </c>
      <c r="AY257" s="17" t="s">
        <v>208</v>
      </c>
      <c r="BE257" s="240">
        <f>IF(N257="základní",J257,0)</f>
        <v>0</v>
      </c>
      <c r="BF257" s="240">
        <f>IF(N257="snížená",J257,0)</f>
        <v>0</v>
      </c>
      <c r="BG257" s="240">
        <f>IF(N257="zákl. přenesená",J257,0)</f>
        <v>0</v>
      </c>
      <c r="BH257" s="240">
        <f>IF(N257="sníž. přenesená",J257,0)</f>
        <v>0</v>
      </c>
      <c r="BI257" s="240">
        <f>IF(N257="nulová",J257,0)</f>
        <v>0</v>
      </c>
      <c r="BJ257" s="17" t="s">
        <v>91</v>
      </c>
      <c r="BK257" s="240">
        <f>ROUND(I257*H257,2)</f>
        <v>0</v>
      </c>
      <c r="BL257" s="17" t="s">
        <v>214</v>
      </c>
      <c r="BM257" s="239" t="s">
        <v>659</v>
      </c>
    </row>
    <row r="258" s="2" customFormat="1" ht="21.75" customHeight="1">
      <c r="A258" s="38"/>
      <c r="B258" s="39"/>
      <c r="C258" s="227" t="s">
        <v>664</v>
      </c>
      <c r="D258" s="227" t="s">
        <v>210</v>
      </c>
      <c r="E258" s="228" t="s">
        <v>2383</v>
      </c>
      <c r="F258" s="229" t="s">
        <v>2346</v>
      </c>
      <c r="G258" s="230" t="s">
        <v>689</v>
      </c>
      <c r="H258" s="231">
        <v>40</v>
      </c>
      <c r="I258" s="232"/>
      <c r="J258" s="233">
        <f>ROUND(I258*H258,2)</f>
        <v>0</v>
      </c>
      <c r="K258" s="234"/>
      <c r="L258" s="44"/>
      <c r="M258" s="235" t="s">
        <v>1</v>
      </c>
      <c r="N258" s="236" t="s">
        <v>44</v>
      </c>
      <c r="O258" s="91"/>
      <c r="P258" s="237">
        <f>O258*H258</f>
        <v>0</v>
      </c>
      <c r="Q258" s="237">
        <v>0</v>
      </c>
      <c r="R258" s="237">
        <f>Q258*H258</f>
        <v>0</v>
      </c>
      <c r="S258" s="237">
        <v>0</v>
      </c>
      <c r="T258" s="238">
        <f>S258*H258</f>
        <v>0</v>
      </c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R258" s="239" t="s">
        <v>214</v>
      </c>
      <c r="AT258" s="239" t="s">
        <v>210</v>
      </c>
      <c r="AU258" s="239" t="s">
        <v>85</v>
      </c>
      <c r="AY258" s="17" t="s">
        <v>208</v>
      </c>
      <c r="BE258" s="240">
        <f>IF(N258="základní",J258,0)</f>
        <v>0</v>
      </c>
      <c r="BF258" s="240">
        <f>IF(N258="snížená",J258,0)</f>
        <v>0</v>
      </c>
      <c r="BG258" s="240">
        <f>IF(N258="zákl. přenesená",J258,0)</f>
        <v>0</v>
      </c>
      <c r="BH258" s="240">
        <f>IF(N258="sníž. přenesená",J258,0)</f>
        <v>0</v>
      </c>
      <c r="BI258" s="240">
        <f>IF(N258="nulová",J258,0)</f>
        <v>0</v>
      </c>
      <c r="BJ258" s="17" t="s">
        <v>91</v>
      </c>
      <c r="BK258" s="240">
        <f>ROUND(I258*H258,2)</f>
        <v>0</v>
      </c>
      <c r="BL258" s="17" t="s">
        <v>214</v>
      </c>
      <c r="BM258" s="239" t="s">
        <v>667</v>
      </c>
    </row>
    <row r="259" s="2" customFormat="1" ht="16.5" customHeight="1">
      <c r="A259" s="38"/>
      <c r="B259" s="39"/>
      <c r="C259" s="227" t="s">
        <v>440</v>
      </c>
      <c r="D259" s="227" t="s">
        <v>210</v>
      </c>
      <c r="E259" s="228" t="s">
        <v>2385</v>
      </c>
      <c r="F259" s="229" t="s">
        <v>2348</v>
      </c>
      <c r="G259" s="230" t="s">
        <v>689</v>
      </c>
      <c r="H259" s="231">
        <v>112</v>
      </c>
      <c r="I259" s="232"/>
      <c r="J259" s="233">
        <f>ROUND(I259*H259,2)</f>
        <v>0</v>
      </c>
      <c r="K259" s="234"/>
      <c r="L259" s="44"/>
      <c r="M259" s="235" t="s">
        <v>1</v>
      </c>
      <c r="N259" s="236" t="s">
        <v>44</v>
      </c>
      <c r="O259" s="91"/>
      <c r="P259" s="237">
        <f>O259*H259</f>
        <v>0</v>
      </c>
      <c r="Q259" s="237">
        <v>0</v>
      </c>
      <c r="R259" s="237">
        <f>Q259*H259</f>
        <v>0</v>
      </c>
      <c r="S259" s="237">
        <v>0</v>
      </c>
      <c r="T259" s="238">
        <f>S259*H259</f>
        <v>0</v>
      </c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R259" s="239" t="s">
        <v>214</v>
      </c>
      <c r="AT259" s="239" t="s">
        <v>210</v>
      </c>
      <c r="AU259" s="239" t="s">
        <v>85</v>
      </c>
      <c r="AY259" s="17" t="s">
        <v>208</v>
      </c>
      <c r="BE259" s="240">
        <f>IF(N259="základní",J259,0)</f>
        <v>0</v>
      </c>
      <c r="BF259" s="240">
        <f>IF(N259="snížená",J259,0)</f>
        <v>0</v>
      </c>
      <c r="BG259" s="240">
        <f>IF(N259="zákl. přenesená",J259,0)</f>
        <v>0</v>
      </c>
      <c r="BH259" s="240">
        <f>IF(N259="sníž. přenesená",J259,0)</f>
        <v>0</v>
      </c>
      <c r="BI259" s="240">
        <f>IF(N259="nulová",J259,0)</f>
        <v>0</v>
      </c>
      <c r="BJ259" s="17" t="s">
        <v>91</v>
      </c>
      <c r="BK259" s="240">
        <f>ROUND(I259*H259,2)</f>
        <v>0</v>
      </c>
      <c r="BL259" s="17" t="s">
        <v>214</v>
      </c>
      <c r="BM259" s="239" t="s">
        <v>676</v>
      </c>
    </row>
    <row r="260" s="2" customFormat="1" ht="16.5" customHeight="1">
      <c r="A260" s="38"/>
      <c r="B260" s="39"/>
      <c r="C260" s="227" t="s">
        <v>678</v>
      </c>
      <c r="D260" s="227" t="s">
        <v>210</v>
      </c>
      <c r="E260" s="228" t="s">
        <v>2387</v>
      </c>
      <c r="F260" s="229" t="s">
        <v>2350</v>
      </c>
      <c r="G260" s="230" t="s">
        <v>689</v>
      </c>
      <c r="H260" s="231">
        <v>1</v>
      </c>
      <c r="I260" s="232"/>
      <c r="J260" s="233">
        <f>ROUND(I260*H260,2)</f>
        <v>0</v>
      </c>
      <c r="K260" s="234"/>
      <c r="L260" s="44"/>
      <c r="M260" s="235" t="s">
        <v>1</v>
      </c>
      <c r="N260" s="236" t="s">
        <v>44</v>
      </c>
      <c r="O260" s="91"/>
      <c r="P260" s="237">
        <f>O260*H260</f>
        <v>0</v>
      </c>
      <c r="Q260" s="237">
        <v>0</v>
      </c>
      <c r="R260" s="237">
        <f>Q260*H260</f>
        <v>0</v>
      </c>
      <c r="S260" s="237">
        <v>0</v>
      </c>
      <c r="T260" s="238">
        <f>S260*H260</f>
        <v>0</v>
      </c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R260" s="239" t="s">
        <v>214</v>
      </c>
      <c r="AT260" s="239" t="s">
        <v>210</v>
      </c>
      <c r="AU260" s="239" t="s">
        <v>85</v>
      </c>
      <c r="AY260" s="17" t="s">
        <v>208</v>
      </c>
      <c r="BE260" s="240">
        <f>IF(N260="základní",J260,0)</f>
        <v>0</v>
      </c>
      <c r="BF260" s="240">
        <f>IF(N260="snížená",J260,0)</f>
        <v>0</v>
      </c>
      <c r="BG260" s="240">
        <f>IF(N260="zákl. přenesená",J260,0)</f>
        <v>0</v>
      </c>
      <c r="BH260" s="240">
        <f>IF(N260="sníž. přenesená",J260,0)</f>
        <v>0</v>
      </c>
      <c r="BI260" s="240">
        <f>IF(N260="nulová",J260,0)</f>
        <v>0</v>
      </c>
      <c r="BJ260" s="17" t="s">
        <v>91</v>
      </c>
      <c r="BK260" s="240">
        <f>ROUND(I260*H260,2)</f>
        <v>0</v>
      </c>
      <c r="BL260" s="17" t="s">
        <v>214</v>
      </c>
      <c r="BM260" s="239" t="s">
        <v>681</v>
      </c>
    </row>
    <row r="261" s="12" customFormat="1" ht="22.8" customHeight="1">
      <c r="A261" s="12"/>
      <c r="B261" s="211"/>
      <c r="C261" s="212"/>
      <c r="D261" s="213" t="s">
        <v>77</v>
      </c>
      <c r="E261" s="225" t="s">
        <v>2204</v>
      </c>
      <c r="F261" s="225" t="s">
        <v>2205</v>
      </c>
      <c r="G261" s="212"/>
      <c r="H261" s="212"/>
      <c r="I261" s="215"/>
      <c r="J261" s="226">
        <f>BK261</f>
        <v>0</v>
      </c>
      <c r="K261" s="212"/>
      <c r="L261" s="217"/>
      <c r="M261" s="218"/>
      <c r="N261" s="219"/>
      <c r="O261" s="219"/>
      <c r="P261" s="220">
        <f>SUM(P262:P266)</f>
        <v>0</v>
      </c>
      <c r="Q261" s="219"/>
      <c r="R261" s="220">
        <f>SUM(R262:R266)</f>
        <v>0</v>
      </c>
      <c r="S261" s="219"/>
      <c r="T261" s="221">
        <f>SUM(T262:T266)</f>
        <v>0</v>
      </c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R261" s="222" t="s">
        <v>85</v>
      </c>
      <c r="AT261" s="223" t="s">
        <v>77</v>
      </c>
      <c r="AU261" s="223" t="s">
        <v>85</v>
      </c>
      <c r="AY261" s="222" t="s">
        <v>208</v>
      </c>
      <c r="BK261" s="224">
        <f>SUM(BK262:BK266)</f>
        <v>0</v>
      </c>
    </row>
    <row r="262" s="2" customFormat="1" ht="24.15" customHeight="1">
      <c r="A262" s="38"/>
      <c r="B262" s="39"/>
      <c r="C262" s="227" t="s">
        <v>451</v>
      </c>
      <c r="D262" s="227" t="s">
        <v>210</v>
      </c>
      <c r="E262" s="228" t="s">
        <v>2389</v>
      </c>
      <c r="F262" s="229" t="s">
        <v>2352</v>
      </c>
      <c r="G262" s="230" t="s">
        <v>267</v>
      </c>
      <c r="H262" s="231">
        <v>200</v>
      </c>
      <c r="I262" s="232"/>
      <c r="J262" s="233">
        <f>ROUND(I262*H262,2)</f>
        <v>0</v>
      </c>
      <c r="K262" s="234"/>
      <c r="L262" s="44"/>
      <c r="M262" s="235" t="s">
        <v>1</v>
      </c>
      <c r="N262" s="236" t="s">
        <v>44</v>
      </c>
      <c r="O262" s="91"/>
      <c r="P262" s="237">
        <f>O262*H262</f>
        <v>0</v>
      </c>
      <c r="Q262" s="237">
        <v>0</v>
      </c>
      <c r="R262" s="237">
        <f>Q262*H262</f>
        <v>0</v>
      </c>
      <c r="S262" s="237">
        <v>0</v>
      </c>
      <c r="T262" s="238">
        <f>S262*H262</f>
        <v>0</v>
      </c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R262" s="239" t="s">
        <v>214</v>
      </c>
      <c r="AT262" s="239" t="s">
        <v>210</v>
      </c>
      <c r="AU262" s="239" t="s">
        <v>91</v>
      </c>
      <c r="AY262" s="17" t="s">
        <v>208</v>
      </c>
      <c r="BE262" s="240">
        <f>IF(N262="základní",J262,0)</f>
        <v>0</v>
      </c>
      <c r="BF262" s="240">
        <f>IF(N262="snížená",J262,0)</f>
        <v>0</v>
      </c>
      <c r="BG262" s="240">
        <f>IF(N262="zákl. přenesená",J262,0)</f>
        <v>0</v>
      </c>
      <c r="BH262" s="240">
        <f>IF(N262="sníž. přenesená",J262,0)</f>
        <v>0</v>
      </c>
      <c r="BI262" s="240">
        <f>IF(N262="nulová",J262,0)</f>
        <v>0</v>
      </c>
      <c r="BJ262" s="17" t="s">
        <v>91</v>
      </c>
      <c r="BK262" s="240">
        <f>ROUND(I262*H262,2)</f>
        <v>0</v>
      </c>
      <c r="BL262" s="17" t="s">
        <v>214</v>
      </c>
      <c r="BM262" s="239" t="s">
        <v>684</v>
      </c>
    </row>
    <row r="263" s="2" customFormat="1" ht="24.15" customHeight="1">
      <c r="A263" s="38"/>
      <c r="B263" s="39"/>
      <c r="C263" s="227" t="s">
        <v>686</v>
      </c>
      <c r="D263" s="227" t="s">
        <v>210</v>
      </c>
      <c r="E263" s="228" t="s">
        <v>2391</v>
      </c>
      <c r="F263" s="229" t="s">
        <v>2354</v>
      </c>
      <c r="G263" s="230" t="s">
        <v>267</v>
      </c>
      <c r="H263" s="231">
        <v>1950</v>
      </c>
      <c r="I263" s="232"/>
      <c r="J263" s="233">
        <f>ROUND(I263*H263,2)</f>
        <v>0</v>
      </c>
      <c r="K263" s="234"/>
      <c r="L263" s="44"/>
      <c r="M263" s="235" t="s">
        <v>1</v>
      </c>
      <c r="N263" s="236" t="s">
        <v>44</v>
      </c>
      <c r="O263" s="91"/>
      <c r="P263" s="237">
        <f>O263*H263</f>
        <v>0</v>
      </c>
      <c r="Q263" s="237">
        <v>0</v>
      </c>
      <c r="R263" s="237">
        <f>Q263*H263</f>
        <v>0</v>
      </c>
      <c r="S263" s="237">
        <v>0</v>
      </c>
      <c r="T263" s="238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9" t="s">
        <v>214</v>
      </c>
      <c r="AT263" s="239" t="s">
        <v>210</v>
      </c>
      <c r="AU263" s="239" t="s">
        <v>91</v>
      </c>
      <c r="AY263" s="17" t="s">
        <v>208</v>
      </c>
      <c r="BE263" s="240">
        <f>IF(N263="základní",J263,0)</f>
        <v>0</v>
      </c>
      <c r="BF263" s="240">
        <f>IF(N263="snížená",J263,0)</f>
        <v>0</v>
      </c>
      <c r="BG263" s="240">
        <f>IF(N263="zákl. přenesená",J263,0)</f>
        <v>0</v>
      </c>
      <c r="BH263" s="240">
        <f>IF(N263="sníž. přenesená",J263,0)</f>
        <v>0</v>
      </c>
      <c r="BI263" s="240">
        <f>IF(N263="nulová",J263,0)</f>
        <v>0</v>
      </c>
      <c r="BJ263" s="17" t="s">
        <v>91</v>
      </c>
      <c r="BK263" s="240">
        <f>ROUND(I263*H263,2)</f>
        <v>0</v>
      </c>
      <c r="BL263" s="17" t="s">
        <v>214</v>
      </c>
      <c r="BM263" s="239" t="s">
        <v>690</v>
      </c>
    </row>
    <row r="264" s="2" customFormat="1" ht="16.5" customHeight="1">
      <c r="A264" s="38"/>
      <c r="B264" s="39"/>
      <c r="C264" s="227" t="s">
        <v>455</v>
      </c>
      <c r="D264" s="227" t="s">
        <v>210</v>
      </c>
      <c r="E264" s="228" t="s">
        <v>2393</v>
      </c>
      <c r="F264" s="229" t="s">
        <v>2219</v>
      </c>
      <c r="G264" s="230" t="s">
        <v>267</v>
      </c>
      <c r="H264" s="231">
        <v>50</v>
      </c>
      <c r="I264" s="232"/>
      <c r="J264" s="233">
        <f>ROUND(I264*H264,2)</f>
        <v>0</v>
      </c>
      <c r="K264" s="234"/>
      <c r="L264" s="44"/>
      <c r="M264" s="235" t="s">
        <v>1</v>
      </c>
      <c r="N264" s="236" t="s">
        <v>44</v>
      </c>
      <c r="O264" s="91"/>
      <c r="P264" s="237">
        <f>O264*H264</f>
        <v>0</v>
      </c>
      <c r="Q264" s="237">
        <v>0</v>
      </c>
      <c r="R264" s="237">
        <f>Q264*H264</f>
        <v>0</v>
      </c>
      <c r="S264" s="237">
        <v>0</v>
      </c>
      <c r="T264" s="238">
        <f>S264*H264</f>
        <v>0</v>
      </c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R264" s="239" t="s">
        <v>214</v>
      </c>
      <c r="AT264" s="239" t="s">
        <v>210</v>
      </c>
      <c r="AU264" s="239" t="s">
        <v>91</v>
      </c>
      <c r="AY264" s="17" t="s">
        <v>208</v>
      </c>
      <c r="BE264" s="240">
        <f>IF(N264="základní",J264,0)</f>
        <v>0</v>
      </c>
      <c r="BF264" s="240">
        <f>IF(N264="snížená",J264,0)</f>
        <v>0</v>
      </c>
      <c r="BG264" s="240">
        <f>IF(N264="zákl. přenesená",J264,0)</f>
        <v>0</v>
      </c>
      <c r="BH264" s="240">
        <f>IF(N264="sníž. přenesená",J264,0)</f>
        <v>0</v>
      </c>
      <c r="BI264" s="240">
        <f>IF(N264="nulová",J264,0)</f>
        <v>0</v>
      </c>
      <c r="BJ264" s="17" t="s">
        <v>91</v>
      </c>
      <c r="BK264" s="240">
        <f>ROUND(I264*H264,2)</f>
        <v>0</v>
      </c>
      <c r="BL264" s="17" t="s">
        <v>214</v>
      </c>
      <c r="BM264" s="239" t="s">
        <v>693</v>
      </c>
    </row>
    <row r="265" s="2" customFormat="1" ht="16.5" customHeight="1">
      <c r="A265" s="38"/>
      <c r="B265" s="39"/>
      <c r="C265" s="227" t="s">
        <v>695</v>
      </c>
      <c r="D265" s="227" t="s">
        <v>210</v>
      </c>
      <c r="E265" s="228" t="s">
        <v>2395</v>
      </c>
      <c r="F265" s="229" t="s">
        <v>2227</v>
      </c>
      <c r="G265" s="230" t="s">
        <v>689</v>
      </c>
      <c r="H265" s="231">
        <v>40</v>
      </c>
      <c r="I265" s="232"/>
      <c r="J265" s="233">
        <f>ROUND(I265*H265,2)</f>
        <v>0</v>
      </c>
      <c r="K265" s="234"/>
      <c r="L265" s="44"/>
      <c r="M265" s="235" t="s">
        <v>1</v>
      </c>
      <c r="N265" s="236" t="s">
        <v>44</v>
      </c>
      <c r="O265" s="91"/>
      <c r="P265" s="237">
        <f>O265*H265</f>
        <v>0</v>
      </c>
      <c r="Q265" s="237">
        <v>0</v>
      </c>
      <c r="R265" s="237">
        <f>Q265*H265</f>
        <v>0</v>
      </c>
      <c r="S265" s="237">
        <v>0</v>
      </c>
      <c r="T265" s="238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9" t="s">
        <v>214</v>
      </c>
      <c r="AT265" s="239" t="s">
        <v>210</v>
      </c>
      <c r="AU265" s="239" t="s">
        <v>91</v>
      </c>
      <c r="AY265" s="17" t="s">
        <v>208</v>
      </c>
      <c r="BE265" s="240">
        <f>IF(N265="základní",J265,0)</f>
        <v>0</v>
      </c>
      <c r="BF265" s="240">
        <f>IF(N265="snížená",J265,0)</f>
        <v>0</v>
      </c>
      <c r="BG265" s="240">
        <f>IF(N265="zákl. přenesená",J265,0)</f>
        <v>0</v>
      </c>
      <c r="BH265" s="240">
        <f>IF(N265="sníž. přenesená",J265,0)</f>
        <v>0</v>
      </c>
      <c r="BI265" s="240">
        <f>IF(N265="nulová",J265,0)</f>
        <v>0</v>
      </c>
      <c r="BJ265" s="17" t="s">
        <v>91</v>
      </c>
      <c r="BK265" s="240">
        <f>ROUND(I265*H265,2)</f>
        <v>0</v>
      </c>
      <c r="BL265" s="17" t="s">
        <v>214</v>
      </c>
      <c r="BM265" s="239" t="s">
        <v>698</v>
      </c>
    </row>
    <row r="266" s="2" customFormat="1" ht="24.15" customHeight="1">
      <c r="A266" s="38"/>
      <c r="B266" s="39"/>
      <c r="C266" s="227" t="s">
        <v>460</v>
      </c>
      <c r="D266" s="227" t="s">
        <v>210</v>
      </c>
      <c r="E266" s="228" t="s">
        <v>2397</v>
      </c>
      <c r="F266" s="229" t="s">
        <v>2358</v>
      </c>
      <c r="G266" s="230" t="s">
        <v>267</v>
      </c>
      <c r="H266" s="231">
        <v>700</v>
      </c>
      <c r="I266" s="232"/>
      <c r="J266" s="233">
        <f>ROUND(I266*H266,2)</f>
        <v>0</v>
      </c>
      <c r="K266" s="234"/>
      <c r="L266" s="44"/>
      <c r="M266" s="235" t="s">
        <v>1</v>
      </c>
      <c r="N266" s="236" t="s">
        <v>44</v>
      </c>
      <c r="O266" s="91"/>
      <c r="P266" s="237">
        <f>O266*H266</f>
        <v>0</v>
      </c>
      <c r="Q266" s="237">
        <v>0</v>
      </c>
      <c r="R266" s="237">
        <f>Q266*H266</f>
        <v>0</v>
      </c>
      <c r="S266" s="237">
        <v>0</v>
      </c>
      <c r="T266" s="238">
        <f>S266*H266</f>
        <v>0</v>
      </c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R266" s="239" t="s">
        <v>214</v>
      </c>
      <c r="AT266" s="239" t="s">
        <v>210</v>
      </c>
      <c r="AU266" s="239" t="s">
        <v>91</v>
      </c>
      <c r="AY266" s="17" t="s">
        <v>208</v>
      </c>
      <c r="BE266" s="240">
        <f>IF(N266="základní",J266,0)</f>
        <v>0</v>
      </c>
      <c r="BF266" s="240">
        <f>IF(N266="snížená",J266,0)</f>
        <v>0</v>
      </c>
      <c r="BG266" s="240">
        <f>IF(N266="zákl. přenesená",J266,0)</f>
        <v>0</v>
      </c>
      <c r="BH266" s="240">
        <f>IF(N266="sníž. přenesená",J266,0)</f>
        <v>0</v>
      </c>
      <c r="BI266" s="240">
        <f>IF(N266="nulová",J266,0)</f>
        <v>0</v>
      </c>
      <c r="BJ266" s="17" t="s">
        <v>91</v>
      </c>
      <c r="BK266" s="240">
        <f>ROUND(I266*H266,2)</f>
        <v>0</v>
      </c>
      <c r="BL266" s="17" t="s">
        <v>214</v>
      </c>
      <c r="BM266" s="239" t="s">
        <v>701</v>
      </c>
    </row>
    <row r="267" s="12" customFormat="1" ht="22.8" customHeight="1">
      <c r="A267" s="12"/>
      <c r="B267" s="211"/>
      <c r="C267" s="212"/>
      <c r="D267" s="213" t="s">
        <v>77</v>
      </c>
      <c r="E267" s="225" t="s">
        <v>2300</v>
      </c>
      <c r="F267" s="225" t="s">
        <v>2301</v>
      </c>
      <c r="G267" s="212"/>
      <c r="H267" s="212"/>
      <c r="I267" s="215"/>
      <c r="J267" s="226">
        <f>BK267</f>
        <v>0</v>
      </c>
      <c r="K267" s="212"/>
      <c r="L267" s="217"/>
      <c r="M267" s="218"/>
      <c r="N267" s="219"/>
      <c r="O267" s="219"/>
      <c r="P267" s="220">
        <f>SUM(P268:P271)</f>
        <v>0</v>
      </c>
      <c r="Q267" s="219"/>
      <c r="R267" s="220">
        <f>SUM(R268:R271)</f>
        <v>0</v>
      </c>
      <c r="S267" s="219"/>
      <c r="T267" s="221">
        <f>SUM(T268:T271)</f>
        <v>0</v>
      </c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R267" s="222" t="s">
        <v>85</v>
      </c>
      <c r="AT267" s="223" t="s">
        <v>77</v>
      </c>
      <c r="AU267" s="223" t="s">
        <v>85</v>
      </c>
      <c r="AY267" s="222" t="s">
        <v>208</v>
      </c>
      <c r="BK267" s="224">
        <f>SUM(BK268:BK271)</f>
        <v>0</v>
      </c>
    </row>
    <row r="268" s="2" customFormat="1" ht="16.5" customHeight="1">
      <c r="A268" s="38"/>
      <c r="B268" s="39"/>
      <c r="C268" s="227" t="s">
        <v>702</v>
      </c>
      <c r="D268" s="227" t="s">
        <v>210</v>
      </c>
      <c r="E268" s="228" t="s">
        <v>2399</v>
      </c>
      <c r="F268" s="229" t="s">
        <v>2360</v>
      </c>
      <c r="G268" s="230" t="s">
        <v>689</v>
      </c>
      <c r="H268" s="231">
        <v>1</v>
      </c>
      <c r="I268" s="232"/>
      <c r="J268" s="233">
        <f>ROUND(I268*H268,2)</f>
        <v>0</v>
      </c>
      <c r="K268" s="234"/>
      <c r="L268" s="44"/>
      <c r="M268" s="235" t="s">
        <v>1</v>
      </c>
      <c r="N268" s="236" t="s">
        <v>44</v>
      </c>
      <c r="O268" s="91"/>
      <c r="P268" s="237">
        <f>O268*H268</f>
        <v>0</v>
      </c>
      <c r="Q268" s="237">
        <v>0</v>
      </c>
      <c r="R268" s="237">
        <f>Q268*H268</f>
        <v>0</v>
      </c>
      <c r="S268" s="237">
        <v>0</v>
      </c>
      <c r="T268" s="238">
        <f>S268*H268</f>
        <v>0</v>
      </c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R268" s="239" t="s">
        <v>214</v>
      </c>
      <c r="AT268" s="239" t="s">
        <v>210</v>
      </c>
      <c r="AU268" s="239" t="s">
        <v>91</v>
      </c>
      <c r="AY268" s="17" t="s">
        <v>208</v>
      </c>
      <c r="BE268" s="240">
        <f>IF(N268="základní",J268,0)</f>
        <v>0</v>
      </c>
      <c r="BF268" s="240">
        <f>IF(N268="snížená",J268,0)</f>
        <v>0</v>
      </c>
      <c r="BG268" s="240">
        <f>IF(N268="zákl. přenesená",J268,0)</f>
        <v>0</v>
      </c>
      <c r="BH268" s="240">
        <f>IF(N268="sníž. přenesená",J268,0)</f>
        <v>0</v>
      </c>
      <c r="BI268" s="240">
        <f>IF(N268="nulová",J268,0)</f>
        <v>0</v>
      </c>
      <c r="BJ268" s="17" t="s">
        <v>91</v>
      </c>
      <c r="BK268" s="240">
        <f>ROUND(I268*H268,2)</f>
        <v>0</v>
      </c>
      <c r="BL268" s="17" t="s">
        <v>214</v>
      </c>
      <c r="BM268" s="239" t="s">
        <v>705</v>
      </c>
    </row>
    <row r="269" s="2" customFormat="1" ht="24.15" customHeight="1">
      <c r="A269" s="38"/>
      <c r="B269" s="39"/>
      <c r="C269" s="227" t="s">
        <v>463</v>
      </c>
      <c r="D269" s="227" t="s">
        <v>210</v>
      </c>
      <c r="E269" s="228" t="s">
        <v>2401</v>
      </c>
      <c r="F269" s="229" t="s">
        <v>2362</v>
      </c>
      <c r="G269" s="230" t="s">
        <v>2129</v>
      </c>
      <c r="H269" s="231">
        <v>18</v>
      </c>
      <c r="I269" s="232"/>
      <c r="J269" s="233">
        <f>ROUND(I269*H269,2)</f>
        <v>0</v>
      </c>
      <c r="K269" s="234"/>
      <c r="L269" s="44"/>
      <c r="M269" s="235" t="s">
        <v>1</v>
      </c>
      <c r="N269" s="236" t="s">
        <v>44</v>
      </c>
      <c r="O269" s="91"/>
      <c r="P269" s="237">
        <f>O269*H269</f>
        <v>0</v>
      </c>
      <c r="Q269" s="237">
        <v>0</v>
      </c>
      <c r="R269" s="237">
        <f>Q269*H269</f>
        <v>0</v>
      </c>
      <c r="S269" s="237">
        <v>0</v>
      </c>
      <c r="T269" s="238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9" t="s">
        <v>214</v>
      </c>
      <c r="AT269" s="239" t="s">
        <v>210</v>
      </c>
      <c r="AU269" s="239" t="s">
        <v>91</v>
      </c>
      <c r="AY269" s="17" t="s">
        <v>208</v>
      </c>
      <c r="BE269" s="240">
        <f>IF(N269="základní",J269,0)</f>
        <v>0</v>
      </c>
      <c r="BF269" s="240">
        <f>IF(N269="snížená",J269,0)</f>
        <v>0</v>
      </c>
      <c r="BG269" s="240">
        <f>IF(N269="zákl. přenesená",J269,0)</f>
        <v>0</v>
      </c>
      <c r="BH269" s="240">
        <f>IF(N269="sníž. přenesená",J269,0)</f>
        <v>0</v>
      </c>
      <c r="BI269" s="240">
        <f>IF(N269="nulová",J269,0)</f>
        <v>0</v>
      </c>
      <c r="BJ269" s="17" t="s">
        <v>91</v>
      </c>
      <c r="BK269" s="240">
        <f>ROUND(I269*H269,2)</f>
        <v>0</v>
      </c>
      <c r="BL269" s="17" t="s">
        <v>214</v>
      </c>
      <c r="BM269" s="239" t="s">
        <v>708</v>
      </c>
    </row>
    <row r="270" s="2" customFormat="1" ht="16.5" customHeight="1">
      <c r="A270" s="38"/>
      <c r="B270" s="39"/>
      <c r="C270" s="227" t="s">
        <v>709</v>
      </c>
      <c r="D270" s="227" t="s">
        <v>210</v>
      </c>
      <c r="E270" s="228" t="s">
        <v>2403</v>
      </c>
      <c r="F270" s="229" t="s">
        <v>2364</v>
      </c>
      <c r="G270" s="230" t="s">
        <v>689</v>
      </c>
      <c r="H270" s="231">
        <v>1</v>
      </c>
      <c r="I270" s="232"/>
      <c r="J270" s="233">
        <f>ROUND(I270*H270,2)</f>
        <v>0</v>
      </c>
      <c r="K270" s="234"/>
      <c r="L270" s="44"/>
      <c r="M270" s="235" t="s">
        <v>1</v>
      </c>
      <c r="N270" s="236" t="s">
        <v>44</v>
      </c>
      <c r="O270" s="91"/>
      <c r="P270" s="237">
        <f>O270*H270</f>
        <v>0</v>
      </c>
      <c r="Q270" s="237">
        <v>0</v>
      </c>
      <c r="R270" s="237">
        <f>Q270*H270</f>
        <v>0</v>
      </c>
      <c r="S270" s="237">
        <v>0</v>
      </c>
      <c r="T270" s="238">
        <f>S270*H270</f>
        <v>0</v>
      </c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R270" s="239" t="s">
        <v>214</v>
      </c>
      <c r="AT270" s="239" t="s">
        <v>210</v>
      </c>
      <c r="AU270" s="239" t="s">
        <v>91</v>
      </c>
      <c r="AY270" s="17" t="s">
        <v>208</v>
      </c>
      <c r="BE270" s="240">
        <f>IF(N270="základní",J270,0)</f>
        <v>0</v>
      </c>
      <c r="BF270" s="240">
        <f>IF(N270="snížená",J270,0)</f>
        <v>0</v>
      </c>
      <c r="BG270" s="240">
        <f>IF(N270="zákl. přenesená",J270,0)</f>
        <v>0</v>
      </c>
      <c r="BH270" s="240">
        <f>IF(N270="sníž. přenesená",J270,0)</f>
        <v>0</v>
      </c>
      <c r="BI270" s="240">
        <f>IF(N270="nulová",J270,0)</f>
        <v>0</v>
      </c>
      <c r="BJ270" s="17" t="s">
        <v>91</v>
      </c>
      <c r="BK270" s="240">
        <f>ROUND(I270*H270,2)</f>
        <v>0</v>
      </c>
      <c r="BL270" s="17" t="s">
        <v>214</v>
      </c>
      <c r="BM270" s="239" t="s">
        <v>712</v>
      </c>
    </row>
    <row r="271" s="2" customFormat="1" ht="16.5" customHeight="1">
      <c r="A271" s="38"/>
      <c r="B271" s="39"/>
      <c r="C271" s="227" t="s">
        <v>467</v>
      </c>
      <c r="D271" s="227" t="s">
        <v>210</v>
      </c>
      <c r="E271" s="228" t="s">
        <v>2405</v>
      </c>
      <c r="F271" s="229" t="s">
        <v>2366</v>
      </c>
      <c r="G271" s="230" t="s">
        <v>689</v>
      </c>
      <c r="H271" s="231">
        <v>40</v>
      </c>
      <c r="I271" s="232"/>
      <c r="J271" s="233">
        <f>ROUND(I271*H271,2)</f>
        <v>0</v>
      </c>
      <c r="K271" s="234"/>
      <c r="L271" s="44"/>
      <c r="M271" s="235" t="s">
        <v>1</v>
      </c>
      <c r="N271" s="236" t="s">
        <v>44</v>
      </c>
      <c r="O271" s="91"/>
      <c r="P271" s="237">
        <f>O271*H271</f>
        <v>0</v>
      </c>
      <c r="Q271" s="237">
        <v>0</v>
      </c>
      <c r="R271" s="237">
        <f>Q271*H271</f>
        <v>0</v>
      </c>
      <c r="S271" s="237">
        <v>0</v>
      </c>
      <c r="T271" s="238">
        <f>S271*H271</f>
        <v>0</v>
      </c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R271" s="239" t="s">
        <v>214</v>
      </c>
      <c r="AT271" s="239" t="s">
        <v>210</v>
      </c>
      <c r="AU271" s="239" t="s">
        <v>91</v>
      </c>
      <c r="AY271" s="17" t="s">
        <v>208</v>
      </c>
      <c r="BE271" s="240">
        <f>IF(N271="základní",J271,0)</f>
        <v>0</v>
      </c>
      <c r="BF271" s="240">
        <f>IF(N271="snížená",J271,0)</f>
        <v>0</v>
      </c>
      <c r="BG271" s="240">
        <f>IF(N271="zákl. přenesená",J271,0)</f>
        <v>0</v>
      </c>
      <c r="BH271" s="240">
        <f>IF(N271="sníž. přenesená",J271,0)</f>
        <v>0</v>
      </c>
      <c r="BI271" s="240">
        <f>IF(N271="nulová",J271,0)</f>
        <v>0</v>
      </c>
      <c r="BJ271" s="17" t="s">
        <v>91</v>
      </c>
      <c r="BK271" s="240">
        <f>ROUND(I271*H271,2)</f>
        <v>0</v>
      </c>
      <c r="BL271" s="17" t="s">
        <v>214</v>
      </c>
      <c r="BM271" s="239" t="s">
        <v>715</v>
      </c>
    </row>
    <row r="272" s="12" customFormat="1" ht="25.92" customHeight="1">
      <c r="A272" s="12"/>
      <c r="B272" s="211"/>
      <c r="C272" s="212"/>
      <c r="D272" s="213" t="s">
        <v>77</v>
      </c>
      <c r="E272" s="214" t="s">
        <v>2367</v>
      </c>
      <c r="F272" s="214" t="s">
        <v>2368</v>
      </c>
      <c r="G272" s="212"/>
      <c r="H272" s="212"/>
      <c r="I272" s="215"/>
      <c r="J272" s="216">
        <f>BK272</f>
        <v>0</v>
      </c>
      <c r="K272" s="212"/>
      <c r="L272" s="217"/>
      <c r="M272" s="218"/>
      <c r="N272" s="219"/>
      <c r="O272" s="219"/>
      <c r="P272" s="220">
        <f>SUM(P273:P320)</f>
        <v>0</v>
      </c>
      <c r="Q272" s="219"/>
      <c r="R272" s="220">
        <f>SUM(R273:R320)</f>
        <v>0</v>
      </c>
      <c r="S272" s="219"/>
      <c r="T272" s="221">
        <f>SUM(T273:T320)</f>
        <v>0</v>
      </c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R272" s="222" t="s">
        <v>85</v>
      </c>
      <c r="AT272" s="223" t="s">
        <v>77</v>
      </c>
      <c r="AU272" s="223" t="s">
        <v>78</v>
      </c>
      <c r="AY272" s="222" t="s">
        <v>208</v>
      </c>
      <c r="BK272" s="224">
        <f>SUM(BK273:BK320)</f>
        <v>0</v>
      </c>
    </row>
    <row r="273" s="2" customFormat="1" ht="16.5" customHeight="1">
      <c r="A273" s="38"/>
      <c r="B273" s="39"/>
      <c r="C273" s="227" t="s">
        <v>716</v>
      </c>
      <c r="D273" s="227" t="s">
        <v>210</v>
      </c>
      <c r="E273" s="228" t="s">
        <v>4109</v>
      </c>
      <c r="F273" s="229" t="s">
        <v>2370</v>
      </c>
      <c r="G273" s="230" t="s">
        <v>689</v>
      </c>
      <c r="H273" s="231">
        <v>2</v>
      </c>
      <c r="I273" s="232"/>
      <c r="J273" s="233">
        <f>ROUND(I273*H273,2)</f>
        <v>0</v>
      </c>
      <c r="K273" s="234"/>
      <c r="L273" s="44"/>
      <c r="M273" s="235" t="s">
        <v>1</v>
      </c>
      <c r="N273" s="236" t="s">
        <v>44</v>
      </c>
      <c r="O273" s="91"/>
      <c r="P273" s="237">
        <f>O273*H273</f>
        <v>0</v>
      </c>
      <c r="Q273" s="237">
        <v>0</v>
      </c>
      <c r="R273" s="237">
        <f>Q273*H273</f>
        <v>0</v>
      </c>
      <c r="S273" s="237">
        <v>0</v>
      </c>
      <c r="T273" s="238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9" t="s">
        <v>214</v>
      </c>
      <c r="AT273" s="239" t="s">
        <v>210</v>
      </c>
      <c r="AU273" s="239" t="s">
        <v>85</v>
      </c>
      <c r="AY273" s="17" t="s">
        <v>208</v>
      </c>
      <c r="BE273" s="240">
        <f>IF(N273="základní",J273,0)</f>
        <v>0</v>
      </c>
      <c r="BF273" s="240">
        <f>IF(N273="snížená",J273,0)</f>
        <v>0</v>
      </c>
      <c r="BG273" s="240">
        <f>IF(N273="zákl. přenesená",J273,0)</f>
        <v>0</v>
      </c>
      <c r="BH273" s="240">
        <f>IF(N273="sníž. přenesená",J273,0)</f>
        <v>0</v>
      </c>
      <c r="BI273" s="240">
        <f>IF(N273="nulová",J273,0)</f>
        <v>0</v>
      </c>
      <c r="BJ273" s="17" t="s">
        <v>91</v>
      </c>
      <c r="BK273" s="240">
        <f>ROUND(I273*H273,2)</f>
        <v>0</v>
      </c>
      <c r="BL273" s="17" t="s">
        <v>214</v>
      </c>
      <c r="BM273" s="239" t="s">
        <v>719</v>
      </c>
    </row>
    <row r="274" s="2" customFormat="1" ht="16.5" customHeight="1">
      <c r="A274" s="38"/>
      <c r="B274" s="39"/>
      <c r="C274" s="227" t="s">
        <v>470</v>
      </c>
      <c r="D274" s="227" t="s">
        <v>210</v>
      </c>
      <c r="E274" s="228" t="s">
        <v>2407</v>
      </c>
      <c r="F274" s="229" t="s">
        <v>4110</v>
      </c>
      <c r="G274" s="230" t="s">
        <v>689</v>
      </c>
      <c r="H274" s="231">
        <v>1</v>
      </c>
      <c r="I274" s="232"/>
      <c r="J274" s="233">
        <f>ROUND(I274*H274,2)</f>
        <v>0</v>
      </c>
      <c r="K274" s="234"/>
      <c r="L274" s="44"/>
      <c r="M274" s="235" t="s">
        <v>1</v>
      </c>
      <c r="N274" s="236" t="s">
        <v>44</v>
      </c>
      <c r="O274" s="91"/>
      <c r="P274" s="237">
        <f>O274*H274</f>
        <v>0</v>
      </c>
      <c r="Q274" s="237">
        <v>0</v>
      </c>
      <c r="R274" s="237">
        <f>Q274*H274</f>
        <v>0</v>
      </c>
      <c r="S274" s="237">
        <v>0</v>
      </c>
      <c r="T274" s="238">
        <f>S274*H274</f>
        <v>0</v>
      </c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R274" s="239" t="s">
        <v>214</v>
      </c>
      <c r="AT274" s="239" t="s">
        <v>210</v>
      </c>
      <c r="AU274" s="239" t="s">
        <v>85</v>
      </c>
      <c r="AY274" s="17" t="s">
        <v>208</v>
      </c>
      <c r="BE274" s="240">
        <f>IF(N274="základní",J274,0)</f>
        <v>0</v>
      </c>
      <c r="BF274" s="240">
        <f>IF(N274="snížená",J274,0)</f>
        <v>0</v>
      </c>
      <c r="BG274" s="240">
        <f>IF(N274="zákl. přenesená",J274,0)</f>
        <v>0</v>
      </c>
      <c r="BH274" s="240">
        <f>IF(N274="sníž. přenesená",J274,0)</f>
        <v>0</v>
      </c>
      <c r="BI274" s="240">
        <f>IF(N274="nulová",J274,0)</f>
        <v>0</v>
      </c>
      <c r="BJ274" s="17" t="s">
        <v>91</v>
      </c>
      <c r="BK274" s="240">
        <f>ROUND(I274*H274,2)</f>
        <v>0</v>
      </c>
      <c r="BL274" s="17" t="s">
        <v>214</v>
      </c>
      <c r="BM274" s="239" t="s">
        <v>722</v>
      </c>
    </row>
    <row r="275" s="2" customFormat="1" ht="16.5" customHeight="1">
      <c r="A275" s="38"/>
      <c r="B275" s="39"/>
      <c r="C275" s="227" t="s">
        <v>724</v>
      </c>
      <c r="D275" s="227" t="s">
        <v>210</v>
      </c>
      <c r="E275" s="228" t="s">
        <v>2409</v>
      </c>
      <c r="F275" s="229" t="s">
        <v>4111</v>
      </c>
      <c r="G275" s="230" t="s">
        <v>689</v>
      </c>
      <c r="H275" s="231">
        <v>1</v>
      </c>
      <c r="I275" s="232"/>
      <c r="J275" s="233">
        <f>ROUND(I275*H275,2)</f>
        <v>0</v>
      </c>
      <c r="K275" s="234"/>
      <c r="L275" s="44"/>
      <c r="M275" s="235" t="s">
        <v>1</v>
      </c>
      <c r="N275" s="236" t="s">
        <v>44</v>
      </c>
      <c r="O275" s="91"/>
      <c r="P275" s="237">
        <f>O275*H275</f>
        <v>0</v>
      </c>
      <c r="Q275" s="237">
        <v>0</v>
      </c>
      <c r="R275" s="237">
        <f>Q275*H275</f>
        <v>0</v>
      </c>
      <c r="S275" s="237">
        <v>0</v>
      </c>
      <c r="T275" s="238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9" t="s">
        <v>214</v>
      </c>
      <c r="AT275" s="239" t="s">
        <v>210</v>
      </c>
      <c r="AU275" s="239" t="s">
        <v>85</v>
      </c>
      <c r="AY275" s="17" t="s">
        <v>208</v>
      </c>
      <c r="BE275" s="240">
        <f>IF(N275="základní",J275,0)</f>
        <v>0</v>
      </c>
      <c r="BF275" s="240">
        <f>IF(N275="snížená",J275,0)</f>
        <v>0</v>
      </c>
      <c r="BG275" s="240">
        <f>IF(N275="zákl. přenesená",J275,0)</f>
        <v>0</v>
      </c>
      <c r="BH275" s="240">
        <f>IF(N275="sníž. přenesená",J275,0)</f>
        <v>0</v>
      </c>
      <c r="BI275" s="240">
        <f>IF(N275="nulová",J275,0)</f>
        <v>0</v>
      </c>
      <c r="BJ275" s="17" t="s">
        <v>91</v>
      </c>
      <c r="BK275" s="240">
        <f>ROUND(I275*H275,2)</f>
        <v>0</v>
      </c>
      <c r="BL275" s="17" t="s">
        <v>214</v>
      </c>
      <c r="BM275" s="239" t="s">
        <v>727</v>
      </c>
    </row>
    <row r="276" s="2" customFormat="1" ht="16.5" customHeight="1">
      <c r="A276" s="38"/>
      <c r="B276" s="39"/>
      <c r="C276" s="227" t="s">
        <v>474</v>
      </c>
      <c r="D276" s="227" t="s">
        <v>210</v>
      </c>
      <c r="E276" s="228" t="s">
        <v>2411</v>
      </c>
      <c r="F276" s="229" t="s">
        <v>2372</v>
      </c>
      <c r="G276" s="230" t="s">
        <v>689</v>
      </c>
      <c r="H276" s="231">
        <v>5</v>
      </c>
      <c r="I276" s="232"/>
      <c r="J276" s="233">
        <f>ROUND(I276*H276,2)</f>
        <v>0</v>
      </c>
      <c r="K276" s="234"/>
      <c r="L276" s="44"/>
      <c r="M276" s="235" t="s">
        <v>1</v>
      </c>
      <c r="N276" s="236" t="s">
        <v>44</v>
      </c>
      <c r="O276" s="91"/>
      <c r="P276" s="237">
        <f>O276*H276</f>
        <v>0</v>
      </c>
      <c r="Q276" s="237">
        <v>0</v>
      </c>
      <c r="R276" s="237">
        <f>Q276*H276</f>
        <v>0</v>
      </c>
      <c r="S276" s="237">
        <v>0</v>
      </c>
      <c r="T276" s="238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9" t="s">
        <v>214</v>
      </c>
      <c r="AT276" s="239" t="s">
        <v>210</v>
      </c>
      <c r="AU276" s="239" t="s">
        <v>85</v>
      </c>
      <c r="AY276" s="17" t="s">
        <v>208</v>
      </c>
      <c r="BE276" s="240">
        <f>IF(N276="základní",J276,0)</f>
        <v>0</v>
      </c>
      <c r="BF276" s="240">
        <f>IF(N276="snížená",J276,0)</f>
        <v>0</v>
      </c>
      <c r="BG276" s="240">
        <f>IF(N276="zákl. přenesená",J276,0)</f>
        <v>0</v>
      </c>
      <c r="BH276" s="240">
        <f>IF(N276="sníž. přenesená",J276,0)</f>
        <v>0</v>
      </c>
      <c r="BI276" s="240">
        <f>IF(N276="nulová",J276,0)</f>
        <v>0</v>
      </c>
      <c r="BJ276" s="17" t="s">
        <v>91</v>
      </c>
      <c r="BK276" s="240">
        <f>ROUND(I276*H276,2)</f>
        <v>0</v>
      </c>
      <c r="BL276" s="17" t="s">
        <v>214</v>
      </c>
      <c r="BM276" s="239" t="s">
        <v>733</v>
      </c>
    </row>
    <row r="277" s="2" customFormat="1" ht="16.5" customHeight="1">
      <c r="A277" s="38"/>
      <c r="B277" s="39"/>
      <c r="C277" s="227" t="s">
        <v>734</v>
      </c>
      <c r="D277" s="227" t="s">
        <v>210</v>
      </c>
      <c r="E277" s="228" t="s">
        <v>2413</v>
      </c>
      <c r="F277" s="229" t="s">
        <v>2374</v>
      </c>
      <c r="G277" s="230" t="s">
        <v>689</v>
      </c>
      <c r="H277" s="231">
        <v>31</v>
      </c>
      <c r="I277" s="232"/>
      <c r="J277" s="233">
        <f>ROUND(I277*H277,2)</f>
        <v>0</v>
      </c>
      <c r="K277" s="234"/>
      <c r="L277" s="44"/>
      <c r="M277" s="235" t="s">
        <v>1</v>
      </c>
      <c r="N277" s="236" t="s">
        <v>44</v>
      </c>
      <c r="O277" s="91"/>
      <c r="P277" s="237">
        <f>O277*H277</f>
        <v>0</v>
      </c>
      <c r="Q277" s="237">
        <v>0</v>
      </c>
      <c r="R277" s="237">
        <f>Q277*H277</f>
        <v>0</v>
      </c>
      <c r="S277" s="237">
        <v>0</v>
      </c>
      <c r="T277" s="238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9" t="s">
        <v>214</v>
      </c>
      <c r="AT277" s="239" t="s">
        <v>210</v>
      </c>
      <c r="AU277" s="239" t="s">
        <v>85</v>
      </c>
      <c r="AY277" s="17" t="s">
        <v>208</v>
      </c>
      <c r="BE277" s="240">
        <f>IF(N277="základní",J277,0)</f>
        <v>0</v>
      </c>
      <c r="BF277" s="240">
        <f>IF(N277="snížená",J277,0)</f>
        <v>0</v>
      </c>
      <c r="BG277" s="240">
        <f>IF(N277="zákl. přenesená",J277,0)</f>
        <v>0</v>
      </c>
      <c r="BH277" s="240">
        <f>IF(N277="sníž. přenesená",J277,0)</f>
        <v>0</v>
      </c>
      <c r="BI277" s="240">
        <f>IF(N277="nulová",J277,0)</f>
        <v>0</v>
      </c>
      <c r="BJ277" s="17" t="s">
        <v>91</v>
      </c>
      <c r="BK277" s="240">
        <f>ROUND(I277*H277,2)</f>
        <v>0</v>
      </c>
      <c r="BL277" s="17" t="s">
        <v>214</v>
      </c>
      <c r="BM277" s="239" t="s">
        <v>737</v>
      </c>
    </row>
    <row r="278" s="2" customFormat="1" ht="16.5" customHeight="1">
      <c r="A278" s="38"/>
      <c r="B278" s="39"/>
      <c r="C278" s="227" t="s">
        <v>479</v>
      </c>
      <c r="D278" s="227" t="s">
        <v>210</v>
      </c>
      <c r="E278" s="228" t="s">
        <v>2415</v>
      </c>
      <c r="F278" s="229" t="s">
        <v>2376</v>
      </c>
      <c r="G278" s="230" t="s">
        <v>689</v>
      </c>
      <c r="H278" s="231">
        <v>60</v>
      </c>
      <c r="I278" s="232"/>
      <c r="J278" s="233">
        <f>ROUND(I278*H278,2)</f>
        <v>0</v>
      </c>
      <c r="K278" s="234"/>
      <c r="L278" s="44"/>
      <c r="M278" s="235" t="s">
        <v>1</v>
      </c>
      <c r="N278" s="236" t="s">
        <v>44</v>
      </c>
      <c r="O278" s="91"/>
      <c r="P278" s="237">
        <f>O278*H278</f>
        <v>0</v>
      </c>
      <c r="Q278" s="237">
        <v>0</v>
      </c>
      <c r="R278" s="237">
        <f>Q278*H278</f>
        <v>0</v>
      </c>
      <c r="S278" s="237">
        <v>0</v>
      </c>
      <c r="T278" s="238">
        <f>S278*H278</f>
        <v>0</v>
      </c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R278" s="239" t="s">
        <v>214</v>
      </c>
      <c r="AT278" s="239" t="s">
        <v>210</v>
      </c>
      <c r="AU278" s="239" t="s">
        <v>85</v>
      </c>
      <c r="AY278" s="17" t="s">
        <v>208</v>
      </c>
      <c r="BE278" s="240">
        <f>IF(N278="základní",J278,0)</f>
        <v>0</v>
      </c>
      <c r="BF278" s="240">
        <f>IF(N278="snížená",J278,0)</f>
        <v>0</v>
      </c>
      <c r="BG278" s="240">
        <f>IF(N278="zákl. přenesená",J278,0)</f>
        <v>0</v>
      </c>
      <c r="BH278" s="240">
        <f>IF(N278="sníž. přenesená",J278,0)</f>
        <v>0</v>
      </c>
      <c r="BI278" s="240">
        <f>IF(N278="nulová",J278,0)</f>
        <v>0</v>
      </c>
      <c r="BJ278" s="17" t="s">
        <v>91</v>
      </c>
      <c r="BK278" s="240">
        <f>ROUND(I278*H278,2)</f>
        <v>0</v>
      </c>
      <c r="BL278" s="17" t="s">
        <v>214</v>
      </c>
      <c r="BM278" s="239" t="s">
        <v>740</v>
      </c>
    </row>
    <row r="279" s="2" customFormat="1" ht="16.5" customHeight="1">
      <c r="A279" s="38"/>
      <c r="B279" s="39"/>
      <c r="C279" s="227" t="s">
        <v>742</v>
      </c>
      <c r="D279" s="227" t="s">
        <v>210</v>
      </c>
      <c r="E279" s="228" t="s">
        <v>2417</v>
      </c>
      <c r="F279" s="229" t="s">
        <v>4112</v>
      </c>
      <c r="G279" s="230" t="s">
        <v>689</v>
      </c>
      <c r="H279" s="231">
        <v>1</v>
      </c>
      <c r="I279" s="232"/>
      <c r="J279" s="233">
        <f>ROUND(I279*H279,2)</f>
        <v>0</v>
      </c>
      <c r="K279" s="234"/>
      <c r="L279" s="44"/>
      <c r="M279" s="235" t="s">
        <v>1</v>
      </c>
      <c r="N279" s="236" t="s">
        <v>44</v>
      </c>
      <c r="O279" s="91"/>
      <c r="P279" s="237">
        <f>O279*H279</f>
        <v>0</v>
      </c>
      <c r="Q279" s="237">
        <v>0</v>
      </c>
      <c r="R279" s="237">
        <f>Q279*H279</f>
        <v>0</v>
      </c>
      <c r="S279" s="237">
        <v>0</v>
      </c>
      <c r="T279" s="238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9" t="s">
        <v>214</v>
      </c>
      <c r="AT279" s="239" t="s">
        <v>210</v>
      </c>
      <c r="AU279" s="239" t="s">
        <v>85</v>
      </c>
      <c r="AY279" s="17" t="s">
        <v>208</v>
      </c>
      <c r="BE279" s="240">
        <f>IF(N279="základní",J279,0)</f>
        <v>0</v>
      </c>
      <c r="BF279" s="240">
        <f>IF(N279="snížená",J279,0)</f>
        <v>0</v>
      </c>
      <c r="BG279" s="240">
        <f>IF(N279="zákl. přenesená",J279,0)</f>
        <v>0</v>
      </c>
      <c r="BH279" s="240">
        <f>IF(N279="sníž. přenesená",J279,0)</f>
        <v>0</v>
      </c>
      <c r="BI279" s="240">
        <f>IF(N279="nulová",J279,0)</f>
        <v>0</v>
      </c>
      <c r="BJ279" s="17" t="s">
        <v>91</v>
      </c>
      <c r="BK279" s="240">
        <f>ROUND(I279*H279,2)</f>
        <v>0</v>
      </c>
      <c r="BL279" s="17" t="s">
        <v>214</v>
      </c>
      <c r="BM279" s="239" t="s">
        <v>745</v>
      </c>
    </row>
    <row r="280" s="2" customFormat="1" ht="16.5" customHeight="1">
      <c r="A280" s="38"/>
      <c r="B280" s="39"/>
      <c r="C280" s="227" t="s">
        <v>484</v>
      </c>
      <c r="D280" s="227" t="s">
        <v>210</v>
      </c>
      <c r="E280" s="228" t="s">
        <v>2419</v>
      </c>
      <c r="F280" s="229" t="s">
        <v>2378</v>
      </c>
      <c r="G280" s="230" t="s">
        <v>689</v>
      </c>
      <c r="H280" s="231">
        <v>2</v>
      </c>
      <c r="I280" s="232"/>
      <c r="J280" s="233">
        <f>ROUND(I280*H280,2)</f>
        <v>0</v>
      </c>
      <c r="K280" s="234"/>
      <c r="L280" s="44"/>
      <c r="M280" s="235" t="s">
        <v>1</v>
      </c>
      <c r="N280" s="236" t="s">
        <v>44</v>
      </c>
      <c r="O280" s="91"/>
      <c r="P280" s="237">
        <f>O280*H280</f>
        <v>0</v>
      </c>
      <c r="Q280" s="237">
        <v>0</v>
      </c>
      <c r="R280" s="237">
        <f>Q280*H280</f>
        <v>0</v>
      </c>
      <c r="S280" s="237">
        <v>0</v>
      </c>
      <c r="T280" s="238">
        <f>S280*H280</f>
        <v>0</v>
      </c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R280" s="239" t="s">
        <v>214</v>
      </c>
      <c r="AT280" s="239" t="s">
        <v>210</v>
      </c>
      <c r="AU280" s="239" t="s">
        <v>85</v>
      </c>
      <c r="AY280" s="17" t="s">
        <v>208</v>
      </c>
      <c r="BE280" s="240">
        <f>IF(N280="základní",J280,0)</f>
        <v>0</v>
      </c>
      <c r="BF280" s="240">
        <f>IF(N280="snížená",J280,0)</f>
        <v>0</v>
      </c>
      <c r="BG280" s="240">
        <f>IF(N280="zákl. přenesená",J280,0)</f>
        <v>0</v>
      </c>
      <c r="BH280" s="240">
        <f>IF(N280="sníž. přenesená",J280,0)</f>
        <v>0</v>
      </c>
      <c r="BI280" s="240">
        <f>IF(N280="nulová",J280,0)</f>
        <v>0</v>
      </c>
      <c r="BJ280" s="17" t="s">
        <v>91</v>
      </c>
      <c r="BK280" s="240">
        <f>ROUND(I280*H280,2)</f>
        <v>0</v>
      </c>
      <c r="BL280" s="17" t="s">
        <v>214</v>
      </c>
      <c r="BM280" s="239" t="s">
        <v>750</v>
      </c>
    </row>
    <row r="281" s="2" customFormat="1" ht="16.5" customHeight="1">
      <c r="A281" s="38"/>
      <c r="B281" s="39"/>
      <c r="C281" s="227" t="s">
        <v>755</v>
      </c>
      <c r="D281" s="227" t="s">
        <v>210</v>
      </c>
      <c r="E281" s="228" t="s">
        <v>2421</v>
      </c>
      <c r="F281" s="229" t="s">
        <v>2380</v>
      </c>
      <c r="G281" s="230" t="s">
        <v>689</v>
      </c>
      <c r="H281" s="231">
        <v>5</v>
      </c>
      <c r="I281" s="232"/>
      <c r="J281" s="233">
        <f>ROUND(I281*H281,2)</f>
        <v>0</v>
      </c>
      <c r="K281" s="234"/>
      <c r="L281" s="44"/>
      <c r="M281" s="235" t="s">
        <v>1</v>
      </c>
      <c r="N281" s="236" t="s">
        <v>44</v>
      </c>
      <c r="O281" s="91"/>
      <c r="P281" s="237">
        <f>O281*H281</f>
        <v>0</v>
      </c>
      <c r="Q281" s="237">
        <v>0</v>
      </c>
      <c r="R281" s="237">
        <f>Q281*H281</f>
        <v>0</v>
      </c>
      <c r="S281" s="237">
        <v>0</v>
      </c>
      <c r="T281" s="238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9" t="s">
        <v>214</v>
      </c>
      <c r="AT281" s="239" t="s">
        <v>210</v>
      </c>
      <c r="AU281" s="239" t="s">
        <v>85</v>
      </c>
      <c r="AY281" s="17" t="s">
        <v>208</v>
      </c>
      <c r="BE281" s="240">
        <f>IF(N281="základní",J281,0)</f>
        <v>0</v>
      </c>
      <c r="BF281" s="240">
        <f>IF(N281="snížená",J281,0)</f>
        <v>0</v>
      </c>
      <c r="BG281" s="240">
        <f>IF(N281="zákl. přenesená",J281,0)</f>
        <v>0</v>
      </c>
      <c r="BH281" s="240">
        <f>IF(N281="sníž. přenesená",J281,0)</f>
        <v>0</v>
      </c>
      <c r="BI281" s="240">
        <f>IF(N281="nulová",J281,0)</f>
        <v>0</v>
      </c>
      <c r="BJ281" s="17" t="s">
        <v>91</v>
      </c>
      <c r="BK281" s="240">
        <f>ROUND(I281*H281,2)</f>
        <v>0</v>
      </c>
      <c r="BL281" s="17" t="s">
        <v>214</v>
      </c>
      <c r="BM281" s="239" t="s">
        <v>758</v>
      </c>
    </row>
    <row r="282" s="2" customFormat="1" ht="16.5" customHeight="1">
      <c r="A282" s="38"/>
      <c r="B282" s="39"/>
      <c r="C282" s="227" t="s">
        <v>488</v>
      </c>
      <c r="D282" s="227" t="s">
        <v>210</v>
      </c>
      <c r="E282" s="228" t="s">
        <v>2423</v>
      </c>
      <c r="F282" s="229" t="s">
        <v>2382</v>
      </c>
      <c r="G282" s="230" t="s">
        <v>689</v>
      </c>
      <c r="H282" s="231">
        <v>2</v>
      </c>
      <c r="I282" s="232"/>
      <c r="J282" s="233">
        <f>ROUND(I282*H282,2)</f>
        <v>0</v>
      </c>
      <c r="K282" s="234"/>
      <c r="L282" s="44"/>
      <c r="M282" s="235" t="s">
        <v>1</v>
      </c>
      <c r="N282" s="236" t="s">
        <v>44</v>
      </c>
      <c r="O282" s="91"/>
      <c r="P282" s="237">
        <f>O282*H282</f>
        <v>0</v>
      </c>
      <c r="Q282" s="237">
        <v>0</v>
      </c>
      <c r="R282" s="237">
        <f>Q282*H282</f>
        <v>0</v>
      </c>
      <c r="S282" s="237">
        <v>0</v>
      </c>
      <c r="T282" s="238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9" t="s">
        <v>214</v>
      </c>
      <c r="AT282" s="239" t="s">
        <v>210</v>
      </c>
      <c r="AU282" s="239" t="s">
        <v>85</v>
      </c>
      <c r="AY282" s="17" t="s">
        <v>208</v>
      </c>
      <c r="BE282" s="240">
        <f>IF(N282="základní",J282,0)</f>
        <v>0</v>
      </c>
      <c r="BF282" s="240">
        <f>IF(N282="snížená",J282,0)</f>
        <v>0</v>
      </c>
      <c r="BG282" s="240">
        <f>IF(N282="zákl. přenesená",J282,0)</f>
        <v>0</v>
      </c>
      <c r="BH282" s="240">
        <f>IF(N282="sníž. přenesená",J282,0)</f>
        <v>0</v>
      </c>
      <c r="BI282" s="240">
        <f>IF(N282="nulová",J282,0)</f>
        <v>0</v>
      </c>
      <c r="BJ282" s="17" t="s">
        <v>91</v>
      </c>
      <c r="BK282" s="240">
        <f>ROUND(I282*H282,2)</f>
        <v>0</v>
      </c>
      <c r="BL282" s="17" t="s">
        <v>214</v>
      </c>
      <c r="BM282" s="239" t="s">
        <v>762</v>
      </c>
    </row>
    <row r="283" s="2" customFormat="1" ht="16.5" customHeight="1">
      <c r="A283" s="38"/>
      <c r="B283" s="39"/>
      <c r="C283" s="227" t="s">
        <v>764</v>
      </c>
      <c r="D283" s="227" t="s">
        <v>210</v>
      </c>
      <c r="E283" s="228" t="s">
        <v>2425</v>
      </c>
      <c r="F283" s="229" t="s">
        <v>2384</v>
      </c>
      <c r="G283" s="230" t="s">
        <v>689</v>
      </c>
      <c r="H283" s="231">
        <v>1</v>
      </c>
      <c r="I283" s="232"/>
      <c r="J283" s="233">
        <f>ROUND(I283*H283,2)</f>
        <v>0</v>
      </c>
      <c r="K283" s="234"/>
      <c r="L283" s="44"/>
      <c r="M283" s="235" t="s">
        <v>1</v>
      </c>
      <c r="N283" s="236" t="s">
        <v>44</v>
      </c>
      <c r="O283" s="91"/>
      <c r="P283" s="237">
        <f>O283*H283</f>
        <v>0</v>
      </c>
      <c r="Q283" s="237">
        <v>0</v>
      </c>
      <c r="R283" s="237">
        <f>Q283*H283</f>
        <v>0</v>
      </c>
      <c r="S283" s="237">
        <v>0</v>
      </c>
      <c r="T283" s="238">
        <f>S283*H283</f>
        <v>0</v>
      </c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R283" s="239" t="s">
        <v>214</v>
      </c>
      <c r="AT283" s="239" t="s">
        <v>210</v>
      </c>
      <c r="AU283" s="239" t="s">
        <v>85</v>
      </c>
      <c r="AY283" s="17" t="s">
        <v>208</v>
      </c>
      <c r="BE283" s="240">
        <f>IF(N283="základní",J283,0)</f>
        <v>0</v>
      </c>
      <c r="BF283" s="240">
        <f>IF(N283="snížená",J283,0)</f>
        <v>0</v>
      </c>
      <c r="BG283" s="240">
        <f>IF(N283="zákl. přenesená",J283,0)</f>
        <v>0</v>
      </c>
      <c r="BH283" s="240">
        <f>IF(N283="sníž. přenesená",J283,0)</f>
        <v>0</v>
      </c>
      <c r="BI283" s="240">
        <f>IF(N283="nulová",J283,0)</f>
        <v>0</v>
      </c>
      <c r="BJ283" s="17" t="s">
        <v>91</v>
      </c>
      <c r="BK283" s="240">
        <f>ROUND(I283*H283,2)</f>
        <v>0</v>
      </c>
      <c r="BL283" s="17" t="s">
        <v>214</v>
      </c>
      <c r="BM283" s="239" t="s">
        <v>767</v>
      </c>
    </row>
    <row r="284" s="2" customFormat="1" ht="16.5" customHeight="1">
      <c r="A284" s="38"/>
      <c r="B284" s="39"/>
      <c r="C284" s="227" t="s">
        <v>492</v>
      </c>
      <c r="D284" s="227" t="s">
        <v>210</v>
      </c>
      <c r="E284" s="228" t="s">
        <v>2427</v>
      </c>
      <c r="F284" s="229" t="s">
        <v>4113</v>
      </c>
      <c r="G284" s="230" t="s">
        <v>689</v>
      </c>
      <c r="H284" s="231">
        <v>5</v>
      </c>
      <c r="I284" s="232"/>
      <c r="J284" s="233">
        <f>ROUND(I284*H284,2)</f>
        <v>0</v>
      </c>
      <c r="K284" s="234"/>
      <c r="L284" s="44"/>
      <c r="M284" s="235" t="s">
        <v>1</v>
      </c>
      <c r="N284" s="236" t="s">
        <v>44</v>
      </c>
      <c r="O284" s="91"/>
      <c r="P284" s="237">
        <f>O284*H284</f>
        <v>0</v>
      </c>
      <c r="Q284" s="237">
        <v>0</v>
      </c>
      <c r="R284" s="237">
        <f>Q284*H284</f>
        <v>0</v>
      </c>
      <c r="S284" s="237">
        <v>0</v>
      </c>
      <c r="T284" s="238">
        <f>S284*H284</f>
        <v>0</v>
      </c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R284" s="239" t="s">
        <v>214</v>
      </c>
      <c r="AT284" s="239" t="s">
        <v>210</v>
      </c>
      <c r="AU284" s="239" t="s">
        <v>85</v>
      </c>
      <c r="AY284" s="17" t="s">
        <v>208</v>
      </c>
      <c r="BE284" s="240">
        <f>IF(N284="základní",J284,0)</f>
        <v>0</v>
      </c>
      <c r="BF284" s="240">
        <f>IF(N284="snížená",J284,0)</f>
        <v>0</v>
      </c>
      <c r="BG284" s="240">
        <f>IF(N284="zákl. přenesená",J284,0)</f>
        <v>0</v>
      </c>
      <c r="BH284" s="240">
        <f>IF(N284="sníž. přenesená",J284,0)</f>
        <v>0</v>
      </c>
      <c r="BI284" s="240">
        <f>IF(N284="nulová",J284,0)</f>
        <v>0</v>
      </c>
      <c r="BJ284" s="17" t="s">
        <v>91</v>
      </c>
      <c r="BK284" s="240">
        <f>ROUND(I284*H284,2)</f>
        <v>0</v>
      </c>
      <c r="BL284" s="17" t="s">
        <v>214</v>
      </c>
      <c r="BM284" s="239" t="s">
        <v>771</v>
      </c>
    </row>
    <row r="285" s="2" customFormat="1" ht="16.5" customHeight="1">
      <c r="A285" s="38"/>
      <c r="B285" s="39"/>
      <c r="C285" s="227" t="s">
        <v>772</v>
      </c>
      <c r="D285" s="227" t="s">
        <v>210</v>
      </c>
      <c r="E285" s="228" t="s">
        <v>2429</v>
      </c>
      <c r="F285" s="229" t="s">
        <v>2386</v>
      </c>
      <c r="G285" s="230" t="s">
        <v>689</v>
      </c>
      <c r="H285" s="231">
        <v>37</v>
      </c>
      <c r="I285" s="232"/>
      <c r="J285" s="233">
        <f>ROUND(I285*H285,2)</f>
        <v>0</v>
      </c>
      <c r="K285" s="234"/>
      <c r="L285" s="44"/>
      <c r="M285" s="235" t="s">
        <v>1</v>
      </c>
      <c r="N285" s="236" t="s">
        <v>44</v>
      </c>
      <c r="O285" s="91"/>
      <c r="P285" s="237">
        <f>O285*H285</f>
        <v>0</v>
      </c>
      <c r="Q285" s="237">
        <v>0</v>
      </c>
      <c r="R285" s="237">
        <f>Q285*H285</f>
        <v>0</v>
      </c>
      <c r="S285" s="237">
        <v>0</v>
      </c>
      <c r="T285" s="238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9" t="s">
        <v>214</v>
      </c>
      <c r="AT285" s="239" t="s">
        <v>210</v>
      </c>
      <c r="AU285" s="239" t="s">
        <v>85</v>
      </c>
      <c r="AY285" s="17" t="s">
        <v>208</v>
      </c>
      <c r="BE285" s="240">
        <f>IF(N285="základní",J285,0)</f>
        <v>0</v>
      </c>
      <c r="BF285" s="240">
        <f>IF(N285="snížená",J285,0)</f>
        <v>0</v>
      </c>
      <c r="BG285" s="240">
        <f>IF(N285="zákl. přenesená",J285,0)</f>
        <v>0</v>
      </c>
      <c r="BH285" s="240">
        <f>IF(N285="sníž. přenesená",J285,0)</f>
        <v>0</v>
      </c>
      <c r="BI285" s="240">
        <f>IF(N285="nulová",J285,0)</f>
        <v>0</v>
      </c>
      <c r="BJ285" s="17" t="s">
        <v>91</v>
      </c>
      <c r="BK285" s="240">
        <f>ROUND(I285*H285,2)</f>
        <v>0</v>
      </c>
      <c r="BL285" s="17" t="s">
        <v>214</v>
      </c>
      <c r="BM285" s="239" t="s">
        <v>775</v>
      </c>
    </row>
    <row r="286" s="2" customFormat="1" ht="16.5" customHeight="1">
      <c r="A286" s="38"/>
      <c r="B286" s="39"/>
      <c r="C286" s="227" t="s">
        <v>495</v>
      </c>
      <c r="D286" s="227" t="s">
        <v>210</v>
      </c>
      <c r="E286" s="228" t="s">
        <v>2431</v>
      </c>
      <c r="F286" s="229" t="s">
        <v>2388</v>
      </c>
      <c r="G286" s="230" t="s">
        <v>689</v>
      </c>
      <c r="H286" s="231">
        <v>21</v>
      </c>
      <c r="I286" s="232"/>
      <c r="J286" s="233">
        <f>ROUND(I286*H286,2)</f>
        <v>0</v>
      </c>
      <c r="K286" s="234"/>
      <c r="L286" s="44"/>
      <c r="M286" s="235" t="s">
        <v>1</v>
      </c>
      <c r="N286" s="236" t="s">
        <v>44</v>
      </c>
      <c r="O286" s="91"/>
      <c r="P286" s="237">
        <f>O286*H286</f>
        <v>0</v>
      </c>
      <c r="Q286" s="237">
        <v>0</v>
      </c>
      <c r="R286" s="237">
        <f>Q286*H286</f>
        <v>0</v>
      </c>
      <c r="S286" s="237">
        <v>0</v>
      </c>
      <c r="T286" s="238">
        <f>S286*H286</f>
        <v>0</v>
      </c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R286" s="239" t="s">
        <v>214</v>
      </c>
      <c r="AT286" s="239" t="s">
        <v>210</v>
      </c>
      <c r="AU286" s="239" t="s">
        <v>85</v>
      </c>
      <c r="AY286" s="17" t="s">
        <v>208</v>
      </c>
      <c r="BE286" s="240">
        <f>IF(N286="základní",J286,0)</f>
        <v>0</v>
      </c>
      <c r="BF286" s="240">
        <f>IF(N286="snížená",J286,0)</f>
        <v>0</v>
      </c>
      <c r="BG286" s="240">
        <f>IF(N286="zákl. přenesená",J286,0)</f>
        <v>0</v>
      </c>
      <c r="BH286" s="240">
        <f>IF(N286="sníž. přenesená",J286,0)</f>
        <v>0</v>
      </c>
      <c r="BI286" s="240">
        <f>IF(N286="nulová",J286,0)</f>
        <v>0</v>
      </c>
      <c r="BJ286" s="17" t="s">
        <v>91</v>
      </c>
      <c r="BK286" s="240">
        <f>ROUND(I286*H286,2)</f>
        <v>0</v>
      </c>
      <c r="BL286" s="17" t="s">
        <v>214</v>
      </c>
      <c r="BM286" s="239" t="s">
        <v>781</v>
      </c>
    </row>
    <row r="287" s="2" customFormat="1" ht="16.5" customHeight="1">
      <c r="A287" s="38"/>
      <c r="B287" s="39"/>
      <c r="C287" s="227" t="s">
        <v>783</v>
      </c>
      <c r="D287" s="227" t="s">
        <v>210</v>
      </c>
      <c r="E287" s="228" t="s">
        <v>2433</v>
      </c>
      <c r="F287" s="229" t="s">
        <v>4114</v>
      </c>
      <c r="G287" s="230" t="s">
        <v>689</v>
      </c>
      <c r="H287" s="231">
        <v>1</v>
      </c>
      <c r="I287" s="232"/>
      <c r="J287" s="233">
        <f>ROUND(I287*H287,2)</f>
        <v>0</v>
      </c>
      <c r="K287" s="234"/>
      <c r="L287" s="44"/>
      <c r="M287" s="235" t="s">
        <v>1</v>
      </c>
      <c r="N287" s="236" t="s">
        <v>44</v>
      </c>
      <c r="O287" s="91"/>
      <c r="P287" s="237">
        <f>O287*H287</f>
        <v>0</v>
      </c>
      <c r="Q287" s="237">
        <v>0</v>
      </c>
      <c r="R287" s="237">
        <f>Q287*H287</f>
        <v>0</v>
      </c>
      <c r="S287" s="237">
        <v>0</v>
      </c>
      <c r="T287" s="238">
        <f>S287*H287</f>
        <v>0</v>
      </c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R287" s="239" t="s">
        <v>214</v>
      </c>
      <c r="AT287" s="239" t="s">
        <v>210</v>
      </c>
      <c r="AU287" s="239" t="s">
        <v>85</v>
      </c>
      <c r="AY287" s="17" t="s">
        <v>208</v>
      </c>
      <c r="BE287" s="240">
        <f>IF(N287="základní",J287,0)</f>
        <v>0</v>
      </c>
      <c r="BF287" s="240">
        <f>IF(N287="snížená",J287,0)</f>
        <v>0</v>
      </c>
      <c r="BG287" s="240">
        <f>IF(N287="zákl. přenesená",J287,0)</f>
        <v>0</v>
      </c>
      <c r="BH287" s="240">
        <f>IF(N287="sníž. přenesená",J287,0)</f>
        <v>0</v>
      </c>
      <c r="BI287" s="240">
        <f>IF(N287="nulová",J287,0)</f>
        <v>0</v>
      </c>
      <c r="BJ287" s="17" t="s">
        <v>91</v>
      </c>
      <c r="BK287" s="240">
        <f>ROUND(I287*H287,2)</f>
        <v>0</v>
      </c>
      <c r="BL287" s="17" t="s">
        <v>214</v>
      </c>
      <c r="BM287" s="239" t="s">
        <v>784</v>
      </c>
    </row>
    <row r="288" s="2" customFormat="1" ht="16.5" customHeight="1">
      <c r="A288" s="38"/>
      <c r="B288" s="39"/>
      <c r="C288" s="227" t="s">
        <v>500</v>
      </c>
      <c r="D288" s="227" t="s">
        <v>210</v>
      </c>
      <c r="E288" s="228" t="s">
        <v>2435</v>
      </c>
      <c r="F288" s="229" t="s">
        <v>4115</v>
      </c>
      <c r="G288" s="230" t="s">
        <v>689</v>
      </c>
      <c r="H288" s="231">
        <v>1</v>
      </c>
      <c r="I288" s="232"/>
      <c r="J288" s="233">
        <f>ROUND(I288*H288,2)</f>
        <v>0</v>
      </c>
      <c r="K288" s="234"/>
      <c r="L288" s="44"/>
      <c r="M288" s="235" t="s">
        <v>1</v>
      </c>
      <c r="N288" s="236" t="s">
        <v>44</v>
      </c>
      <c r="O288" s="91"/>
      <c r="P288" s="237">
        <f>O288*H288</f>
        <v>0</v>
      </c>
      <c r="Q288" s="237">
        <v>0</v>
      </c>
      <c r="R288" s="237">
        <f>Q288*H288</f>
        <v>0</v>
      </c>
      <c r="S288" s="237">
        <v>0</v>
      </c>
      <c r="T288" s="238">
        <f>S288*H288</f>
        <v>0</v>
      </c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R288" s="239" t="s">
        <v>214</v>
      </c>
      <c r="AT288" s="239" t="s">
        <v>210</v>
      </c>
      <c r="AU288" s="239" t="s">
        <v>85</v>
      </c>
      <c r="AY288" s="17" t="s">
        <v>208</v>
      </c>
      <c r="BE288" s="240">
        <f>IF(N288="základní",J288,0)</f>
        <v>0</v>
      </c>
      <c r="BF288" s="240">
        <f>IF(N288="snížená",J288,0)</f>
        <v>0</v>
      </c>
      <c r="BG288" s="240">
        <f>IF(N288="zákl. přenesená",J288,0)</f>
        <v>0</v>
      </c>
      <c r="BH288" s="240">
        <f>IF(N288="sníž. přenesená",J288,0)</f>
        <v>0</v>
      </c>
      <c r="BI288" s="240">
        <f>IF(N288="nulová",J288,0)</f>
        <v>0</v>
      </c>
      <c r="BJ288" s="17" t="s">
        <v>91</v>
      </c>
      <c r="BK288" s="240">
        <f>ROUND(I288*H288,2)</f>
        <v>0</v>
      </c>
      <c r="BL288" s="17" t="s">
        <v>214</v>
      </c>
      <c r="BM288" s="239" t="s">
        <v>788</v>
      </c>
    </row>
    <row r="289" s="2" customFormat="1" ht="16.5" customHeight="1">
      <c r="A289" s="38"/>
      <c r="B289" s="39"/>
      <c r="C289" s="227" t="s">
        <v>790</v>
      </c>
      <c r="D289" s="227" t="s">
        <v>210</v>
      </c>
      <c r="E289" s="228" t="s">
        <v>2437</v>
      </c>
      <c r="F289" s="229" t="s">
        <v>2390</v>
      </c>
      <c r="G289" s="230" t="s">
        <v>689</v>
      </c>
      <c r="H289" s="231">
        <v>32</v>
      </c>
      <c r="I289" s="232"/>
      <c r="J289" s="233">
        <f>ROUND(I289*H289,2)</f>
        <v>0</v>
      </c>
      <c r="K289" s="234"/>
      <c r="L289" s="44"/>
      <c r="M289" s="235" t="s">
        <v>1</v>
      </c>
      <c r="N289" s="236" t="s">
        <v>44</v>
      </c>
      <c r="O289" s="91"/>
      <c r="P289" s="237">
        <f>O289*H289</f>
        <v>0</v>
      </c>
      <c r="Q289" s="237">
        <v>0</v>
      </c>
      <c r="R289" s="237">
        <f>Q289*H289</f>
        <v>0</v>
      </c>
      <c r="S289" s="237">
        <v>0</v>
      </c>
      <c r="T289" s="238">
        <f>S289*H289</f>
        <v>0</v>
      </c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R289" s="239" t="s">
        <v>214</v>
      </c>
      <c r="AT289" s="239" t="s">
        <v>210</v>
      </c>
      <c r="AU289" s="239" t="s">
        <v>85</v>
      </c>
      <c r="AY289" s="17" t="s">
        <v>208</v>
      </c>
      <c r="BE289" s="240">
        <f>IF(N289="základní",J289,0)</f>
        <v>0</v>
      </c>
      <c r="BF289" s="240">
        <f>IF(N289="snížená",J289,0)</f>
        <v>0</v>
      </c>
      <c r="BG289" s="240">
        <f>IF(N289="zákl. přenesená",J289,0)</f>
        <v>0</v>
      </c>
      <c r="BH289" s="240">
        <f>IF(N289="sníž. přenesená",J289,0)</f>
        <v>0</v>
      </c>
      <c r="BI289" s="240">
        <f>IF(N289="nulová",J289,0)</f>
        <v>0</v>
      </c>
      <c r="BJ289" s="17" t="s">
        <v>91</v>
      </c>
      <c r="BK289" s="240">
        <f>ROUND(I289*H289,2)</f>
        <v>0</v>
      </c>
      <c r="BL289" s="17" t="s">
        <v>214</v>
      </c>
      <c r="BM289" s="239" t="s">
        <v>793</v>
      </c>
    </row>
    <row r="290" s="2" customFormat="1" ht="16.5" customHeight="1">
      <c r="A290" s="38"/>
      <c r="B290" s="39"/>
      <c r="C290" s="227" t="s">
        <v>503</v>
      </c>
      <c r="D290" s="227" t="s">
        <v>210</v>
      </c>
      <c r="E290" s="228" t="s">
        <v>2441</v>
      </c>
      <c r="F290" s="229" t="s">
        <v>2392</v>
      </c>
      <c r="G290" s="230" t="s">
        <v>689</v>
      </c>
      <c r="H290" s="231">
        <v>31</v>
      </c>
      <c r="I290" s="232"/>
      <c r="J290" s="233">
        <f>ROUND(I290*H290,2)</f>
        <v>0</v>
      </c>
      <c r="K290" s="234"/>
      <c r="L290" s="44"/>
      <c r="M290" s="235" t="s">
        <v>1</v>
      </c>
      <c r="N290" s="236" t="s">
        <v>44</v>
      </c>
      <c r="O290" s="91"/>
      <c r="P290" s="237">
        <f>O290*H290</f>
        <v>0</v>
      </c>
      <c r="Q290" s="237">
        <v>0</v>
      </c>
      <c r="R290" s="237">
        <f>Q290*H290</f>
        <v>0</v>
      </c>
      <c r="S290" s="237">
        <v>0</v>
      </c>
      <c r="T290" s="238">
        <f>S290*H290</f>
        <v>0</v>
      </c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R290" s="239" t="s">
        <v>214</v>
      </c>
      <c r="AT290" s="239" t="s">
        <v>210</v>
      </c>
      <c r="AU290" s="239" t="s">
        <v>85</v>
      </c>
      <c r="AY290" s="17" t="s">
        <v>208</v>
      </c>
      <c r="BE290" s="240">
        <f>IF(N290="základní",J290,0)</f>
        <v>0</v>
      </c>
      <c r="BF290" s="240">
        <f>IF(N290="snížená",J290,0)</f>
        <v>0</v>
      </c>
      <c r="BG290" s="240">
        <f>IF(N290="zákl. přenesená",J290,0)</f>
        <v>0</v>
      </c>
      <c r="BH290" s="240">
        <f>IF(N290="sníž. přenesená",J290,0)</f>
        <v>0</v>
      </c>
      <c r="BI290" s="240">
        <f>IF(N290="nulová",J290,0)</f>
        <v>0</v>
      </c>
      <c r="BJ290" s="17" t="s">
        <v>91</v>
      </c>
      <c r="BK290" s="240">
        <f>ROUND(I290*H290,2)</f>
        <v>0</v>
      </c>
      <c r="BL290" s="17" t="s">
        <v>214</v>
      </c>
      <c r="BM290" s="239" t="s">
        <v>799</v>
      </c>
    </row>
    <row r="291" s="2" customFormat="1" ht="16.5" customHeight="1">
      <c r="A291" s="38"/>
      <c r="B291" s="39"/>
      <c r="C291" s="227" t="s">
        <v>801</v>
      </c>
      <c r="D291" s="227" t="s">
        <v>210</v>
      </c>
      <c r="E291" s="228" t="s">
        <v>2443</v>
      </c>
      <c r="F291" s="229" t="s">
        <v>4116</v>
      </c>
      <c r="G291" s="230" t="s">
        <v>689</v>
      </c>
      <c r="H291" s="231">
        <v>1</v>
      </c>
      <c r="I291" s="232"/>
      <c r="J291" s="233">
        <f>ROUND(I291*H291,2)</f>
        <v>0</v>
      </c>
      <c r="K291" s="234"/>
      <c r="L291" s="44"/>
      <c r="M291" s="235" t="s">
        <v>1</v>
      </c>
      <c r="N291" s="236" t="s">
        <v>44</v>
      </c>
      <c r="O291" s="91"/>
      <c r="P291" s="237">
        <f>O291*H291</f>
        <v>0</v>
      </c>
      <c r="Q291" s="237">
        <v>0</v>
      </c>
      <c r="R291" s="237">
        <f>Q291*H291</f>
        <v>0</v>
      </c>
      <c r="S291" s="237">
        <v>0</v>
      </c>
      <c r="T291" s="238">
        <f>S291*H291</f>
        <v>0</v>
      </c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R291" s="239" t="s">
        <v>214</v>
      </c>
      <c r="AT291" s="239" t="s">
        <v>210</v>
      </c>
      <c r="AU291" s="239" t="s">
        <v>85</v>
      </c>
      <c r="AY291" s="17" t="s">
        <v>208</v>
      </c>
      <c r="BE291" s="240">
        <f>IF(N291="základní",J291,0)</f>
        <v>0</v>
      </c>
      <c r="BF291" s="240">
        <f>IF(N291="snížená",J291,0)</f>
        <v>0</v>
      </c>
      <c r="BG291" s="240">
        <f>IF(N291="zákl. přenesená",J291,0)</f>
        <v>0</v>
      </c>
      <c r="BH291" s="240">
        <f>IF(N291="sníž. přenesená",J291,0)</f>
        <v>0</v>
      </c>
      <c r="BI291" s="240">
        <f>IF(N291="nulová",J291,0)</f>
        <v>0</v>
      </c>
      <c r="BJ291" s="17" t="s">
        <v>91</v>
      </c>
      <c r="BK291" s="240">
        <f>ROUND(I291*H291,2)</f>
        <v>0</v>
      </c>
      <c r="BL291" s="17" t="s">
        <v>214</v>
      </c>
      <c r="BM291" s="239" t="s">
        <v>804</v>
      </c>
    </row>
    <row r="292" s="2" customFormat="1" ht="21.75" customHeight="1">
      <c r="A292" s="38"/>
      <c r="B292" s="39"/>
      <c r="C292" s="227" t="s">
        <v>508</v>
      </c>
      <c r="D292" s="227" t="s">
        <v>210</v>
      </c>
      <c r="E292" s="228" t="s">
        <v>4117</v>
      </c>
      <c r="F292" s="229" t="s">
        <v>2394</v>
      </c>
      <c r="G292" s="230" t="s">
        <v>689</v>
      </c>
      <c r="H292" s="231">
        <v>1</v>
      </c>
      <c r="I292" s="232"/>
      <c r="J292" s="233">
        <f>ROUND(I292*H292,2)</f>
        <v>0</v>
      </c>
      <c r="K292" s="234"/>
      <c r="L292" s="44"/>
      <c r="M292" s="235" t="s">
        <v>1</v>
      </c>
      <c r="N292" s="236" t="s">
        <v>44</v>
      </c>
      <c r="O292" s="91"/>
      <c r="P292" s="237">
        <f>O292*H292</f>
        <v>0</v>
      </c>
      <c r="Q292" s="237">
        <v>0</v>
      </c>
      <c r="R292" s="237">
        <f>Q292*H292</f>
        <v>0</v>
      </c>
      <c r="S292" s="237">
        <v>0</v>
      </c>
      <c r="T292" s="238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9" t="s">
        <v>214</v>
      </c>
      <c r="AT292" s="239" t="s">
        <v>210</v>
      </c>
      <c r="AU292" s="239" t="s">
        <v>85</v>
      </c>
      <c r="AY292" s="17" t="s">
        <v>208</v>
      </c>
      <c r="BE292" s="240">
        <f>IF(N292="základní",J292,0)</f>
        <v>0</v>
      </c>
      <c r="BF292" s="240">
        <f>IF(N292="snížená",J292,0)</f>
        <v>0</v>
      </c>
      <c r="BG292" s="240">
        <f>IF(N292="zákl. přenesená",J292,0)</f>
        <v>0</v>
      </c>
      <c r="BH292" s="240">
        <f>IF(N292="sníž. přenesená",J292,0)</f>
        <v>0</v>
      </c>
      <c r="BI292" s="240">
        <f>IF(N292="nulová",J292,0)</f>
        <v>0</v>
      </c>
      <c r="BJ292" s="17" t="s">
        <v>91</v>
      </c>
      <c r="BK292" s="240">
        <f>ROUND(I292*H292,2)</f>
        <v>0</v>
      </c>
      <c r="BL292" s="17" t="s">
        <v>214</v>
      </c>
      <c r="BM292" s="239" t="s">
        <v>808</v>
      </c>
    </row>
    <row r="293" s="2" customFormat="1" ht="16.5" customHeight="1">
      <c r="A293" s="38"/>
      <c r="B293" s="39"/>
      <c r="C293" s="227" t="s">
        <v>810</v>
      </c>
      <c r="D293" s="227" t="s">
        <v>210</v>
      </c>
      <c r="E293" s="228" t="s">
        <v>2445</v>
      </c>
      <c r="F293" s="229" t="s">
        <v>2396</v>
      </c>
      <c r="G293" s="230" t="s">
        <v>689</v>
      </c>
      <c r="H293" s="231">
        <v>1</v>
      </c>
      <c r="I293" s="232"/>
      <c r="J293" s="233">
        <f>ROUND(I293*H293,2)</f>
        <v>0</v>
      </c>
      <c r="K293" s="234"/>
      <c r="L293" s="44"/>
      <c r="M293" s="235" t="s">
        <v>1</v>
      </c>
      <c r="N293" s="236" t="s">
        <v>44</v>
      </c>
      <c r="O293" s="91"/>
      <c r="P293" s="237">
        <f>O293*H293</f>
        <v>0</v>
      </c>
      <c r="Q293" s="237">
        <v>0</v>
      </c>
      <c r="R293" s="237">
        <f>Q293*H293</f>
        <v>0</v>
      </c>
      <c r="S293" s="237">
        <v>0</v>
      </c>
      <c r="T293" s="238">
        <f>S293*H293</f>
        <v>0</v>
      </c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R293" s="239" t="s">
        <v>214</v>
      </c>
      <c r="AT293" s="239" t="s">
        <v>210</v>
      </c>
      <c r="AU293" s="239" t="s">
        <v>85</v>
      </c>
      <c r="AY293" s="17" t="s">
        <v>208</v>
      </c>
      <c r="BE293" s="240">
        <f>IF(N293="základní",J293,0)</f>
        <v>0</v>
      </c>
      <c r="BF293" s="240">
        <f>IF(N293="snížená",J293,0)</f>
        <v>0</v>
      </c>
      <c r="BG293" s="240">
        <f>IF(N293="zákl. přenesená",J293,0)</f>
        <v>0</v>
      </c>
      <c r="BH293" s="240">
        <f>IF(N293="sníž. přenesená",J293,0)</f>
        <v>0</v>
      </c>
      <c r="BI293" s="240">
        <f>IF(N293="nulová",J293,0)</f>
        <v>0</v>
      </c>
      <c r="BJ293" s="17" t="s">
        <v>91</v>
      </c>
      <c r="BK293" s="240">
        <f>ROUND(I293*H293,2)</f>
        <v>0</v>
      </c>
      <c r="BL293" s="17" t="s">
        <v>214</v>
      </c>
      <c r="BM293" s="239" t="s">
        <v>813</v>
      </c>
    </row>
    <row r="294" s="2" customFormat="1" ht="21.75" customHeight="1">
      <c r="A294" s="38"/>
      <c r="B294" s="39"/>
      <c r="C294" s="227" t="s">
        <v>512</v>
      </c>
      <c r="D294" s="227" t="s">
        <v>210</v>
      </c>
      <c r="E294" s="228" t="s">
        <v>2447</v>
      </c>
      <c r="F294" s="229" t="s">
        <v>4118</v>
      </c>
      <c r="G294" s="230" t="s">
        <v>689</v>
      </c>
      <c r="H294" s="231">
        <v>1</v>
      </c>
      <c r="I294" s="232"/>
      <c r="J294" s="233">
        <f>ROUND(I294*H294,2)</f>
        <v>0</v>
      </c>
      <c r="K294" s="234"/>
      <c r="L294" s="44"/>
      <c r="M294" s="235" t="s">
        <v>1</v>
      </c>
      <c r="N294" s="236" t="s">
        <v>44</v>
      </c>
      <c r="O294" s="91"/>
      <c r="P294" s="237">
        <f>O294*H294</f>
        <v>0</v>
      </c>
      <c r="Q294" s="237">
        <v>0</v>
      </c>
      <c r="R294" s="237">
        <f>Q294*H294</f>
        <v>0</v>
      </c>
      <c r="S294" s="237">
        <v>0</v>
      </c>
      <c r="T294" s="238">
        <f>S294*H294</f>
        <v>0</v>
      </c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R294" s="239" t="s">
        <v>214</v>
      </c>
      <c r="AT294" s="239" t="s">
        <v>210</v>
      </c>
      <c r="AU294" s="239" t="s">
        <v>85</v>
      </c>
      <c r="AY294" s="17" t="s">
        <v>208</v>
      </c>
      <c r="BE294" s="240">
        <f>IF(N294="základní",J294,0)</f>
        <v>0</v>
      </c>
      <c r="BF294" s="240">
        <f>IF(N294="snížená",J294,0)</f>
        <v>0</v>
      </c>
      <c r="BG294" s="240">
        <f>IF(N294="zákl. přenesená",J294,0)</f>
        <v>0</v>
      </c>
      <c r="BH294" s="240">
        <f>IF(N294="sníž. přenesená",J294,0)</f>
        <v>0</v>
      </c>
      <c r="BI294" s="240">
        <f>IF(N294="nulová",J294,0)</f>
        <v>0</v>
      </c>
      <c r="BJ294" s="17" t="s">
        <v>91</v>
      </c>
      <c r="BK294" s="240">
        <f>ROUND(I294*H294,2)</f>
        <v>0</v>
      </c>
      <c r="BL294" s="17" t="s">
        <v>214</v>
      </c>
      <c r="BM294" s="239" t="s">
        <v>817</v>
      </c>
    </row>
    <row r="295" s="2" customFormat="1" ht="16.5" customHeight="1">
      <c r="A295" s="38"/>
      <c r="B295" s="39"/>
      <c r="C295" s="227" t="s">
        <v>820</v>
      </c>
      <c r="D295" s="227" t="s">
        <v>210</v>
      </c>
      <c r="E295" s="228" t="s">
        <v>2449</v>
      </c>
      <c r="F295" s="229" t="s">
        <v>4119</v>
      </c>
      <c r="G295" s="230" t="s">
        <v>689</v>
      </c>
      <c r="H295" s="231">
        <v>1</v>
      </c>
      <c r="I295" s="232"/>
      <c r="J295" s="233">
        <f>ROUND(I295*H295,2)</f>
        <v>0</v>
      </c>
      <c r="K295" s="234"/>
      <c r="L295" s="44"/>
      <c r="M295" s="235" t="s">
        <v>1</v>
      </c>
      <c r="N295" s="236" t="s">
        <v>44</v>
      </c>
      <c r="O295" s="91"/>
      <c r="P295" s="237">
        <f>O295*H295</f>
        <v>0</v>
      </c>
      <c r="Q295" s="237">
        <v>0</v>
      </c>
      <c r="R295" s="237">
        <f>Q295*H295</f>
        <v>0</v>
      </c>
      <c r="S295" s="237">
        <v>0</v>
      </c>
      <c r="T295" s="238">
        <f>S295*H295</f>
        <v>0</v>
      </c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R295" s="239" t="s">
        <v>214</v>
      </c>
      <c r="AT295" s="239" t="s">
        <v>210</v>
      </c>
      <c r="AU295" s="239" t="s">
        <v>85</v>
      </c>
      <c r="AY295" s="17" t="s">
        <v>208</v>
      </c>
      <c r="BE295" s="240">
        <f>IF(N295="základní",J295,0)</f>
        <v>0</v>
      </c>
      <c r="BF295" s="240">
        <f>IF(N295="snížená",J295,0)</f>
        <v>0</v>
      </c>
      <c r="BG295" s="240">
        <f>IF(N295="zákl. přenesená",J295,0)</f>
        <v>0</v>
      </c>
      <c r="BH295" s="240">
        <f>IF(N295="sníž. přenesená",J295,0)</f>
        <v>0</v>
      </c>
      <c r="BI295" s="240">
        <f>IF(N295="nulová",J295,0)</f>
        <v>0</v>
      </c>
      <c r="BJ295" s="17" t="s">
        <v>91</v>
      </c>
      <c r="BK295" s="240">
        <f>ROUND(I295*H295,2)</f>
        <v>0</v>
      </c>
      <c r="BL295" s="17" t="s">
        <v>214</v>
      </c>
      <c r="BM295" s="239" t="s">
        <v>823</v>
      </c>
    </row>
    <row r="296" s="2" customFormat="1" ht="16.5" customHeight="1">
      <c r="A296" s="38"/>
      <c r="B296" s="39"/>
      <c r="C296" s="227" t="s">
        <v>517</v>
      </c>
      <c r="D296" s="227" t="s">
        <v>210</v>
      </c>
      <c r="E296" s="228" t="s">
        <v>2451</v>
      </c>
      <c r="F296" s="229" t="s">
        <v>2398</v>
      </c>
      <c r="G296" s="230" t="s">
        <v>689</v>
      </c>
      <c r="H296" s="231">
        <v>60</v>
      </c>
      <c r="I296" s="232"/>
      <c r="J296" s="233">
        <f>ROUND(I296*H296,2)</f>
        <v>0</v>
      </c>
      <c r="K296" s="234"/>
      <c r="L296" s="44"/>
      <c r="M296" s="235" t="s">
        <v>1</v>
      </c>
      <c r="N296" s="236" t="s">
        <v>44</v>
      </c>
      <c r="O296" s="91"/>
      <c r="P296" s="237">
        <f>O296*H296</f>
        <v>0</v>
      </c>
      <c r="Q296" s="237">
        <v>0</v>
      </c>
      <c r="R296" s="237">
        <f>Q296*H296</f>
        <v>0</v>
      </c>
      <c r="S296" s="237">
        <v>0</v>
      </c>
      <c r="T296" s="238">
        <f>S296*H296</f>
        <v>0</v>
      </c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R296" s="239" t="s">
        <v>214</v>
      </c>
      <c r="AT296" s="239" t="s">
        <v>210</v>
      </c>
      <c r="AU296" s="239" t="s">
        <v>85</v>
      </c>
      <c r="AY296" s="17" t="s">
        <v>208</v>
      </c>
      <c r="BE296" s="240">
        <f>IF(N296="základní",J296,0)</f>
        <v>0</v>
      </c>
      <c r="BF296" s="240">
        <f>IF(N296="snížená",J296,0)</f>
        <v>0</v>
      </c>
      <c r="BG296" s="240">
        <f>IF(N296="zákl. přenesená",J296,0)</f>
        <v>0</v>
      </c>
      <c r="BH296" s="240">
        <f>IF(N296="sníž. přenesená",J296,0)</f>
        <v>0</v>
      </c>
      <c r="BI296" s="240">
        <f>IF(N296="nulová",J296,0)</f>
        <v>0</v>
      </c>
      <c r="BJ296" s="17" t="s">
        <v>91</v>
      </c>
      <c r="BK296" s="240">
        <f>ROUND(I296*H296,2)</f>
        <v>0</v>
      </c>
      <c r="BL296" s="17" t="s">
        <v>214</v>
      </c>
      <c r="BM296" s="239" t="s">
        <v>826</v>
      </c>
    </row>
    <row r="297" s="2" customFormat="1" ht="16.5" customHeight="1">
      <c r="A297" s="38"/>
      <c r="B297" s="39"/>
      <c r="C297" s="227" t="s">
        <v>827</v>
      </c>
      <c r="D297" s="227" t="s">
        <v>210</v>
      </c>
      <c r="E297" s="228" t="s">
        <v>2455</v>
      </c>
      <c r="F297" s="229" t="s">
        <v>2400</v>
      </c>
      <c r="G297" s="230" t="s">
        <v>689</v>
      </c>
      <c r="H297" s="231">
        <v>61</v>
      </c>
      <c r="I297" s="232"/>
      <c r="J297" s="233">
        <f>ROUND(I297*H297,2)</f>
        <v>0</v>
      </c>
      <c r="K297" s="234"/>
      <c r="L297" s="44"/>
      <c r="M297" s="235" t="s">
        <v>1</v>
      </c>
      <c r="N297" s="236" t="s">
        <v>44</v>
      </c>
      <c r="O297" s="91"/>
      <c r="P297" s="237">
        <f>O297*H297</f>
        <v>0</v>
      </c>
      <c r="Q297" s="237">
        <v>0</v>
      </c>
      <c r="R297" s="237">
        <f>Q297*H297</f>
        <v>0</v>
      </c>
      <c r="S297" s="237">
        <v>0</v>
      </c>
      <c r="T297" s="238">
        <f>S297*H297</f>
        <v>0</v>
      </c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R297" s="239" t="s">
        <v>214</v>
      </c>
      <c r="AT297" s="239" t="s">
        <v>210</v>
      </c>
      <c r="AU297" s="239" t="s">
        <v>85</v>
      </c>
      <c r="AY297" s="17" t="s">
        <v>208</v>
      </c>
      <c r="BE297" s="240">
        <f>IF(N297="základní",J297,0)</f>
        <v>0</v>
      </c>
      <c r="BF297" s="240">
        <f>IF(N297="snížená",J297,0)</f>
        <v>0</v>
      </c>
      <c r="BG297" s="240">
        <f>IF(N297="zákl. přenesená",J297,0)</f>
        <v>0</v>
      </c>
      <c r="BH297" s="240">
        <f>IF(N297="sníž. přenesená",J297,0)</f>
        <v>0</v>
      </c>
      <c r="BI297" s="240">
        <f>IF(N297="nulová",J297,0)</f>
        <v>0</v>
      </c>
      <c r="BJ297" s="17" t="s">
        <v>91</v>
      </c>
      <c r="BK297" s="240">
        <f>ROUND(I297*H297,2)</f>
        <v>0</v>
      </c>
      <c r="BL297" s="17" t="s">
        <v>214</v>
      </c>
      <c r="BM297" s="239" t="s">
        <v>830</v>
      </c>
    </row>
    <row r="298" s="2" customFormat="1" ht="16.5" customHeight="1">
      <c r="A298" s="38"/>
      <c r="B298" s="39"/>
      <c r="C298" s="227" t="s">
        <v>521</v>
      </c>
      <c r="D298" s="227" t="s">
        <v>210</v>
      </c>
      <c r="E298" s="228" t="s">
        <v>2459</v>
      </c>
      <c r="F298" s="229" t="s">
        <v>2402</v>
      </c>
      <c r="G298" s="230" t="s">
        <v>689</v>
      </c>
      <c r="H298" s="231">
        <v>2</v>
      </c>
      <c r="I298" s="232"/>
      <c r="J298" s="233">
        <f>ROUND(I298*H298,2)</f>
        <v>0</v>
      </c>
      <c r="K298" s="234"/>
      <c r="L298" s="44"/>
      <c r="M298" s="235" t="s">
        <v>1</v>
      </c>
      <c r="N298" s="236" t="s">
        <v>44</v>
      </c>
      <c r="O298" s="91"/>
      <c r="P298" s="237">
        <f>O298*H298</f>
        <v>0</v>
      </c>
      <c r="Q298" s="237">
        <v>0</v>
      </c>
      <c r="R298" s="237">
        <f>Q298*H298</f>
        <v>0</v>
      </c>
      <c r="S298" s="237">
        <v>0</v>
      </c>
      <c r="T298" s="238">
        <f>S298*H298</f>
        <v>0</v>
      </c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R298" s="239" t="s">
        <v>214</v>
      </c>
      <c r="AT298" s="239" t="s">
        <v>210</v>
      </c>
      <c r="AU298" s="239" t="s">
        <v>85</v>
      </c>
      <c r="AY298" s="17" t="s">
        <v>208</v>
      </c>
      <c r="BE298" s="240">
        <f>IF(N298="základní",J298,0)</f>
        <v>0</v>
      </c>
      <c r="BF298" s="240">
        <f>IF(N298="snížená",J298,0)</f>
        <v>0</v>
      </c>
      <c r="BG298" s="240">
        <f>IF(N298="zákl. přenesená",J298,0)</f>
        <v>0</v>
      </c>
      <c r="BH298" s="240">
        <f>IF(N298="sníž. přenesená",J298,0)</f>
        <v>0</v>
      </c>
      <c r="BI298" s="240">
        <f>IF(N298="nulová",J298,0)</f>
        <v>0</v>
      </c>
      <c r="BJ298" s="17" t="s">
        <v>91</v>
      </c>
      <c r="BK298" s="240">
        <f>ROUND(I298*H298,2)</f>
        <v>0</v>
      </c>
      <c r="BL298" s="17" t="s">
        <v>214</v>
      </c>
      <c r="BM298" s="239" t="s">
        <v>834</v>
      </c>
    </row>
    <row r="299" s="2" customFormat="1" ht="16.5" customHeight="1">
      <c r="A299" s="38"/>
      <c r="B299" s="39"/>
      <c r="C299" s="227" t="s">
        <v>836</v>
      </c>
      <c r="D299" s="227" t="s">
        <v>210</v>
      </c>
      <c r="E299" s="228" t="s">
        <v>2461</v>
      </c>
      <c r="F299" s="229" t="s">
        <v>2404</v>
      </c>
      <c r="G299" s="230" t="s">
        <v>689</v>
      </c>
      <c r="H299" s="231">
        <v>2</v>
      </c>
      <c r="I299" s="232"/>
      <c r="J299" s="233">
        <f>ROUND(I299*H299,2)</f>
        <v>0</v>
      </c>
      <c r="K299" s="234"/>
      <c r="L299" s="44"/>
      <c r="M299" s="235" t="s">
        <v>1</v>
      </c>
      <c r="N299" s="236" t="s">
        <v>44</v>
      </c>
      <c r="O299" s="91"/>
      <c r="P299" s="237">
        <f>O299*H299</f>
        <v>0</v>
      </c>
      <c r="Q299" s="237">
        <v>0</v>
      </c>
      <c r="R299" s="237">
        <f>Q299*H299</f>
        <v>0</v>
      </c>
      <c r="S299" s="237">
        <v>0</v>
      </c>
      <c r="T299" s="238">
        <f>S299*H299</f>
        <v>0</v>
      </c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R299" s="239" t="s">
        <v>214</v>
      </c>
      <c r="AT299" s="239" t="s">
        <v>210</v>
      </c>
      <c r="AU299" s="239" t="s">
        <v>85</v>
      </c>
      <c r="AY299" s="17" t="s">
        <v>208</v>
      </c>
      <c r="BE299" s="240">
        <f>IF(N299="základní",J299,0)</f>
        <v>0</v>
      </c>
      <c r="BF299" s="240">
        <f>IF(N299="snížená",J299,0)</f>
        <v>0</v>
      </c>
      <c r="BG299" s="240">
        <f>IF(N299="zákl. přenesená",J299,0)</f>
        <v>0</v>
      </c>
      <c r="BH299" s="240">
        <f>IF(N299="sníž. přenesená",J299,0)</f>
        <v>0</v>
      </c>
      <c r="BI299" s="240">
        <f>IF(N299="nulová",J299,0)</f>
        <v>0</v>
      </c>
      <c r="BJ299" s="17" t="s">
        <v>91</v>
      </c>
      <c r="BK299" s="240">
        <f>ROUND(I299*H299,2)</f>
        <v>0</v>
      </c>
      <c r="BL299" s="17" t="s">
        <v>214</v>
      </c>
      <c r="BM299" s="239" t="s">
        <v>839</v>
      </c>
    </row>
    <row r="300" s="2" customFormat="1" ht="16.5" customHeight="1">
      <c r="A300" s="38"/>
      <c r="B300" s="39"/>
      <c r="C300" s="227" t="s">
        <v>526</v>
      </c>
      <c r="D300" s="227" t="s">
        <v>210</v>
      </c>
      <c r="E300" s="228" t="s">
        <v>2463</v>
      </c>
      <c r="F300" s="229" t="s">
        <v>2406</v>
      </c>
      <c r="G300" s="230" t="s">
        <v>689</v>
      </c>
      <c r="H300" s="231">
        <v>2</v>
      </c>
      <c r="I300" s="232"/>
      <c r="J300" s="233">
        <f>ROUND(I300*H300,2)</f>
        <v>0</v>
      </c>
      <c r="K300" s="234"/>
      <c r="L300" s="44"/>
      <c r="M300" s="235" t="s">
        <v>1</v>
      </c>
      <c r="N300" s="236" t="s">
        <v>44</v>
      </c>
      <c r="O300" s="91"/>
      <c r="P300" s="237">
        <f>O300*H300</f>
        <v>0</v>
      </c>
      <c r="Q300" s="237">
        <v>0</v>
      </c>
      <c r="R300" s="237">
        <f>Q300*H300</f>
        <v>0</v>
      </c>
      <c r="S300" s="237">
        <v>0</v>
      </c>
      <c r="T300" s="238">
        <f>S300*H300</f>
        <v>0</v>
      </c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R300" s="239" t="s">
        <v>214</v>
      </c>
      <c r="AT300" s="239" t="s">
        <v>210</v>
      </c>
      <c r="AU300" s="239" t="s">
        <v>85</v>
      </c>
      <c r="AY300" s="17" t="s">
        <v>208</v>
      </c>
      <c r="BE300" s="240">
        <f>IF(N300="základní",J300,0)</f>
        <v>0</v>
      </c>
      <c r="BF300" s="240">
        <f>IF(N300="snížená",J300,0)</f>
        <v>0</v>
      </c>
      <c r="BG300" s="240">
        <f>IF(N300="zákl. přenesená",J300,0)</f>
        <v>0</v>
      </c>
      <c r="BH300" s="240">
        <f>IF(N300="sníž. přenesená",J300,0)</f>
        <v>0</v>
      </c>
      <c r="BI300" s="240">
        <f>IF(N300="nulová",J300,0)</f>
        <v>0</v>
      </c>
      <c r="BJ300" s="17" t="s">
        <v>91</v>
      </c>
      <c r="BK300" s="240">
        <f>ROUND(I300*H300,2)</f>
        <v>0</v>
      </c>
      <c r="BL300" s="17" t="s">
        <v>214</v>
      </c>
      <c r="BM300" s="239" t="s">
        <v>842</v>
      </c>
    </row>
    <row r="301" s="2" customFormat="1" ht="16.5" customHeight="1">
      <c r="A301" s="38"/>
      <c r="B301" s="39"/>
      <c r="C301" s="227" t="s">
        <v>844</v>
      </c>
      <c r="D301" s="227" t="s">
        <v>210</v>
      </c>
      <c r="E301" s="228" t="s">
        <v>2465</v>
      </c>
      <c r="F301" s="229" t="s">
        <v>4120</v>
      </c>
      <c r="G301" s="230" t="s">
        <v>689</v>
      </c>
      <c r="H301" s="231">
        <v>1</v>
      </c>
      <c r="I301" s="232"/>
      <c r="J301" s="233">
        <f>ROUND(I301*H301,2)</f>
        <v>0</v>
      </c>
      <c r="K301" s="234"/>
      <c r="L301" s="44"/>
      <c r="M301" s="235" t="s">
        <v>1</v>
      </c>
      <c r="N301" s="236" t="s">
        <v>44</v>
      </c>
      <c r="O301" s="91"/>
      <c r="P301" s="237">
        <f>O301*H301</f>
        <v>0</v>
      </c>
      <c r="Q301" s="237">
        <v>0</v>
      </c>
      <c r="R301" s="237">
        <f>Q301*H301</f>
        <v>0</v>
      </c>
      <c r="S301" s="237">
        <v>0</v>
      </c>
      <c r="T301" s="238">
        <f>S301*H301</f>
        <v>0</v>
      </c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R301" s="239" t="s">
        <v>214</v>
      </c>
      <c r="AT301" s="239" t="s">
        <v>210</v>
      </c>
      <c r="AU301" s="239" t="s">
        <v>85</v>
      </c>
      <c r="AY301" s="17" t="s">
        <v>208</v>
      </c>
      <c r="BE301" s="240">
        <f>IF(N301="základní",J301,0)</f>
        <v>0</v>
      </c>
      <c r="BF301" s="240">
        <f>IF(N301="snížená",J301,0)</f>
        <v>0</v>
      </c>
      <c r="BG301" s="240">
        <f>IF(N301="zákl. přenesená",J301,0)</f>
        <v>0</v>
      </c>
      <c r="BH301" s="240">
        <f>IF(N301="sníž. přenesená",J301,0)</f>
        <v>0</v>
      </c>
      <c r="BI301" s="240">
        <f>IF(N301="nulová",J301,0)</f>
        <v>0</v>
      </c>
      <c r="BJ301" s="17" t="s">
        <v>91</v>
      </c>
      <c r="BK301" s="240">
        <f>ROUND(I301*H301,2)</f>
        <v>0</v>
      </c>
      <c r="BL301" s="17" t="s">
        <v>214</v>
      </c>
      <c r="BM301" s="239" t="s">
        <v>847</v>
      </c>
    </row>
    <row r="302" s="2" customFormat="1" ht="16.5" customHeight="1">
      <c r="A302" s="38"/>
      <c r="B302" s="39"/>
      <c r="C302" s="227" t="s">
        <v>530</v>
      </c>
      <c r="D302" s="227" t="s">
        <v>210</v>
      </c>
      <c r="E302" s="228" t="s">
        <v>2468</v>
      </c>
      <c r="F302" s="229" t="s">
        <v>2408</v>
      </c>
      <c r="G302" s="230" t="s">
        <v>689</v>
      </c>
      <c r="H302" s="231">
        <v>60</v>
      </c>
      <c r="I302" s="232"/>
      <c r="J302" s="233">
        <f>ROUND(I302*H302,2)</f>
        <v>0</v>
      </c>
      <c r="K302" s="234"/>
      <c r="L302" s="44"/>
      <c r="M302" s="235" t="s">
        <v>1</v>
      </c>
      <c r="N302" s="236" t="s">
        <v>44</v>
      </c>
      <c r="O302" s="91"/>
      <c r="P302" s="237">
        <f>O302*H302</f>
        <v>0</v>
      </c>
      <c r="Q302" s="237">
        <v>0</v>
      </c>
      <c r="R302" s="237">
        <f>Q302*H302</f>
        <v>0</v>
      </c>
      <c r="S302" s="237">
        <v>0</v>
      </c>
      <c r="T302" s="238">
        <f>S302*H302</f>
        <v>0</v>
      </c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R302" s="239" t="s">
        <v>214</v>
      </c>
      <c r="AT302" s="239" t="s">
        <v>210</v>
      </c>
      <c r="AU302" s="239" t="s">
        <v>85</v>
      </c>
      <c r="AY302" s="17" t="s">
        <v>208</v>
      </c>
      <c r="BE302" s="240">
        <f>IF(N302="základní",J302,0)</f>
        <v>0</v>
      </c>
      <c r="BF302" s="240">
        <f>IF(N302="snížená",J302,0)</f>
        <v>0</v>
      </c>
      <c r="BG302" s="240">
        <f>IF(N302="zákl. přenesená",J302,0)</f>
        <v>0</v>
      </c>
      <c r="BH302" s="240">
        <f>IF(N302="sníž. přenesená",J302,0)</f>
        <v>0</v>
      </c>
      <c r="BI302" s="240">
        <f>IF(N302="nulová",J302,0)</f>
        <v>0</v>
      </c>
      <c r="BJ302" s="17" t="s">
        <v>91</v>
      </c>
      <c r="BK302" s="240">
        <f>ROUND(I302*H302,2)</f>
        <v>0</v>
      </c>
      <c r="BL302" s="17" t="s">
        <v>214</v>
      </c>
      <c r="BM302" s="239" t="s">
        <v>851</v>
      </c>
    </row>
    <row r="303" s="2" customFormat="1" ht="16.5" customHeight="1">
      <c r="A303" s="38"/>
      <c r="B303" s="39"/>
      <c r="C303" s="227" t="s">
        <v>855</v>
      </c>
      <c r="D303" s="227" t="s">
        <v>210</v>
      </c>
      <c r="E303" s="228" t="s">
        <v>2470</v>
      </c>
      <c r="F303" s="229" t="s">
        <v>2410</v>
      </c>
      <c r="G303" s="230" t="s">
        <v>689</v>
      </c>
      <c r="H303" s="231">
        <v>3</v>
      </c>
      <c r="I303" s="232"/>
      <c r="J303" s="233">
        <f>ROUND(I303*H303,2)</f>
        <v>0</v>
      </c>
      <c r="K303" s="234"/>
      <c r="L303" s="44"/>
      <c r="M303" s="235" t="s">
        <v>1</v>
      </c>
      <c r="N303" s="236" t="s">
        <v>44</v>
      </c>
      <c r="O303" s="91"/>
      <c r="P303" s="237">
        <f>O303*H303</f>
        <v>0</v>
      </c>
      <c r="Q303" s="237">
        <v>0</v>
      </c>
      <c r="R303" s="237">
        <f>Q303*H303</f>
        <v>0</v>
      </c>
      <c r="S303" s="237">
        <v>0</v>
      </c>
      <c r="T303" s="238">
        <f>S303*H303</f>
        <v>0</v>
      </c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R303" s="239" t="s">
        <v>214</v>
      </c>
      <c r="AT303" s="239" t="s">
        <v>210</v>
      </c>
      <c r="AU303" s="239" t="s">
        <v>85</v>
      </c>
      <c r="AY303" s="17" t="s">
        <v>208</v>
      </c>
      <c r="BE303" s="240">
        <f>IF(N303="základní",J303,0)</f>
        <v>0</v>
      </c>
      <c r="BF303" s="240">
        <f>IF(N303="snížená",J303,0)</f>
        <v>0</v>
      </c>
      <c r="BG303" s="240">
        <f>IF(N303="zákl. přenesená",J303,0)</f>
        <v>0</v>
      </c>
      <c r="BH303" s="240">
        <f>IF(N303="sníž. přenesená",J303,0)</f>
        <v>0</v>
      </c>
      <c r="BI303" s="240">
        <f>IF(N303="nulová",J303,0)</f>
        <v>0</v>
      </c>
      <c r="BJ303" s="17" t="s">
        <v>91</v>
      </c>
      <c r="BK303" s="240">
        <f>ROUND(I303*H303,2)</f>
        <v>0</v>
      </c>
      <c r="BL303" s="17" t="s">
        <v>214</v>
      </c>
      <c r="BM303" s="239" t="s">
        <v>858</v>
      </c>
    </row>
    <row r="304" s="2" customFormat="1" ht="16.5" customHeight="1">
      <c r="A304" s="38"/>
      <c r="B304" s="39"/>
      <c r="C304" s="227" t="s">
        <v>535</v>
      </c>
      <c r="D304" s="227" t="s">
        <v>210</v>
      </c>
      <c r="E304" s="228" t="s">
        <v>2472</v>
      </c>
      <c r="F304" s="229" t="s">
        <v>2412</v>
      </c>
      <c r="G304" s="230" t="s">
        <v>689</v>
      </c>
      <c r="H304" s="231">
        <v>30</v>
      </c>
      <c r="I304" s="232"/>
      <c r="J304" s="233">
        <f>ROUND(I304*H304,2)</f>
        <v>0</v>
      </c>
      <c r="K304" s="234"/>
      <c r="L304" s="44"/>
      <c r="M304" s="235" t="s">
        <v>1</v>
      </c>
      <c r="N304" s="236" t="s">
        <v>44</v>
      </c>
      <c r="O304" s="91"/>
      <c r="P304" s="237">
        <f>O304*H304</f>
        <v>0</v>
      </c>
      <c r="Q304" s="237">
        <v>0</v>
      </c>
      <c r="R304" s="237">
        <f>Q304*H304</f>
        <v>0</v>
      </c>
      <c r="S304" s="237">
        <v>0</v>
      </c>
      <c r="T304" s="238">
        <f>S304*H304</f>
        <v>0</v>
      </c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R304" s="239" t="s">
        <v>214</v>
      </c>
      <c r="AT304" s="239" t="s">
        <v>210</v>
      </c>
      <c r="AU304" s="239" t="s">
        <v>85</v>
      </c>
      <c r="AY304" s="17" t="s">
        <v>208</v>
      </c>
      <c r="BE304" s="240">
        <f>IF(N304="základní",J304,0)</f>
        <v>0</v>
      </c>
      <c r="BF304" s="240">
        <f>IF(N304="snížená",J304,0)</f>
        <v>0</v>
      </c>
      <c r="BG304" s="240">
        <f>IF(N304="zákl. přenesená",J304,0)</f>
        <v>0</v>
      </c>
      <c r="BH304" s="240">
        <f>IF(N304="sníž. přenesená",J304,0)</f>
        <v>0</v>
      </c>
      <c r="BI304" s="240">
        <f>IF(N304="nulová",J304,0)</f>
        <v>0</v>
      </c>
      <c r="BJ304" s="17" t="s">
        <v>91</v>
      </c>
      <c r="BK304" s="240">
        <f>ROUND(I304*H304,2)</f>
        <v>0</v>
      </c>
      <c r="BL304" s="17" t="s">
        <v>214</v>
      </c>
      <c r="BM304" s="239" t="s">
        <v>863</v>
      </c>
    </row>
    <row r="305" s="2" customFormat="1" ht="16.5" customHeight="1">
      <c r="A305" s="38"/>
      <c r="B305" s="39"/>
      <c r="C305" s="227" t="s">
        <v>864</v>
      </c>
      <c r="D305" s="227" t="s">
        <v>210</v>
      </c>
      <c r="E305" s="228" t="s">
        <v>2475</v>
      </c>
      <c r="F305" s="229" t="s">
        <v>2414</v>
      </c>
      <c r="G305" s="230" t="s">
        <v>267</v>
      </c>
      <c r="H305" s="231">
        <v>1100</v>
      </c>
      <c r="I305" s="232"/>
      <c r="J305" s="233">
        <f>ROUND(I305*H305,2)</f>
        <v>0</v>
      </c>
      <c r="K305" s="234"/>
      <c r="L305" s="44"/>
      <c r="M305" s="235" t="s">
        <v>1</v>
      </c>
      <c r="N305" s="236" t="s">
        <v>44</v>
      </c>
      <c r="O305" s="91"/>
      <c r="P305" s="237">
        <f>O305*H305</f>
        <v>0</v>
      </c>
      <c r="Q305" s="237">
        <v>0</v>
      </c>
      <c r="R305" s="237">
        <f>Q305*H305</f>
        <v>0</v>
      </c>
      <c r="S305" s="237">
        <v>0</v>
      </c>
      <c r="T305" s="238">
        <f>S305*H305</f>
        <v>0</v>
      </c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R305" s="239" t="s">
        <v>214</v>
      </c>
      <c r="AT305" s="239" t="s">
        <v>210</v>
      </c>
      <c r="AU305" s="239" t="s">
        <v>85</v>
      </c>
      <c r="AY305" s="17" t="s">
        <v>208</v>
      </c>
      <c r="BE305" s="240">
        <f>IF(N305="základní",J305,0)</f>
        <v>0</v>
      </c>
      <c r="BF305" s="240">
        <f>IF(N305="snížená",J305,0)</f>
        <v>0</v>
      </c>
      <c r="BG305" s="240">
        <f>IF(N305="zákl. přenesená",J305,0)</f>
        <v>0</v>
      </c>
      <c r="BH305" s="240">
        <f>IF(N305="sníž. přenesená",J305,0)</f>
        <v>0</v>
      </c>
      <c r="BI305" s="240">
        <f>IF(N305="nulová",J305,0)</f>
        <v>0</v>
      </c>
      <c r="BJ305" s="17" t="s">
        <v>91</v>
      </c>
      <c r="BK305" s="240">
        <f>ROUND(I305*H305,2)</f>
        <v>0</v>
      </c>
      <c r="BL305" s="17" t="s">
        <v>214</v>
      </c>
      <c r="BM305" s="239" t="s">
        <v>867</v>
      </c>
    </row>
    <row r="306" s="2" customFormat="1" ht="16.5" customHeight="1">
      <c r="A306" s="38"/>
      <c r="B306" s="39"/>
      <c r="C306" s="227" t="s">
        <v>539</v>
      </c>
      <c r="D306" s="227" t="s">
        <v>210</v>
      </c>
      <c r="E306" s="228" t="s">
        <v>2477</v>
      </c>
      <c r="F306" s="229" t="s">
        <v>2416</v>
      </c>
      <c r="G306" s="230" t="s">
        <v>267</v>
      </c>
      <c r="H306" s="231">
        <v>190</v>
      </c>
      <c r="I306" s="232"/>
      <c r="J306" s="233">
        <f>ROUND(I306*H306,2)</f>
        <v>0</v>
      </c>
      <c r="K306" s="234"/>
      <c r="L306" s="44"/>
      <c r="M306" s="235" t="s">
        <v>1</v>
      </c>
      <c r="N306" s="236" t="s">
        <v>44</v>
      </c>
      <c r="O306" s="91"/>
      <c r="P306" s="237">
        <f>O306*H306</f>
        <v>0</v>
      </c>
      <c r="Q306" s="237">
        <v>0</v>
      </c>
      <c r="R306" s="237">
        <f>Q306*H306</f>
        <v>0</v>
      </c>
      <c r="S306" s="237">
        <v>0</v>
      </c>
      <c r="T306" s="238">
        <f>S306*H306</f>
        <v>0</v>
      </c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R306" s="239" t="s">
        <v>214</v>
      </c>
      <c r="AT306" s="239" t="s">
        <v>210</v>
      </c>
      <c r="AU306" s="239" t="s">
        <v>85</v>
      </c>
      <c r="AY306" s="17" t="s">
        <v>208</v>
      </c>
      <c r="BE306" s="240">
        <f>IF(N306="základní",J306,0)</f>
        <v>0</v>
      </c>
      <c r="BF306" s="240">
        <f>IF(N306="snížená",J306,0)</f>
        <v>0</v>
      </c>
      <c r="BG306" s="240">
        <f>IF(N306="zákl. přenesená",J306,0)</f>
        <v>0</v>
      </c>
      <c r="BH306" s="240">
        <f>IF(N306="sníž. přenesená",J306,0)</f>
        <v>0</v>
      </c>
      <c r="BI306" s="240">
        <f>IF(N306="nulová",J306,0)</f>
        <v>0</v>
      </c>
      <c r="BJ306" s="17" t="s">
        <v>91</v>
      </c>
      <c r="BK306" s="240">
        <f>ROUND(I306*H306,2)</f>
        <v>0</v>
      </c>
      <c r="BL306" s="17" t="s">
        <v>214</v>
      </c>
      <c r="BM306" s="239" t="s">
        <v>870</v>
      </c>
    </row>
    <row r="307" s="2" customFormat="1" ht="16.5" customHeight="1">
      <c r="A307" s="38"/>
      <c r="B307" s="39"/>
      <c r="C307" s="227" t="s">
        <v>871</v>
      </c>
      <c r="D307" s="227" t="s">
        <v>210</v>
      </c>
      <c r="E307" s="228" t="s">
        <v>2479</v>
      </c>
      <c r="F307" s="229" t="s">
        <v>2418</v>
      </c>
      <c r="G307" s="230" t="s">
        <v>267</v>
      </c>
      <c r="H307" s="231">
        <v>300</v>
      </c>
      <c r="I307" s="232"/>
      <c r="J307" s="233">
        <f>ROUND(I307*H307,2)</f>
        <v>0</v>
      </c>
      <c r="K307" s="234"/>
      <c r="L307" s="44"/>
      <c r="M307" s="235" t="s">
        <v>1</v>
      </c>
      <c r="N307" s="236" t="s">
        <v>44</v>
      </c>
      <c r="O307" s="91"/>
      <c r="P307" s="237">
        <f>O307*H307</f>
        <v>0</v>
      </c>
      <c r="Q307" s="237">
        <v>0</v>
      </c>
      <c r="R307" s="237">
        <f>Q307*H307</f>
        <v>0</v>
      </c>
      <c r="S307" s="237">
        <v>0</v>
      </c>
      <c r="T307" s="238">
        <f>S307*H307</f>
        <v>0</v>
      </c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R307" s="239" t="s">
        <v>214</v>
      </c>
      <c r="AT307" s="239" t="s">
        <v>210</v>
      </c>
      <c r="AU307" s="239" t="s">
        <v>85</v>
      </c>
      <c r="AY307" s="17" t="s">
        <v>208</v>
      </c>
      <c r="BE307" s="240">
        <f>IF(N307="základní",J307,0)</f>
        <v>0</v>
      </c>
      <c r="BF307" s="240">
        <f>IF(N307="snížená",J307,0)</f>
        <v>0</v>
      </c>
      <c r="BG307" s="240">
        <f>IF(N307="zákl. přenesená",J307,0)</f>
        <v>0</v>
      </c>
      <c r="BH307" s="240">
        <f>IF(N307="sníž. přenesená",J307,0)</f>
        <v>0</v>
      </c>
      <c r="BI307" s="240">
        <f>IF(N307="nulová",J307,0)</f>
        <v>0</v>
      </c>
      <c r="BJ307" s="17" t="s">
        <v>91</v>
      </c>
      <c r="BK307" s="240">
        <f>ROUND(I307*H307,2)</f>
        <v>0</v>
      </c>
      <c r="BL307" s="17" t="s">
        <v>214</v>
      </c>
      <c r="BM307" s="239" t="s">
        <v>874</v>
      </c>
    </row>
    <row r="308" s="2" customFormat="1" ht="16.5" customHeight="1">
      <c r="A308" s="38"/>
      <c r="B308" s="39"/>
      <c r="C308" s="227" t="s">
        <v>544</v>
      </c>
      <c r="D308" s="227" t="s">
        <v>210</v>
      </c>
      <c r="E308" s="228" t="s">
        <v>2482</v>
      </c>
      <c r="F308" s="229" t="s">
        <v>2420</v>
      </c>
      <c r="G308" s="230" t="s">
        <v>689</v>
      </c>
      <c r="H308" s="231">
        <v>200</v>
      </c>
      <c r="I308" s="232"/>
      <c r="J308" s="233">
        <f>ROUND(I308*H308,2)</f>
        <v>0</v>
      </c>
      <c r="K308" s="234"/>
      <c r="L308" s="44"/>
      <c r="M308" s="235" t="s">
        <v>1</v>
      </c>
      <c r="N308" s="236" t="s">
        <v>44</v>
      </c>
      <c r="O308" s="91"/>
      <c r="P308" s="237">
        <f>O308*H308</f>
        <v>0</v>
      </c>
      <c r="Q308" s="237">
        <v>0</v>
      </c>
      <c r="R308" s="237">
        <f>Q308*H308</f>
        <v>0</v>
      </c>
      <c r="S308" s="237">
        <v>0</v>
      </c>
      <c r="T308" s="238">
        <f>S308*H308</f>
        <v>0</v>
      </c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R308" s="239" t="s">
        <v>214</v>
      </c>
      <c r="AT308" s="239" t="s">
        <v>210</v>
      </c>
      <c r="AU308" s="239" t="s">
        <v>85</v>
      </c>
      <c r="AY308" s="17" t="s">
        <v>208</v>
      </c>
      <c r="BE308" s="240">
        <f>IF(N308="základní",J308,0)</f>
        <v>0</v>
      </c>
      <c r="BF308" s="240">
        <f>IF(N308="snížená",J308,0)</f>
        <v>0</v>
      </c>
      <c r="BG308" s="240">
        <f>IF(N308="zákl. přenesená",J308,0)</f>
        <v>0</v>
      </c>
      <c r="BH308" s="240">
        <f>IF(N308="sníž. přenesená",J308,0)</f>
        <v>0</v>
      </c>
      <c r="BI308" s="240">
        <f>IF(N308="nulová",J308,0)</f>
        <v>0</v>
      </c>
      <c r="BJ308" s="17" t="s">
        <v>91</v>
      </c>
      <c r="BK308" s="240">
        <f>ROUND(I308*H308,2)</f>
        <v>0</v>
      </c>
      <c r="BL308" s="17" t="s">
        <v>214</v>
      </c>
      <c r="BM308" s="239" t="s">
        <v>877</v>
      </c>
    </row>
    <row r="309" s="2" customFormat="1" ht="16.5" customHeight="1">
      <c r="A309" s="38"/>
      <c r="B309" s="39"/>
      <c r="C309" s="227" t="s">
        <v>878</v>
      </c>
      <c r="D309" s="227" t="s">
        <v>210</v>
      </c>
      <c r="E309" s="228" t="s">
        <v>2484</v>
      </c>
      <c r="F309" s="229" t="s">
        <v>2422</v>
      </c>
      <c r="G309" s="230" t="s">
        <v>689</v>
      </c>
      <c r="H309" s="231">
        <v>1</v>
      </c>
      <c r="I309" s="232"/>
      <c r="J309" s="233">
        <f>ROUND(I309*H309,2)</f>
        <v>0</v>
      </c>
      <c r="K309" s="234"/>
      <c r="L309" s="44"/>
      <c r="M309" s="235" t="s">
        <v>1</v>
      </c>
      <c r="N309" s="236" t="s">
        <v>44</v>
      </c>
      <c r="O309" s="91"/>
      <c r="P309" s="237">
        <f>O309*H309</f>
        <v>0</v>
      </c>
      <c r="Q309" s="237">
        <v>0</v>
      </c>
      <c r="R309" s="237">
        <f>Q309*H309</f>
        <v>0</v>
      </c>
      <c r="S309" s="237">
        <v>0</v>
      </c>
      <c r="T309" s="238">
        <f>S309*H309</f>
        <v>0</v>
      </c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R309" s="239" t="s">
        <v>214</v>
      </c>
      <c r="AT309" s="239" t="s">
        <v>210</v>
      </c>
      <c r="AU309" s="239" t="s">
        <v>85</v>
      </c>
      <c r="AY309" s="17" t="s">
        <v>208</v>
      </c>
      <c r="BE309" s="240">
        <f>IF(N309="základní",J309,0)</f>
        <v>0</v>
      </c>
      <c r="BF309" s="240">
        <f>IF(N309="snížená",J309,0)</f>
        <v>0</v>
      </c>
      <c r="BG309" s="240">
        <f>IF(N309="zákl. přenesená",J309,0)</f>
        <v>0</v>
      </c>
      <c r="BH309" s="240">
        <f>IF(N309="sníž. přenesená",J309,0)</f>
        <v>0</v>
      </c>
      <c r="BI309" s="240">
        <f>IF(N309="nulová",J309,0)</f>
        <v>0</v>
      </c>
      <c r="BJ309" s="17" t="s">
        <v>91</v>
      </c>
      <c r="BK309" s="240">
        <f>ROUND(I309*H309,2)</f>
        <v>0</v>
      </c>
      <c r="BL309" s="17" t="s">
        <v>214</v>
      </c>
      <c r="BM309" s="239" t="s">
        <v>881</v>
      </c>
    </row>
    <row r="310" s="2" customFormat="1" ht="16.5" customHeight="1">
      <c r="A310" s="38"/>
      <c r="B310" s="39"/>
      <c r="C310" s="227" t="s">
        <v>549</v>
      </c>
      <c r="D310" s="227" t="s">
        <v>210</v>
      </c>
      <c r="E310" s="228" t="s">
        <v>2486</v>
      </c>
      <c r="F310" s="229" t="s">
        <v>2424</v>
      </c>
      <c r="G310" s="230" t="s">
        <v>689</v>
      </c>
      <c r="H310" s="231">
        <v>1</v>
      </c>
      <c r="I310" s="232"/>
      <c r="J310" s="233">
        <f>ROUND(I310*H310,2)</f>
        <v>0</v>
      </c>
      <c r="K310" s="234"/>
      <c r="L310" s="44"/>
      <c r="M310" s="235" t="s">
        <v>1</v>
      </c>
      <c r="N310" s="236" t="s">
        <v>44</v>
      </c>
      <c r="O310" s="91"/>
      <c r="P310" s="237">
        <f>O310*H310</f>
        <v>0</v>
      </c>
      <c r="Q310" s="237">
        <v>0</v>
      </c>
      <c r="R310" s="237">
        <f>Q310*H310</f>
        <v>0</v>
      </c>
      <c r="S310" s="237">
        <v>0</v>
      </c>
      <c r="T310" s="238">
        <f>S310*H310</f>
        <v>0</v>
      </c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R310" s="239" t="s">
        <v>214</v>
      </c>
      <c r="AT310" s="239" t="s">
        <v>210</v>
      </c>
      <c r="AU310" s="239" t="s">
        <v>85</v>
      </c>
      <c r="AY310" s="17" t="s">
        <v>208</v>
      </c>
      <c r="BE310" s="240">
        <f>IF(N310="základní",J310,0)</f>
        <v>0</v>
      </c>
      <c r="BF310" s="240">
        <f>IF(N310="snížená",J310,0)</f>
        <v>0</v>
      </c>
      <c r="BG310" s="240">
        <f>IF(N310="zákl. přenesená",J310,0)</f>
        <v>0</v>
      </c>
      <c r="BH310" s="240">
        <f>IF(N310="sníž. přenesená",J310,0)</f>
        <v>0</v>
      </c>
      <c r="BI310" s="240">
        <f>IF(N310="nulová",J310,0)</f>
        <v>0</v>
      </c>
      <c r="BJ310" s="17" t="s">
        <v>91</v>
      </c>
      <c r="BK310" s="240">
        <f>ROUND(I310*H310,2)</f>
        <v>0</v>
      </c>
      <c r="BL310" s="17" t="s">
        <v>214</v>
      </c>
      <c r="BM310" s="239" t="s">
        <v>884</v>
      </c>
    </row>
    <row r="311" s="2" customFormat="1" ht="16.5" customHeight="1">
      <c r="A311" s="38"/>
      <c r="B311" s="39"/>
      <c r="C311" s="227" t="s">
        <v>885</v>
      </c>
      <c r="D311" s="227" t="s">
        <v>210</v>
      </c>
      <c r="E311" s="228" t="s">
        <v>2488</v>
      </c>
      <c r="F311" s="229" t="s">
        <v>2426</v>
      </c>
      <c r="G311" s="230" t="s">
        <v>689</v>
      </c>
      <c r="H311" s="231">
        <v>30</v>
      </c>
      <c r="I311" s="232"/>
      <c r="J311" s="233">
        <f>ROUND(I311*H311,2)</f>
        <v>0</v>
      </c>
      <c r="K311" s="234"/>
      <c r="L311" s="44"/>
      <c r="M311" s="235" t="s">
        <v>1</v>
      </c>
      <c r="N311" s="236" t="s">
        <v>44</v>
      </c>
      <c r="O311" s="91"/>
      <c r="P311" s="237">
        <f>O311*H311</f>
        <v>0</v>
      </c>
      <c r="Q311" s="237">
        <v>0</v>
      </c>
      <c r="R311" s="237">
        <f>Q311*H311</f>
        <v>0</v>
      </c>
      <c r="S311" s="237">
        <v>0</v>
      </c>
      <c r="T311" s="238">
        <f>S311*H311</f>
        <v>0</v>
      </c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R311" s="239" t="s">
        <v>214</v>
      </c>
      <c r="AT311" s="239" t="s">
        <v>210</v>
      </c>
      <c r="AU311" s="239" t="s">
        <v>85</v>
      </c>
      <c r="AY311" s="17" t="s">
        <v>208</v>
      </c>
      <c r="BE311" s="240">
        <f>IF(N311="základní",J311,0)</f>
        <v>0</v>
      </c>
      <c r="BF311" s="240">
        <f>IF(N311="snížená",J311,0)</f>
        <v>0</v>
      </c>
      <c r="BG311" s="240">
        <f>IF(N311="zákl. přenesená",J311,0)</f>
        <v>0</v>
      </c>
      <c r="BH311" s="240">
        <f>IF(N311="sníž. přenesená",J311,0)</f>
        <v>0</v>
      </c>
      <c r="BI311" s="240">
        <f>IF(N311="nulová",J311,0)</f>
        <v>0</v>
      </c>
      <c r="BJ311" s="17" t="s">
        <v>91</v>
      </c>
      <c r="BK311" s="240">
        <f>ROUND(I311*H311,2)</f>
        <v>0</v>
      </c>
      <c r="BL311" s="17" t="s">
        <v>214</v>
      </c>
      <c r="BM311" s="239" t="s">
        <v>888</v>
      </c>
    </row>
    <row r="312" s="2" customFormat="1" ht="16.5" customHeight="1">
      <c r="A312" s="38"/>
      <c r="B312" s="39"/>
      <c r="C312" s="227" t="s">
        <v>554</v>
      </c>
      <c r="D312" s="227" t="s">
        <v>210</v>
      </c>
      <c r="E312" s="228" t="s">
        <v>2490</v>
      </c>
      <c r="F312" s="229" t="s">
        <v>2428</v>
      </c>
      <c r="G312" s="230" t="s">
        <v>689</v>
      </c>
      <c r="H312" s="231">
        <v>21</v>
      </c>
      <c r="I312" s="232"/>
      <c r="J312" s="233">
        <f>ROUND(I312*H312,2)</f>
        <v>0</v>
      </c>
      <c r="K312" s="234"/>
      <c r="L312" s="44"/>
      <c r="M312" s="235" t="s">
        <v>1</v>
      </c>
      <c r="N312" s="236" t="s">
        <v>44</v>
      </c>
      <c r="O312" s="91"/>
      <c r="P312" s="237">
        <f>O312*H312</f>
        <v>0</v>
      </c>
      <c r="Q312" s="237">
        <v>0</v>
      </c>
      <c r="R312" s="237">
        <f>Q312*H312</f>
        <v>0</v>
      </c>
      <c r="S312" s="237">
        <v>0</v>
      </c>
      <c r="T312" s="238">
        <f>S312*H312</f>
        <v>0</v>
      </c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R312" s="239" t="s">
        <v>214</v>
      </c>
      <c r="AT312" s="239" t="s">
        <v>210</v>
      </c>
      <c r="AU312" s="239" t="s">
        <v>85</v>
      </c>
      <c r="AY312" s="17" t="s">
        <v>208</v>
      </c>
      <c r="BE312" s="240">
        <f>IF(N312="základní",J312,0)</f>
        <v>0</v>
      </c>
      <c r="BF312" s="240">
        <f>IF(N312="snížená",J312,0)</f>
        <v>0</v>
      </c>
      <c r="BG312" s="240">
        <f>IF(N312="zákl. přenesená",J312,0)</f>
        <v>0</v>
      </c>
      <c r="BH312" s="240">
        <f>IF(N312="sníž. přenesená",J312,0)</f>
        <v>0</v>
      </c>
      <c r="BI312" s="240">
        <f>IF(N312="nulová",J312,0)</f>
        <v>0</v>
      </c>
      <c r="BJ312" s="17" t="s">
        <v>91</v>
      </c>
      <c r="BK312" s="240">
        <f>ROUND(I312*H312,2)</f>
        <v>0</v>
      </c>
      <c r="BL312" s="17" t="s">
        <v>214</v>
      </c>
      <c r="BM312" s="239" t="s">
        <v>891</v>
      </c>
    </row>
    <row r="313" s="2" customFormat="1" ht="16.5" customHeight="1">
      <c r="A313" s="38"/>
      <c r="B313" s="39"/>
      <c r="C313" s="227" t="s">
        <v>892</v>
      </c>
      <c r="D313" s="227" t="s">
        <v>210</v>
      </c>
      <c r="E313" s="228" t="s">
        <v>4121</v>
      </c>
      <c r="F313" s="229" t="s">
        <v>2430</v>
      </c>
      <c r="G313" s="230" t="s">
        <v>689</v>
      </c>
      <c r="H313" s="231">
        <v>135</v>
      </c>
      <c r="I313" s="232"/>
      <c r="J313" s="233">
        <f>ROUND(I313*H313,2)</f>
        <v>0</v>
      </c>
      <c r="K313" s="234"/>
      <c r="L313" s="44"/>
      <c r="M313" s="235" t="s">
        <v>1</v>
      </c>
      <c r="N313" s="236" t="s">
        <v>44</v>
      </c>
      <c r="O313" s="91"/>
      <c r="P313" s="237">
        <f>O313*H313</f>
        <v>0</v>
      </c>
      <c r="Q313" s="237">
        <v>0</v>
      </c>
      <c r="R313" s="237">
        <f>Q313*H313</f>
        <v>0</v>
      </c>
      <c r="S313" s="237">
        <v>0</v>
      </c>
      <c r="T313" s="238">
        <f>S313*H313</f>
        <v>0</v>
      </c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R313" s="239" t="s">
        <v>214</v>
      </c>
      <c r="AT313" s="239" t="s">
        <v>210</v>
      </c>
      <c r="AU313" s="239" t="s">
        <v>85</v>
      </c>
      <c r="AY313" s="17" t="s">
        <v>208</v>
      </c>
      <c r="BE313" s="240">
        <f>IF(N313="základní",J313,0)</f>
        <v>0</v>
      </c>
      <c r="BF313" s="240">
        <f>IF(N313="snížená",J313,0)</f>
        <v>0</v>
      </c>
      <c r="BG313" s="240">
        <f>IF(N313="zákl. přenesená",J313,0)</f>
        <v>0</v>
      </c>
      <c r="BH313" s="240">
        <f>IF(N313="sníž. přenesená",J313,0)</f>
        <v>0</v>
      </c>
      <c r="BI313" s="240">
        <f>IF(N313="nulová",J313,0)</f>
        <v>0</v>
      </c>
      <c r="BJ313" s="17" t="s">
        <v>91</v>
      </c>
      <c r="BK313" s="240">
        <f>ROUND(I313*H313,2)</f>
        <v>0</v>
      </c>
      <c r="BL313" s="17" t="s">
        <v>214</v>
      </c>
      <c r="BM313" s="239" t="s">
        <v>895</v>
      </c>
    </row>
    <row r="314" s="2" customFormat="1" ht="16.5" customHeight="1">
      <c r="A314" s="38"/>
      <c r="B314" s="39"/>
      <c r="C314" s="227" t="s">
        <v>557</v>
      </c>
      <c r="D314" s="227" t="s">
        <v>210</v>
      </c>
      <c r="E314" s="228" t="s">
        <v>4122</v>
      </c>
      <c r="F314" s="229" t="s">
        <v>2432</v>
      </c>
      <c r="G314" s="230" t="s">
        <v>689</v>
      </c>
      <c r="H314" s="231">
        <v>1</v>
      </c>
      <c r="I314" s="232"/>
      <c r="J314" s="233">
        <f>ROUND(I314*H314,2)</f>
        <v>0</v>
      </c>
      <c r="K314" s="234"/>
      <c r="L314" s="44"/>
      <c r="M314" s="235" t="s">
        <v>1</v>
      </c>
      <c r="N314" s="236" t="s">
        <v>44</v>
      </c>
      <c r="O314" s="91"/>
      <c r="P314" s="237">
        <f>O314*H314</f>
        <v>0</v>
      </c>
      <c r="Q314" s="237">
        <v>0</v>
      </c>
      <c r="R314" s="237">
        <f>Q314*H314</f>
        <v>0</v>
      </c>
      <c r="S314" s="237">
        <v>0</v>
      </c>
      <c r="T314" s="238">
        <f>S314*H314</f>
        <v>0</v>
      </c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R314" s="239" t="s">
        <v>214</v>
      </c>
      <c r="AT314" s="239" t="s">
        <v>210</v>
      </c>
      <c r="AU314" s="239" t="s">
        <v>85</v>
      </c>
      <c r="AY314" s="17" t="s">
        <v>208</v>
      </c>
      <c r="BE314" s="240">
        <f>IF(N314="základní",J314,0)</f>
        <v>0</v>
      </c>
      <c r="BF314" s="240">
        <f>IF(N314="snížená",J314,0)</f>
        <v>0</v>
      </c>
      <c r="BG314" s="240">
        <f>IF(N314="zákl. přenesená",J314,0)</f>
        <v>0</v>
      </c>
      <c r="BH314" s="240">
        <f>IF(N314="sníž. přenesená",J314,0)</f>
        <v>0</v>
      </c>
      <c r="BI314" s="240">
        <f>IF(N314="nulová",J314,0)</f>
        <v>0</v>
      </c>
      <c r="BJ314" s="17" t="s">
        <v>91</v>
      </c>
      <c r="BK314" s="240">
        <f>ROUND(I314*H314,2)</f>
        <v>0</v>
      </c>
      <c r="BL314" s="17" t="s">
        <v>214</v>
      </c>
      <c r="BM314" s="239" t="s">
        <v>898</v>
      </c>
    </row>
    <row r="315" s="2" customFormat="1" ht="16.5" customHeight="1">
      <c r="A315" s="38"/>
      <c r="B315" s="39"/>
      <c r="C315" s="227" t="s">
        <v>899</v>
      </c>
      <c r="D315" s="227" t="s">
        <v>210</v>
      </c>
      <c r="E315" s="228" t="s">
        <v>4123</v>
      </c>
      <c r="F315" s="229" t="s">
        <v>4124</v>
      </c>
      <c r="G315" s="230" t="s">
        <v>689</v>
      </c>
      <c r="H315" s="231">
        <v>1</v>
      </c>
      <c r="I315" s="232"/>
      <c r="J315" s="233">
        <f>ROUND(I315*H315,2)</f>
        <v>0</v>
      </c>
      <c r="K315" s="234"/>
      <c r="L315" s="44"/>
      <c r="M315" s="235" t="s">
        <v>1</v>
      </c>
      <c r="N315" s="236" t="s">
        <v>44</v>
      </c>
      <c r="O315" s="91"/>
      <c r="P315" s="237">
        <f>O315*H315</f>
        <v>0</v>
      </c>
      <c r="Q315" s="237">
        <v>0</v>
      </c>
      <c r="R315" s="237">
        <f>Q315*H315</f>
        <v>0</v>
      </c>
      <c r="S315" s="237">
        <v>0</v>
      </c>
      <c r="T315" s="238">
        <f>S315*H315</f>
        <v>0</v>
      </c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R315" s="239" t="s">
        <v>214</v>
      </c>
      <c r="AT315" s="239" t="s">
        <v>210</v>
      </c>
      <c r="AU315" s="239" t="s">
        <v>85</v>
      </c>
      <c r="AY315" s="17" t="s">
        <v>208</v>
      </c>
      <c r="BE315" s="240">
        <f>IF(N315="základní",J315,0)</f>
        <v>0</v>
      </c>
      <c r="BF315" s="240">
        <f>IF(N315="snížená",J315,0)</f>
        <v>0</v>
      </c>
      <c r="BG315" s="240">
        <f>IF(N315="zákl. přenesená",J315,0)</f>
        <v>0</v>
      </c>
      <c r="BH315" s="240">
        <f>IF(N315="sníž. přenesená",J315,0)</f>
        <v>0</v>
      </c>
      <c r="BI315" s="240">
        <f>IF(N315="nulová",J315,0)</f>
        <v>0</v>
      </c>
      <c r="BJ315" s="17" t="s">
        <v>91</v>
      </c>
      <c r="BK315" s="240">
        <f>ROUND(I315*H315,2)</f>
        <v>0</v>
      </c>
      <c r="BL315" s="17" t="s">
        <v>214</v>
      </c>
      <c r="BM315" s="239" t="s">
        <v>901</v>
      </c>
    </row>
    <row r="316" s="2" customFormat="1" ht="16.5" customHeight="1">
      <c r="A316" s="38"/>
      <c r="B316" s="39"/>
      <c r="C316" s="227" t="s">
        <v>561</v>
      </c>
      <c r="D316" s="227" t="s">
        <v>210</v>
      </c>
      <c r="E316" s="228" t="s">
        <v>4125</v>
      </c>
      <c r="F316" s="229" t="s">
        <v>4126</v>
      </c>
      <c r="G316" s="230" t="s">
        <v>689</v>
      </c>
      <c r="H316" s="231">
        <v>1</v>
      </c>
      <c r="I316" s="232"/>
      <c r="J316" s="233">
        <f>ROUND(I316*H316,2)</f>
        <v>0</v>
      </c>
      <c r="K316" s="234"/>
      <c r="L316" s="44"/>
      <c r="M316" s="235" t="s">
        <v>1</v>
      </c>
      <c r="N316" s="236" t="s">
        <v>44</v>
      </c>
      <c r="O316" s="91"/>
      <c r="P316" s="237">
        <f>O316*H316</f>
        <v>0</v>
      </c>
      <c r="Q316" s="237">
        <v>0</v>
      </c>
      <c r="R316" s="237">
        <f>Q316*H316</f>
        <v>0</v>
      </c>
      <c r="S316" s="237">
        <v>0</v>
      </c>
      <c r="T316" s="238">
        <f>S316*H316</f>
        <v>0</v>
      </c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R316" s="239" t="s">
        <v>214</v>
      </c>
      <c r="AT316" s="239" t="s">
        <v>210</v>
      </c>
      <c r="AU316" s="239" t="s">
        <v>85</v>
      </c>
      <c r="AY316" s="17" t="s">
        <v>208</v>
      </c>
      <c r="BE316" s="240">
        <f>IF(N316="základní",J316,0)</f>
        <v>0</v>
      </c>
      <c r="BF316" s="240">
        <f>IF(N316="snížená",J316,0)</f>
        <v>0</v>
      </c>
      <c r="BG316" s="240">
        <f>IF(N316="zákl. přenesená",J316,0)</f>
        <v>0</v>
      </c>
      <c r="BH316" s="240">
        <f>IF(N316="sníž. přenesená",J316,0)</f>
        <v>0</v>
      </c>
      <c r="BI316" s="240">
        <f>IF(N316="nulová",J316,0)</f>
        <v>0</v>
      </c>
      <c r="BJ316" s="17" t="s">
        <v>91</v>
      </c>
      <c r="BK316" s="240">
        <f>ROUND(I316*H316,2)</f>
        <v>0</v>
      </c>
      <c r="BL316" s="17" t="s">
        <v>214</v>
      </c>
      <c r="BM316" s="239" t="s">
        <v>904</v>
      </c>
    </row>
    <row r="317" s="2" customFormat="1" ht="16.5" customHeight="1">
      <c r="A317" s="38"/>
      <c r="B317" s="39"/>
      <c r="C317" s="227" t="s">
        <v>905</v>
      </c>
      <c r="D317" s="227" t="s">
        <v>210</v>
      </c>
      <c r="E317" s="228" t="s">
        <v>4127</v>
      </c>
      <c r="F317" s="229" t="s">
        <v>4128</v>
      </c>
      <c r="G317" s="230" t="s">
        <v>689</v>
      </c>
      <c r="H317" s="231">
        <v>1</v>
      </c>
      <c r="I317" s="232"/>
      <c r="J317" s="233">
        <f>ROUND(I317*H317,2)</f>
        <v>0</v>
      </c>
      <c r="K317" s="234"/>
      <c r="L317" s="44"/>
      <c r="M317" s="235" t="s">
        <v>1</v>
      </c>
      <c r="N317" s="236" t="s">
        <v>44</v>
      </c>
      <c r="O317" s="91"/>
      <c r="P317" s="237">
        <f>O317*H317</f>
        <v>0</v>
      </c>
      <c r="Q317" s="237">
        <v>0</v>
      </c>
      <c r="R317" s="237">
        <f>Q317*H317</f>
        <v>0</v>
      </c>
      <c r="S317" s="237">
        <v>0</v>
      </c>
      <c r="T317" s="238">
        <f>S317*H317</f>
        <v>0</v>
      </c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R317" s="239" t="s">
        <v>214</v>
      </c>
      <c r="AT317" s="239" t="s">
        <v>210</v>
      </c>
      <c r="AU317" s="239" t="s">
        <v>85</v>
      </c>
      <c r="AY317" s="17" t="s">
        <v>208</v>
      </c>
      <c r="BE317" s="240">
        <f>IF(N317="základní",J317,0)</f>
        <v>0</v>
      </c>
      <c r="BF317" s="240">
        <f>IF(N317="snížená",J317,0)</f>
        <v>0</v>
      </c>
      <c r="BG317" s="240">
        <f>IF(N317="zákl. přenesená",J317,0)</f>
        <v>0</v>
      </c>
      <c r="BH317" s="240">
        <f>IF(N317="sníž. přenesená",J317,0)</f>
        <v>0</v>
      </c>
      <c r="BI317" s="240">
        <f>IF(N317="nulová",J317,0)</f>
        <v>0</v>
      </c>
      <c r="BJ317" s="17" t="s">
        <v>91</v>
      </c>
      <c r="BK317" s="240">
        <f>ROUND(I317*H317,2)</f>
        <v>0</v>
      </c>
      <c r="BL317" s="17" t="s">
        <v>214</v>
      </c>
      <c r="BM317" s="239" t="s">
        <v>908</v>
      </c>
    </row>
    <row r="318" s="2" customFormat="1" ht="16.5" customHeight="1">
      <c r="A318" s="38"/>
      <c r="B318" s="39"/>
      <c r="C318" s="227" t="s">
        <v>564</v>
      </c>
      <c r="D318" s="227" t="s">
        <v>210</v>
      </c>
      <c r="E318" s="228" t="s">
        <v>4129</v>
      </c>
      <c r="F318" s="229" t="s">
        <v>2434</v>
      </c>
      <c r="G318" s="230" t="s">
        <v>689</v>
      </c>
      <c r="H318" s="231">
        <v>82</v>
      </c>
      <c r="I318" s="232"/>
      <c r="J318" s="233">
        <f>ROUND(I318*H318,2)</f>
        <v>0</v>
      </c>
      <c r="K318" s="234"/>
      <c r="L318" s="44"/>
      <c r="M318" s="235" t="s">
        <v>1</v>
      </c>
      <c r="N318" s="236" t="s">
        <v>44</v>
      </c>
      <c r="O318" s="91"/>
      <c r="P318" s="237">
        <f>O318*H318</f>
        <v>0</v>
      </c>
      <c r="Q318" s="237">
        <v>0</v>
      </c>
      <c r="R318" s="237">
        <f>Q318*H318</f>
        <v>0</v>
      </c>
      <c r="S318" s="237">
        <v>0</v>
      </c>
      <c r="T318" s="238">
        <f>S318*H318</f>
        <v>0</v>
      </c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R318" s="239" t="s">
        <v>214</v>
      </c>
      <c r="AT318" s="239" t="s">
        <v>210</v>
      </c>
      <c r="AU318" s="239" t="s">
        <v>85</v>
      </c>
      <c r="AY318" s="17" t="s">
        <v>208</v>
      </c>
      <c r="BE318" s="240">
        <f>IF(N318="základní",J318,0)</f>
        <v>0</v>
      </c>
      <c r="BF318" s="240">
        <f>IF(N318="snížená",J318,0)</f>
        <v>0</v>
      </c>
      <c r="BG318" s="240">
        <f>IF(N318="zákl. přenesená",J318,0)</f>
        <v>0</v>
      </c>
      <c r="BH318" s="240">
        <f>IF(N318="sníž. přenesená",J318,0)</f>
        <v>0</v>
      </c>
      <c r="BI318" s="240">
        <f>IF(N318="nulová",J318,0)</f>
        <v>0</v>
      </c>
      <c r="BJ318" s="17" t="s">
        <v>91</v>
      </c>
      <c r="BK318" s="240">
        <f>ROUND(I318*H318,2)</f>
        <v>0</v>
      </c>
      <c r="BL318" s="17" t="s">
        <v>214</v>
      </c>
      <c r="BM318" s="239" t="s">
        <v>911</v>
      </c>
    </row>
    <row r="319" s="2" customFormat="1" ht="16.5" customHeight="1">
      <c r="A319" s="38"/>
      <c r="B319" s="39"/>
      <c r="C319" s="227" t="s">
        <v>912</v>
      </c>
      <c r="D319" s="227" t="s">
        <v>210</v>
      </c>
      <c r="E319" s="228" t="s">
        <v>4130</v>
      </c>
      <c r="F319" s="229" t="s">
        <v>2436</v>
      </c>
      <c r="G319" s="230" t="s">
        <v>267</v>
      </c>
      <c r="H319" s="231">
        <v>1050</v>
      </c>
      <c r="I319" s="232"/>
      <c r="J319" s="233">
        <f>ROUND(I319*H319,2)</f>
        <v>0</v>
      </c>
      <c r="K319" s="234"/>
      <c r="L319" s="44"/>
      <c r="M319" s="235" t="s">
        <v>1</v>
      </c>
      <c r="N319" s="236" t="s">
        <v>44</v>
      </c>
      <c r="O319" s="91"/>
      <c r="P319" s="237">
        <f>O319*H319</f>
        <v>0</v>
      </c>
      <c r="Q319" s="237">
        <v>0</v>
      </c>
      <c r="R319" s="237">
        <f>Q319*H319</f>
        <v>0</v>
      </c>
      <c r="S319" s="237">
        <v>0</v>
      </c>
      <c r="T319" s="238">
        <f>S319*H319</f>
        <v>0</v>
      </c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R319" s="239" t="s">
        <v>214</v>
      </c>
      <c r="AT319" s="239" t="s">
        <v>210</v>
      </c>
      <c r="AU319" s="239" t="s">
        <v>85</v>
      </c>
      <c r="AY319" s="17" t="s">
        <v>208</v>
      </c>
      <c r="BE319" s="240">
        <f>IF(N319="základní",J319,0)</f>
        <v>0</v>
      </c>
      <c r="BF319" s="240">
        <f>IF(N319="snížená",J319,0)</f>
        <v>0</v>
      </c>
      <c r="BG319" s="240">
        <f>IF(N319="zákl. přenesená",J319,0)</f>
        <v>0</v>
      </c>
      <c r="BH319" s="240">
        <f>IF(N319="sníž. přenesená",J319,0)</f>
        <v>0</v>
      </c>
      <c r="BI319" s="240">
        <f>IF(N319="nulová",J319,0)</f>
        <v>0</v>
      </c>
      <c r="BJ319" s="17" t="s">
        <v>91</v>
      </c>
      <c r="BK319" s="240">
        <f>ROUND(I319*H319,2)</f>
        <v>0</v>
      </c>
      <c r="BL319" s="17" t="s">
        <v>214</v>
      </c>
      <c r="BM319" s="239" t="s">
        <v>915</v>
      </c>
    </row>
    <row r="320" s="2" customFormat="1" ht="16.5" customHeight="1">
      <c r="A320" s="38"/>
      <c r="B320" s="39"/>
      <c r="C320" s="227" t="s">
        <v>568</v>
      </c>
      <c r="D320" s="227" t="s">
        <v>210</v>
      </c>
      <c r="E320" s="228" t="s">
        <v>4131</v>
      </c>
      <c r="F320" s="229" t="s">
        <v>2438</v>
      </c>
      <c r="G320" s="230" t="s">
        <v>689</v>
      </c>
      <c r="H320" s="231">
        <v>90</v>
      </c>
      <c r="I320" s="232"/>
      <c r="J320" s="233">
        <f>ROUND(I320*H320,2)</f>
        <v>0</v>
      </c>
      <c r="K320" s="234"/>
      <c r="L320" s="44"/>
      <c r="M320" s="235" t="s">
        <v>1</v>
      </c>
      <c r="N320" s="236" t="s">
        <v>44</v>
      </c>
      <c r="O320" s="91"/>
      <c r="P320" s="237">
        <f>O320*H320</f>
        <v>0</v>
      </c>
      <c r="Q320" s="237">
        <v>0</v>
      </c>
      <c r="R320" s="237">
        <f>Q320*H320</f>
        <v>0</v>
      </c>
      <c r="S320" s="237">
        <v>0</v>
      </c>
      <c r="T320" s="238">
        <f>S320*H320</f>
        <v>0</v>
      </c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R320" s="239" t="s">
        <v>214</v>
      </c>
      <c r="AT320" s="239" t="s">
        <v>210</v>
      </c>
      <c r="AU320" s="239" t="s">
        <v>85</v>
      </c>
      <c r="AY320" s="17" t="s">
        <v>208</v>
      </c>
      <c r="BE320" s="240">
        <f>IF(N320="základní",J320,0)</f>
        <v>0</v>
      </c>
      <c r="BF320" s="240">
        <f>IF(N320="snížená",J320,0)</f>
        <v>0</v>
      </c>
      <c r="BG320" s="240">
        <f>IF(N320="zákl. přenesená",J320,0)</f>
        <v>0</v>
      </c>
      <c r="BH320" s="240">
        <f>IF(N320="sníž. přenesená",J320,0)</f>
        <v>0</v>
      </c>
      <c r="BI320" s="240">
        <f>IF(N320="nulová",J320,0)</f>
        <v>0</v>
      </c>
      <c r="BJ320" s="17" t="s">
        <v>91</v>
      </c>
      <c r="BK320" s="240">
        <f>ROUND(I320*H320,2)</f>
        <v>0</v>
      </c>
      <c r="BL320" s="17" t="s">
        <v>214</v>
      </c>
      <c r="BM320" s="239" t="s">
        <v>918</v>
      </c>
    </row>
    <row r="321" s="12" customFormat="1" ht="25.92" customHeight="1">
      <c r="A321" s="12"/>
      <c r="B321" s="211"/>
      <c r="C321" s="212"/>
      <c r="D321" s="213" t="s">
        <v>77</v>
      </c>
      <c r="E321" s="214" t="s">
        <v>2439</v>
      </c>
      <c r="F321" s="214" t="s">
        <v>2440</v>
      </c>
      <c r="G321" s="212"/>
      <c r="H321" s="212"/>
      <c r="I321" s="215"/>
      <c r="J321" s="216">
        <f>BK321</f>
        <v>0</v>
      </c>
      <c r="K321" s="212"/>
      <c r="L321" s="217"/>
      <c r="M321" s="218"/>
      <c r="N321" s="219"/>
      <c r="O321" s="219"/>
      <c r="P321" s="220">
        <f>P322+SUM(P323:P329)</f>
        <v>0</v>
      </c>
      <c r="Q321" s="219"/>
      <c r="R321" s="220">
        <f>R322+SUM(R323:R329)</f>
        <v>0</v>
      </c>
      <c r="S321" s="219"/>
      <c r="T321" s="221">
        <f>T322+SUM(T323:T329)</f>
        <v>0</v>
      </c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R321" s="222" t="s">
        <v>85</v>
      </c>
      <c r="AT321" s="223" t="s">
        <v>77</v>
      </c>
      <c r="AU321" s="223" t="s">
        <v>78</v>
      </c>
      <c r="AY321" s="222" t="s">
        <v>208</v>
      </c>
      <c r="BK321" s="224">
        <f>BK322+SUM(BK323:BK329)</f>
        <v>0</v>
      </c>
    </row>
    <row r="322" s="2" customFormat="1" ht="24.15" customHeight="1">
      <c r="A322" s="38"/>
      <c r="B322" s="39"/>
      <c r="C322" s="227" t="s">
        <v>919</v>
      </c>
      <c r="D322" s="227" t="s">
        <v>210</v>
      </c>
      <c r="E322" s="228" t="s">
        <v>4132</v>
      </c>
      <c r="F322" s="229" t="s">
        <v>2442</v>
      </c>
      <c r="G322" s="230" t="s">
        <v>689</v>
      </c>
      <c r="H322" s="231">
        <v>15</v>
      </c>
      <c r="I322" s="232"/>
      <c r="J322" s="233">
        <f>ROUND(I322*H322,2)</f>
        <v>0</v>
      </c>
      <c r="K322" s="234"/>
      <c r="L322" s="44"/>
      <c r="M322" s="235" t="s">
        <v>1</v>
      </c>
      <c r="N322" s="236" t="s">
        <v>44</v>
      </c>
      <c r="O322" s="91"/>
      <c r="P322" s="237">
        <f>O322*H322</f>
        <v>0</v>
      </c>
      <c r="Q322" s="237">
        <v>0</v>
      </c>
      <c r="R322" s="237">
        <f>Q322*H322</f>
        <v>0</v>
      </c>
      <c r="S322" s="237">
        <v>0</v>
      </c>
      <c r="T322" s="238">
        <f>S322*H322</f>
        <v>0</v>
      </c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R322" s="239" t="s">
        <v>214</v>
      </c>
      <c r="AT322" s="239" t="s">
        <v>210</v>
      </c>
      <c r="AU322" s="239" t="s">
        <v>85</v>
      </c>
      <c r="AY322" s="17" t="s">
        <v>208</v>
      </c>
      <c r="BE322" s="240">
        <f>IF(N322="základní",J322,0)</f>
        <v>0</v>
      </c>
      <c r="BF322" s="240">
        <f>IF(N322="snížená",J322,0)</f>
        <v>0</v>
      </c>
      <c r="BG322" s="240">
        <f>IF(N322="zákl. přenesená",J322,0)</f>
        <v>0</v>
      </c>
      <c r="BH322" s="240">
        <f>IF(N322="sníž. přenesená",J322,0)</f>
        <v>0</v>
      </c>
      <c r="BI322" s="240">
        <f>IF(N322="nulová",J322,0)</f>
        <v>0</v>
      </c>
      <c r="BJ322" s="17" t="s">
        <v>91</v>
      </c>
      <c r="BK322" s="240">
        <f>ROUND(I322*H322,2)</f>
        <v>0</v>
      </c>
      <c r="BL322" s="17" t="s">
        <v>214</v>
      </c>
      <c r="BM322" s="239" t="s">
        <v>922</v>
      </c>
    </row>
    <row r="323" s="2" customFormat="1" ht="24.15" customHeight="1">
      <c r="A323" s="38"/>
      <c r="B323" s="39"/>
      <c r="C323" s="227" t="s">
        <v>573</v>
      </c>
      <c r="D323" s="227" t="s">
        <v>210</v>
      </c>
      <c r="E323" s="228" t="s">
        <v>4133</v>
      </c>
      <c r="F323" s="229" t="s">
        <v>2444</v>
      </c>
      <c r="G323" s="230" t="s">
        <v>689</v>
      </c>
      <c r="H323" s="231">
        <v>7</v>
      </c>
      <c r="I323" s="232"/>
      <c r="J323" s="233">
        <f>ROUND(I323*H323,2)</f>
        <v>0</v>
      </c>
      <c r="K323" s="234"/>
      <c r="L323" s="44"/>
      <c r="M323" s="235" t="s">
        <v>1</v>
      </c>
      <c r="N323" s="236" t="s">
        <v>44</v>
      </c>
      <c r="O323" s="91"/>
      <c r="P323" s="237">
        <f>O323*H323</f>
        <v>0</v>
      </c>
      <c r="Q323" s="237">
        <v>0</v>
      </c>
      <c r="R323" s="237">
        <f>Q323*H323</f>
        <v>0</v>
      </c>
      <c r="S323" s="237">
        <v>0</v>
      </c>
      <c r="T323" s="238">
        <f>S323*H323</f>
        <v>0</v>
      </c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R323" s="239" t="s">
        <v>214</v>
      </c>
      <c r="AT323" s="239" t="s">
        <v>210</v>
      </c>
      <c r="AU323" s="239" t="s">
        <v>85</v>
      </c>
      <c r="AY323" s="17" t="s">
        <v>208</v>
      </c>
      <c r="BE323" s="240">
        <f>IF(N323="základní",J323,0)</f>
        <v>0</v>
      </c>
      <c r="BF323" s="240">
        <f>IF(N323="snížená",J323,0)</f>
        <v>0</v>
      </c>
      <c r="BG323" s="240">
        <f>IF(N323="zákl. přenesená",J323,0)</f>
        <v>0</v>
      </c>
      <c r="BH323" s="240">
        <f>IF(N323="sníž. přenesená",J323,0)</f>
        <v>0</v>
      </c>
      <c r="BI323" s="240">
        <f>IF(N323="nulová",J323,0)</f>
        <v>0</v>
      </c>
      <c r="BJ323" s="17" t="s">
        <v>91</v>
      </c>
      <c r="BK323" s="240">
        <f>ROUND(I323*H323,2)</f>
        <v>0</v>
      </c>
      <c r="BL323" s="17" t="s">
        <v>214</v>
      </c>
      <c r="BM323" s="239" t="s">
        <v>925</v>
      </c>
    </row>
    <row r="324" s="2" customFormat="1" ht="24.15" customHeight="1">
      <c r="A324" s="38"/>
      <c r="B324" s="39"/>
      <c r="C324" s="227" t="s">
        <v>926</v>
      </c>
      <c r="D324" s="227" t="s">
        <v>210</v>
      </c>
      <c r="E324" s="228" t="s">
        <v>4134</v>
      </c>
      <c r="F324" s="229" t="s">
        <v>4135</v>
      </c>
      <c r="G324" s="230" t="s">
        <v>689</v>
      </c>
      <c r="H324" s="231">
        <v>1</v>
      </c>
      <c r="I324" s="232"/>
      <c r="J324" s="233">
        <f>ROUND(I324*H324,2)</f>
        <v>0</v>
      </c>
      <c r="K324" s="234"/>
      <c r="L324" s="44"/>
      <c r="M324" s="235" t="s">
        <v>1</v>
      </c>
      <c r="N324" s="236" t="s">
        <v>44</v>
      </c>
      <c r="O324" s="91"/>
      <c r="P324" s="237">
        <f>O324*H324</f>
        <v>0</v>
      </c>
      <c r="Q324" s="237">
        <v>0</v>
      </c>
      <c r="R324" s="237">
        <f>Q324*H324</f>
        <v>0</v>
      </c>
      <c r="S324" s="237">
        <v>0</v>
      </c>
      <c r="T324" s="238">
        <f>S324*H324</f>
        <v>0</v>
      </c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R324" s="239" t="s">
        <v>214</v>
      </c>
      <c r="AT324" s="239" t="s">
        <v>210</v>
      </c>
      <c r="AU324" s="239" t="s">
        <v>85</v>
      </c>
      <c r="AY324" s="17" t="s">
        <v>208</v>
      </c>
      <c r="BE324" s="240">
        <f>IF(N324="základní",J324,0)</f>
        <v>0</v>
      </c>
      <c r="BF324" s="240">
        <f>IF(N324="snížená",J324,0)</f>
        <v>0</v>
      </c>
      <c r="BG324" s="240">
        <f>IF(N324="zákl. přenesená",J324,0)</f>
        <v>0</v>
      </c>
      <c r="BH324" s="240">
        <f>IF(N324="sníž. přenesená",J324,0)</f>
        <v>0</v>
      </c>
      <c r="BI324" s="240">
        <f>IF(N324="nulová",J324,0)</f>
        <v>0</v>
      </c>
      <c r="BJ324" s="17" t="s">
        <v>91</v>
      </c>
      <c r="BK324" s="240">
        <f>ROUND(I324*H324,2)</f>
        <v>0</v>
      </c>
      <c r="BL324" s="17" t="s">
        <v>214</v>
      </c>
      <c r="BM324" s="239" t="s">
        <v>929</v>
      </c>
    </row>
    <row r="325" s="2" customFormat="1" ht="16.5" customHeight="1">
      <c r="A325" s="38"/>
      <c r="B325" s="39"/>
      <c r="C325" s="227" t="s">
        <v>577</v>
      </c>
      <c r="D325" s="227" t="s">
        <v>210</v>
      </c>
      <c r="E325" s="228" t="s">
        <v>4136</v>
      </c>
      <c r="F325" s="229" t="s">
        <v>2446</v>
      </c>
      <c r="G325" s="230" t="s">
        <v>689</v>
      </c>
      <c r="H325" s="231">
        <v>1</v>
      </c>
      <c r="I325" s="232"/>
      <c r="J325" s="233">
        <f>ROUND(I325*H325,2)</f>
        <v>0</v>
      </c>
      <c r="K325" s="234"/>
      <c r="L325" s="44"/>
      <c r="M325" s="235" t="s">
        <v>1</v>
      </c>
      <c r="N325" s="236" t="s">
        <v>44</v>
      </c>
      <c r="O325" s="91"/>
      <c r="P325" s="237">
        <f>O325*H325</f>
        <v>0</v>
      </c>
      <c r="Q325" s="237">
        <v>0</v>
      </c>
      <c r="R325" s="237">
        <f>Q325*H325</f>
        <v>0</v>
      </c>
      <c r="S325" s="237">
        <v>0</v>
      </c>
      <c r="T325" s="238">
        <f>S325*H325</f>
        <v>0</v>
      </c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R325" s="239" t="s">
        <v>214</v>
      </c>
      <c r="AT325" s="239" t="s">
        <v>210</v>
      </c>
      <c r="AU325" s="239" t="s">
        <v>85</v>
      </c>
      <c r="AY325" s="17" t="s">
        <v>208</v>
      </c>
      <c r="BE325" s="240">
        <f>IF(N325="základní",J325,0)</f>
        <v>0</v>
      </c>
      <c r="BF325" s="240">
        <f>IF(N325="snížená",J325,0)</f>
        <v>0</v>
      </c>
      <c r="BG325" s="240">
        <f>IF(N325="zákl. přenesená",J325,0)</f>
        <v>0</v>
      </c>
      <c r="BH325" s="240">
        <f>IF(N325="sníž. přenesená",J325,0)</f>
        <v>0</v>
      </c>
      <c r="BI325" s="240">
        <f>IF(N325="nulová",J325,0)</f>
        <v>0</v>
      </c>
      <c r="BJ325" s="17" t="s">
        <v>91</v>
      </c>
      <c r="BK325" s="240">
        <f>ROUND(I325*H325,2)</f>
        <v>0</v>
      </c>
      <c r="BL325" s="17" t="s">
        <v>214</v>
      </c>
      <c r="BM325" s="239" t="s">
        <v>932</v>
      </c>
    </row>
    <row r="326" s="2" customFormat="1" ht="24.15" customHeight="1">
      <c r="A326" s="38"/>
      <c r="B326" s="39"/>
      <c r="C326" s="227" t="s">
        <v>933</v>
      </c>
      <c r="D326" s="227" t="s">
        <v>210</v>
      </c>
      <c r="E326" s="228" t="s">
        <v>4137</v>
      </c>
      <c r="F326" s="229" t="s">
        <v>2448</v>
      </c>
      <c r="G326" s="230" t="s">
        <v>689</v>
      </c>
      <c r="H326" s="231">
        <v>3</v>
      </c>
      <c r="I326" s="232"/>
      <c r="J326" s="233">
        <f>ROUND(I326*H326,2)</f>
        <v>0</v>
      </c>
      <c r="K326" s="234"/>
      <c r="L326" s="44"/>
      <c r="M326" s="235" t="s">
        <v>1</v>
      </c>
      <c r="N326" s="236" t="s">
        <v>44</v>
      </c>
      <c r="O326" s="91"/>
      <c r="P326" s="237">
        <f>O326*H326</f>
        <v>0</v>
      </c>
      <c r="Q326" s="237">
        <v>0</v>
      </c>
      <c r="R326" s="237">
        <f>Q326*H326</f>
        <v>0</v>
      </c>
      <c r="S326" s="237">
        <v>0</v>
      </c>
      <c r="T326" s="238">
        <f>S326*H326</f>
        <v>0</v>
      </c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R326" s="239" t="s">
        <v>214</v>
      </c>
      <c r="AT326" s="239" t="s">
        <v>210</v>
      </c>
      <c r="AU326" s="239" t="s">
        <v>85</v>
      </c>
      <c r="AY326" s="17" t="s">
        <v>208</v>
      </c>
      <c r="BE326" s="240">
        <f>IF(N326="základní",J326,0)</f>
        <v>0</v>
      </c>
      <c r="BF326" s="240">
        <f>IF(N326="snížená",J326,0)</f>
        <v>0</v>
      </c>
      <c r="BG326" s="240">
        <f>IF(N326="zákl. přenesená",J326,0)</f>
        <v>0</v>
      </c>
      <c r="BH326" s="240">
        <f>IF(N326="sníž. přenesená",J326,0)</f>
        <v>0</v>
      </c>
      <c r="BI326" s="240">
        <f>IF(N326="nulová",J326,0)</f>
        <v>0</v>
      </c>
      <c r="BJ326" s="17" t="s">
        <v>91</v>
      </c>
      <c r="BK326" s="240">
        <f>ROUND(I326*H326,2)</f>
        <v>0</v>
      </c>
      <c r="BL326" s="17" t="s">
        <v>214</v>
      </c>
      <c r="BM326" s="239" t="s">
        <v>936</v>
      </c>
    </row>
    <row r="327" s="2" customFormat="1" ht="78" customHeight="1">
      <c r="A327" s="38"/>
      <c r="B327" s="39"/>
      <c r="C327" s="227" t="s">
        <v>581</v>
      </c>
      <c r="D327" s="227" t="s">
        <v>210</v>
      </c>
      <c r="E327" s="228" t="s">
        <v>4138</v>
      </c>
      <c r="F327" s="229" t="s">
        <v>2450</v>
      </c>
      <c r="G327" s="230" t="s">
        <v>689</v>
      </c>
      <c r="H327" s="231">
        <v>3</v>
      </c>
      <c r="I327" s="232"/>
      <c r="J327" s="233">
        <f>ROUND(I327*H327,2)</f>
        <v>0</v>
      </c>
      <c r="K327" s="234"/>
      <c r="L327" s="44"/>
      <c r="M327" s="235" t="s">
        <v>1</v>
      </c>
      <c r="N327" s="236" t="s">
        <v>44</v>
      </c>
      <c r="O327" s="91"/>
      <c r="P327" s="237">
        <f>O327*H327</f>
        <v>0</v>
      </c>
      <c r="Q327" s="237">
        <v>0</v>
      </c>
      <c r="R327" s="237">
        <f>Q327*H327</f>
        <v>0</v>
      </c>
      <c r="S327" s="237">
        <v>0</v>
      </c>
      <c r="T327" s="238">
        <f>S327*H327</f>
        <v>0</v>
      </c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R327" s="239" t="s">
        <v>214</v>
      </c>
      <c r="AT327" s="239" t="s">
        <v>210</v>
      </c>
      <c r="AU327" s="239" t="s">
        <v>85</v>
      </c>
      <c r="AY327" s="17" t="s">
        <v>208</v>
      </c>
      <c r="BE327" s="240">
        <f>IF(N327="základní",J327,0)</f>
        <v>0</v>
      </c>
      <c r="BF327" s="240">
        <f>IF(N327="snížená",J327,0)</f>
        <v>0</v>
      </c>
      <c r="BG327" s="240">
        <f>IF(N327="zákl. přenesená",J327,0)</f>
        <v>0</v>
      </c>
      <c r="BH327" s="240">
        <f>IF(N327="sníž. přenesená",J327,0)</f>
        <v>0</v>
      </c>
      <c r="BI327" s="240">
        <f>IF(N327="nulová",J327,0)</f>
        <v>0</v>
      </c>
      <c r="BJ327" s="17" t="s">
        <v>91</v>
      </c>
      <c r="BK327" s="240">
        <f>ROUND(I327*H327,2)</f>
        <v>0</v>
      </c>
      <c r="BL327" s="17" t="s">
        <v>214</v>
      </c>
      <c r="BM327" s="239" t="s">
        <v>939</v>
      </c>
    </row>
    <row r="328" s="2" customFormat="1" ht="16.5" customHeight="1">
      <c r="A328" s="38"/>
      <c r="B328" s="39"/>
      <c r="C328" s="227" t="s">
        <v>940</v>
      </c>
      <c r="D328" s="227" t="s">
        <v>210</v>
      </c>
      <c r="E328" s="228" t="s">
        <v>4139</v>
      </c>
      <c r="F328" s="229" t="s">
        <v>4140</v>
      </c>
      <c r="G328" s="230" t="s">
        <v>689</v>
      </c>
      <c r="H328" s="231">
        <v>7</v>
      </c>
      <c r="I328" s="232"/>
      <c r="J328" s="233">
        <f>ROUND(I328*H328,2)</f>
        <v>0</v>
      </c>
      <c r="K328" s="234"/>
      <c r="L328" s="44"/>
      <c r="M328" s="235" t="s">
        <v>1</v>
      </c>
      <c r="N328" s="236" t="s">
        <v>44</v>
      </c>
      <c r="O328" s="91"/>
      <c r="P328" s="237">
        <f>O328*H328</f>
        <v>0</v>
      </c>
      <c r="Q328" s="237">
        <v>0</v>
      </c>
      <c r="R328" s="237">
        <f>Q328*H328</f>
        <v>0</v>
      </c>
      <c r="S328" s="237">
        <v>0</v>
      </c>
      <c r="T328" s="238">
        <f>S328*H328</f>
        <v>0</v>
      </c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R328" s="239" t="s">
        <v>214</v>
      </c>
      <c r="AT328" s="239" t="s">
        <v>210</v>
      </c>
      <c r="AU328" s="239" t="s">
        <v>85</v>
      </c>
      <c r="AY328" s="17" t="s">
        <v>208</v>
      </c>
      <c r="BE328" s="240">
        <f>IF(N328="základní",J328,0)</f>
        <v>0</v>
      </c>
      <c r="BF328" s="240">
        <f>IF(N328="snížená",J328,0)</f>
        <v>0</v>
      </c>
      <c r="BG328" s="240">
        <f>IF(N328="zákl. přenesená",J328,0)</f>
        <v>0</v>
      </c>
      <c r="BH328" s="240">
        <f>IF(N328="sníž. přenesená",J328,0)</f>
        <v>0</v>
      </c>
      <c r="BI328" s="240">
        <f>IF(N328="nulová",J328,0)</f>
        <v>0</v>
      </c>
      <c r="BJ328" s="17" t="s">
        <v>91</v>
      </c>
      <c r="BK328" s="240">
        <f>ROUND(I328*H328,2)</f>
        <v>0</v>
      </c>
      <c r="BL328" s="17" t="s">
        <v>214</v>
      </c>
      <c r="BM328" s="239" t="s">
        <v>943</v>
      </c>
    </row>
    <row r="329" s="12" customFormat="1" ht="22.8" customHeight="1">
      <c r="A329" s="12"/>
      <c r="B329" s="211"/>
      <c r="C329" s="212"/>
      <c r="D329" s="213" t="s">
        <v>77</v>
      </c>
      <c r="E329" s="225" t="s">
        <v>2453</v>
      </c>
      <c r="F329" s="225" t="s">
        <v>2454</v>
      </c>
      <c r="G329" s="212"/>
      <c r="H329" s="212"/>
      <c r="I329" s="215"/>
      <c r="J329" s="226">
        <f>BK329</f>
        <v>0</v>
      </c>
      <c r="K329" s="212"/>
      <c r="L329" s="217"/>
      <c r="M329" s="218"/>
      <c r="N329" s="219"/>
      <c r="O329" s="219"/>
      <c r="P329" s="220">
        <f>P330</f>
        <v>0</v>
      </c>
      <c r="Q329" s="219"/>
      <c r="R329" s="220">
        <f>R330</f>
        <v>0</v>
      </c>
      <c r="S329" s="219"/>
      <c r="T329" s="221">
        <f>T330</f>
        <v>0</v>
      </c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R329" s="222" t="s">
        <v>85</v>
      </c>
      <c r="AT329" s="223" t="s">
        <v>77</v>
      </c>
      <c r="AU329" s="223" t="s">
        <v>85</v>
      </c>
      <c r="AY329" s="222" t="s">
        <v>208</v>
      </c>
      <c r="BK329" s="224">
        <f>BK330</f>
        <v>0</v>
      </c>
    </row>
    <row r="330" s="2" customFormat="1" ht="16.5" customHeight="1">
      <c r="A330" s="38"/>
      <c r="B330" s="39"/>
      <c r="C330" s="227" t="s">
        <v>586</v>
      </c>
      <c r="D330" s="227" t="s">
        <v>210</v>
      </c>
      <c r="E330" s="228" t="s">
        <v>4141</v>
      </c>
      <c r="F330" s="229" t="s">
        <v>2456</v>
      </c>
      <c r="G330" s="230" t="s">
        <v>2129</v>
      </c>
      <c r="H330" s="231">
        <v>18</v>
      </c>
      <c r="I330" s="232"/>
      <c r="J330" s="233">
        <f>ROUND(I330*H330,2)</f>
        <v>0</v>
      </c>
      <c r="K330" s="234"/>
      <c r="L330" s="44"/>
      <c r="M330" s="235" t="s">
        <v>1</v>
      </c>
      <c r="N330" s="236" t="s">
        <v>44</v>
      </c>
      <c r="O330" s="91"/>
      <c r="P330" s="237">
        <f>O330*H330</f>
        <v>0</v>
      </c>
      <c r="Q330" s="237">
        <v>0</v>
      </c>
      <c r="R330" s="237">
        <f>Q330*H330</f>
        <v>0</v>
      </c>
      <c r="S330" s="237">
        <v>0</v>
      </c>
      <c r="T330" s="238">
        <f>S330*H330</f>
        <v>0</v>
      </c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R330" s="239" t="s">
        <v>214</v>
      </c>
      <c r="AT330" s="239" t="s">
        <v>210</v>
      </c>
      <c r="AU330" s="239" t="s">
        <v>91</v>
      </c>
      <c r="AY330" s="17" t="s">
        <v>208</v>
      </c>
      <c r="BE330" s="240">
        <f>IF(N330="základní",J330,0)</f>
        <v>0</v>
      </c>
      <c r="BF330" s="240">
        <f>IF(N330="snížená",J330,0)</f>
        <v>0</v>
      </c>
      <c r="BG330" s="240">
        <f>IF(N330="zákl. přenesená",J330,0)</f>
        <v>0</v>
      </c>
      <c r="BH330" s="240">
        <f>IF(N330="sníž. přenesená",J330,0)</f>
        <v>0</v>
      </c>
      <c r="BI330" s="240">
        <f>IF(N330="nulová",J330,0)</f>
        <v>0</v>
      </c>
      <c r="BJ330" s="17" t="s">
        <v>91</v>
      </c>
      <c r="BK330" s="240">
        <f>ROUND(I330*H330,2)</f>
        <v>0</v>
      </c>
      <c r="BL330" s="17" t="s">
        <v>214</v>
      </c>
      <c r="BM330" s="239" t="s">
        <v>946</v>
      </c>
    </row>
    <row r="331" s="12" customFormat="1" ht="25.92" customHeight="1">
      <c r="A331" s="12"/>
      <c r="B331" s="211"/>
      <c r="C331" s="212"/>
      <c r="D331" s="213" t="s">
        <v>77</v>
      </c>
      <c r="E331" s="214" t="s">
        <v>2457</v>
      </c>
      <c r="F331" s="214" t="s">
        <v>2458</v>
      </c>
      <c r="G331" s="212"/>
      <c r="H331" s="212"/>
      <c r="I331" s="215"/>
      <c r="J331" s="216">
        <f>BK331</f>
        <v>0</v>
      </c>
      <c r="K331" s="212"/>
      <c r="L331" s="217"/>
      <c r="M331" s="218"/>
      <c r="N331" s="219"/>
      <c r="O331" s="219"/>
      <c r="P331" s="220">
        <f>SUM(P332:P335)</f>
        <v>0</v>
      </c>
      <c r="Q331" s="219"/>
      <c r="R331" s="220">
        <f>SUM(R332:R335)</f>
        <v>0</v>
      </c>
      <c r="S331" s="219"/>
      <c r="T331" s="221">
        <f>SUM(T332:T335)</f>
        <v>0</v>
      </c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R331" s="222" t="s">
        <v>85</v>
      </c>
      <c r="AT331" s="223" t="s">
        <v>77</v>
      </c>
      <c r="AU331" s="223" t="s">
        <v>78</v>
      </c>
      <c r="AY331" s="222" t="s">
        <v>208</v>
      </c>
      <c r="BK331" s="224">
        <f>SUM(BK332:BK335)</f>
        <v>0</v>
      </c>
    </row>
    <row r="332" s="2" customFormat="1" ht="24.15" customHeight="1">
      <c r="A332" s="38"/>
      <c r="B332" s="39"/>
      <c r="C332" s="227" t="s">
        <v>947</v>
      </c>
      <c r="D332" s="227" t="s">
        <v>210</v>
      </c>
      <c r="E332" s="228" t="s">
        <v>4142</v>
      </c>
      <c r="F332" s="229" t="s">
        <v>2460</v>
      </c>
      <c r="G332" s="230" t="s">
        <v>267</v>
      </c>
      <c r="H332" s="231">
        <v>95</v>
      </c>
      <c r="I332" s="232"/>
      <c r="J332" s="233">
        <f>ROUND(I332*H332,2)</f>
        <v>0</v>
      </c>
      <c r="K332" s="234"/>
      <c r="L332" s="44"/>
      <c r="M332" s="235" t="s">
        <v>1</v>
      </c>
      <c r="N332" s="236" t="s">
        <v>44</v>
      </c>
      <c r="O332" s="91"/>
      <c r="P332" s="237">
        <f>O332*H332</f>
        <v>0</v>
      </c>
      <c r="Q332" s="237">
        <v>0</v>
      </c>
      <c r="R332" s="237">
        <f>Q332*H332</f>
        <v>0</v>
      </c>
      <c r="S332" s="237">
        <v>0</v>
      </c>
      <c r="T332" s="238">
        <f>S332*H332</f>
        <v>0</v>
      </c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R332" s="239" t="s">
        <v>214</v>
      </c>
      <c r="AT332" s="239" t="s">
        <v>210</v>
      </c>
      <c r="AU332" s="239" t="s">
        <v>85</v>
      </c>
      <c r="AY332" s="17" t="s">
        <v>208</v>
      </c>
      <c r="BE332" s="240">
        <f>IF(N332="základní",J332,0)</f>
        <v>0</v>
      </c>
      <c r="BF332" s="240">
        <f>IF(N332="snížená",J332,0)</f>
        <v>0</v>
      </c>
      <c r="BG332" s="240">
        <f>IF(N332="zákl. přenesená",J332,0)</f>
        <v>0</v>
      </c>
      <c r="BH332" s="240">
        <f>IF(N332="sníž. přenesená",J332,0)</f>
        <v>0</v>
      </c>
      <c r="BI332" s="240">
        <f>IF(N332="nulová",J332,0)</f>
        <v>0</v>
      </c>
      <c r="BJ332" s="17" t="s">
        <v>91</v>
      </c>
      <c r="BK332" s="240">
        <f>ROUND(I332*H332,2)</f>
        <v>0</v>
      </c>
      <c r="BL332" s="17" t="s">
        <v>214</v>
      </c>
      <c r="BM332" s="239" t="s">
        <v>950</v>
      </c>
    </row>
    <row r="333" s="2" customFormat="1" ht="24.15" customHeight="1">
      <c r="A333" s="38"/>
      <c r="B333" s="39"/>
      <c r="C333" s="227" t="s">
        <v>589</v>
      </c>
      <c r="D333" s="227" t="s">
        <v>210</v>
      </c>
      <c r="E333" s="228" t="s">
        <v>4143</v>
      </c>
      <c r="F333" s="229" t="s">
        <v>2462</v>
      </c>
      <c r="G333" s="230" t="s">
        <v>267</v>
      </c>
      <c r="H333" s="231">
        <v>120</v>
      </c>
      <c r="I333" s="232"/>
      <c r="J333" s="233">
        <f>ROUND(I333*H333,2)</f>
        <v>0</v>
      </c>
      <c r="K333" s="234"/>
      <c r="L333" s="44"/>
      <c r="M333" s="235" t="s">
        <v>1</v>
      </c>
      <c r="N333" s="236" t="s">
        <v>44</v>
      </c>
      <c r="O333" s="91"/>
      <c r="P333" s="237">
        <f>O333*H333</f>
        <v>0</v>
      </c>
      <c r="Q333" s="237">
        <v>0</v>
      </c>
      <c r="R333" s="237">
        <f>Q333*H333</f>
        <v>0</v>
      </c>
      <c r="S333" s="237">
        <v>0</v>
      </c>
      <c r="T333" s="238">
        <f>S333*H333</f>
        <v>0</v>
      </c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R333" s="239" t="s">
        <v>214</v>
      </c>
      <c r="AT333" s="239" t="s">
        <v>210</v>
      </c>
      <c r="AU333" s="239" t="s">
        <v>85</v>
      </c>
      <c r="AY333" s="17" t="s">
        <v>208</v>
      </c>
      <c r="BE333" s="240">
        <f>IF(N333="základní",J333,0)</f>
        <v>0</v>
      </c>
      <c r="BF333" s="240">
        <f>IF(N333="snížená",J333,0)</f>
        <v>0</v>
      </c>
      <c r="BG333" s="240">
        <f>IF(N333="zákl. přenesená",J333,0)</f>
        <v>0</v>
      </c>
      <c r="BH333" s="240">
        <f>IF(N333="sníž. přenesená",J333,0)</f>
        <v>0</v>
      </c>
      <c r="BI333" s="240">
        <f>IF(N333="nulová",J333,0)</f>
        <v>0</v>
      </c>
      <c r="BJ333" s="17" t="s">
        <v>91</v>
      </c>
      <c r="BK333" s="240">
        <f>ROUND(I333*H333,2)</f>
        <v>0</v>
      </c>
      <c r="BL333" s="17" t="s">
        <v>214</v>
      </c>
      <c r="BM333" s="239" t="s">
        <v>953</v>
      </c>
    </row>
    <row r="334" s="2" customFormat="1" ht="24.15" customHeight="1">
      <c r="A334" s="38"/>
      <c r="B334" s="39"/>
      <c r="C334" s="227" t="s">
        <v>954</v>
      </c>
      <c r="D334" s="227" t="s">
        <v>210</v>
      </c>
      <c r="E334" s="228" t="s">
        <v>4144</v>
      </c>
      <c r="F334" s="229" t="s">
        <v>2464</v>
      </c>
      <c r="G334" s="230" t="s">
        <v>267</v>
      </c>
      <c r="H334" s="231">
        <v>60</v>
      </c>
      <c r="I334" s="232"/>
      <c r="J334" s="233">
        <f>ROUND(I334*H334,2)</f>
        <v>0</v>
      </c>
      <c r="K334" s="234"/>
      <c r="L334" s="44"/>
      <c r="M334" s="235" t="s">
        <v>1</v>
      </c>
      <c r="N334" s="236" t="s">
        <v>44</v>
      </c>
      <c r="O334" s="91"/>
      <c r="P334" s="237">
        <f>O334*H334</f>
        <v>0</v>
      </c>
      <c r="Q334" s="237">
        <v>0</v>
      </c>
      <c r="R334" s="237">
        <f>Q334*H334</f>
        <v>0</v>
      </c>
      <c r="S334" s="237">
        <v>0</v>
      </c>
      <c r="T334" s="238">
        <f>S334*H334</f>
        <v>0</v>
      </c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R334" s="239" t="s">
        <v>214</v>
      </c>
      <c r="AT334" s="239" t="s">
        <v>210</v>
      </c>
      <c r="AU334" s="239" t="s">
        <v>85</v>
      </c>
      <c r="AY334" s="17" t="s">
        <v>208</v>
      </c>
      <c r="BE334" s="240">
        <f>IF(N334="základní",J334,0)</f>
        <v>0</v>
      </c>
      <c r="BF334" s="240">
        <f>IF(N334="snížená",J334,0)</f>
        <v>0</v>
      </c>
      <c r="BG334" s="240">
        <f>IF(N334="zákl. přenesená",J334,0)</f>
        <v>0</v>
      </c>
      <c r="BH334" s="240">
        <f>IF(N334="sníž. přenesená",J334,0)</f>
        <v>0</v>
      </c>
      <c r="BI334" s="240">
        <f>IF(N334="nulová",J334,0)</f>
        <v>0</v>
      </c>
      <c r="BJ334" s="17" t="s">
        <v>91</v>
      </c>
      <c r="BK334" s="240">
        <f>ROUND(I334*H334,2)</f>
        <v>0</v>
      </c>
      <c r="BL334" s="17" t="s">
        <v>214</v>
      </c>
      <c r="BM334" s="239" t="s">
        <v>957</v>
      </c>
    </row>
    <row r="335" s="2" customFormat="1" ht="24.15" customHeight="1">
      <c r="A335" s="38"/>
      <c r="B335" s="39"/>
      <c r="C335" s="227" t="s">
        <v>594</v>
      </c>
      <c r="D335" s="227" t="s">
        <v>210</v>
      </c>
      <c r="E335" s="228" t="s">
        <v>4145</v>
      </c>
      <c r="F335" s="229" t="s">
        <v>2466</v>
      </c>
      <c r="G335" s="230" t="s">
        <v>267</v>
      </c>
      <c r="H335" s="231">
        <v>70</v>
      </c>
      <c r="I335" s="232"/>
      <c r="J335" s="233">
        <f>ROUND(I335*H335,2)</f>
        <v>0</v>
      </c>
      <c r="K335" s="234"/>
      <c r="L335" s="44"/>
      <c r="M335" s="235" t="s">
        <v>1</v>
      </c>
      <c r="N335" s="236" t="s">
        <v>44</v>
      </c>
      <c r="O335" s="91"/>
      <c r="P335" s="237">
        <f>O335*H335</f>
        <v>0</v>
      </c>
      <c r="Q335" s="237">
        <v>0</v>
      </c>
      <c r="R335" s="237">
        <f>Q335*H335</f>
        <v>0</v>
      </c>
      <c r="S335" s="237">
        <v>0</v>
      </c>
      <c r="T335" s="238">
        <f>S335*H335</f>
        <v>0</v>
      </c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R335" s="239" t="s">
        <v>214</v>
      </c>
      <c r="AT335" s="239" t="s">
        <v>210</v>
      </c>
      <c r="AU335" s="239" t="s">
        <v>85</v>
      </c>
      <c r="AY335" s="17" t="s">
        <v>208</v>
      </c>
      <c r="BE335" s="240">
        <f>IF(N335="základní",J335,0)</f>
        <v>0</v>
      </c>
      <c r="BF335" s="240">
        <f>IF(N335="snížená",J335,0)</f>
        <v>0</v>
      </c>
      <c r="BG335" s="240">
        <f>IF(N335="zákl. přenesená",J335,0)</f>
        <v>0</v>
      </c>
      <c r="BH335" s="240">
        <f>IF(N335="sníž. přenesená",J335,0)</f>
        <v>0</v>
      </c>
      <c r="BI335" s="240">
        <f>IF(N335="nulová",J335,0)</f>
        <v>0</v>
      </c>
      <c r="BJ335" s="17" t="s">
        <v>91</v>
      </c>
      <c r="BK335" s="240">
        <f>ROUND(I335*H335,2)</f>
        <v>0</v>
      </c>
      <c r="BL335" s="17" t="s">
        <v>214</v>
      </c>
      <c r="BM335" s="239" t="s">
        <v>960</v>
      </c>
    </row>
    <row r="336" s="12" customFormat="1" ht="25.92" customHeight="1">
      <c r="A336" s="12"/>
      <c r="B336" s="211"/>
      <c r="C336" s="212"/>
      <c r="D336" s="213" t="s">
        <v>77</v>
      </c>
      <c r="E336" s="214" t="s">
        <v>2467</v>
      </c>
      <c r="F336" s="214" t="s">
        <v>2126</v>
      </c>
      <c r="G336" s="212"/>
      <c r="H336" s="212"/>
      <c r="I336" s="215"/>
      <c r="J336" s="216">
        <f>BK336</f>
        <v>0</v>
      </c>
      <c r="K336" s="212"/>
      <c r="L336" s="217"/>
      <c r="M336" s="218"/>
      <c r="N336" s="219"/>
      <c r="O336" s="219"/>
      <c r="P336" s="220">
        <f>SUM(P337:P347)</f>
        <v>0</v>
      </c>
      <c r="Q336" s="219"/>
      <c r="R336" s="220">
        <f>SUM(R337:R347)</f>
        <v>0</v>
      </c>
      <c r="S336" s="219"/>
      <c r="T336" s="221">
        <f>SUM(T337:T347)</f>
        <v>0</v>
      </c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R336" s="222" t="s">
        <v>85</v>
      </c>
      <c r="AT336" s="223" t="s">
        <v>77</v>
      </c>
      <c r="AU336" s="223" t="s">
        <v>78</v>
      </c>
      <c r="AY336" s="222" t="s">
        <v>208</v>
      </c>
      <c r="BK336" s="224">
        <f>SUM(BK337:BK347)</f>
        <v>0</v>
      </c>
    </row>
    <row r="337" s="2" customFormat="1" ht="16.5" customHeight="1">
      <c r="A337" s="38"/>
      <c r="B337" s="39"/>
      <c r="C337" s="227" t="s">
        <v>961</v>
      </c>
      <c r="D337" s="227" t="s">
        <v>210</v>
      </c>
      <c r="E337" s="228" t="s">
        <v>4146</v>
      </c>
      <c r="F337" s="229" t="s">
        <v>2469</v>
      </c>
      <c r="G337" s="230" t="s">
        <v>689</v>
      </c>
      <c r="H337" s="231">
        <v>2500</v>
      </c>
      <c r="I337" s="232"/>
      <c r="J337" s="233">
        <f>ROUND(I337*H337,2)</f>
        <v>0</v>
      </c>
      <c r="K337" s="234"/>
      <c r="L337" s="44"/>
      <c r="M337" s="235" t="s">
        <v>1</v>
      </c>
      <c r="N337" s="236" t="s">
        <v>44</v>
      </c>
      <c r="O337" s="91"/>
      <c r="P337" s="237">
        <f>O337*H337</f>
        <v>0</v>
      </c>
      <c r="Q337" s="237">
        <v>0</v>
      </c>
      <c r="R337" s="237">
        <f>Q337*H337</f>
        <v>0</v>
      </c>
      <c r="S337" s="237">
        <v>0</v>
      </c>
      <c r="T337" s="238">
        <f>S337*H337</f>
        <v>0</v>
      </c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R337" s="239" t="s">
        <v>214</v>
      </c>
      <c r="AT337" s="239" t="s">
        <v>210</v>
      </c>
      <c r="AU337" s="239" t="s">
        <v>85</v>
      </c>
      <c r="AY337" s="17" t="s">
        <v>208</v>
      </c>
      <c r="BE337" s="240">
        <f>IF(N337="základní",J337,0)</f>
        <v>0</v>
      </c>
      <c r="BF337" s="240">
        <f>IF(N337="snížená",J337,0)</f>
        <v>0</v>
      </c>
      <c r="BG337" s="240">
        <f>IF(N337="zákl. přenesená",J337,0)</f>
        <v>0</v>
      </c>
      <c r="BH337" s="240">
        <f>IF(N337="sníž. přenesená",J337,0)</f>
        <v>0</v>
      </c>
      <c r="BI337" s="240">
        <f>IF(N337="nulová",J337,0)</f>
        <v>0</v>
      </c>
      <c r="BJ337" s="17" t="s">
        <v>91</v>
      </c>
      <c r="BK337" s="240">
        <f>ROUND(I337*H337,2)</f>
        <v>0</v>
      </c>
      <c r="BL337" s="17" t="s">
        <v>214</v>
      </c>
      <c r="BM337" s="239" t="s">
        <v>964</v>
      </c>
    </row>
    <row r="338" s="2" customFormat="1" ht="16.5" customHeight="1">
      <c r="A338" s="38"/>
      <c r="B338" s="39"/>
      <c r="C338" s="227" t="s">
        <v>606</v>
      </c>
      <c r="D338" s="227" t="s">
        <v>210</v>
      </c>
      <c r="E338" s="228" t="s">
        <v>4147</v>
      </c>
      <c r="F338" s="229" t="s">
        <v>2471</v>
      </c>
      <c r="G338" s="230" t="s">
        <v>689</v>
      </c>
      <c r="H338" s="231">
        <v>750</v>
      </c>
      <c r="I338" s="232"/>
      <c r="J338" s="233">
        <f>ROUND(I338*H338,2)</f>
        <v>0</v>
      </c>
      <c r="K338" s="234"/>
      <c r="L338" s="44"/>
      <c r="M338" s="235" t="s">
        <v>1</v>
      </c>
      <c r="N338" s="236" t="s">
        <v>44</v>
      </c>
      <c r="O338" s="91"/>
      <c r="P338" s="237">
        <f>O338*H338</f>
        <v>0</v>
      </c>
      <c r="Q338" s="237">
        <v>0</v>
      </c>
      <c r="R338" s="237">
        <f>Q338*H338</f>
        <v>0</v>
      </c>
      <c r="S338" s="237">
        <v>0</v>
      </c>
      <c r="T338" s="238">
        <f>S338*H338</f>
        <v>0</v>
      </c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R338" s="239" t="s">
        <v>214</v>
      </c>
      <c r="AT338" s="239" t="s">
        <v>210</v>
      </c>
      <c r="AU338" s="239" t="s">
        <v>85</v>
      </c>
      <c r="AY338" s="17" t="s">
        <v>208</v>
      </c>
      <c r="BE338" s="240">
        <f>IF(N338="základní",J338,0)</f>
        <v>0</v>
      </c>
      <c r="BF338" s="240">
        <f>IF(N338="snížená",J338,0)</f>
        <v>0</v>
      </c>
      <c r="BG338" s="240">
        <f>IF(N338="zákl. přenesená",J338,0)</f>
        <v>0</v>
      </c>
      <c r="BH338" s="240">
        <f>IF(N338="sníž. přenesená",J338,0)</f>
        <v>0</v>
      </c>
      <c r="BI338" s="240">
        <f>IF(N338="nulová",J338,0)</f>
        <v>0</v>
      </c>
      <c r="BJ338" s="17" t="s">
        <v>91</v>
      </c>
      <c r="BK338" s="240">
        <f>ROUND(I338*H338,2)</f>
        <v>0</v>
      </c>
      <c r="BL338" s="17" t="s">
        <v>214</v>
      </c>
      <c r="BM338" s="239" t="s">
        <v>967</v>
      </c>
    </row>
    <row r="339" s="2" customFormat="1" ht="33" customHeight="1">
      <c r="A339" s="38"/>
      <c r="B339" s="39"/>
      <c r="C339" s="227" t="s">
        <v>968</v>
      </c>
      <c r="D339" s="227" t="s">
        <v>210</v>
      </c>
      <c r="E339" s="228" t="s">
        <v>4148</v>
      </c>
      <c r="F339" s="229" t="s">
        <v>2473</v>
      </c>
      <c r="G339" s="230" t="s">
        <v>2474</v>
      </c>
      <c r="H339" s="231">
        <v>12</v>
      </c>
      <c r="I339" s="232"/>
      <c r="J339" s="233">
        <f>ROUND(I339*H339,2)</f>
        <v>0</v>
      </c>
      <c r="K339" s="234"/>
      <c r="L339" s="44"/>
      <c r="M339" s="235" t="s">
        <v>1</v>
      </c>
      <c r="N339" s="236" t="s">
        <v>44</v>
      </c>
      <c r="O339" s="91"/>
      <c r="P339" s="237">
        <f>O339*H339</f>
        <v>0</v>
      </c>
      <c r="Q339" s="237">
        <v>0</v>
      </c>
      <c r="R339" s="237">
        <f>Q339*H339</f>
        <v>0</v>
      </c>
      <c r="S339" s="237">
        <v>0</v>
      </c>
      <c r="T339" s="238">
        <f>S339*H339</f>
        <v>0</v>
      </c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R339" s="239" t="s">
        <v>214</v>
      </c>
      <c r="AT339" s="239" t="s">
        <v>210</v>
      </c>
      <c r="AU339" s="239" t="s">
        <v>85</v>
      </c>
      <c r="AY339" s="17" t="s">
        <v>208</v>
      </c>
      <c r="BE339" s="240">
        <f>IF(N339="základní",J339,0)</f>
        <v>0</v>
      </c>
      <c r="BF339" s="240">
        <f>IF(N339="snížená",J339,0)</f>
        <v>0</v>
      </c>
      <c r="BG339" s="240">
        <f>IF(N339="zákl. přenesená",J339,0)</f>
        <v>0</v>
      </c>
      <c r="BH339" s="240">
        <f>IF(N339="sníž. přenesená",J339,0)</f>
        <v>0</v>
      </c>
      <c r="BI339" s="240">
        <f>IF(N339="nulová",J339,0)</f>
        <v>0</v>
      </c>
      <c r="BJ339" s="17" t="s">
        <v>91</v>
      </c>
      <c r="BK339" s="240">
        <f>ROUND(I339*H339,2)</f>
        <v>0</v>
      </c>
      <c r="BL339" s="17" t="s">
        <v>214</v>
      </c>
      <c r="BM339" s="239" t="s">
        <v>971</v>
      </c>
    </row>
    <row r="340" s="2" customFormat="1" ht="16.5" customHeight="1">
      <c r="A340" s="38"/>
      <c r="B340" s="39"/>
      <c r="C340" s="227" t="s">
        <v>614</v>
      </c>
      <c r="D340" s="227" t="s">
        <v>210</v>
      </c>
      <c r="E340" s="228" t="s">
        <v>4149</v>
      </c>
      <c r="F340" s="229" t="s">
        <v>2476</v>
      </c>
      <c r="G340" s="230" t="s">
        <v>689</v>
      </c>
      <c r="H340" s="231">
        <v>30</v>
      </c>
      <c r="I340" s="232"/>
      <c r="J340" s="233">
        <f>ROUND(I340*H340,2)</f>
        <v>0</v>
      </c>
      <c r="K340" s="234"/>
      <c r="L340" s="44"/>
      <c r="M340" s="235" t="s">
        <v>1</v>
      </c>
      <c r="N340" s="236" t="s">
        <v>44</v>
      </c>
      <c r="O340" s="91"/>
      <c r="P340" s="237">
        <f>O340*H340</f>
        <v>0</v>
      </c>
      <c r="Q340" s="237">
        <v>0</v>
      </c>
      <c r="R340" s="237">
        <f>Q340*H340</f>
        <v>0</v>
      </c>
      <c r="S340" s="237">
        <v>0</v>
      </c>
      <c r="T340" s="238">
        <f>S340*H340</f>
        <v>0</v>
      </c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R340" s="239" t="s">
        <v>214</v>
      </c>
      <c r="AT340" s="239" t="s">
        <v>210</v>
      </c>
      <c r="AU340" s="239" t="s">
        <v>85</v>
      </c>
      <c r="AY340" s="17" t="s">
        <v>208</v>
      </c>
      <c r="BE340" s="240">
        <f>IF(N340="základní",J340,0)</f>
        <v>0</v>
      </c>
      <c r="BF340" s="240">
        <f>IF(N340="snížená",J340,0)</f>
        <v>0</v>
      </c>
      <c r="BG340" s="240">
        <f>IF(N340="zákl. přenesená",J340,0)</f>
        <v>0</v>
      </c>
      <c r="BH340" s="240">
        <f>IF(N340="sníž. přenesená",J340,0)</f>
        <v>0</v>
      </c>
      <c r="BI340" s="240">
        <f>IF(N340="nulová",J340,0)</f>
        <v>0</v>
      </c>
      <c r="BJ340" s="17" t="s">
        <v>91</v>
      </c>
      <c r="BK340" s="240">
        <f>ROUND(I340*H340,2)</f>
        <v>0</v>
      </c>
      <c r="BL340" s="17" t="s">
        <v>214</v>
      </c>
      <c r="BM340" s="239" t="s">
        <v>974</v>
      </c>
    </row>
    <row r="341" s="2" customFormat="1" ht="21.75" customHeight="1">
      <c r="A341" s="38"/>
      <c r="B341" s="39"/>
      <c r="C341" s="227" t="s">
        <v>975</v>
      </c>
      <c r="D341" s="227" t="s">
        <v>210</v>
      </c>
      <c r="E341" s="228" t="s">
        <v>4150</v>
      </c>
      <c r="F341" s="229" t="s">
        <v>2478</v>
      </c>
      <c r="G341" s="230" t="s">
        <v>689</v>
      </c>
      <c r="H341" s="231">
        <v>12</v>
      </c>
      <c r="I341" s="232"/>
      <c r="J341" s="233">
        <f>ROUND(I341*H341,2)</f>
        <v>0</v>
      </c>
      <c r="K341" s="234"/>
      <c r="L341" s="44"/>
      <c r="M341" s="235" t="s">
        <v>1</v>
      </c>
      <c r="N341" s="236" t="s">
        <v>44</v>
      </c>
      <c r="O341" s="91"/>
      <c r="P341" s="237">
        <f>O341*H341</f>
        <v>0</v>
      </c>
      <c r="Q341" s="237">
        <v>0</v>
      </c>
      <c r="R341" s="237">
        <f>Q341*H341</f>
        <v>0</v>
      </c>
      <c r="S341" s="237">
        <v>0</v>
      </c>
      <c r="T341" s="238">
        <f>S341*H341</f>
        <v>0</v>
      </c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R341" s="239" t="s">
        <v>214</v>
      </c>
      <c r="AT341" s="239" t="s">
        <v>210</v>
      </c>
      <c r="AU341" s="239" t="s">
        <v>85</v>
      </c>
      <c r="AY341" s="17" t="s">
        <v>208</v>
      </c>
      <c r="BE341" s="240">
        <f>IF(N341="základní",J341,0)</f>
        <v>0</v>
      </c>
      <c r="BF341" s="240">
        <f>IF(N341="snížená",J341,0)</f>
        <v>0</v>
      </c>
      <c r="BG341" s="240">
        <f>IF(N341="zákl. přenesená",J341,0)</f>
        <v>0</v>
      </c>
      <c r="BH341" s="240">
        <f>IF(N341="sníž. přenesená",J341,0)</f>
        <v>0</v>
      </c>
      <c r="BI341" s="240">
        <f>IF(N341="nulová",J341,0)</f>
        <v>0</v>
      </c>
      <c r="BJ341" s="17" t="s">
        <v>91</v>
      </c>
      <c r="BK341" s="240">
        <f>ROUND(I341*H341,2)</f>
        <v>0</v>
      </c>
      <c r="BL341" s="17" t="s">
        <v>214</v>
      </c>
      <c r="BM341" s="239" t="s">
        <v>978</v>
      </c>
    </row>
    <row r="342" s="2" customFormat="1" ht="16.5" customHeight="1">
      <c r="A342" s="38"/>
      <c r="B342" s="39"/>
      <c r="C342" s="227" t="s">
        <v>619</v>
      </c>
      <c r="D342" s="227" t="s">
        <v>210</v>
      </c>
      <c r="E342" s="228" t="s">
        <v>4151</v>
      </c>
      <c r="F342" s="229" t="s">
        <v>2480</v>
      </c>
      <c r="G342" s="230" t="s">
        <v>2481</v>
      </c>
      <c r="H342" s="231">
        <v>40</v>
      </c>
      <c r="I342" s="232"/>
      <c r="J342" s="233">
        <f>ROUND(I342*H342,2)</f>
        <v>0</v>
      </c>
      <c r="K342" s="234"/>
      <c r="L342" s="44"/>
      <c r="M342" s="235" t="s">
        <v>1</v>
      </c>
      <c r="N342" s="236" t="s">
        <v>44</v>
      </c>
      <c r="O342" s="91"/>
      <c r="P342" s="237">
        <f>O342*H342</f>
        <v>0</v>
      </c>
      <c r="Q342" s="237">
        <v>0</v>
      </c>
      <c r="R342" s="237">
        <f>Q342*H342</f>
        <v>0</v>
      </c>
      <c r="S342" s="237">
        <v>0</v>
      </c>
      <c r="T342" s="238">
        <f>S342*H342</f>
        <v>0</v>
      </c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R342" s="239" t="s">
        <v>214</v>
      </c>
      <c r="AT342" s="239" t="s">
        <v>210</v>
      </c>
      <c r="AU342" s="239" t="s">
        <v>85</v>
      </c>
      <c r="AY342" s="17" t="s">
        <v>208</v>
      </c>
      <c r="BE342" s="240">
        <f>IF(N342="základní",J342,0)</f>
        <v>0</v>
      </c>
      <c r="BF342" s="240">
        <f>IF(N342="snížená",J342,0)</f>
        <v>0</v>
      </c>
      <c r="BG342" s="240">
        <f>IF(N342="zákl. přenesená",J342,0)</f>
        <v>0</v>
      </c>
      <c r="BH342" s="240">
        <f>IF(N342="sníž. přenesená",J342,0)</f>
        <v>0</v>
      </c>
      <c r="BI342" s="240">
        <f>IF(N342="nulová",J342,0)</f>
        <v>0</v>
      </c>
      <c r="BJ342" s="17" t="s">
        <v>91</v>
      </c>
      <c r="BK342" s="240">
        <f>ROUND(I342*H342,2)</f>
        <v>0</v>
      </c>
      <c r="BL342" s="17" t="s">
        <v>214</v>
      </c>
      <c r="BM342" s="239" t="s">
        <v>981</v>
      </c>
    </row>
    <row r="343" s="2" customFormat="1" ht="24.15" customHeight="1">
      <c r="A343" s="38"/>
      <c r="B343" s="39"/>
      <c r="C343" s="227" t="s">
        <v>984</v>
      </c>
      <c r="D343" s="227" t="s">
        <v>210</v>
      </c>
      <c r="E343" s="228" t="s">
        <v>4152</v>
      </c>
      <c r="F343" s="229" t="s">
        <v>2483</v>
      </c>
      <c r="G343" s="230" t="s">
        <v>2297</v>
      </c>
      <c r="H343" s="231">
        <v>1</v>
      </c>
      <c r="I343" s="232"/>
      <c r="J343" s="233">
        <f>ROUND(I343*H343,2)</f>
        <v>0</v>
      </c>
      <c r="K343" s="234"/>
      <c r="L343" s="44"/>
      <c r="M343" s="235" t="s">
        <v>1</v>
      </c>
      <c r="N343" s="236" t="s">
        <v>44</v>
      </c>
      <c r="O343" s="91"/>
      <c r="P343" s="237">
        <f>O343*H343</f>
        <v>0</v>
      </c>
      <c r="Q343" s="237">
        <v>0</v>
      </c>
      <c r="R343" s="237">
        <f>Q343*H343</f>
        <v>0</v>
      </c>
      <c r="S343" s="237">
        <v>0</v>
      </c>
      <c r="T343" s="238">
        <f>S343*H343</f>
        <v>0</v>
      </c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R343" s="239" t="s">
        <v>214</v>
      </c>
      <c r="AT343" s="239" t="s">
        <v>210</v>
      </c>
      <c r="AU343" s="239" t="s">
        <v>85</v>
      </c>
      <c r="AY343" s="17" t="s">
        <v>208</v>
      </c>
      <c r="BE343" s="240">
        <f>IF(N343="základní",J343,0)</f>
        <v>0</v>
      </c>
      <c r="BF343" s="240">
        <f>IF(N343="snížená",J343,0)</f>
        <v>0</v>
      </c>
      <c r="BG343" s="240">
        <f>IF(N343="zákl. přenesená",J343,0)</f>
        <v>0</v>
      </c>
      <c r="BH343" s="240">
        <f>IF(N343="sníž. přenesená",J343,0)</f>
        <v>0</v>
      </c>
      <c r="BI343" s="240">
        <f>IF(N343="nulová",J343,0)</f>
        <v>0</v>
      </c>
      <c r="BJ343" s="17" t="s">
        <v>91</v>
      </c>
      <c r="BK343" s="240">
        <f>ROUND(I343*H343,2)</f>
        <v>0</v>
      </c>
      <c r="BL343" s="17" t="s">
        <v>214</v>
      </c>
      <c r="BM343" s="239" t="s">
        <v>987</v>
      </c>
    </row>
    <row r="344" s="2" customFormat="1" ht="16.5" customHeight="1">
      <c r="A344" s="38"/>
      <c r="B344" s="39"/>
      <c r="C344" s="227" t="s">
        <v>624</v>
      </c>
      <c r="D344" s="227" t="s">
        <v>210</v>
      </c>
      <c r="E344" s="228" t="s">
        <v>4153</v>
      </c>
      <c r="F344" s="229" t="s">
        <v>2485</v>
      </c>
      <c r="G344" s="230" t="s">
        <v>308</v>
      </c>
      <c r="H344" s="231">
        <v>12</v>
      </c>
      <c r="I344" s="232"/>
      <c r="J344" s="233">
        <f>ROUND(I344*H344,2)</f>
        <v>0</v>
      </c>
      <c r="K344" s="234"/>
      <c r="L344" s="44"/>
      <c r="M344" s="235" t="s">
        <v>1</v>
      </c>
      <c r="N344" s="236" t="s">
        <v>44</v>
      </c>
      <c r="O344" s="91"/>
      <c r="P344" s="237">
        <f>O344*H344</f>
        <v>0</v>
      </c>
      <c r="Q344" s="237">
        <v>0</v>
      </c>
      <c r="R344" s="237">
        <f>Q344*H344</f>
        <v>0</v>
      </c>
      <c r="S344" s="237">
        <v>0</v>
      </c>
      <c r="T344" s="238">
        <f>S344*H344</f>
        <v>0</v>
      </c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R344" s="239" t="s">
        <v>214</v>
      </c>
      <c r="AT344" s="239" t="s">
        <v>210</v>
      </c>
      <c r="AU344" s="239" t="s">
        <v>85</v>
      </c>
      <c r="AY344" s="17" t="s">
        <v>208</v>
      </c>
      <c r="BE344" s="240">
        <f>IF(N344="základní",J344,0)</f>
        <v>0</v>
      </c>
      <c r="BF344" s="240">
        <f>IF(N344="snížená",J344,0)</f>
        <v>0</v>
      </c>
      <c r="BG344" s="240">
        <f>IF(N344="zákl. přenesená",J344,0)</f>
        <v>0</v>
      </c>
      <c r="BH344" s="240">
        <f>IF(N344="sníž. přenesená",J344,0)</f>
        <v>0</v>
      </c>
      <c r="BI344" s="240">
        <f>IF(N344="nulová",J344,0)</f>
        <v>0</v>
      </c>
      <c r="BJ344" s="17" t="s">
        <v>91</v>
      </c>
      <c r="BK344" s="240">
        <f>ROUND(I344*H344,2)</f>
        <v>0</v>
      </c>
      <c r="BL344" s="17" t="s">
        <v>214</v>
      </c>
      <c r="BM344" s="239" t="s">
        <v>991</v>
      </c>
    </row>
    <row r="345" s="2" customFormat="1" ht="24.15" customHeight="1">
      <c r="A345" s="38"/>
      <c r="B345" s="39"/>
      <c r="C345" s="227" t="s">
        <v>993</v>
      </c>
      <c r="D345" s="227" t="s">
        <v>210</v>
      </c>
      <c r="E345" s="228" t="s">
        <v>4154</v>
      </c>
      <c r="F345" s="229" t="s">
        <v>2487</v>
      </c>
      <c r="G345" s="230" t="s">
        <v>2274</v>
      </c>
      <c r="H345" s="231">
        <v>1</v>
      </c>
      <c r="I345" s="232"/>
      <c r="J345" s="233">
        <f>ROUND(I345*H345,2)</f>
        <v>0</v>
      </c>
      <c r="K345" s="234"/>
      <c r="L345" s="44"/>
      <c r="M345" s="235" t="s">
        <v>1</v>
      </c>
      <c r="N345" s="236" t="s">
        <v>44</v>
      </c>
      <c r="O345" s="91"/>
      <c r="P345" s="237">
        <f>O345*H345</f>
        <v>0</v>
      </c>
      <c r="Q345" s="237">
        <v>0</v>
      </c>
      <c r="R345" s="237">
        <f>Q345*H345</f>
        <v>0</v>
      </c>
      <c r="S345" s="237">
        <v>0</v>
      </c>
      <c r="T345" s="238">
        <f>S345*H345</f>
        <v>0</v>
      </c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R345" s="239" t="s">
        <v>214</v>
      </c>
      <c r="AT345" s="239" t="s">
        <v>210</v>
      </c>
      <c r="AU345" s="239" t="s">
        <v>85</v>
      </c>
      <c r="AY345" s="17" t="s">
        <v>208</v>
      </c>
      <c r="BE345" s="240">
        <f>IF(N345="základní",J345,0)</f>
        <v>0</v>
      </c>
      <c r="BF345" s="240">
        <f>IF(N345="snížená",J345,0)</f>
        <v>0</v>
      </c>
      <c r="BG345" s="240">
        <f>IF(N345="zákl. přenesená",J345,0)</f>
        <v>0</v>
      </c>
      <c r="BH345" s="240">
        <f>IF(N345="sníž. přenesená",J345,0)</f>
        <v>0</v>
      </c>
      <c r="BI345" s="240">
        <f>IF(N345="nulová",J345,0)</f>
        <v>0</v>
      </c>
      <c r="BJ345" s="17" t="s">
        <v>91</v>
      </c>
      <c r="BK345" s="240">
        <f>ROUND(I345*H345,2)</f>
        <v>0</v>
      </c>
      <c r="BL345" s="17" t="s">
        <v>214</v>
      </c>
      <c r="BM345" s="239" t="s">
        <v>996</v>
      </c>
    </row>
    <row r="346" s="2" customFormat="1" ht="16.5" customHeight="1">
      <c r="A346" s="38"/>
      <c r="B346" s="39"/>
      <c r="C346" s="227" t="s">
        <v>627</v>
      </c>
      <c r="D346" s="227" t="s">
        <v>210</v>
      </c>
      <c r="E346" s="228" t="s">
        <v>4155</v>
      </c>
      <c r="F346" s="229" t="s">
        <v>2489</v>
      </c>
      <c r="G346" s="230" t="s">
        <v>2129</v>
      </c>
      <c r="H346" s="231">
        <v>16</v>
      </c>
      <c r="I346" s="232"/>
      <c r="J346" s="233">
        <f>ROUND(I346*H346,2)</f>
        <v>0</v>
      </c>
      <c r="K346" s="234"/>
      <c r="L346" s="44"/>
      <c r="M346" s="235" t="s">
        <v>1</v>
      </c>
      <c r="N346" s="236" t="s">
        <v>44</v>
      </c>
      <c r="O346" s="91"/>
      <c r="P346" s="237">
        <f>O346*H346</f>
        <v>0</v>
      </c>
      <c r="Q346" s="237">
        <v>0</v>
      </c>
      <c r="R346" s="237">
        <f>Q346*H346</f>
        <v>0</v>
      </c>
      <c r="S346" s="237">
        <v>0</v>
      </c>
      <c r="T346" s="238">
        <f>S346*H346</f>
        <v>0</v>
      </c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R346" s="239" t="s">
        <v>214</v>
      </c>
      <c r="AT346" s="239" t="s">
        <v>210</v>
      </c>
      <c r="AU346" s="239" t="s">
        <v>85</v>
      </c>
      <c r="AY346" s="17" t="s">
        <v>208</v>
      </c>
      <c r="BE346" s="240">
        <f>IF(N346="základní",J346,0)</f>
        <v>0</v>
      </c>
      <c r="BF346" s="240">
        <f>IF(N346="snížená",J346,0)</f>
        <v>0</v>
      </c>
      <c r="BG346" s="240">
        <f>IF(N346="zákl. přenesená",J346,0)</f>
        <v>0</v>
      </c>
      <c r="BH346" s="240">
        <f>IF(N346="sníž. přenesená",J346,0)</f>
        <v>0</v>
      </c>
      <c r="BI346" s="240">
        <f>IF(N346="nulová",J346,0)</f>
        <v>0</v>
      </c>
      <c r="BJ346" s="17" t="s">
        <v>91</v>
      </c>
      <c r="BK346" s="240">
        <f>ROUND(I346*H346,2)</f>
        <v>0</v>
      </c>
      <c r="BL346" s="17" t="s">
        <v>214</v>
      </c>
      <c r="BM346" s="239" t="s">
        <v>999</v>
      </c>
    </row>
    <row r="347" s="2" customFormat="1" ht="16.5" customHeight="1">
      <c r="A347" s="38"/>
      <c r="B347" s="39"/>
      <c r="C347" s="227" t="s">
        <v>1001</v>
      </c>
      <c r="D347" s="227" t="s">
        <v>210</v>
      </c>
      <c r="E347" s="228" t="s">
        <v>4156</v>
      </c>
      <c r="F347" s="229" t="s">
        <v>2491</v>
      </c>
      <c r="G347" s="230" t="s">
        <v>2129</v>
      </c>
      <c r="H347" s="231">
        <v>16</v>
      </c>
      <c r="I347" s="232"/>
      <c r="J347" s="233">
        <f>ROUND(I347*H347,2)</f>
        <v>0</v>
      </c>
      <c r="K347" s="234"/>
      <c r="L347" s="44"/>
      <c r="M347" s="288" t="s">
        <v>1</v>
      </c>
      <c r="N347" s="289" t="s">
        <v>44</v>
      </c>
      <c r="O347" s="290"/>
      <c r="P347" s="291">
        <f>O347*H347</f>
        <v>0</v>
      </c>
      <c r="Q347" s="291">
        <v>0</v>
      </c>
      <c r="R347" s="291">
        <f>Q347*H347</f>
        <v>0</v>
      </c>
      <c r="S347" s="291">
        <v>0</v>
      </c>
      <c r="T347" s="292">
        <f>S347*H347</f>
        <v>0</v>
      </c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R347" s="239" t="s">
        <v>214</v>
      </c>
      <c r="AT347" s="239" t="s">
        <v>210</v>
      </c>
      <c r="AU347" s="239" t="s">
        <v>85</v>
      </c>
      <c r="AY347" s="17" t="s">
        <v>208</v>
      </c>
      <c r="BE347" s="240">
        <f>IF(N347="základní",J347,0)</f>
        <v>0</v>
      </c>
      <c r="BF347" s="240">
        <f>IF(N347="snížená",J347,0)</f>
        <v>0</v>
      </c>
      <c r="BG347" s="240">
        <f>IF(N347="zákl. přenesená",J347,0)</f>
        <v>0</v>
      </c>
      <c r="BH347" s="240">
        <f>IF(N347="sníž. přenesená",J347,0)</f>
        <v>0</v>
      </c>
      <c r="BI347" s="240">
        <f>IF(N347="nulová",J347,0)</f>
        <v>0</v>
      </c>
      <c r="BJ347" s="17" t="s">
        <v>91</v>
      </c>
      <c r="BK347" s="240">
        <f>ROUND(I347*H347,2)</f>
        <v>0</v>
      </c>
      <c r="BL347" s="17" t="s">
        <v>214</v>
      </c>
      <c r="BM347" s="239" t="s">
        <v>1004</v>
      </c>
    </row>
    <row r="348" s="2" customFormat="1" ht="6.96" customHeight="1">
      <c r="A348" s="38"/>
      <c r="B348" s="66"/>
      <c r="C348" s="67"/>
      <c r="D348" s="67"/>
      <c r="E348" s="67"/>
      <c r="F348" s="67"/>
      <c r="G348" s="67"/>
      <c r="H348" s="67"/>
      <c r="I348" s="67"/>
      <c r="J348" s="67"/>
      <c r="K348" s="67"/>
      <c r="L348" s="44"/>
      <c r="M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</row>
  </sheetData>
  <sheetProtection sheet="1" autoFilter="0" formatColumns="0" formatRows="0" objects="1" scenarios="1" spinCount="100000" saltValue="J7sa4SVwxuD2VPFvD1scokpBlwpasGKYZqnSsBahpen3KjWok3kxWnwnWOZ1gPEEQfdKDGet4TdY74I6XQMYPQ==" hashValue="UTrqwIZt3dMKeRICSO1Sd0InnJs61QcH8gBk4N75mM0/ON9NwOok1TwXUqeKT+pvLr46f/myAk2Tkq0s0xM0uA==" algorithmName="SHA-512" password="CC35"/>
  <autoFilter ref="C144:K347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33:H133"/>
    <mergeCell ref="E135:H135"/>
    <mergeCell ref="E137:H137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8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155</v>
      </c>
    </row>
    <row r="3" hidden="1" s="1" customFormat="1" ht="6.96" customHeight="1">
      <c r="B3" s="146"/>
      <c r="C3" s="147"/>
      <c r="D3" s="147"/>
      <c r="E3" s="147"/>
      <c r="F3" s="147"/>
      <c r="G3" s="147"/>
      <c r="H3" s="147"/>
      <c r="I3" s="147"/>
      <c r="J3" s="147"/>
      <c r="K3" s="147"/>
      <c r="L3" s="20"/>
      <c r="AT3" s="17" t="s">
        <v>85</v>
      </c>
    </row>
    <row r="4" hidden="1" s="1" customFormat="1" ht="24.96" customHeight="1">
      <c r="B4" s="20"/>
      <c r="D4" s="148" t="s">
        <v>156</v>
      </c>
      <c r="L4" s="20"/>
      <c r="M4" s="149" t="s">
        <v>10</v>
      </c>
      <c r="AT4" s="17" t="s">
        <v>4</v>
      </c>
    </row>
    <row r="5" hidden="1" s="1" customFormat="1" ht="6.96" customHeight="1">
      <c r="B5" s="20"/>
      <c r="L5" s="20"/>
    </row>
    <row r="6" hidden="1" s="1" customFormat="1" ht="12" customHeight="1">
      <c r="B6" s="20"/>
      <c r="D6" s="150" t="s">
        <v>16</v>
      </c>
      <c r="L6" s="20"/>
    </row>
    <row r="7" hidden="1" s="1" customFormat="1" ht="26.25" customHeight="1">
      <c r="B7" s="20"/>
      <c r="E7" s="151" t="str">
        <f>'Rekapitulace stavby'!K6</f>
        <v>Přestavba a rozšíření domova pro seniory Jiráskova č.p.193 Broumov</v>
      </c>
      <c r="F7" s="150"/>
      <c r="G7" s="150"/>
      <c r="H7" s="150"/>
      <c r="L7" s="20"/>
    </row>
    <row r="8" hidden="1" s="1" customFormat="1" ht="12" customHeight="1">
      <c r="B8" s="20"/>
      <c r="D8" s="150" t="s">
        <v>157</v>
      </c>
      <c r="L8" s="20"/>
    </row>
    <row r="9" hidden="1" s="2" customFormat="1" ht="16.5" customHeight="1">
      <c r="A9" s="38"/>
      <c r="B9" s="44"/>
      <c r="C9" s="38"/>
      <c r="D9" s="38"/>
      <c r="E9" s="151" t="s">
        <v>3361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hidden="1" s="2" customFormat="1" ht="12" customHeight="1">
      <c r="A10" s="38"/>
      <c r="B10" s="44"/>
      <c r="C10" s="38"/>
      <c r="D10" s="150" t="s">
        <v>159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hidden="1" s="2" customFormat="1" ht="16.5" customHeight="1">
      <c r="A11" s="38"/>
      <c r="B11" s="44"/>
      <c r="C11" s="38"/>
      <c r="D11" s="38"/>
      <c r="E11" s="152" t="s">
        <v>4157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hidden="1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hidden="1" s="2" customFormat="1" ht="12" customHeight="1">
      <c r="A13" s="38"/>
      <c r="B13" s="44"/>
      <c r="C13" s="38"/>
      <c r="D13" s="150" t="s">
        <v>18</v>
      </c>
      <c r="E13" s="38"/>
      <c r="F13" s="141" t="s">
        <v>1</v>
      </c>
      <c r="G13" s="38"/>
      <c r="H13" s="38"/>
      <c r="I13" s="150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hidden="1" s="2" customFormat="1" ht="12" customHeight="1">
      <c r="A14" s="38"/>
      <c r="B14" s="44"/>
      <c r="C14" s="38"/>
      <c r="D14" s="150" t="s">
        <v>20</v>
      </c>
      <c r="E14" s="38"/>
      <c r="F14" s="141" t="s">
        <v>21</v>
      </c>
      <c r="G14" s="38"/>
      <c r="H14" s="38"/>
      <c r="I14" s="150" t="s">
        <v>22</v>
      </c>
      <c r="J14" s="153" t="str">
        <f>'Rekapitulace stavby'!AN8</f>
        <v>13. 3. 2022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hidden="1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hidden="1" s="2" customFormat="1" ht="12" customHeight="1">
      <c r="A16" s="38"/>
      <c r="B16" s="44"/>
      <c r="C16" s="38"/>
      <c r="D16" s="150" t="s">
        <v>24</v>
      </c>
      <c r="E16" s="38"/>
      <c r="F16" s="38"/>
      <c r="G16" s="38"/>
      <c r="H16" s="38"/>
      <c r="I16" s="150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hidden="1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0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hidden="1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hidden="1" s="2" customFormat="1" ht="12" customHeight="1">
      <c r="A19" s="38"/>
      <c r="B19" s="44"/>
      <c r="C19" s="38"/>
      <c r="D19" s="150" t="s">
        <v>30</v>
      </c>
      <c r="E19" s="38"/>
      <c r="F19" s="38"/>
      <c r="G19" s="38"/>
      <c r="H19" s="38"/>
      <c r="I19" s="150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hidden="1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0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hidden="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hidden="1" s="2" customFormat="1" ht="12" customHeight="1">
      <c r="A22" s="38"/>
      <c r="B22" s="44"/>
      <c r="C22" s="38"/>
      <c r="D22" s="150" t="s">
        <v>32</v>
      </c>
      <c r="E22" s="38"/>
      <c r="F22" s="38"/>
      <c r="G22" s="38"/>
      <c r="H22" s="38"/>
      <c r="I22" s="150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hidden="1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0" t="s">
        <v>28</v>
      </c>
      <c r="J23" s="141" t="s">
        <v>1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hidden="1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hidden="1" s="2" customFormat="1" ht="12" customHeight="1">
      <c r="A25" s="38"/>
      <c r="B25" s="44"/>
      <c r="C25" s="38"/>
      <c r="D25" s="150" t="s">
        <v>36</v>
      </c>
      <c r="E25" s="38"/>
      <c r="F25" s="38"/>
      <c r="G25" s="38"/>
      <c r="H25" s="38"/>
      <c r="I25" s="150" t="s">
        <v>25</v>
      </c>
      <c r="J25" s="141" t="str">
        <f>IF('Rekapitulace stavby'!AN19="","",'Rekapitulace stavby'!AN19)</f>
        <v/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hidden="1" s="2" customFormat="1" ht="18" customHeight="1">
      <c r="A26" s="38"/>
      <c r="B26" s="44"/>
      <c r="C26" s="38"/>
      <c r="D26" s="38"/>
      <c r="E26" s="141" t="str">
        <f>IF('Rekapitulace stavby'!E20="","",'Rekapitulace stavby'!E20)</f>
        <v xml:space="preserve"> </v>
      </c>
      <c r="F26" s="38"/>
      <c r="G26" s="38"/>
      <c r="H26" s="38"/>
      <c r="I26" s="150" t="s">
        <v>28</v>
      </c>
      <c r="J26" s="141" t="str">
        <f>IF('Rekapitulace stavby'!AN20="","",'Rekapitulace stavby'!AN20)</f>
        <v/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hidden="1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hidden="1" s="2" customFormat="1" ht="12" customHeight="1">
      <c r="A28" s="38"/>
      <c r="B28" s="44"/>
      <c r="C28" s="38"/>
      <c r="D28" s="150" t="s">
        <v>37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hidden="1" s="8" customFormat="1" ht="16.5" customHeight="1">
      <c r="A29" s="154"/>
      <c r="B29" s="155"/>
      <c r="C29" s="154"/>
      <c r="D29" s="154"/>
      <c r="E29" s="156" t="s">
        <v>1</v>
      </c>
      <c r="F29" s="156"/>
      <c r="G29" s="156"/>
      <c r="H29" s="156"/>
      <c r="I29" s="154"/>
      <c r="J29" s="154"/>
      <c r="K29" s="154"/>
      <c r="L29" s="157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</row>
    <row r="30" hidden="1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hidden="1" s="2" customFormat="1" ht="6.96" customHeight="1">
      <c r="A31" s="38"/>
      <c r="B31" s="44"/>
      <c r="C31" s="38"/>
      <c r="D31" s="158"/>
      <c r="E31" s="158"/>
      <c r="F31" s="158"/>
      <c r="G31" s="158"/>
      <c r="H31" s="158"/>
      <c r="I31" s="158"/>
      <c r="J31" s="158"/>
      <c r="K31" s="158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hidden="1" s="2" customFormat="1" ht="25.44" customHeight="1">
      <c r="A32" s="38"/>
      <c r="B32" s="44"/>
      <c r="C32" s="38"/>
      <c r="D32" s="159" t="s">
        <v>38</v>
      </c>
      <c r="E32" s="38"/>
      <c r="F32" s="38"/>
      <c r="G32" s="38"/>
      <c r="H32" s="38"/>
      <c r="I32" s="38"/>
      <c r="J32" s="160">
        <f>ROUND(J124,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hidden="1" s="2" customFormat="1" ht="6.96" customHeight="1">
      <c r="A33" s="38"/>
      <c r="B33" s="44"/>
      <c r="C33" s="38"/>
      <c r="D33" s="158"/>
      <c r="E33" s="158"/>
      <c r="F33" s="158"/>
      <c r="G33" s="158"/>
      <c r="H33" s="158"/>
      <c r="I33" s="158"/>
      <c r="J33" s="158"/>
      <c r="K33" s="15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hidden="1" s="2" customFormat="1" ht="14.4" customHeight="1">
      <c r="A34" s="38"/>
      <c r="B34" s="44"/>
      <c r="C34" s="38"/>
      <c r="D34" s="38"/>
      <c r="E34" s="38"/>
      <c r="F34" s="161" t="s">
        <v>40</v>
      </c>
      <c r="G34" s="38"/>
      <c r="H34" s="38"/>
      <c r="I34" s="161" t="s">
        <v>39</v>
      </c>
      <c r="J34" s="161" t="s">
        <v>41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162" t="s">
        <v>42</v>
      </c>
      <c r="E35" s="150" t="s">
        <v>43</v>
      </c>
      <c r="F35" s="163">
        <f>ROUND((SUM(BE124:BE132)),  2)</f>
        <v>0</v>
      </c>
      <c r="G35" s="38"/>
      <c r="H35" s="38"/>
      <c r="I35" s="164">
        <v>0.20999999999999999</v>
      </c>
      <c r="J35" s="163">
        <f>ROUND(((SUM(BE124:BE132))*I35),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0" t="s">
        <v>44</v>
      </c>
      <c r="F36" s="163">
        <f>ROUND((SUM(BF124:BF132)),  2)</f>
        <v>0</v>
      </c>
      <c r="G36" s="38"/>
      <c r="H36" s="38"/>
      <c r="I36" s="164">
        <v>0.14999999999999999</v>
      </c>
      <c r="J36" s="163">
        <f>ROUND(((SUM(BF124:BF132))*I36),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0" t="s">
        <v>45</v>
      </c>
      <c r="F37" s="163">
        <f>ROUND((SUM(BG124:BG132)),  2)</f>
        <v>0</v>
      </c>
      <c r="G37" s="38"/>
      <c r="H37" s="38"/>
      <c r="I37" s="164">
        <v>0.20999999999999999</v>
      </c>
      <c r="J37" s="163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0" t="s">
        <v>46</v>
      </c>
      <c r="F38" s="163">
        <f>ROUND((SUM(BH124:BH132)),  2)</f>
        <v>0</v>
      </c>
      <c r="G38" s="38"/>
      <c r="H38" s="38"/>
      <c r="I38" s="164">
        <v>0.14999999999999999</v>
      </c>
      <c r="J38" s="163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0" t="s">
        <v>47</v>
      </c>
      <c r="F39" s="163">
        <f>ROUND((SUM(BI124:BI132)),  2)</f>
        <v>0</v>
      </c>
      <c r="G39" s="38"/>
      <c r="H39" s="38"/>
      <c r="I39" s="164">
        <v>0</v>
      </c>
      <c r="J39" s="163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hidden="1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hidden="1" s="2" customFormat="1" ht="25.44" customHeight="1">
      <c r="A41" s="38"/>
      <c r="B41" s="44"/>
      <c r="C41" s="165"/>
      <c r="D41" s="166" t="s">
        <v>48</v>
      </c>
      <c r="E41" s="167"/>
      <c r="F41" s="167"/>
      <c r="G41" s="168" t="s">
        <v>49</v>
      </c>
      <c r="H41" s="169" t="s">
        <v>50</v>
      </c>
      <c r="I41" s="167"/>
      <c r="J41" s="170">
        <f>SUM(J32:J39)</f>
        <v>0</v>
      </c>
      <c r="K41" s="171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hidden="1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hidden="1" s="1" customFormat="1" ht="14.4" customHeight="1">
      <c r="B43" s="20"/>
      <c r="L43" s="20"/>
    </row>
    <row r="44" hidden="1" s="1" customFormat="1" ht="14.4" customHeight="1">
      <c r="B44" s="20"/>
      <c r="L44" s="20"/>
    </row>
    <row r="45" hidden="1" s="1" customFormat="1" ht="14.4" customHeight="1">
      <c r="B45" s="20"/>
      <c r="L45" s="20"/>
    </row>
    <row r="46" hidden="1" s="1" customFormat="1" ht="14.4" customHeight="1">
      <c r="B46" s="20"/>
      <c r="L46" s="20"/>
    </row>
    <row r="47" hidden="1" s="1" customFormat="1" ht="14.4" customHeight="1">
      <c r="B47" s="20"/>
      <c r="L47" s="20"/>
    </row>
    <row r="48" hidden="1" s="1" customFormat="1" ht="14.4" customHeight="1">
      <c r="B48" s="20"/>
      <c r="L48" s="20"/>
    </row>
    <row r="49" hidden="1" s="1" customFormat="1" ht="14.4" customHeight="1">
      <c r="B49" s="20"/>
      <c r="L49" s="20"/>
    </row>
    <row r="50" hidden="1" s="2" customFormat="1" ht="14.4" customHeight="1">
      <c r="B50" s="63"/>
      <c r="D50" s="172" t="s">
        <v>51</v>
      </c>
      <c r="E50" s="173"/>
      <c r="F50" s="173"/>
      <c r="G50" s="172" t="s">
        <v>52</v>
      </c>
      <c r="H50" s="173"/>
      <c r="I50" s="173"/>
      <c r="J50" s="173"/>
      <c r="K50" s="173"/>
      <c r="L50" s="63"/>
    </row>
    <row r="51" hidden="1">
      <c r="B51" s="20"/>
      <c r="L51" s="20"/>
    </row>
    <row r="52" hidden="1">
      <c r="B52" s="20"/>
      <c r="L52" s="20"/>
    </row>
    <row r="53" hidden="1">
      <c r="B53" s="20"/>
      <c r="L53" s="20"/>
    </row>
    <row r="54" hidden="1">
      <c r="B54" s="20"/>
      <c r="L54" s="20"/>
    </row>
    <row r="55" hidden="1">
      <c r="B55" s="20"/>
      <c r="L55" s="20"/>
    </row>
    <row r="56" hidden="1">
      <c r="B56" s="20"/>
      <c r="L56" s="20"/>
    </row>
    <row r="57" hidden="1">
      <c r="B57" s="20"/>
      <c r="L57" s="20"/>
    </row>
    <row r="58" hidden="1">
      <c r="B58" s="20"/>
      <c r="L58" s="20"/>
    </row>
    <row r="59" hidden="1">
      <c r="B59" s="20"/>
      <c r="L59" s="20"/>
    </row>
    <row r="60" hidden="1">
      <c r="B60" s="20"/>
      <c r="L60" s="20"/>
    </row>
    <row r="61" hidden="1" s="2" customFormat="1">
      <c r="A61" s="38"/>
      <c r="B61" s="44"/>
      <c r="C61" s="38"/>
      <c r="D61" s="174" t="s">
        <v>53</v>
      </c>
      <c r="E61" s="175"/>
      <c r="F61" s="176" t="s">
        <v>54</v>
      </c>
      <c r="G61" s="174" t="s">
        <v>53</v>
      </c>
      <c r="H61" s="175"/>
      <c r="I61" s="175"/>
      <c r="J61" s="177" t="s">
        <v>54</v>
      </c>
      <c r="K61" s="175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 hidden="1">
      <c r="B62" s="20"/>
      <c r="L62" s="20"/>
    </row>
    <row r="63" hidden="1">
      <c r="B63" s="20"/>
      <c r="L63" s="20"/>
    </row>
    <row r="64" hidden="1">
      <c r="B64" s="20"/>
      <c r="L64" s="20"/>
    </row>
    <row r="65" hidden="1" s="2" customFormat="1">
      <c r="A65" s="38"/>
      <c r="B65" s="44"/>
      <c r="C65" s="38"/>
      <c r="D65" s="172" t="s">
        <v>55</v>
      </c>
      <c r="E65" s="178"/>
      <c r="F65" s="178"/>
      <c r="G65" s="172" t="s">
        <v>56</v>
      </c>
      <c r="H65" s="178"/>
      <c r="I65" s="178"/>
      <c r="J65" s="178"/>
      <c r="K65" s="178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 hidden="1">
      <c r="B66" s="20"/>
      <c r="L66" s="20"/>
    </row>
    <row r="67" hidden="1">
      <c r="B67" s="20"/>
      <c r="L67" s="20"/>
    </row>
    <row r="68" hidden="1">
      <c r="B68" s="20"/>
      <c r="L68" s="20"/>
    </row>
    <row r="69" hidden="1">
      <c r="B69" s="20"/>
      <c r="L69" s="20"/>
    </row>
    <row r="70" hidden="1">
      <c r="B70" s="20"/>
      <c r="L70" s="20"/>
    </row>
    <row r="71" hidden="1">
      <c r="B71" s="20"/>
      <c r="L71" s="20"/>
    </row>
    <row r="72" hidden="1">
      <c r="B72" s="20"/>
      <c r="L72" s="20"/>
    </row>
    <row r="73" hidden="1">
      <c r="B73" s="20"/>
      <c r="L73" s="20"/>
    </row>
    <row r="74" hidden="1">
      <c r="B74" s="20"/>
      <c r="L74" s="20"/>
    </row>
    <row r="75" hidden="1">
      <c r="B75" s="20"/>
      <c r="L75" s="20"/>
    </row>
    <row r="76" hidden="1" s="2" customFormat="1">
      <c r="A76" s="38"/>
      <c r="B76" s="44"/>
      <c r="C76" s="38"/>
      <c r="D76" s="174" t="s">
        <v>53</v>
      </c>
      <c r="E76" s="175"/>
      <c r="F76" s="176" t="s">
        <v>54</v>
      </c>
      <c r="G76" s="174" t="s">
        <v>53</v>
      </c>
      <c r="H76" s="175"/>
      <c r="I76" s="175"/>
      <c r="J76" s="177" t="s">
        <v>54</v>
      </c>
      <c r="K76" s="175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hidden="1" s="2" customFormat="1" ht="14.4" customHeight="1">
      <c r="A77" s="38"/>
      <c r="B77" s="179"/>
      <c r="C77" s="180"/>
      <c r="D77" s="180"/>
      <c r="E77" s="180"/>
      <c r="F77" s="180"/>
      <c r="G77" s="180"/>
      <c r="H77" s="180"/>
      <c r="I77" s="180"/>
      <c r="J77" s="180"/>
      <c r="K77" s="180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hidden="1"/>
    <row r="79" hidden="1"/>
    <row r="80" hidden="1"/>
    <row r="81" hidden="1" s="2" customFormat="1" ht="6.96" customHeight="1">
      <c r="A81" s="38"/>
      <c r="B81" s="181"/>
      <c r="C81" s="182"/>
      <c r="D81" s="182"/>
      <c r="E81" s="182"/>
      <c r="F81" s="182"/>
      <c r="G81" s="182"/>
      <c r="H81" s="182"/>
      <c r="I81" s="182"/>
      <c r="J81" s="182"/>
      <c r="K81" s="182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hidden="1" s="2" customFormat="1" ht="24.96" customHeight="1">
      <c r="A82" s="38"/>
      <c r="B82" s="39"/>
      <c r="C82" s="23" t="s">
        <v>161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hidden="1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hidden="1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hidden="1" s="2" customFormat="1" ht="26.25" customHeight="1">
      <c r="A85" s="38"/>
      <c r="B85" s="39"/>
      <c r="C85" s="40"/>
      <c r="D85" s="40"/>
      <c r="E85" s="183" t="str">
        <f>E7</f>
        <v>Přestavba a rozšíření domova pro seniory Jiráskova č.p.193 Broumov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hidden="1" s="1" customFormat="1" ht="12" customHeight="1">
      <c r="B86" s="21"/>
      <c r="C86" s="32" t="s">
        <v>157</v>
      </c>
      <c r="D86" s="22"/>
      <c r="E86" s="22"/>
      <c r="F86" s="22"/>
      <c r="G86" s="22"/>
      <c r="H86" s="22"/>
      <c r="I86" s="22"/>
      <c r="J86" s="22"/>
      <c r="K86" s="22"/>
      <c r="L86" s="20"/>
    </row>
    <row r="87" hidden="1" s="2" customFormat="1" ht="16.5" customHeight="1">
      <c r="A87" s="38"/>
      <c r="B87" s="39"/>
      <c r="C87" s="40"/>
      <c r="D87" s="40"/>
      <c r="E87" s="183" t="s">
        <v>3361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hidden="1" s="2" customFormat="1" ht="12" customHeight="1">
      <c r="A88" s="38"/>
      <c r="B88" s="39"/>
      <c r="C88" s="32" t="s">
        <v>159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hidden="1" s="2" customFormat="1" ht="16.5" customHeight="1">
      <c r="A89" s="38"/>
      <c r="B89" s="39"/>
      <c r="C89" s="40"/>
      <c r="D89" s="40"/>
      <c r="E89" s="76" t="str">
        <f>E11</f>
        <v>VON - Vedlejší a ostatní rozpočtové náklady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hidden="1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hidden="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13. 3. 2022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hidden="1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hidden="1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 třída Masarykova 239,55001 Broumov</v>
      </c>
      <c r="G93" s="40"/>
      <c r="H93" s="40"/>
      <c r="I93" s="32" t="s">
        <v>32</v>
      </c>
      <c r="J93" s="36" t="str">
        <f>E23</f>
        <v xml:space="preserve">Ing. Ondřej Nesměrák, Ploštilova 1379,14300 Praha 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hidden="1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36</v>
      </c>
      <c r="J94" s="36" t="str">
        <f>E26</f>
        <v xml:space="preserve"> 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hidden="1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hidden="1" s="2" customFormat="1" ht="29.28" customHeight="1">
      <c r="A96" s="38"/>
      <c r="B96" s="39"/>
      <c r="C96" s="184" t="s">
        <v>162</v>
      </c>
      <c r="D96" s="185"/>
      <c r="E96" s="185"/>
      <c r="F96" s="185"/>
      <c r="G96" s="185"/>
      <c r="H96" s="185"/>
      <c r="I96" s="185"/>
      <c r="J96" s="186" t="s">
        <v>163</v>
      </c>
      <c r="K96" s="185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hidden="1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hidden="1" s="2" customFormat="1" ht="22.8" customHeight="1">
      <c r="A98" s="38"/>
      <c r="B98" s="39"/>
      <c r="C98" s="187" t="s">
        <v>164</v>
      </c>
      <c r="D98" s="40"/>
      <c r="E98" s="40"/>
      <c r="F98" s="40"/>
      <c r="G98" s="40"/>
      <c r="H98" s="40"/>
      <c r="I98" s="40"/>
      <c r="J98" s="110">
        <f>J124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165</v>
      </c>
    </row>
    <row r="99" hidden="1" s="9" customFormat="1" ht="24.96" customHeight="1">
      <c r="A99" s="9"/>
      <c r="B99" s="188"/>
      <c r="C99" s="189"/>
      <c r="D99" s="190" t="s">
        <v>2626</v>
      </c>
      <c r="E99" s="191"/>
      <c r="F99" s="191"/>
      <c r="G99" s="191"/>
      <c r="H99" s="191"/>
      <c r="I99" s="191"/>
      <c r="J99" s="192">
        <f>J125</f>
        <v>0</v>
      </c>
      <c r="K99" s="189"/>
      <c r="L99" s="193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hidden="1" s="10" customFormat="1" ht="19.92" customHeight="1">
      <c r="A100" s="10"/>
      <c r="B100" s="194"/>
      <c r="C100" s="133"/>
      <c r="D100" s="195" t="s">
        <v>2627</v>
      </c>
      <c r="E100" s="196"/>
      <c r="F100" s="196"/>
      <c r="G100" s="196"/>
      <c r="H100" s="196"/>
      <c r="I100" s="196"/>
      <c r="J100" s="197">
        <f>J126</f>
        <v>0</v>
      </c>
      <c r="K100" s="133"/>
      <c r="L100" s="198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hidden="1" s="10" customFormat="1" ht="19.92" customHeight="1">
      <c r="A101" s="10"/>
      <c r="B101" s="194"/>
      <c r="C101" s="133"/>
      <c r="D101" s="195" t="s">
        <v>2628</v>
      </c>
      <c r="E101" s="196"/>
      <c r="F101" s="196"/>
      <c r="G101" s="196"/>
      <c r="H101" s="196"/>
      <c r="I101" s="196"/>
      <c r="J101" s="197">
        <f>J128</f>
        <v>0</v>
      </c>
      <c r="K101" s="133"/>
      <c r="L101" s="198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hidden="1" s="10" customFormat="1" ht="19.92" customHeight="1">
      <c r="A102" s="10"/>
      <c r="B102" s="194"/>
      <c r="C102" s="133"/>
      <c r="D102" s="195" t="s">
        <v>2629</v>
      </c>
      <c r="E102" s="196"/>
      <c r="F102" s="196"/>
      <c r="G102" s="196"/>
      <c r="H102" s="196"/>
      <c r="I102" s="196"/>
      <c r="J102" s="197">
        <f>J130</f>
        <v>0</v>
      </c>
      <c r="K102" s="133"/>
      <c r="L102" s="198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hidden="1" s="2" customFormat="1" ht="21.84" customHeight="1">
      <c r="A103" s="38"/>
      <c r="B103" s="39"/>
      <c r="C103" s="40"/>
      <c r="D103" s="40"/>
      <c r="E103" s="40"/>
      <c r="F103" s="40"/>
      <c r="G103" s="40"/>
      <c r="H103" s="40"/>
      <c r="I103" s="40"/>
      <c r="J103" s="40"/>
      <c r="K103" s="40"/>
      <c r="L103" s="63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</row>
    <row r="104" hidden="1" s="2" customFormat="1" ht="6.96" customHeight="1">
      <c r="A104" s="38"/>
      <c r="B104" s="66"/>
      <c r="C104" s="67"/>
      <c r="D104" s="67"/>
      <c r="E104" s="67"/>
      <c r="F104" s="67"/>
      <c r="G104" s="67"/>
      <c r="H104" s="67"/>
      <c r="I104" s="67"/>
      <c r="J104" s="67"/>
      <c r="K104" s="67"/>
      <c r="L104" s="63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</row>
    <row r="105" hidden="1"/>
    <row r="106" hidden="1"/>
    <row r="107" hidden="1"/>
    <row r="108" s="2" customFormat="1" ht="6.96" customHeight="1">
      <c r="A108" s="38"/>
      <c r="B108" s="68"/>
      <c r="C108" s="69"/>
      <c r="D108" s="69"/>
      <c r="E108" s="69"/>
      <c r="F108" s="69"/>
      <c r="G108" s="69"/>
      <c r="H108" s="69"/>
      <c r="I108" s="69"/>
      <c r="J108" s="69"/>
      <c r="K108" s="69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24.96" customHeight="1">
      <c r="A109" s="38"/>
      <c r="B109" s="39"/>
      <c r="C109" s="23" t="s">
        <v>193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6.96" customHeight="1">
      <c r="A110" s="38"/>
      <c r="B110" s="39"/>
      <c r="C110" s="40"/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16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26.25" customHeight="1">
      <c r="A112" s="38"/>
      <c r="B112" s="39"/>
      <c r="C112" s="40"/>
      <c r="D112" s="40"/>
      <c r="E112" s="183" t="str">
        <f>E7</f>
        <v>Přestavba a rozšíření domova pro seniory Jiráskova č.p.193 Broumov</v>
      </c>
      <c r="F112" s="32"/>
      <c r="G112" s="32"/>
      <c r="H112" s="32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1" customFormat="1" ht="12" customHeight="1">
      <c r="B113" s="21"/>
      <c r="C113" s="32" t="s">
        <v>157</v>
      </c>
      <c r="D113" s="22"/>
      <c r="E113" s="22"/>
      <c r="F113" s="22"/>
      <c r="G113" s="22"/>
      <c r="H113" s="22"/>
      <c r="I113" s="22"/>
      <c r="J113" s="22"/>
      <c r="K113" s="22"/>
      <c r="L113" s="20"/>
    </row>
    <row r="114" s="2" customFormat="1" ht="16.5" customHeight="1">
      <c r="A114" s="38"/>
      <c r="B114" s="39"/>
      <c r="C114" s="40"/>
      <c r="D114" s="40"/>
      <c r="E114" s="183" t="s">
        <v>3361</v>
      </c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159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76" t="str">
        <f>E11</f>
        <v>VON - Vedlejší a ostatní rozpočtové náklady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20</v>
      </c>
      <c r="D118" s="40"/>
      <c r="E118" s="40"/>
      <c r="F118" s="27" t="str">
        <f>F14</f>
        <v xml:space="preserve"> </v>
      </c>
      <c r="G118" s="40"/>
      <c r="H118" s="40"/>
      <c r="I118" s="32" t="s">
        <v>22</v>
      </c>
      <c r="J118" s="79" t="str">
        <f>IF(J14="","",J14)</f>
        <v>13. 3. 2022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40.05" customHeight="1">
      <c r="A120" s="38"/>
      <c r="B120" s="39"/>
      <c r="C120" s="32" t="s">
        <v>24</v>
      </c>
      <c r="D120" s="40"/>
      <c r="E120" s="40"/>
      <c r="F120" s="27" t="str">
        <f>E17</f>
        <v>Město Broumov, třída Masarykova 239,55001 Broumov</v>
      </c>
      <c r="G120" s="40"/>
      <c r="H120" s="40"/>
      <c r="I120" s="32" t="s">
        <v>32</v>
      </c>
      <c r="J120" s="36" t="str">
        <f>E23</f>
        <v xml:space="preserve">Ing. Ondřej Nesměrák, Ploštilova 1379,14300 Praha 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5.15" customHeight="1">
      <c r="A121" s="38"/>
      <c r="B121" s="39"/>
      <c r="C121" s="32" t="s">
        <v>30</v>
      </c>
      <c r="D121" s="40"/>
      <c r="E121" s="40"/>
      <c r="F121" s="27" t="str">
        <f>IF(E20="","",E20)</f>
        <v>Vyplň údaj</v>
      </c>
      <c r="G121" s="40"/>
      <c r="H121" s="40"/>
      <c r="I121" s="32" t="s">
        <v>36</v>
      </c>
      <c r="J121" s="36" t="str">
        <f>E26</f>
        <v xml:space="preserve"> 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0.32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11" customFormat="1" ht="29.28" customHeight="1">
      <c r="A123" s="199"/>
      <c r="B123" s="200"/>
      <c r="C123" s="201" t="s">
        <v>194</v>
      </c>
      <c r="D123" s="202" t="s">
        <v>63</v>
      </c>
      <c r="E123" s="202" t="s">
        <v>59</v>
      </c>
      <c r="F123" s="202" t="s">
        <v>60</v>
      </c>
      <c r="G123" s="202" t="s">
        <v>195</v>
      </c>
      <c r="H123" s="202" t="s">
        <v>196</v>
      </c>
      <c r="I123" s="202" t="s">
        <v>197</v>
      </c>
      <c r="J123" s="203" t="s">
        <v>163</v>
      </c>
      <c r="K123" s="204" t="s">
        <v>198</v>
      </c>
      <c r="L123" s="205"/>
      <c r="M123" s="100" t="s">
        <v>1</v>
      </c>
      <c r="N123" s="101" t="s">
        <v>42</v>
      </c>
      <c r="O123" s="101" t="s">
        <v>199</v>
      </c>
      <c r="P123" s="101" t="s">
        <v>200</v>
      </c>
      <c r="Q123" s="101" t="s">
        <v>201</v>
      </c>
      <c r="R123" s="101" t="s">
        <v>202</v>
      </c>
      <c r="S123" s="101" t="s">
        <v>203</v>
      </c>
      <c r="T123" s="102" t="s">
        <v>204</v>
      </c>
      <c r="U123" s="199"/>
      <c r="V123" s="199"/>
      <c r="W123" s="199"/>
      <c r="X123" s="199"/>
      <c r="Y123" s="199"/>
      <c r="Z123" s="199"/>
      <c r="AA123" s="199"/>
      <c r="AB123" s="199"/>
      <c r="AC123" s="199"/>
      <c r="AD123" s="199"/>
      <c r="AE123" s="199"/>
    </row>
    <row r="124" s="2" customFormat="1" ht="22.8" customHeight="1">
      <c r="A124" s="38"/>
      <c r="B124" s="39"/>
      <c r="C124" s="107" t="s">
        <v>205</v>
      </c>
      <c r="D124" s="40"/>
      <c r="E124" s="40"/>
      <c r="F124" s="40"/>
      <c r="G124" s="40"/>
      <c r="H124" s="40"/>
      <c r="I124" s="40"/>
      <c r="J124" s="206">
        <f>BK124</f>
        <v>0</v>
      </c>
      <c r="K124" s="40"/>
      <c r="L124" s="44"/>
      <c r="M124" s="103"/>
      <c r="N124" s="207"/>
      <c r="O124" s="104"/>
      <c r="P124" s="208">
        <f>P125</f>
        <v>0</v>
      </c>
      <c r="Q124" s="104"/>
      <c r="R124" s="208">
        <f>R125</f>
        <v>0</v>
      </c>
      <c r="S124" s="104"/>
      <c r="T124" s="209">
        <f>T125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77</v>
      </c>
      <c r="AU124" s="17" t="s">
        <v>165</v>
      </c>
      <c r="BK124" s="210">
        <f>BK125</f>
        <v>0</v>
      </c>
    </row>
    <row r="125" s="12" customFormat="1" ht="25.92" customHeight="1">
      <c r="A125" s="12"/>
      <c r="B125" s="211"/>
      <c r="C125" s="212"/>
      <c r="D125" s="213" t="s">
        <v>77</v>
      </c>
      <c r="E125" s="214" t="s">
        <v>2630</v>
      </c>
      <c r="F125" s="214" t="s">
        <v>2630</v>
      </c>
      <c r="G125" s="212"/>
      <c r="H125" s="212"/>
      <c r="I125" s="215"/>
      <c r="J125" s="216">
        <f>BK125</f>
        <v>0</v>
      </c>
      <c r="K125" s="212"/>
      <c r="L125" s="217"/>
      <c r="M125" s="218"/>
      <c r="N125" s="219"/>
      <c r="O125" s="219"/>
      <c r="P125" s="220">
        <f>P126+P128+P130</f>
        <v>0</v>
      </c>
      <c r="Q125" s="219"/>
      <c r="R125" s="220">
        <f>R126+R128+R130</f>
        <v>0</v>
      </c>
      <c r="S125" s="219"/>
      <c r="T125" s="221">
        <f>T126+T128+T130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22" t="s">
        <v>233</v>
      </c>
      <c r="AT125" s="223" t="s">
        <v>77</v>
      </c>
      <c r="AU125" s="223" t="s">
        <v>78</v>
      </c>
      <c r="AY125" s="222" t="s">
        <v>208</v>
      </c>
      <c r="BK125" s="224">
        <f>BK126+BK128+BK130</f>
        <v>0</v>
      </c>
    </row>
    <row r="126" s="12" customFormat="1" ht="22.8" customHeight="1">
      <c r="A126" s="12"/>
      <c r="B126" s="211"/>
      <c r="C126" s="212"/>
      <c r="D126" s="213" t="s">
        <v>77</v>
      </c>
      <c r="E126" s="225" t="s">
        <v>2631</v>
      </c>
      <c r="F126" s="225" t="s">
        <v>2632</v>
      </c>
      <c r="G126" s="212"/>
      <c r="H126" s="212"/>
      <c r="I126" s="215"/>
      <c r="J126" s="226">
        <f>BK126</f>
        <v>0</v>
      </c>
      <c r="K126" s="212"/>
      <c r="L126" s="217"/>
      <c r="M126" s="218"/>
      <c r="N126" s="219"/>
      <c r="O126" s="219"/>
      <c r="P126" s="220">
        <f>P127</f>
        <v>0</v>
      </c>
      <c r="Q126" s="219"/>
      <c r="R126" s="220">
        <f>R127</f>
        <v>0</v>
      </c>
      <c r="S126" s="219"/>
      <c r="T126" s="221">
        <f>T127</f>
        <v>0</v>
      </c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R126" s="222" t="s">
        <v>85</v>
      </c>
      <c r="AT126" s="223" t="s">
        <v>77</v>
      </c>
      <c r="AU126" s="223" t="s">
        <v>85</v>
      </c>
      <c r="AY126" s="222" t="s">
        <v>208</v>
      </c>
      <c r="BK126" s="224">
        <f>BK127</f>
        <v>0</v>
      </c>
    </row>
    <row r="127" s="2" customFormat="1" ht="37.8" customHeight="1">
      <c r="A127" s="38"/>
      <c r="B127" s="39"/>
      <c r="C127" s="227" t="s">
        <v>85</v>
      </c>
      <c r="D127" s="227" t="s">
        <v>210</v>
      </c>
      <c r="E127" s="228" t="s">
        <v>2633</v>
      </c>
      <c r="F127" s="229" t="s">
        <v>2634</v>
      </c>
      <c r="G127" s="230" t="s">
        <v>1288</v>
      </c>
      <c r="H127" s="231">
        <v>1</v>
      </c>
      <c r="I127" s="232"/>
      <c r="J127" s="233">
        <f>ROUND(I127*H127,2)</f>
        <v>0</v>
      </c>
      <c r="K127" s="234"/>
      <c r="L127" s="44"/>
      <c r="M127" s="235" t="s">
        <v>1</v>
      </c>
      <c r="N127" s="236" t="s">
        <v>44</v>
      </c>
      <c r="O127" s="91"/>
      <c r="P127" s="237">
        <f>O127*H127</f>
        <v>0</v>
      </c>
      <c r="Q127" s="237">
        <v>0</v>
      </c>
      <c r="R127" s="237">
        <f>Q127*H127</f>
        <v>0</v>
      </c>
      <c r="S127" s="237">
        <v>0</v>
      </c>
      <c r="T127" s="238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9" t="s">
        <v>214</v>
      </c>
      <c r="AT127" s="239" t="s">
        <v>210</v>
      </c>
      <c r="AU127" s="239" t="s">
        <v>91</v>
      </c>
      <c r="AY127" s="17" t="s">
        <v>208</v>
      </c>
      <c r="BE127" s="240">
        <f>IF(N127="základní",J127,0)</f>
        <v>0</v>
      </c>
      <c r="BF127" s="240">
        <f>IF(N127="snížená",J127,0)</f>
        <v>0</v>
      </c>
      <c r="BG127" s="240">
        <f>IF(N127="zákl. přenesená",J127,0)</f>
        <v>0</v>
      </c>
      <c r="BH127" s="240">
        <f>IF(N127="sníž. přenesená",J127,0)</f>
        <v>0</v>
      </c>
      <c r="BI127" s="240">
        <f>IF(N127="nulová",J127,0)</f>
        <v>0</v>
      </c>
      <c r="BJ127" s="17" t="s">
        <v>91</v>
      </c>
      <c r="BK127" s="240">
        <f>ROUND(I127*H127,2)</f>
        <v>0</v>
      </c>
      <c r="BL127" s="17" t="s">
        <v>214</v>
      </c>
      <c r="BM127" s="239" t="s">
        <v>91</v>
      </c>
    </row>
    <row r="128" s="12" customFormat="1" ht="22.8" customHeight="1">
      <c r="A128" s="12"/>
      <c r="B128" s="211"/>
      <c r="C128" s="212"/>
      <c r="D128" s="213" t="s">
        <v>77</v>
      </c>
      <c r="E128" s="225" t="s">
        <v>2635</v>
      </c>
      <c r="F128" s="225" t="s">
        <v>2636</v>
      </c>
      <c r="G128" s="212"/>
      <c r="H128" s="212"/>
      <c r="I128" s="215"/>
      <c r="J128" s="226">
        <f>BK128</f>
        <v>0</v>
      </c>
      <c r="K128" s="212"/>
      <c r="L128" s="217"/>
      <c r="M128" s="218"/>
      <c r="N128" s="219"/>
      <c r="O128" s="219"/>
      <c r="P128" s="220">
        <f>P129</f>
        <v>0</v>
      </c>
      <c r="Q128" s="219"/>
      <c r="R128" s="220">
        <f>R129</f>
        <v>0</v>
      </c>
      <c r="S128" s="219"/>
      <c r="T128" s="221">
        <f>T129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22" t="s">
        <v>85</v>
      </c>
      <c r="AT128" s="223" t="s">
        <v>77</v>
      </c>
      <c r="AU128" s="223" t="s">
        <v>85</v>
      </c>
      <c r="AY128" s="222" t="s">
        <v>208</v>
      </c>
      <c r="BK128" s="224">
        <f>BK129</f>
        <v>0</v>
      </c>
    </row>
    <row r="129" s="2" customFormat="1" ht="16.5" customHeight="1">
      <c r="A129" s="38"/>
      <c r="B129" s="39"/>
      <c r="C129" s="227" t="s">
        <v>91</v>
      </c>
      <c r="D129" s="227" t="s">
        <v>210</v>
      </c>
      <c r="E129" s="228" t="s">
        <v>2637</v>
      </c>
      <c r="F129" s="229" t="s">
        <v>2638</v>
      </c>
      <c r="G129" s="230" t="s">
        <v>351</v>
      </c>
      <c r="H129" s="231">
        <v>1</v>
      </c>
      <c r="I129" s="232"/>
      <c r="J129" s="233">
        <f>ROUND(I129*H129,2)</f>
        <v>0</v>
      </c>
      <c r="K129" s="234"/>
      <c r="L129" s="44"/>
      <c r="M129" s="235" t="s">
        <v>1</v>
      </c>
      <c r="N129" s="236" t="s">
        <v>44</v>
      </c>
      <c r="O129" s="91"/>
      <c r="P129" s="237">
        <f>O129*H129</f>
        <v>0</v>
      </c>
      <c r="Q129" s="237">
        <v>0</v>
      </c>
      <c r="R129" s="237">
        <f>Q129*H129</f>
        <v>0</v>
      </c>
      <c r="S129" s="237">
        <v>0</v>
      </c>
      <c r="T129" s="238">
        <f>S129*H129</f>
        <v>0</v>
      </c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R129" s="239" t="s">
        <v>214</v>
      </c>
      <c r="AT129" s="239" t="s">
        <v>210</v>
      </c>
      <c r="AU129" s="239" t="s">
        <v>91</v>
      </c>
      <c r="AY129" s="17" t="s">
        <v>208</v>
      </c>
      <c r="BE129" s="240">
        <f>IF(N129="základní",J129,0)</f>
        <v>0</v>
      </c>
      <c r="BF129" s="240">
        <f>IF(N129="snížená",J129,0)</f>
        <v>0</v>
      </c>
      <c r="BG129" s="240">
        <f>IF(N129="zákl. přenesená",J129,0)</f>
        <v>0</v>
      </c>
      <c r="BH129" s="240">
        <f>IF(N129="sníž. přenesená",J129,0)</f>
        <v>0</v>
      </c>
      <c r="BI129" s="240">
        <f>IF(N129="nulová",J129,0)</f>
        <v>0</v>
      </c>
      <c r="BJ129" s="17" t="s">
        <v>91</v>
      </c>
      <c r="BK129" s="240">
        <f>ROUND(I129*H129,2)</f>
        <v>0</v>
      </c>
      <c r="BL129" s="17" t="s">
        <v>214</v>
      </c>
      <c r="BM129" s="239" t="s">
        <v>214</v>
      </c>
    </row>
    <row r="130" s="12" customFormat="1" ht="22.8" customHeight="1">
      <c r="A130" s="12"/>
      <c r="B130" s="211"/>
      <c r="C130" s="212"/>
      <c r="D130" s="213" t="s">
        <v>77</v>
      </c>
      <c r="E130" s="225" t="s">
        <v>2639</v>
      </c>
      <c r="F130" s="225" t="s">
        <v>2640</v>
      </c>
      <c r="G130" s="212"/>
      <c r="H130" s="212"/>
      <c r="I130" s="215"/>
      <c r="J130" s="226">
        <f>BK130</f>
        <v>0</v>
      </c>
      <c r="K130" s="212"/>
      <c r="L130" s="217"/>
      <c r="M130" s="218"/>
      <c r="N130" s="219"/>
      <c r="O130" s="219"/>
      <c r="P130" s="220">
        <f>SUM(P131:P132)</f>
        <v>0</v>
      </c>
      <c r="Q130" s="219"/>
      <c r="R130" s="220">
        <f>SUM(R131:R132)</f>
        <v>0</v>
      </c>
      <c r="S130" s="219"/>
      <c r="T130" s="221">
        <f>SUM(T131:T132)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85</v>
      </c>
      <c r="AT130" s="223" t="s">
        <v>77</v>
      </c>
      <c r="AU130" s="223" t="s">
        <v>85</v>
      </c>
      <c r="AY130" s="222" t="s">
        <v>208</v>
      </c>
      <c r="BK130" s="224">
        <f>SUM(BK131:BK132)</f>
        <v>0</v>
      </c>
    </row>
    <row r="131" s="2" customFormat="1" ht="16.5" customHeight="1">
      <c r="A131" s="38"/>
      <c r="B131" s="39"/>
      <c r="C131" s="227" t="s">
        <v>223</v>
      </c>
      <c r="D131" s="227" t="s">
        <v>210</v>
      </c>
      <c r="E131" s="228" t="s">
        <v>2641</v>
      </c>
      <c r="F131" s="229" t="s">
        <v>2642</v>
      </c>
      <c r="G131" s="230" t="s">
        <v>1288</v>
      </c>
      <c r="H131" s="231">
        <v>1</v>
      </c>
      <c r="I131" s="232"/>
      <c r="J131" s="233">
        <f>ROUND(I131*H131,2)</f>
        <v>0</v>
      </c>
      <c r="K131" s="234"/>
      <c r="L131" s="44"/>
      <c r="M131" s="235" t="s">
        <v>1</v>
      </c>
      <c r="N131" s="236" t="s">
        <v>44</v>
      </c>
      <c r="O131" s="91"/>
      <c r="P131" s="237">
        <f>O131*H131</f>
        <v>0</v>
      </c>
      <c r="Q131" s="237">
        <v>0</v>
      </c>
      <c r="R131" s="237">
        <f>Q131*H131</f>
        <v>0</v>
      </c>
      <c r="S131" s="237">
        <v>0</v>
      </c>
      <c r="T131" s="238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9" t="s">
        <v>214</v>
      </c>
      <c r="AT131" s="239" t="s">
        <v>210</v>
      </c>
      <c r="AU131" s="239" t="s">
        <v>91</v>
      </c>
      <c r="AY131" s="17" t="s">
        <v>208</v>
      </c>
      <c r="BE131" s="240">
        <f>IF(N131="základní",J131,0)</f>
        <v>0</v>
      </c>
      <c r="BF131" s="240">
        <f>IF(N131="snížená",J131,0)</f>
        <v>0</v>
      </c>
      <c r="BG131" s="240">
        <f>IF(N131="zákl. přenesená",J131,0)</f>
        <v>0</v>
      </c>
      <c r="BH131" s="240">
        <f>IF(N131="sníž. přenesená",J131,0)</f>
        <v>0</v>
      </c>
      <c r="BI131" s="240">
        <f>IF(N131="nulová",J131,0)</f>
        <v>0</v>
      </c>
      <c r="BJ131" s="17" t="s">
        <v>91</v>
      </c>
      <c r="BK131" s="240">
        <f>ROUND(I131*H131,2)</f>
        <v>0</v>
      </c>
      <c r="BL131" s="17" t="s">
        <v>214</v>
      </c>
      <c r="BM131" s="239" t="s">
        <v>226</v>
      </c>
    </row>
    <row r="132" s="2" customFormat="1" ht="16.5" customHeight="1">
      <c r="A132" s="38"/>
      <c r="B132" s="39"/>
      <c r="C132" s="227" t="s">
        <v>214</v>
      </c>
      <c r="D132" s="227" t="s">
        <v>210</v>
      </c>
      <c r="E132" s="228" t="s">
        <v>2643</v>
      </c>
      <c r="F132" s="229" t="s">
        <v>2644</v>
      </c>
      <c r="G132" s="230" t="s">
        <v>1288</v>
      </c>
      <c r="H132" s="231">
        <v>1</v>
      </c>
      <c r="I132" s="232"/>
      <c r="J132" s="233">
        <f>ROUND(I132*H132,2)</f>
        <v>0</v>
      </c>
      <c r="K132" s="234"/>
      <c r="L132" s="44"/>
      <c r="M132" s="288" t="s">
        <v>1</v>
      </c>
      <c r="N132" s="289" t="s">
        <v>44</v>
      </c>
      <c r="O132" s="290"/>
      <c r="P132" s="291">
        <f>O132*H132</f>
        <v>0</v>
      </c>
      <c r="Q132" s="291">
        <v>0</v>
      </c>
      <c r="R132" s="291">
        <f>Q132*H132</f>
        <v>0</v>
      </c>
      <c r="S132" s="291">
        <v>0</v>
      </c>
      <c r="T132" s="292">
        <f>S132*H132</f>
        <v>0</v>
      </c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R132" s="239" t="s">
        <v>214</v>
      </c>
      <c r="AT132" s="239" t="s">
        <v>210</v>
      </c>
      <c r="AU132" s="239" t="s">
        <v>91</v>
      </c>
      <c r="AY132" s="17" t="s">
        <v>208</v>
      </c>
      <c r="BE132" s="240">
        <f>IF(N132="základní",J132,0)</f>
        <v>0</v>
      </c>
      <c r="BF132" s="240">
        <f>IF(N132="snížená",J132,0)</f>
        <v>0</v>
      </c>
      <c r="BG132" s="240">
        <f>IF(N132="zákl. přenesená",J132,0)</f>
        <v>0</v>
      </c>
      <c r="BH132" s="240">
        <f>IF(N132="sníž. přenesená",J132,0)</f>
        <v>0</v>
      </c>
      <c r="BI132" s="240">
        <f>IF(N132="nulová",J132,0)</f>
        <v>0</v>
      </c>
      <c r="BJ132" s="17" t="s">
        <v>91</v>
      </c>
      <c r="BK132" s="240">
        <f>ROUND(I132*H132,2)</f>
        <v>0</v>
      </c>
      <c r="BL132" s="17" t="s">
        <v>214</v>
      </c>
      <c r="BM132" s="239" t="s">
        <v>231</v>
      </c>
    </row>
    <row r="133" s="2" customFormat="1" ht="6.96" customHeight="1">
      <c r="A133" s="38"/>
      <c r="B133" s="66"/>
      <c r="C133" s="67"/>
      <c r="D133" s="67"/>
      <c r="E133" s="67"/>
      <c r="F133" s="67"/>
      <c r="G133" s="67"/>
      <c r="H133" s="67"/>
      <c r="I133" s="67"/>
      <c r="J133" s="67"/>
      <c r="K133" s="67"/>
      <c r="L133" s="44"/>
      <c r="M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</row>
  </sheetData>
  <sheetProtection sheet="1" autoFilter="0" formatColumns="0" formatRows="0" objects="1" scenarios="1" spinCount="100000" saltValue="dsvgXUxr2lHr6kTIIZo6Xz9RjxFmSqFEu3oVNkDAy7OEkV4XtpqyczEPt7SwZbOcStDrcdcIZwzNDku164ebmQ==" hashValue="GI1xj1j1DTE3LCsO3b7FS0BHchMtQGDCBcBSfosmTY8bW2e8iRCsoGkUl+CErS6sST2Ni0ibgX6Bo9G8n0Qoag==" algorithmName="SHA-512" password="CC35"/>
  <autoFilter ref="C123:K132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2:H112"/>
    <mergeCell ref="E114:H114"/>
    <mergeCell ref="E116:H116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Tomáš Valenta</dc:creator>
  <cp:lastModifiedBy>Tomáš Valenta</cp:lastModifiedBy>
  <dcterms:created xsi:type="dcterms:W3CDTF">2022-03-13T17:30:41Z</dcterms:created>
  <dcterms:modified xsi:type="dcterms:W3CDTF">2022-03-13T17:31:20Z</dcterms:modified>
</cp:coreProperties>
</file>