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/>
  <mc:AlternateContent xmlns:mc="http://schemas.openxmlformats.org/markup-compatibility/2006">
    <mc:Choice Requires="x15">
      <x15ac:absPath xmlns:x15ac="http://schemas.microsoft.com/office/spreadsheetml/2010/11/ac" url="O:\PROJEKTY\Mosty, propustky, zdi\_do ASPE\nes\Broumov\VŘ\"/>
    </mc:Choice>
  </mc:AlternateContent>
  <xr:revisionPtr revIDLastSave="0" documentId="13_ncr:1_{7CF66BF4-7D7A-499D-8E3C-A82A43857B82}" xr6:coauthVersionLast="46" xr6:coauthVersionMax="46" xr10:uidLastSave="{00000000-0000-0000-0000-000000000000}"/>
  <bookViews>
    <workbookView xWindow="-120" yWindow="-120" windowWidth="29040" windowHeight="17640" tabRatio="903" activeTab="1" xr2:uid="{00000000-000D-0000-FFFF-FFFF00000000}"/>
  </bookViews>
  <sheets>
    <sheet name="Rekapitulace stavby" sheetId="1" r:id="rId1"/>
    <sheet name="D.1.1 - Architektonicko-s..." sheetId="2" r:id="rId2"/>
    <sheet name="D.1.4 - Vytápění" sheetId="3" r:id="rId3"/>
    <sheet name="D.1.5 - MaR" sheetId="4" r:id="rId4"/>
    <sheet name="D.1.6 - Zdravotně-technic..." sheetId="5" r:id="rId5"/>
    <sheet name="D.1.7 - VZT" sheetId="6" r:id="rId6"/>
    <sheet name="D.1.8 - Elektroinstalace-..." sheetId="7" r:id="rId7"/>
    <sheet name="D.1.9 - Elektroinstalace-..." sheetId="8" r:id="rId8"/>
    <sheet name="D.1.10 - EPS" sheetId="9" r:id="rId9"/>
    <sheet name="D.1.12 - Pokojový zvedací..." sheetId="10" r:id="rId10"/>
    <sheet name="VON - Vedlejší a ostatní ..." sheetId="11" r:id="rId11"/>
  </sheets>
  <definedNames>
    <definedName name="_xlnm._FilterDatabase" localSheetId="1" hidden="1">'D.1.1 - Architektonicko-s...'!$C$105:$K$797</definedName>
    <definedName name="_xlnm._FilterDatabase" localSheetId="8" hidden="1">'D.1.10 - EPS'!$C$82:$K$116</definedName>
    <definedName name="_xlnm._FilterDatabase" localSheetId="9" hidden="1">'D.1.12 - Pokojový zvedací...'!$C$80:$K$124</definedName>
    <definedName name="_xlnm._FilterDatabase" localSheetId="2" hidden="1">'D.1.4 - Vytápění'!$C$84:$K$309</definedName>
    <definedName name="_xlnm._FilterDatabase" localSheetId="3" hidden="1">'D.1.5 - MaR'!$C$85:$K$131</definedName>
    <definedName name="_xlnm._FilterDatabase" localSheetId="4" hidden="1">'D.1.6 - Zdravotně-technic...'!$C$85:$K$215</definedName>
    <definedName name="_xlnm._FilterDatabase" localSheetId="5" hidden="1">'D.1.7 - VZT'!$C$83:$K$243</definedName>
    <definedName name="_xlnm._FilterDatabase" localSheetId="6" hidden="1">'D.1.8 - Elektroinstalace-...'!$C$86:$K$271</definedName>
    <definedName name="_xlnm._FilterDatabase" localSheetId="7" hidden="1">'D.1.9 - Elektroinstalace-...'!$C$103:$K$274</definedName>
    <definedName name="_xlnm._FilterDatabase" localSheetId="10" hidden="1">'VON - Vedlejší a ostatní ...'!$C$82:$K$91</definedName>
    <definedName name="_xlnm.Print_Titles" localSheetId="1">'D.1.1 - Architektonicko-s...'!$105:$105</definedName>
    <definedName name="_xlnm.Print_Titles" localSheetId="8">'D.1.10 - EPS'!$82:$82</definedName>
    <definedName name="_xlnm.Print_Titles" localSheetId="9">'D.1.12 - Pokojový zvedací...'!$80:$80</definedName>
    <definedName name="_xlnm.Print_Titles" localSheetId="2">'D.1.4 - Vytápění'!$84:$84</definedName>
    <definedName name="_xlnm.Print_Titles" localSheetId="3">'D.1.5 - MaR'!$85:$85</definedName>
    <definedName name="_xlnm.Print_Titles" localSheetId="4">'D.1.6 - Zdravotně-technic...'!$85:$85</definedName>
    <definedName name="_xlnm.Print_Titles" localSheetId="5">'D.1.7 - VZT'!$83:$83</definedName>
    <definedName name="_xlnm.Print_Titles" localSheetId="6">'D.1.8 - Elektroinstalace-...'!$86:$86</definedName>
    <definedName name="_xlnm.Print_Titles" localSheetId="7">'D.1.9 - Elektroinstalace-...'!$103:$103</definedName>
    <definedName name="_xlnm.Print_Titles" localSheetId="0">'Rekapitulace stavby'!$52:$52</definedName>
    <definedName name="_xlnm.Print_Titles" localSheetId="10">'VON - Vedlejší a ostatní ...'!$82:$82</definedName>
    <definedName name="_xlnm.Print_Area" localSheetId="1">'D.1.1 - Architektonicko-s...'!$C$93:$K$797</definedName>
    <definedName name="_xlnm.Print_Area" localSheetId="8">'D.1.10 - EPS'!$C$70:$K$116</definedName>
    <definedName name="_xlnm.Print_Area" localSheetId="9">'D.1.12 - Pokojový zvedací...'!$C$68:$K$124</definedName>
    <definedName name="_xlnm.Print_Area" localSheetId="2">'D.1.4 - Vytápění'!$C$72:$K$309</definedName>
    <definedName name="_xlnm.Print_Area" localSheetId="3">'D.1.5 - MaR'!$C$73:$K$131</definedName>
    <definedName name="_xlnm.Print_Area" localSheetId="4">'D.1.6 - Zdravotně-technic...'!$C$73:$K$214</definedName>
    <definedName name="_xlnm.Print_Area" localSheetId="5">'D.1.7 - VZT'!$C$71:$K$243</definedName>
    <definedName name="_xlnm.Print_Area" localSheetId="6">'D.1.8 - Elektroinstalace-...'!$C$74:$K$270</definedName>
    <definedName name="_xlnm.Print_Area" localSheetId="7">'D.1.9 - Elektroinstalace-...'!$C$91:$K$274</definedName>
    <definedName name="_xlnm.Print_Area" localSheetId="0">'Rekapitulace stavby'!$D$4:$AO$36,'Rekapitulace stavby'!$C$42:$AQ$65</definedName>
    <definedName name="_xlnm.Print_Area" localSheetId="10">'VON - Vedlejší a ostatní ...'!$C$70:$K$91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745" i="2" l="1"/>
  <c r="T741" i="2"/>
  <c r="BK745" i="2"/>
  <c r="BI745" i="2"/>
  <c r="BH745" i="2"/>
  <c r="BG745" i="2"/>
  <c r="BE745" i="2"/>
  <c r="R745" i="2"/>
  <c r="P745" i="2"/>
  <c r="J745" i="2"/>
  <c r="BF745" i="2" s="1"/>
  <c r="BK743" i="2"/>
  <c r="BI743" i="2"/>
  <c r="BH743" i="2"/>
  <c r="BG743" i="2"/>
  <c r="BF743" i="2"/>
  <c r="BE743" i="2"/>
  <c r="T743" i="2"/>
  <c r="R743" i="2"/>
  <c r="P743" i="2"/>
  <c r="J743" i="2"/>
  <c r="BI741" i="2"/>
  <c r="BH741" i="2"/>
  <c r="BG741" i="2"/>
  <c r="BE741" i="2"/>
  <c r="BK739" i="2"/>
  <c r="BI739" i="2"/>
  <c r="BH739" i="2"/>
  <c r="BG739" i="2"/>
  <c r="BE739" i="2"/>
  <c r="T739" i="2"/>
  <c r="R739" i="2"/>
  <c r="P739" i="2"/>
  <c r="J739" i="2"/>
  <c r="BF739" i="2" s="1"/>
  <c r="T214" i="5"/>
  <c r="R214" i="5"/>
  <c r="P214" i="5"/>
  <c r="T212" i="5"/>
  <c r="R212" i="5"/>
  <c r="P212" i="5"/>
  <c r="T210" i="5"/>
  <c r="R210" i="5"/>
  <c r="P210" i="5"/>
  <c r="T208" i="5"/>
  <c r="R208" i="5"/>
  <c r="P208" i="5"/>
  <c r="T206" i="5"/>
  <c r="R206" i="5"/>
  <c r="P206" i="5"/>
  <c r="T204" i="5"/>
  <c r="R204" i="5"/>
  <c r="P204" i="5"/>
  <c r="T201" i="5"/>
  <c r="R201" i="5"/>
  <c r="P201" i="5"/>
  <c r="T199" i="5"/>
  <c r="R199" i="5"/>
  <c r="P199" i="5"/>
  <c r="T197" i="5"/>
  <c r="R197" i="5"/>
  <c r="P197" i="5"/>
  <c r="T195" i="5"/>
  <c r="R195" i="5"/>
  <c r="P195" i="5"/>
  <c r="T193" i="5"/>
  <c r="R193" i="5"/>
  <c r="P193" i="5"/>
  <c r="T191" i="5"/>
  <c r="R191" i="5"/>
  <c r="P191" i="5"/>
  <c r="T189" i="5"/>
  <c r="R189" i="5"/>
  <c r="P189" i="5"/>
  <c r="T187" i="5"/>
  <c r="R187" i="5"/>
  <c r="P187" i="5"/>
  <c r="T185" i="5"/>
  <c r="R185" i="5"/>
  <c r="P185" i="5"/>
  <c r="T183" i="5"/>
  <c r="R183" i="5"/>
  <c r="P183" i="5"/>
  <c r="T181" i="5"/>
  <c r="R181" i="5"/>
  <c r="P181" i="5"/>
  <c r="T179" i="5"/>
  <c r="R179" i="5"/>
  <c r="P179" i="5"/>
  <c r="T177" i="5"/>
  <c r="R177" i="5"/>
  <c r="P177" i="5"/>
  <c r="T174" i="5"/>
  <c r="R174" i="5"/>
  <c r="P174" i="5"/>
  <c r="T172" i="5"/>
  <c r="R172" i="5"/>
  <c r="P172" i="5"/>
  <c r="T170" i="5"/>
  <c r="R170" i="5"/>
  <c r="P170" i="5"/>
  <c r="T168" i="5"/>
  <c r="R168" i="5"/>
  <c r="P168" i="5"/>
  <c r="T166" i="5"/>
  <c r="R166" i="5"/>
  <c r="P166" i="5"/>
  <c r="T164" i="5"/>
  <c r="R164" i="5"/>
  <c r="P164" i="5"/>
  <c r="T162" i="5"/>
  <c r="R162" i="5"/>
  <c r="P162" i="5"/>
  <c r="T160" i="5"/>
  <c r="R160" i="5"/>
  <c r="P160" i="5"/>
  <c r="T158" i="5"/>
  <c r="R158" i="5"/>
  <c r="P158" i="5"/>
  <c r="T156" i="5"/>
  <c r="R156" i="5"/>
  <c r="P156" i="5"/>
  <c r="T154" i="5"/>
  <c r="R154" i="5"/>
  <c r="P154" i="5"/>
  <c r="T152" i="5"/>
  <c r="R152" i="5"/>
  <c r="P152" i="5"/>
  <c r="T150" i="5"/>
  <c r="R150" i="5"/>
  <c r="P150" i="5"/>
  <c r="T148" i="5"/>
  <c r="R148" i="5"/>
  <c r="P148" i="5"/>
  <c r="T146" i="5"/>
  <c r="R146" i="5"/>
  <c r="P146" i="5"/>
  <c r="T144" i="5"/>
  <c r="R144" i="5"/>
  <c r="P144" i="5"/>
  <c r="T142" i="5"/>
  <c r="R142" i="5"/>
  <c r="P142" i="5"/>
  <c r="T140" i="5"/>
  <c r="R140" i="5"/>
  <c r="P140" i="5"/>
  <c r="T138" i="5"/>
  <c r="R138" i="5"/>
  <c r="P138" i="5"/>
  <c r="T136" i="5"/>
  <c r="R136" i="5"/>
  <c r="P136" i="5"/>
  <c r="T133" i="5"/>
  <c r="R133" i="5"/>
  <c r="P133" i="5"/>
  <c r="T130" i="5"/>
  <c r="R130" i="5"/>
  <c r="P130" i="5"/>
  <c r="T127" i="5"/>
  <c r="R127" i="5"/>
  <c r="P127" i="5"/>
  <c r="T125" i="5"/>
  <c r="R125" i="5"/>
  <c r="P125" i="5"/>
  <c r="T123" i="5"/>
  <c r="R123" i="5"/>
  <c r="P123" i="5"/>
  <c r="T121" i="5"/>
  <c r="R121" i="5"/>
  <c r="P121" i="5"/>
  <c r="T119" i="5"/>
  <c r="R119" i="5"/>
  <c r="P119" i="5"/>
  <c r="T117" i="5"/>
  <c r="R117" i="5"/>
  <c r="P117" i="5"/>
  <c r="T114" i="5"/>
  <c r="R114" i="5"/>
  <c r="P114" i="5"/>
  <c r="T112" i="5"/>
  <c r="R112" i="5"/>
  <c r="P112" i="5"/>
  <c r="T110" i="5"/>
  <c r="R110" i="5"/>
  <c r="P110" i="5"/>
  <c r="T108" i="5"/>
  <c r="R108" i="5"/>
  <c r="P108" i="5"/>
  <c r="T106" i="5"/>
  <c r="R106" i="5"/>
  <c r="P106" i="5"/>
  <c r="T104" i="5"/>
  <c r="R104" i="5"/>
  <c r="P104" i="5"/>
  <c r="T102" i="5"/>
  <c r="R102" i="5"/>
  <c r="P102" i="5"/>
  <c r="T100" i="5"/>
  <c r="R100" i="5"/>
  <c r="P100" i="5"/>
  <c r="T98" i="5"/>
  <c r="R98" i="5"/>
  <c r="P98" i="5"/>
  <c r="T96" i="5"/>
  <c r="R96" i="5"/>
  <c r="P96" i="5"/>
  <c r="T94" i="5"/>
  <c r="R94" i="5"/>
  <c r="P94" i="5"/>
  <c r="T92" i="5"/>
  <c r="R92" i="5"/>
  <c r="P92" i="5"/>
  <c r="T90" i="5"/>
  <c r="R90" i="5"/>
  <c r="P90" i="5"/>
  <c r="T88" i="5"/>
  <c r="R88" i="5"/>
  <c r="P88" i="5"/>
  <c r="BF92" i="5"/>
  <c r="BF93" i="5"/>
  <c r="BF88" i="5"/>
  <c r="BK767" i="2"/>
  <c r="BK737" i="2"/>
  <c r="BI767" i="2"/>
  <c r="BH767" i="2"/>
  <c r="BG767" i="2"/>
  <c r="BE767" i="2"/>
  <c r="P767" i="2"/>
  <c r="BK765" i="2"/>
  <c r="BI765" i="2"/>
  <c r="BH765" i="2"/>
  <c r="BG765" i="2"/>
  <c r="BE765" i="2"/>
  <c r="T765" i="2"/>
  <c r="R765" i="2"/>
  <c r="P765" i="2"/>
  <c r="J765" i="2"/>
  <c r="BF765" i="2" s="1"/>
  <c r="BI737" i="2"/>
  <c r="BH737" i="2"/>
  <c r="BG737" i="2"/>
  <c r="BE737" i="2"/>
  <c r="T737" i="2"/>
  <c r="R737" i="2"/>
  <c r="P737" i="2"/>
  <c r="BK735" i="2"/>
  <c r="BI735" i="2"/>
  <c r="BH735" i="2"/>
  <c r="BG735" i="2"/>
  <c r="BE735" i="2"/>
  <c r="T735" i="2"/>
  <c r="R735" i="2"/>
  <c r="P735" i="2"/>
  <c r="J735" i="2"/>
  <c r="BF735" i="2" s="1"/>
  <c r="BK361" i="2"/>
  <c r="BI361" i="2"/>
  <c r="BH361" i="2"/>
  <c r="BG361" i="2"/>
  <c r="BE361" i="2"/>
  <c r="T361" i="2"/>
  <c r="R361" i="2"/>
  <c r="P361" i="2"/>
  <c r="J361" i="2"/>
  <c r="BF361" i="2" s="1"/>
  <c r="BK359" i="2"/>
  <c r="BI359" i="2"/>
  <c r="BH359" i="2"/>
  <c r="BG359" i="2"/>
  <c r="BE359" i="2"/>
  <c r="T359" i="2"/>
  <c r="R359" i="2"/>
  <c r="P359" i="2"/>
  <c r="J359" i="2"/>
  <c r="BF359" i="2" s="1"/>
  <c r="R327" i="2"/>
  <c r="BK327" i="2"/>
  <c r="BI327" i="2"/>
  <c r="BH327" i="2"/>
  <c r="BG327" i="2"/>
  <c r="BE327" i="2"/>
  <c r="T327" i="2"/>
  <c r="P327" i="2"/>
  <c r="J327" i="2"/>
  <c r="BF327" i="2" s="1"/>
  <c r="BK325" i="2"/>
  <c r="BI325" i="2"/>
  <c r="BH325" i="2"/>
  <c r="BG325" i="2"/>
  <c r="BE325" i="2"/>
  <c r="T325" i="2"/>
  <c r="R325" i="2"/>
  <c r="P325" i="2"/>
  <c r="J325" i="2"/>
  <c r="BF325" i="2" s="1"/>
  <c r="BK556" i="2"/>
  <c r="BI556" i="2"/>
  <c r="BH556" i="2"/>
  <c r="BG556" i="2"/>
  <c r="BE556" i="2"/>
  <c r="T556" i="2"/>
  <c r="R556" i="2"/>
  <c r="P556" i="2"/>
  <c r="J556" i="2"/>
  <c r="BF556" i="2" s="1"/>
  <c r="BK780" i="2"/>
  <c r="BI780" i="2"/>
  <c r="BH780" i="2"/>
  <c r="BG780" i="2"/>
  <c r="BE780" i="2"/>
  <c r="T780" i="2"/>
  <c r="R780" i="2"/>
  <c r="P780" i="2"/>
  <c r="J780" i="2"/>
  <c r="BF780" i="2" s="1"/>
  <c r="BK769" i="2"/>
  <c r="BI769" i="2"/>
  <c r="BH769" i="2"/>
  <c r="BG769" i="2"/>
  <c r="BE769" i="2"/>
  <c r="T769" i="2"/>
  <c r="R769" i="2"/>
  <c r="P769" i="2"/>
  <c r="J769" i="2"/>
  <c r="BF769" i="2" s="1"/>
  <c r="BK753" i="2"/>
  <c r="BI753" i="2"/>
  <c r="BH753" i="2"/>
  <c r="BG753" i="2"/>
  <c r="BE753" i="2"/>
  <c r="T753" i="2"/>
  <c r="R753" i="2"/>
  <c r="P753" i="2"/>
  <c r="J753" i="2"/>
  <c r="BF753" i="2" s="1"/>
  <c r="BK747" i="2"/>
  <c r="BI747" i="2"/>
  <c r="BH747" i="2"/>
  <c r="BG747" i="2"/>
  <c r="BE747" i="2"/>
  <c r="T747" i="2"/>
  <c r="R747" i="2"/>
  <c r="P747" i="2"/>
  <c r="J747" i="2"/>
  <c r="BF747" i="2" s="1"/>
  <c r="BK724" i="2"/>
  <c r="BI724" i="2"/>
  <c r="BH724" i="2"/>
  <c r="BG724" i="2"/>
  <c r="BE724" i="2"/>
  <c r="T724" i="2"/>
  <c r="R724" i="2"/>
  <c r="P724" i="2"/>
  <c r="J724" i="2"/>
  <c r="BF724" i="2" s="1"/>
  <c r="BK706" i="2"/>
  <c r="BI706" i="2"/>
  <c r="BH706" i="2"/>
  <c r="BG706" i="2"/>
  <c r="BE706" i="2"/>
  <c r="T706" i="2"/>
  <c r="R706" i="2"/>
  <c r="P706" i="2"/>
  <c r="J706" i="2"/>
  <c r="BF706" i="2" s="1"/>
  <c r="BK685" i="2"/>
  <c r="BI685" i="2"/>
  <c r="BH685" i="2"/>
  <c r="BG685" i="2"/>
  <c r="BE685" i="2"/>
  <c r="T685" i="2"/>
  <c r="R685" i="2"/>
  <c r="P685" i="2"/>
  <c r="J685" i="2"/>
  <c r="BF685" i="2" s="1"/>
  <c r="BK674" i="2"/>
  <c r="BI674" i="2"/>
  <c r="BH674" i="2"/>
  <c r="BG674" i="2"/>
  <c r="BE674" i="2"/>
  <c r="T674" i="2"/>
  <c r="R674" i="2"/>
  <c r="P674" i="2"/>
  <c r="J674" i="2"/>
  <c r="BF674" i="2" s="1"/>
  <c r="BK643" i="2"/>
  <c r="BI643" i="2"/>
  <c r="BH643" i="2"/>
  <c r="BG643" i="2"/>
  <c r="BE643" i="2"/>
  <c r="T643" i="2"/>
  <c r="R643" i="2"/>
  <c r="P643" i="2"/>
  <c r="J643" i="2"/>
  <c r="BF643" i="2" s="1"/>
  <c r="BK636" i="2"/>
  <c r="BI636" i="2"/>
  <c r="BH636" i="2"/>
  <c r="BG636" i="2"/>
  <c r="BE636" i="2"/>
  <c r="T636" i="2"/>
  <c r="R636" i="2"/>
  <c r="P636" i="2"/>
  <c r="J636" i="2"/>
  <c r="BF636" i="2" s="1"/>
  <c r="BK593" i="2"/>
  <c r="BI593" i="2"/>
  <c r="BH593" i="2"/>
  <c r="BG593" i="2"/>
  <c r="BE593" i="2"/>
  <c r="T593" i="2"/>
  <c r="R593" i="2"/>
  <c r="P593" i="2"/>
  <c r="J593" i="2"/>
  <c r="BF593" i="2" s="1"/>
  <c r="BK552" i="2"/>
  <c r="BI552" i="2"/>
  <c r="BH552" i="2"/>
  <c r="BG552" i="2"/>
  <c r="BE552" i="2"/>
  <c r="T552" i="2"/>
  <c r="R552" i="2"/>
  <c r="P552" i="2"/>
  <c r="J552" i="2"/>
  <c r="BF552" i="2" s="1"/>
  <c r="BK514" i="2"/>
  <c r="BI514" i="2"/>
  <c r="BH514" i="2"/>
  <c r="BG514" i="2"/>
  <c r="BE514" i="2"/>
  <c r="T514" i="2"/>
  <c r="R514" i="2"/>
  <c r="P514" i="2"/>
  <c r="J514" i="2"/>
  <c r="BF514" i="2" s="1"/>
  <c r="J741" i="2" l="1"/>
  <c r="BF741" i="2" s="1"/>
  <c r="BK741" i="2"/>
  <c r="P741" i="2"/>
  <c r="R741" i="2"/>
  <c r="T767" i="2"/>
  <c r="R767" i="2"/>
  <c r="J767" i="2"/>
  <c r="BF767" i="2" s="1"/>
  <c r="J737" i="2"/>
  <c r="BF737" i="2" s="1"/>
  <c r="BK323" i="2"/>
  <c r="BI323" i="2"/>
  <c r="BH323" i="2"/>
  <c r="BG323" i="2"/>
  <c r="BE323" i="2"/>
  <c r="T323" i="2"/>
  <c r="R323" i="2"/>
  <c r="P323" i="2"/>
  <c r="J323" i="2"/>
  <c r="BF323" i="2" s="1"/>
  <c r="J37" i="11" l="1"/>
  <c r="J36" i="11"/>
  <c r="AY64" i="1"/>
  <c r="J35" i="11"/>
  <c r="AX64" i="1"/>
  <c r="BI91" i="11"/>
  <c r="BH91" i="11"/>
  <c r="BG91" i="11"/>
  <c r="BE91" i="11"/>
  <c r="T91" i="11"/>
  <c r="R91" i="11"/>
  <c r="P91" i="11"/>
  <c r="BI90" i="11"/>
  <c r="BH90" i="11"/>
  <c r="BG90" i="11"/>
  <c r="BE90" i="11"/>
  <c r="T90" i="11"/>
  <c r="R90" i="11"/>
  <c r="P90" i="11"/>
  <c r="BI88" i="11"/>
  <c r="BH88" i="11"/>
  <c r="BG88" i="11"/>
  <c r="BE88" i="11"/>
  <c r="T88" i="11"/>
  <c r="T87" i="11" s="1"/>
  <c r="R88" i="11"/>
  <c r="R87" i="11" s="1"/>
  <c r="P88" i="11"/>
  <c r="P87" i="11"/>
  <c r="BI86" i="11"/>
  <c r="BH86" i="11"/>
  <c r="BG86" i="11"/>
  <c r="BE86" i="11"/>
  <c r="T86" i="11"/>
  <c r="T85" i="11" s="1"/>
  <c r="R86" i="11"/>
  <c r="R85" i="11"/>
  <c r="P86" i="11"/>
  <c r="P85" i="11"/>
  <c r="F77" i="11"/>
  <c r="E75" i="11"/>
  <c r="F52" i="11"/>
  <c r="E50" i="11"/>
  <c r="J24" i="11"/>
  <c r="E24" i="11"/>
  <c r="J80" i="11" s="1"/>
  <c r="J23" i="11"/>
  <c r="J21" i="11"/>
  <c r="E21" i="11"/>
  <c r="J79" i="11"/>
  <c r="J20" i="11"/>
  <c r="J18" i="11"/>
  <c r="E18" i="11"/>
  <c r="F55" i="11" s="1"/>
  <c r="J17" i="11"/>
  <c r="J15" i="11"/>
  <c r="E15" i="11"/>
  <c r="F79" i="11"/>
  <c r="J14" i="11"/>
  <c r="J12" i="11"/>
  <c r="J77" i="11"/>
  <c r="E7" i="11"/>
  <c r="E73" i="11"/>
  <c r="J37" i="10"/>
  <c r="J36" i="10"/>
  <c r="AY63" i="1"/>
  <c r="J35" i="10"/>
  <c r="AX63" i="1"/>
  <c r="BI124" i="10"/>
  <c r="BH124" i="10"/>
  <c r="BG124" i="10"/>
  <c r="BE124" i="10"/>
  <c r="T124" i="10"/>
  <c r="R124" i="10"/>
  <c r="P124" i="10"/>
  <c r="BI123" i="10"/>
  <c r="BH123" i="10"/>
  <c r="BG123" i="10"/>
  <c r="BE123" i="10"/>
  <c r="T123" i="10"/>
  <c r="R123" i="10"/>
  <c r="P123" i="10"/>
  <c r="BI122" i="10"/>
  <c r="BH122" i="10"/>
  <c r="BG122" i="10"/>
  <c r="BE122" i="10"/>
  <c r="T122" i="10"/>
  <c r="R122" i="10"/>
  <c r="P122" i="10"/>
  <c r="BI121" i="10"/>
  <c r="BH121" i="10"/>
  <c r="BG121" i="10"/>
  <c r="BE121" i="10"/>
  <c r="T121" i="10"/>
  <c r="R121" i="10"/>
  <c r="P121" i="10"/>
  <c r="BI120" i="10"/>
  <c r="BH120" i="10"/>
  <c r="BG120" i="10"/>
  <c r="BE120" i="10"/>
  <c r="T120" i="10"/>
  <c r="R120" i="10"/>
  <c r="P120" i="10"/>
  <c r="BI119" i="10"/>
  <c r="BH119" i="10"/>
  <c r="BG119" i="10"/>
  <c r="BE119" i="10"/>
  <c r="T119" i="10"/>
  <c r="R119" i="10"/>
  <c r="P119" i="10"/>
  <c r="BI118" i="10"/>
  <c r="BH118" i="10"/>
  <c r="BG118" i="10"/>
  <c r="BE118" i="10"/>
  <c r="T118" i="10"/>
  <c r="R118" i="10"/>
  <c r="P118" i="10"/>
  <c r="BI117" i="10"/>
  <c r="BH117" i="10"/>
  <c r="BG117" i="10"/>
  <c r="BE117" i="10"/>
  <c r="T117" i="10"/>
  <c r="R117" i="10"/>
  <c r="P117" i="10"/>
  <c r="BI116" i="10"/>
  <c r="BH116" i="10"/>
  <c r="BG116" i="10"/>
  <c r="BE116" i="10"/>
  <c r="T116" i="10"/>
  <c r="R116" i="10"/>
  <c r="P116" i="10"/>
  <c r="BI115" i="10"/>
  <c r="BH115" i="10"/>
  <c r="BG115" i="10"/>
  <c r="BE115" i="10"/>
  <c r="T115" i="10"/>
  <c r="R115" i="10"/>
  <c r="P115" i="10"/>
  <c r="BI114" i="10"/>
  <c r="BH114" i="10"/>
  <c r="BG114" i="10"/>
  <c r="BE114" i="10"/>
  <c r="T114" i="10"/>
  <c r="R114" i="10"/>
  <c r="P114" i="10"/>
  <c r="BI113" i="10"/>
  <c r="BH113" i="10"/>
  <c r="BG113" i="10"/>
  <c r="BE113" i="10"/>
  <c r="T113" i="10"/>
  <c r="R113" i="10"/>
  <c r="P113" i="10"/>
  <c r="BI112" i="10"/>
  <c r="BH112" i="10"/>
  <c r="BG112" i="10"/>
  <c r="BE112" i="10"/>
  <c r="T112" i="10"/>
  <c r="R112" i="10"/>
  <c r="P112" i="10"/>
  <c r="BI111" i="10"/>
  <c r="BH111" i="10"/>
  <c r="BG111" i="10"/>
  <c r="BE111" i="10"/>
  <c r="T111" i="10"/>
  <c r="R111" i="10"/>
  <c r="P111" i="10"/>
  <c r="BI110" i="10"/>
  <c r="BH110" i="10"/>
  <c r="BG110" i="10"/>
  <c r="BE110" i="10"/>
  <c r="T110" i="10"/>
  <c r="R110" i="10"/>
  <c r="P110" i="10"/>
  <c r="BI109" i="10"/>
  <c r="BH109" i="10"/>
  <c r="BG109" i="10"/>
  <c r="BE109" i="10"/>
  <c r="T109" i="10"/>
  <c r="R109" i="10"/>
  <c r="P109" i="10"/>
  <c r="BI108" i="10"/>
  <c r="BH108" i="10"/>
  <c r="BG108" i="10"/>
  <c r="BE108" i="10"/>
  <c r="T108" i="10"/>
  <c r="R108" i="10"/>
  <c r="P108" i="10"/>
  <c r="BI107" i="10"/>
  <c r="BH107" i="10"/>
  <c r="BG107" i="10"/>
  <c r="BE107" i="10"/>
  <c r="T107" i="10"/>
  <c r="R107" i="10"/>
  <c r="P107" i="10"/>
  <c r="BI106" i="10"/>
  <c r="BH106" i="10"/>
  <c r="BG106" i="10"/>
  <c r="BE106" i="10"/>
  <c r="T106" i="10"/>
  <c r="R106" i="10"/>
  <c r="P106" i="10"/>
  <c r="BI105" i="10"/>
  <c r="BH105" i="10"/>
  <c r="BG105" i="10"/>
  <c r="BE105" i="10"/>
  <c r="T105" i="10"/>
  <c r="R105" i="10"/>
  <c r="P105" i="10"/>
  <c r="BI104" i="10"/>
  <c r="BH104" i="10"/>
  <c r="BG104" i="10"/>
  <c r="BE104" i="10"/>
  <c r="T104" i="10"/>
  <c r="R104" i="10"/>
  <c r="P104" i="10"/>
  <c r="BI103" i="10"/>
  <c r="BH103" i="10"/>
  <c r="BG103" i="10"/>
  <c r="BE103" i="10"/>
  <c r="T103" i="10"/>
  <c r="R103" i="10"/>
  <c r="P103" i="10"/>
  <c r="BI102" i="10"/>
  <c r="BH102" i="10"/>
  <c r="BG102" i="10"/>
  <c r="BE102" i="10"/>
  <c r="T102" i="10"/>
  <c r="R102" i="10"/>
  <c r="P102" i="10"/>
  <c r="BI101" i="10"/>
  <c r="BH101" i="10"/>
  <c r="BG101" i="10"/>
  <c r="BE101" i="10"/>
  <c r="T101" i="10"/>
  <c r="R101" i="10"/>
  <c r="P101" i="10"/>
  <c r="BI100" i="10"/>
  <c r="BH100" i="10"/>
  <c r="BG100" i="10"/>
  <c r="BE100" i="10"/>
  <c r="T100" i="10"/>
  <c r="R100" i="10"/>
  <c r="P100" i="10"/>
  <c r="BI99" i="10"/>
  <c r="BH99" i="10"/>
  <c r="BG99" i="10"/>
  <c r="BE99" i="10"/>
  <c r="T99" i="10"/>
  <c r="R99" i="10"/>
  <c r="P99" i="10"/>
  <c r="BI98" i="10"/>
  <c r="BH98" i="10"/>
  <c r="BG98" i="10"/>
  <c r="BE98" i="10"/>
  <c r="T98" i="10"/>
  <c r="R98" i="10"/>
  <c r="P98" i="10"/>
  <c r="BI97" i="10"/>
  <c r="BH97" i="10"/>
  <c r="BG97" i="10"/>
  <c r="BE97" i="10"/>
  <c r="T97" i="10"/>
  <c r="R97" i="10"/>
  <c r="P97" i="10"/>
  <c r="BI96" i="10"/>
  <c r="BH96" i="10"/>
  <c r="BG96" i="10"/>
  <c r="BE96" i="10"/>
  <c r="T96" i="10"/>
  <c r="R96" i="10"/>
  <c r="P96" i="10"/>
  <c r="BI95" i="10"/>
  <c r="BH95" i="10"/>
  <c r="BG95" i="10"/>
  <c r="BE95" i="10"/>
  <c r="T95" i="10"/>
  <c r="R95" i="10"/>
  <c r="P95" i="10"/>
  <c r="BI94" i="10"/>
  <c r="BH94" i="10"/>
  <c r="BG94" i="10"/>
  <c r="BE94" i="10"/>
  <c r="T94" i="10"/>
  <c r="R94" i="10"/>
  <c r="P94" i="10"/>
  <c r="BI93" i="10"/>
  <c r="BH93" i="10"/>
  <c r="BG93" i="10"/>
  <c r="BE93" i="10"/>
  <c r="T93" i="10"/>
  <c r="R93" i="10"/>
  <c r="P93" i="10"/>
  <c r="BI92" i="10"/>
  <c r="BH92" i="10"/>
  <c r="BG92" i="10"/>
  <c r="BE92" i="10"/>
  <c r="T92" i="10"/>
  <c r="R92" i="10"/>
  <c r="P92" i="10"/>
  <c r="BI91" i="10"/>
  <c r="BH91" i="10"/>
  <c r="BG91" i="10"/>
  <c r="BE91" i="10"/>
  <c r="T91" i="10"/>
  <c r="R91" i="10"/>
  <c r="P91" i="10"/>
  <c r="BI90" i="10"/>
  <c r="BH90" i="10"/>
  <c r="BG90" i="10"/>
  <c r="BE90" i="10"/>
  <c r="T90" i="10"/>
  <c r="R90" i="10"/>
  <c r="P90" i="10"/>
  <c r="BI89" i="10"/>
  <c r="BH89" i="10"/>
  <c r="BG89" i="10"/>
  <c r="BE89" i="10"/>
  <c r="T89" i="10"/>
  <c r="R89" i="10"/>
  <c r="P89" i="10"/>
  <c r="BI88" i="10"/>
  <c r="BH88" i="10"/>
  <c r="BG88" i="10"/>
  <c r="BE88" i="10"/>
  <c r="T88" i="10"/>
  <c r="R88" i="10"/>
  <c r="P88" i="10"/>
  <c r="BI87" i="10"/>
  <c r="BH87" i="10"/>
  <c r="BG87" i="10"/>
  <c r="BE87" i="10"/>
  <c r="T87" i="10"/>
  <c r="R87" i="10"/>
  <c r="P87" i="10"/>
  <c r="BI86" i="10"/>
  <c r="BH86" i="10"/>
  <c r="BG86" i="10"/>
  <c r="BE86" i="10"/>
  <c r="T86" i="10"/>
  <c r="R86" i="10"/>
  <c r="P86" i="10"/>
  <c r="BI85" i="10"/>
  <c r="BH85" i="10"/>
  <c r="BG85" i="10"/>
  <c r="BE85" i="10"/>
  <c r="T85" i="10"/>
  <c r="R85" i="10"/>
  <c r="P85" i="10"/>
  <c r="BI84" i="10"/>
  <c r="BH84" i="10"/>
  <c r="BG84" i="10"/>
  <c r="BE84" i="10"/>
  <c r="T84" i="10"/>
  <c r="R84" i="10"/>
  <c r="P84" i="10"/>
  <c r="F75" i="10"/>
  <c r="E73" i="10"/>
  <c r="F52" i="10"/>
  <c r="E50" i="10"/>
  <c r="J24" i="10"/>
  <c r="E24" i="10"/>
  <c r="J78" i="10"/>
  <c r="J23" i="10"/>
  <c r="J21" i="10"/>
  <c r="E21" i="10"/>
  <c r="J77" i="10" s="1"/>
  <c r="J20" i="10"/>
  <c r="J18" i="10"/>
  <c r="E18" i="10"/>
  <c r="F55" i="10"/>
  <c r="J17" i="10"/>
  <c r="J15" i="10"/>
  <c r="E15" i="10"/>
  <c r="F54" i="10" s="1"/>
  <c r="J14" i="10"/>
  <c r="J12" i="10"/>
  <c r="J75" i="10" s="1"/>
  <c r="E7" i="10"/>
  <c r="E71" i="10" s="1"/>
  <c r="J37" i="9"/>
  <c r="J36" i="9"/>
  <c r="AY62" i="1" s="1"/>
  <c r="J35" i="9"/>
  <c r="AX62" i="1"/>
  <c r="BI116" i="9"/>
  <c r="BH116" i="9"/>
  <c r="BG116" i="9"/>
  <c r="BE116" i="9"/>
  <c r="T116" i="9"/>
  <c r="R116" i="9"/>
  <c r="P116" i="9"/>
  <c r="BI115" i="9"/>
  <c r="BH115" i="9"/>
  <c r="BG115" i="9"/>
  <c r="BE115" i="9"/>
  <c r="T115" i="9"/>
  <c r="R115" i="9"/>
  <c r="P115" i="9"/>
  <c r="BI114" i="9"/>
  <c r="BH114" i="9"/>
  <c r="BG114" i="9"/>
  <c r="BE114" i="9"/>
  <c r="T114" i="9"/>
  <c r="R114" i="9"/>
  <c r="P114" i="9"/>
  <c r="BI113" i="9"/>
  <c r="BH113" i="9"/>
  <c r="BG113" i="9"/>
  <c r="BE113" i="9"/>
  <c r="T113" i="9"/>
  <c r="R113" i="9"/>
  <c r="P113" i="9"/>
  <c r="BI111" i="9"/>
  <c r="BH111" i="9"/>
  <c r="BG111" i="9"/>
  <c r="BE111" i="9"/>
  <c r="T111" i="9"/>
  <c r="R111" i="9"/>
  <c r="P111" i="9"/>
  <c r="BI110" i="9"/>
  <c r="BH110" i="9"/>
  <c r="BG110" i="9"/>
  <c r="BE110" i="9"/>
  <c r="T110" i="9"/>
  <c r="R110" i="9"/>
  <c r="P110" i="9"/>
  <c r="BI109" i="9"/>
  <c r="BH109" i="9"/>
  <c r="BG109" i="9"/>
  <c r="BE109" i="9"/>
  <c r="T109" i="9"/>
  <c r="R109" i="9"/>
  <c r="P109" i="9"/>
  <c r="BI108" i="9"/>
  <c r="BH108" i="9"/>
  <c r="BG108" i="9"/>
  <c r="BE108" i="9"/>
  <c r="T108" i="9"/>
  <c r="R108" i="9"/>
  <c r="P108" i="9"/>
  <c r="BI107" i="9"/>
  <c r="BH107" i="9"/>
  <c r="BG107" i="9"/>
  <c r="BE107" i="9"/>
  <c r="T107" i="9"/>
  <c r="R107" i="9"/>
  <c r="P107" i="9"/>
  <c r="BI106" i="9"/>
  <c r="BH106" i="9"/>
  <c r="BG106" i="9"/>
  <c r="BE106" i="9"/>
  <c r="T106" i="9"/>
  <c r="R106" i="9"/>
  <c r="P106" i="9"/>
  <c r="BI105" i="9"/>
  <c r="BH105" i="9"/>
  <c r="BG105" i="9"/>
  <c r="BE105" i="9"/>
  <c r="T105" i="9"/>
  <c r="R105" i="9"/>
  <c r="P105" i="9"/>
  <c r="BI104" i="9"/>
  <c r="BH104" i="9"/>
  <c r="BG104" i="9"/>
  <c r="BE104" i="9"/>
  <c r="T104" i="9"/>
  <c r="R104" i="9"/>
  <c r="P104" i="9"/>
  <c r="BI103" i="9"/>
  <c r="BH103" i="9"/>
  <c r="BG103" i="9"/>
  <c r="BE103" i="9"/>
  <c r="T103" i="9"/>
  <c r="R103" i="9"/>
  <c r="P103" i="9"/>
  <c r="BI102" i="9"/>
  <c r="BH102" i="9"/>
  <c r="BG102" i="9"/>
  <c r="BE102" i="9"/>
  <c r="T102" i="9"/>
  <c r="R102" i="9"/>
  <c r="P102" i="9"/>
  <c r="BI101" i="9"/>
  <c r="BH101" i="9"/>
  <c r="BG101" i="9"/>
  <c r="BE101" i="9"/>
  <c r="T101" i="9"/>
  <c r="R101" i="9"/>
  <c r="P101" i="9"/>
  <c r="BI100" i="9"/>
  <c r="BH100" i="9"/>
  <c r="BG100" i="9"/>
  <c r="BE100" i="9"/>
  <c r="T100" i="9"/>
  <c r="R100" i="9"/>
  <c r="P100" i="9"/>
  <c r="BI98" i="9"/>
  <c r="BH98" i="9"/>
  <c r="BG98" i="9"/>
  <c r="BE98" i="9"/>
  <c r="T98" i="9"/>
  <c r="R98" i="9"/>
  <c r="P98" i="9"/>
  <c r="BI97" i="9"/>
  <c r="BH97" i="9"/>
  <c r="BG97" i="9"/>
  <c r="BE97" i="9"/>
  <c r="T97" i="9"/>
  <c r="R97" i="9"/>
  <c r="P97" i="9"/>
  <c r="BI96" i="9"/>
  <c r="BH96" i="9"/>
  <c r="BG96" i="9"/>
  <c r="BE96" i="9"/>
  <c r="T96" i="9"/>
  <c r="R96" i="9"/>
  <c r="P96" i="9"/>
  <c r="BI95" i="9"/>
  <c r="BH95" i="9"/>
  <c r="BG95" i="9"/>
  <c r="BE95" i="9"/>
  <c r="T95" i="9"/>
  <c r="R95" i="9"/>
  <c r="P95" i="9"/>
  <c r="BI93" i="9"/>
  <c r="BH93" i="9"/>
  <c r="BG93" i="9"/>
  <c r="BE93" i="9"/>
  <c r="T93" i="9"/>
  <c r="R93" i="9"/>
  <c r="P93" i="9"/>
  <c r="BI92" i="9"/>
  <c r="BH92" i="9"/>
  <c r="BG92" i="9"/>
  <c r="BE92" i="9"/>
  <c r="T92" i="9"/>
  <c r="R92" i="9"/>
  <c r="P92" i="9"/>
  <c r="BI91" i="9"/>
  <c r="BH91" i="9"/>
  <c r="BG91" i="9"/>
  <c r="BE91" i="9"/>
  <c r="T91" i="9"/>
  <c r="R91" i="9"/>
  <c r="P91" i="9"/>
  <c r="BI90" i="9"/>
  <c r="BH90" i="9"/>
  <c r="BG90" i="9"/>
  <c r="BE90" i="9"/>
  <c r="T90" i="9"/>
  <c r="R90" i="9"/>
  <c r="P90" i="9"/>
  <c r="BI89" i="9"/>
  <c r="BH89" i="9"/>
  <c r="BG89" i="9"/>
  <c r="BE89" i="9"/>
  <c r="T89" i="9"/>
  <c r="R89" i="9"/>
  <c r="P89" i="9"/>
  <c r="BI88" i="9"/>
  <c r="BH88" i="9"/>
  <c r="BG88" i="9"/>
  <c r="BE88" i="9"/>
  <c r="T88" i="9"/>
  <c r="R88" i="9"/>
  <c r="P88" i="9"/>
  <c r="BI87" i="9"/>
  <c r="BH87" i="9"/>
  <c r="BG87" i="9"/>
  <c r="BE87" i="9"/>
  <c r="T87" i="9"/>
  <c r="R87" i="9"/>
  <c r="P87" i="9"/>
  <c r="BI86" i="9"/>
  <c r="BH86" i="9"/>
  <c r="BG86" i="9"/>
  <c r="BE86" i="9"/>
  <c r="T86" i="9"/>
  <c r="R86" i="9"/>
  <c r="P86" i="9"/>
  <c r="BI85" i="9"/>
  <c r="BH85" i="9"/>
  <c r="BG85" i="9"/>
  <c r="BE85" i="9"/>
  <c r="T85" i="9"/>
  <c r="R85" i="9"/>
  <c r="P85" i="9"/>
  <c r="F77" i="9"/>
  <c r="E75" i="9"/>
  <c r="F52" i="9"/>
  <c r="E50" i="9"/>
  <c r="J24" i="9"/>
  <c r="E24" i="9"/>
  <c r="J55" i="9"/>
  <c r="J23" i="9"/>
  <c r="J21" i="9"/>
  <c r="E21" i="9"/>
  <c r="J79" i="9" s="1"/>
  <c r="J20" i="9"/>
  <c r="J18" i="9"/>
  <c r="E18" i="9"/>
  <c r="F55" i="9"/>
  <c r="J17" i="9"/>
  <c r="J15" i="9"/>
  <c r="E15" i="9"/>
  <c r="F54" i="9" s="1"/>
  <c r="J14" i="9"/>
  <c r="J12" i="9"/>
  <c r="J77" i="9" s="1"/>
  <c r="E7" i="9"/>
  <c r="E48" i="9" s="1"/>
  <c r="J37" i="8"/>
  <c r="J36" i="8"/>
  <c r="AY61" i="1" s="1"/>
  <c r="J35" i="8"/>
  <c r="AX61" i="1"/>
  <c r="BI274" i="8"/>
  <c r="BH274" i="8"/>
  <c r="BG274" i="8"/>
  <c r="BE274" i="8"/>
  <c r="T274" i="8"/>
  <c r="R274" i="8"/>
  <c r="P274" i="8"/>
  <c r="BI273" i="8"/>
  <c r="BH273" i="8"/>
  <c r="BG273" i="8"/>
  <c r="BE273" i="8"/>
  <c r="T273" i="8"/>
  <c r="R273" i="8"/>
  <c r="P273" i="8"/>
  <c r="BI272" i="8"/>
  <c r="BH272" i="8"/>
  <c r="BG272" i="8"/>
  <c r="BE272" i="8"/>
  <c r="T272" i="8"/>
  <c r="R272" i="8"/>
  <c r="P272" i="8"/>
  <c r="BI271" i="8"/>
  <c r="BH271" i="8"/>
  <c r="BG271" i="8"/>
  <c r="BE271" i="8"/>
  <c r="T271" i="8"/>
  <c r="R271" i="8"/>
  <c r="P271" i="8"/>
  <c r="BI270" i="8"/>
  <c r="BH270" i="8"/>
  <c r="BG270" i="8"/>
  <c r="BE270" i="8"/>
  <c r="T270" i="8"/>
  <c r="R270" i="8"/>
  <c r="P270" i="8"/>
  <c r="BI269" i="8"/>
  <c r="BH269" i="8"/>
  <c r="BG269" i="8"/>
  <c r="BE269" i="8"/>
  <c r="T269" i="8"/>
  <c r="R269" i="8"/>
  <c r="P269" i="8"/>
  <c r="BI268" i="8"/>
  <c r="BH268" i="8"/>
  <c r="BG268" i="8"/>
  <c r="BE268" i="8"/>
  <c r="T268" i="8"/>
  <c r="R268" i="8"/>
  <c r="P268" i="8"/>
  <c r="BI267" i="8"/>
  <c r="BH267" i="8"/>
  <c r="BG267" i="8"/>
  <c r="BE267" i="8"/>
  <c r="T267" i="8"/>
  <c r="R267" i="8"/>
  <c r="P267" i="8"/>
  <c r="BI266" i="8"/>
  <c r="BH266" i="8"/>
  <c r="BG266" i="8"/>
  <c r="BE266" i="8"/>
  <c r="T266" i="8"/>
  <c r="R266" i="8"/>
  <c r="P266" i="8"/>
  <c r="BI265" i="8"/>
  <c r="BH265" i="8"/>
  <c r="BG265" i="8"/>
  <c r="BE265" i="8"/>
  <c r="T265" i="8"/>
  <c r="R265" i="8"/>
  <c r="P265" i="8"/>
  <c r="BI264" i="8"/>
  <c r="BH264" i="8"/>
  <c r="BG264" i="8"/>
  <c r="BE264" i="8"/>
  <c r="T264" i="8"/>
  <c r="R264" i="8"/>
  <c r="P264" i="8"/>
  <c r="BI262" i="8"/>
  <c r="BH262" i="8"/>
  <c r="BG262" i="8"/>
  <c r="BE262" i="8"/>
  <c r="T262" i="8"/>
  <c r="R262" i="8"/>
  <c r="P262" i="8"/>
  <c r="BI261" i="8"/>
  <c r="BH261" i="8"/>
  <c r="BG261" i="8"/>
  <c r="BE261" i="8"/>
  <c r="T261" i="8"/>
  <c r="R261" i="8"/>
  <c r="P261" i="8"/>
  <c r="BI260" i="8"/>
  <c r="BH260" i="8"/>
  <c r="BG260" i="8"/>
  <c r="BE260" i="8"/>
  <c r="T260" i="8"/>
  <c r="R260" i="8"/>
  <c r="P260" i="8"/>
  <c r="BI259" i="8"/>
  <c r="BH259" i="8"/>
  <c r="BG259" i="8"/>
  <c r="BE259" i="8"/>
  <c r="T259" i="8"/>
  <c r="R259" i="8"/>
  <c r="P259" i="8"/>
  <c r="BI257" i="8"/>
  <c r="BH257" i="8"/>
  <c r="BG257" i="8"/>
  <c r="BE257" i="8"/>
  <c r="T257" i="8"/>
  <c r="T256" i="8"/>
  <c r="R257" i="8"/>
  <c r="R256" i="8" s="1"/>
  <c r="P257" i="8"/>
  <c r="P256" i="8" s="1"/>
  <c r="P249" i="8" s="1"/>
  <c r="BI255" i="8"/>
  <c r="BH255" i="8"/>
  <c r="BG255" i="8"/>
  <c r="BE255" i="8"/>
  <c r="T255" i="8"/>
  <c r="R255" i="8"/>
  <c r="P255" i="8"/>
  <c r="BI254" i="8"/>
  <c r="BH254" i="8"/>
  <c r="BG254" i="8"/>
  <c r="BE254" i="8"/>
  <c r="T254" i="8"/>
  <c r="R254" i="8"/>
  <c r="P254" i="8"/>
  <c r="BI253" i="8"/>
  <c r="BH253" i="8"/>
  <c r="BG253" i="8"/>
  <c r="BE253" i="8"/>
  <c r="T253" i="8"/>
  <c r="R253" i="8"/>
  <c r="P253" i="8"/>
  <c r="BI252" i="8"/>
  <c r="BH252" i="8"/>
  <c r="BG252" i="8"/>
  <c r="BE252" i="8"/>
  <c r="T252" i="8"/>
  <c r="R252" i="8"/>
  <c r="P252" i="8"/>
  <c r="BI251" i="8"/>
  <c r="BH251" i="8"/>
  <c r="BG251" i="8"/>
  <c r="BE251" i="8"/>
  <c r="T251" i="8"/>
  <c r="R251" i="8"/>
  <c r="P251" i="8"/>
  <c r="BI250" i="8"/>
  <c r="BH250" i="8"/>
  <c r="BG250" i="8"/>
  <c r="BE250" i="8"/>
  <c r="T250" i="8"/>
  <c r="T249" i="8" s="1"/>
  <c r="R250" i="8"/>
  <c r="R249" i="8" s="1"/>
  <c r="P250" i="8"/>
  <c r="BI248" i="8"/>
  <c r="BH248" i="8"/>
  <c r="BG248" i="8"/>
  <c r="BE248" i="8"/>
  <c r="T248" i="8"/>
  <c r="R248" i="8"/>
  <c r="P248" i="8"/>
  <c r="BI247" i="8"/>
  <c r="BH247" i="8"/>
  <c r="BG247" i="8"/>
  <c r="BE247" i="8"/>
  <c r="T247" i="8"/>
  <c r="R247" i="8"/>
  <c r="P247" i="8"/>
  <c r="BI246" i="8"/>
  <c r="BH246" i="8"/>
  <c r="BG246" i="8"/>
  <c r="BE246" i="8"/>
  <c r="T246" i="8"/>
  <c r="R246" i="8"/>
  <c r="P246" i="8"/>
  <c r="BI245" i="8"/>
  <c r="BH245" i="8"/>
  <c r="BG245" i="8"/>
  <c r="BE245" i="8"/>
  <c r="T245" i="8"/>
  <c r="R245" i="8"/>
  <c r="P245" i="8"/>
  <c r="BI244" i="8"/>
  <c r="BH244" i="8"/>
  <c r="BG244" i="8"/>
  <c r="BE244" i="8"/>
  <c r="T244" i="8"/>
  <c r="R244" i="8"/>
  <c r="P244" i="8"/>
  <c r="BI243" i="8"/>
  <c r="BH243" i="8"/>
  <c r="BG243" i="8"/>
  <c r="BE243" i="8"/>
  <c r="T243" i="8"/>
  <c r="R243" i="8"/>
  <c r="P243" i="8"/>
  <c r="BI242" i="8"/>
  <c r="BH242" i="8"/>
  <c r="BG242" i="8"/>
  <c r="BE242" i="8"/>
  <c r="T242" i="8"/>
  <c r="R242" i="8"/>
  <c r="P242" i="8"/>
  <c r="BI241" i="8"/>
  <c r="BH241" i="8"/>
  <c r="BG241" i="8"/>
  <c r="BE241" i="8"/>
  <c r="T241" i="8"/>
  <c r="R241" i="8"/>
  <c r="P241" i="8"/>
  <c r="BI240" i="8"/>
  <c r="BH240" i="8"/>
  <c r="BG240" i="8"/>
  <c r="BE240" i="8"/>
  <c r="T240" i="8"/>
  <c r="R240" i="8"/>
  <c r="P240" i="8"/>
  <c r="BI239" i="8"/>
  <c r="BH239" i="8"/>
  <c r="BG239" i="8"/>
  <c r="BE239" i="8"/>
  <c r="T239" i="8"/>
  <c r="R239" i="8"/>
  <c r="P239" i="8"/>
  <c r="BI238" i="8"/>
  <c r="BH238" i="8"/>
  <c r="BG238" i="8"/>
  <c r="BE238" i="8"/>
  <c r="T238" i="8"/>
  <c r="R238" i="8"/>
  <c r="P238" i="8"/>
  <c r="BI237" i="8"/>
  <c r="BH237" i="8"/>
  <c r="BG237" i="8"/>
  <c r="BE237" i="8"/>
  <c r="T237" i="8"/>
  <c r="R237" i="8"/>
  <c r="P237" i="8"/>
  <c r="BI236" i="8"/>
  <c r="BH236" i="8"/>
  <c r="BG236" i="8"/>
  <c r="BE236" i="8"/>
  <c r="T236" i="8"/>
  <c r="R236" i="8"/>
  <c r="P236" i="8"/>
  <c r="BI235" i="8"/>
  <c r="BH235" i="8"/>
  <c r="BG235" i="8"/>
  <c r="BE235" i="8"/>
  <c r="T235" i="8"/>
  <c r="R235" i="8"/>
  <c r="P235" i="8"/>
  <c r="BI234" i="8"/>
  <c r="BH234" i="8"/>
  <c r="BG234" i="8"/>
  <c r="BE234" i="8"/>
  <c r="T234" i="8"/>
  <c r="R234" i="8"/>
  <c r="P234" i="8"/>
  <c r="BI233" i="8"/>
  <c r="BH233" i="8"/>
  <c r="BG233" i="8"/>
  <c r="BE233" i="8"/>
  <c r="T233" i="8"/>
  <c r="R233" i="8"/>
  <c r="P233" i="8"/>
  <c r="BI232" i="8"/>
  <c r="BH232" i="8"/>
  <c r="BG232" i="8"/>
  <c r="BE232" i="8"/>
  <c r="T232" i="8"/>
  <c r="R232" i="8"/>
  <c r="P232" i="8"/>
  <c r="BI231" i="8"/>
  <c r="BH231" i="8"/>
  <c r="BG231" i="8"/>
  <c r="BE231" i="8"/>
  <c r="T231" i="8"/>
  <c r="R231" i="8"/>
  <c r="P231" i="8"/>
  <c r="BI230" i="8"/>
  <c r="BH230" i="8"/>
  <c r="BG230" i="8"/>
  <c r="BE230" i="8"/>
  <c r="T230" i="8"/>
  <c r="R230" i="8"/>
  <c r="P230" i="8"/>
  <c r="BI229" i="8"/>
  <c r="BH229" i="8"/>
  <c r="BG229" i="8"/>
  <c r="BE229" i="8"/>
  <c r="T229" i="8"/>
  <c r="R229" i="8"/>
  <c r="P229" i="8"/>
  <c r="BI228" i="8"/>
  <c r="BH228" i="8"/>
  <c r="BG228" i="8"/>
  <c r="BE228" i="8"/>
  <c r="T228" i="8"/>
  <c r="R228" i="8"/>
  <c r="P228" i="8"/>
  <c r="BI227" i="8"/>
  <c r="BH227" i="8"/>
  <c r="BG227" i="8"/>
  <c r="BE227" i="8"/>
  <c r="T227" i="8"/>
  <c r="R227" i="8"/>
  <c r="P227" i="8"/>
  <c r="BI226" i="8"/>
  <c r="BH226" i="8"/>
  <c r="BG226" i="8"/>
  <c r="BE226" i="8"/>
  <c r="T226" i="8"/>
  <c r="R226" i="8"/>
  <c r="P226" i="8"/>
  <c r="BI225" i="8"/>
  <c r="BH225" i="8"/>
  <c r="BG225" i="8"/>
  <c r="BE225" i="8"/>
  <c r="T225" i="8"/>
  <c r="R225" i="8"/>
  <c r="P225" i="8"/>
  <c r="BI224" i="8"/>
  <c r="BH224" i="8"/>
  <c r="BG224" i="8"/>
  <c r="BE224" i="8"/>
  <c r="T224" i="8"/>
  <c r="R224" i="8"/>
  <c r="P224" i="8"/>
  <c r="BI223" i="8"/>
  <c r="BH223" i="8"/>
  <c r="BG223" i="8"/>
  <c r="BE223" i="8"/>
  <c r="T223" i="8"/>
  <c r="R223" i="8"/>
  <c r="P223" i="8"/>
  <c r="BI222" i="8"/>
  <c r="BH222" i="8"/>
  <c r="BG222" i="8"/>
  <c r="BE222" i="8"/>
  <c r="T222" i="8"/>
  <c r="R222" i="8"/>
  <c r="P222" i="8"/>
  <c r="BI221" i="8"/>
  <c r="BH221" i="8"/>
  <c r="BG221" i="8"/>
  <c r="BE221" i="8"/>
  <c r="T221" i="8"/>
  <c r="R221" i="8"/>
  <c r="P221" i="8"/>
  <c r="BI220" i="8"/>
  <c r="BH220" i="8"/>
  <c r="BG220" i="8"/>
  <c r="BE220" i="8"/>
  <c r="T220" i="8"/>
  <c r="R220" i="8"/>
  <c r="P220" i="8"/>
  <c r="BI219" i="8"/>
  <c r="BH219" i="8"/>
  <c r="BG219" i="8"/>
  <c r="BE219" i="8"/>
  <c r="T219" i="8"/>
  <c r="R219" i="8"/>
  <c r="P219" i="8"/>
  <c r="BI218" i="8"/>
  <c r="BH218" i="8"/>
  <c r="BG218" i="8"/>
  <c r="BE218" i="8"/>
  <c r="T218" i="8"/>
  <c r="R218" i="8"/>
  <c r="P218" i="8"/>
  <c r="BI217" i="8"/>
  <c r="BH217" i="8"/>
  <c r="BG217" i="8"/>
  <c r="BE217" i="8"/>
  <c r="T217" i="8"/>
  <c r="R217" i="8"/>
  <c r="P217" i="8"/>
  <c r="BI216" i="8"/>
  <c r="BH216" i="8"/>
  <c r="BG216" i="8"/>
  <c r="BE216" i="8"/>
  <c r="T216" i="8"/>
  <c r="R216" i="8"/>
  <c r="P216" i="8"/>
  <c r="BI215" i="8"/>
  <c r="BH215" i="8"/>
  <c r="BG215" i="8"/>
  <c r="BE215" i="8"/>
  <c r="T215" i="8"/>
  <c r="R215" i="8"/>
  <c r="P215" i="8"/>
  <c r="BI214" i="8"/>
  <c r="BH214" i="8"/>
  <c r="BG214" i="8"/>
  <c r="BE214" i="8"/>
  <c r="T214" i="8"/>
  <c r="R214" i="8"/>
  <c r="P214" i="8"/>
  <c r="BI212" i="8"/>
  <c r="BH212" i="8"/>
  <c r="BG212" i="8"/>
  <c r="BE212" i="8"/>
  <c r="T212" i="8"/>
  <c r="R212" i="8"/>
  <c r="P212" i="8"/>
  <c r="BI211" i="8"/>
  <c r="BH211" i="8"/>
  <c r="BG211" i="8"/>
  <c r="BE211" i="8"/>
  <c r="T211" i="8"/>
  <c r="R211" i="8"/>
  <c r="P211" i="8"/>
  <c r="BI210" i="8"/>
  <c r="BH210" i="8"/>
  <c r="BG210" i="8"/>
  <c r="BE210" i="8"/>
  <c r="T210" i="8"/>
  <c r="R210" i="8"/>
  <c r="P210" i="8"/>
  <c r="BI209" i="8"/>
  <c r="BH209" i="8"/>
  <c r="BG209" i="8"/>
  <c r="BE209" i="8"/>
  <c r="T209" i="8"/>
  <c r="R209" i="8"/>
  <c r="P209" i="8"/>
  <c r="BI207" i="8"/>
  <c r="BH207" i="8"/>
  <c r="BG207" i="8"/>
  <c r="BE207" i="8"/>
  <c r="T207" i="8"/>
  <c r="R207" i="8"/>
  <c r="P207" i="8"/>
  <c r="BI206" i="8"/>
  <c r="BH206" i="8"/>
  <c r="BG206" i="8"/>
  <c r="BE206" i="8"/>
  <c r="T206" i="8"/>
  <c r="R206" i="8"/>
  <c r="P206" i="8"/>
  <c r="BI205" i="8"/>
  <c r="BH205" i="8"/>
  <c r="BG205" i="8"/>
  <c r="BE205" i="8"/>
  <c r="T205" i="8"/>
  <c r="R205" i="8"/>
  <c r="P205" i="8"/>
  <c r="BI204" i="8"/>
  <c r="BH204" i="8"/>
  <c r="BG204" i="8"/>
  <c r="BE204" i="8"/>
  <c r="T204" i="8"/>
  <c r="R204" i="8"/>
  <c r="P204" i="8"/>
  <c r="BI203" i="8"/>
  <c r="BH203" i="8"/>
  <c r="BG203" i="8"/>
  <c r="BE203" i="8"/>
  <c r="T203" i="8"/>
  <c r="R203" i="8"/>
  <c r="P203" i="8"/>
  <c r="BI201" i="8"/>
  <c r="BH201" i="8"/>
  <c r="BG201" i="8"/>
  <c r="BE201" i="8"/>
  <c r="T201" i="8"/>
  <c r="R201" i="8"/>
  <c r="P201" i="8"/>
  <c r="BI200" i="8"/>
  <c r="BH200" i="8"/>
  <c r="BG200" i="8"/>
  <c r="BE200" i="8"/>
  <c r="T200" i="8"/>
  <c r="R200" i="8"/>
  <c r="P200" i="8"/>
  <c r="BI199" i="8"/>
  <c r="BH199" i="8"/>
  <c r="BG199" i="8"/>
  <c r="BE199" i="8"/>
  <c r="T199" i="8"/>
  <c r="R199" i="8"/>
  <c r="P199" i="8"/>
  <c r="BI198" i="8"/>
  <c r="BH198" i="8"/>
  <c r="BG198" i="8"/>
  <c r="BE198" i="8"/>
  <c r="T198" i="8"/>
  <c r="R198" i="8"/>
  <c r="P198" i="8"/>
  <c r="BI197" i="8"/>
  <c r="BH197" i="8"/>
  <c r="BG197" i="8"/>
  <c r="BE197" i="8"/>
  <c r="T197" i="8"/>
  <c r="R197" i="8"/>
  <c r="P197" i="8"/>
  <c r="BI196" i="8"/>
  <c r="BH196" i="8"/>
  <c r="BG196" i="8"/>
  <c r="BE196" i="8"/>
  <c r="T196" i="8"/>
  <c r="R196" i="8"/>
  <c r="P196" i="8"/>
  <c r="BI195" i="8"/>
  <c r="BH195" i="8"/>
  <c r="BG195" i="8"/>
  <c r="BE195" i="8"/>
  <c r="T195" i="8"/>
  <c r="R195" i="8"/>
  <c r="P195" i="8"/>
  <c r="BI194" i="8"/>
  <c r="BH194" i="8"/>
  <c r="BG194" i="8"/>
  <c r="BE194" i="8"/>
  <c r="T194" i="8"/>
  <c r="R194" i="8"/>
  <c r="P194" i="8"/>
  <c r="BI193" i="8"/>
  <c r="BH193" i="8"/>
  <c r="BG193" i="8"/>
  <c r="BE193" i="8"/>
  <c r="T193" i="8"/>
  <c r="R193" i="8"/>
  <c r="P193" i="8"/>
  <c r="BI192" i="8"/>
  <c r="BH192" i="8"/>
  <c r="BG192" i="8"/>
  <c r="BE192" i="8"/>
  <c r="T192" i="8"/>
  <c r="R192" i="8"/>
  <c r="P192" i="8"/>
  <c r="BI191" i="8"/>
  <c r="BH191" i="8"/>
  <c r="BG191" i="8"/>
  <c r="BE191" i="8"/>
  <c r="T191" i="8"/>
  <c r="R191" i="8"/>
  <c r="P191" i="8"/>
  <c r="BI190" i="8"/>
  <c r="BH190" i="8"/>
  <c r="BG190" i="8"/>
  <c r="BE190" i="8"/>
  <c r="T190" i="8"/>
  <c r="R190" i="8"/>
  <c r="P190" i="8"/>
  <c r="BI189" i="8"/>
  <c r="BH189" i="8"/>
  <c r="BG189" i="8"/>
  <c r="BE189" i="8"/>
  <c r="T189" i="8"/>
  <c r="R189" i="8"/>
  <c r="P189" i="8"/>
  <c r="BI188" i="8"/>
  <c r="BH188" i="8"/>
  <c r="BG188" i="8"/>
  <c r="BE188" i="8"/>
  <c r="T188" i="8"/>
  <c r="R188" i="8"/>
  <c r="P188" i="8"/>
  <c r="BI187" i="8"/>
  <c r="BH187" i="8"/>
  <c r="BG187" i="8"/>
  <c r="BE187" i="8"/>
  <c r="T187" i="8"/>
  <c r="R187" i="8"/>
  <c r="P187" i="8"/>
  <c r="BI186" i="8"/>
  <c r="BH186" i="8"/>
  <c r="BG186" i="8"/>
  <c r="BE186" i="8"/>
  <c r="T186" i="8"/>
  <c r="R186" i="8"/>
  <c r="P186" i="8"/>
  <c r="BI184" i="8"/>
  <c r="BH184" i="8"/>
  <c r="BG184" i="8"/>
  <c r="BE184" i="8"/>
  <c r="T184" i="8"/>
  <c r="R184" i="8"/>
  <c r="P184" i="8"/>
  <c r="BI183" i="8"/>
  <c r="BH183" i="8"/>
  <c r="BG183" i="8"/>
  <c r="BE183" i="8"/>
  <c r="T183" i="8"/>
  <c r="R183" i="8"/>
  <c r="P183" i="8"/>
  <c r="BI182" i="8"/>
  <c r="BH182" i="8"/>
  <c r="BG182" i="8"/>
  <c r="BE182" i="8"/>
  <c r="T182" i="8"/>
  <c r="R182" i="8"/>
  <c r="P182" i="8"/>
  <c r="BI181" i="8"/>
  <c r="BH181" i="8"/>
  <c r="BG181" i="8"/>
  <c r="BE181" i="8"/>
  <c r="T181" i="8"/>
  <c r="R181" i="8"/>
  <c r="P181" i="8"/>
  <c r="BI180" i="8"/>
  <c r="BH180" i="8"/>
  <c r="BG180" i="8"/>
  <c r="BE180" i="8"/>
  <c r="T180" i="8"/>
  <c r="R180" i="8"/>
  <c r="P180" i="8"/>
  <c r="BI179" i="8"/>
  <c r="BH179" i="8"/>
  <c r="BG179" i="8"/>
  <c r="BE179" i="8"/>
  <c r="T179" i="8"/>
  <c r="R179" i="8"/>
  <c r="P179" i="8"/>
  <c r="BI178" i="8"/>
  <c r="BH178" i="8"/>
  <c r="BG178" i="8"/>
  <c r="BE178" i="8"/>
  <c r="T178" i="8"/>
  <c r="R178" i="8"/>
  <c r="P178" i="8"/>
  <c r="BI177" i="8"/>
  <c r="BH177" i="8"/>
  <c r="BG177" i="8"/>
  <c r="BE177" i="8"/>
  <c r="T177" i="8"/>
  <c r="R177" i="8"/>
  <c r="P177" i="8"/>
  <c r="BI175" i="8"/>
  <c r="BH175" i="8"/>
  <c r="BG175" i="8"/>
  <c r="BE175" i="8"/>
  <c r="T175" i="8"/>
  <c r="R175" i="8"/>
  <c r="P175" i="8"/>
  <c r="BI174" i="8"/>
  <c r="BH174" i="8"/>
  <c r="BG174" i="8"/>
  <c r="BE174" i="8"/>
  <c r="T174" i="8"/>
  <c r="R174" i="8"/>
  <c r="P174" i="8"/>
  <c r="BI173" i="8"/>
  <c r="BH173" i="8"/>
  <c r="BG173" i="8"/>
  <c r="BE173" i="8"/>
  <c r="T173" i="8"/>
  <c r="R173" i="8"/>
  <c r="P173" i="8"/>
  <c r="BI172" i="8"/>
  <c r="BH172" i="8"/>
  <c r="BG172" i="8"/>
  <c r="BE172" i="8"/>
  <c r="T172" i="8"/>
  <c r="R172" i="8"/>
  <c r="P172" i="8"/>
  <c r="BI170" i="8"/>
  <c r="BH170" i="8"/>
  <c r="BG170" i="8"/>
  <c r="BE170" i="8"/>
  <c r="T170" i="8"/>
  <c r="R170" i="8"/>
  <c r="P170" i="8"/>
  <c r="BI169" i="8"/>
  <c r="BH169" i="8"/>
  <c r="BG169" i="8"/>
  <c r="BE169" i="8"/>
  <c r="T169" i="8"/>
  <c r="R169" i="8"/>
  <c r="P169" i="8"/>
  <c r="BI168" i="8"/>
  <c r="BH168" i="8"/>
  <c r="BG168" i="8"/>
  <c r="BE168" i="8"/>
  <c r="T168" i="8"/>
  <c r="R168" i="8"/>
  <c r="P168" i="8"/>
  <c r="BI166" i="8"/>
  <c r="BH166" i="8"/>
  <c r="BG166" i="8"/>
  <c r="BE166" i="8"/>
  <c r="T166" i="8"/>
  <c r="R166" i="8"/>
  <c r="P166" i="8"/>
  <c r="BI165" i="8"/>
  <c r="BH165" i="8"/>
  <c r="BG165" i="8"/>
  <c r="BE165" i="8"/>
  <c r="T165" i="8"/>
  <c r="R165" i="8"/>
  <c r="P165" i="8"/>
  <c r="BI162" i="8"/>
  <c r="BH162" i="8"/>
  <c r="BG162" i="8"/>
  <c r="BE162" i="8"/>
  <c r="T162" i="8"/>
  <c r="R162" i="8"/>
  <c r="P162" i="8"/>
  <c r="BI161" i="8"/>
  <c r="BH161" i="8"/>
  <c r="BG161" i="8"/>
  <c r="BE161" i="8"/>
  <c r="T161" i="8"/>
  <c r="R161" i="8"/>
  <c r="P161" i="8"/>
  <c r="BI160" i="8"/>
  <c r="BH160" i="8"/>
  <c r="BG160" i="8"/>
  <c r="BE160" i="8"/>
  <c r="T160" i="8"/>
  <c r="R160" i="8"/>
  <c r="P160" i="8"/>
  <c r="BI158" i="8"/>
  <c r="BH158" i="8"/>
  <c r="BG158" i="8"/>
  <c r="BE158" i="8"/>
  <c r="T158" i="8"/>
  <c r="R158" i="8"/>
  <c r="P158" i="8"/>
  <c r="BI157" i="8"/>
  <c r="BH157" i="8"/>
  <c r="BG157" i="8"/>
  <c r="BE157" i="8"/>
  <c r="T157" i="8"/>
  <c r="R157" i="8"/>
  <c r="P157" i="8"/>
  <c r="BI155" i="8"/>
  <c r="BH155" i="8"/>
  <c r="BG155" i="8"/>
  <c r="BE155" i="8"/>
  <c r="T155" i="8"/>
  <c r="R155" i="8"/>
  <c r="P155" i="8"/>
  <c r="BI154" i="8"/>
  <c r="BH154" i="8"/>
  <c r="BG154" i="8"/>
  <c r="BE154" i="8"/>
  <c r="T154" i="8"/>
  <c r="R154" i="8"/>
  <c r="P154" i="8"/>
  <c r="BI152" i="8"/>
  <c r="BH152" i="8"/>
  <c r="BG152" i="8"/>
  <c r="BE152" i="8"/>
  <c r="T152" i="8"/>
  <c r="R152" i="8"/>
  <c r="P152" i="8"/>
  <c r="BI151" i="8"/>
  <c r="BH151" i="8"/>
  <c r="BG151" i="8"/>
  <c r="BE151" i="8"/>
  <c r="T151" i="8"/>
  <c r="R151" i="8"/>
  <c r="P151" i="8"/>
  <c r="BI150" i="8"/>
  <c r="BH150" i="8"/>
  <c r="BG150" i="8"/>
  <c r="BE150" i="8"/>
  <c r="T150" i="8"/>
  <c r="R150" i="8"/>
  <c r="P150" i="8"/>
  <c r="BI149" i="8"/>
  <c r="BH149" i="8"/>
  <c r="BG149" i="8"/>
  <c r="BE149" i="8"/>
  <c r="T149" i="8"/>
  <c r="R149" i="8"/>
  <c r="P149" i="8"/>
  <c r="BI148" i="8"/>
  <c r="BH148" i="8"/>
  <c r="BG148" i="8"/>
  <c r="BE148" i="8"/>
  <c r="T148" i="8"/>
  <c r="R148" i="8"/>
  <c r="P148" i="8"/>
  <c r="BI147" i="8"/>
  <c r="BH147" i="8"/>
  <c r="BG147" i="8"/>
  <c r="BE147" i="8"/>
  <c r="T147" i="8"/>
  <c r="R147" i="8"/>
  <c r="P147" i="8"/>
  <c r="BI145" i="8"/>
  <c r="BH145" i="8"/>
  <c r="BG145" i="8"/>
  <c r="BE145" i="8"/>
  <c r="T145" i="8"/>
  <c r="R145" i="8"/>
  <c r="P145" i="8"/>
  <c r="BI144" i="8"/>
  <c r="BH144" i="8"/>
  <c r="BG144" i="8"/>
  <c r="BE144" i="8"/>
  <c r="T144" i="8"/>
  <c r="R144" i="8"/>
  <c r="P144" i="8"/>
  <c r="BI143" i="8"/>
  <c r="BH143" i="8"/>
  <c r="BG143" i="8"/>
  <c r="BE143" i="8"/>
  <c r="T143" i="8"/>
  <c r="R143" i="8"/>
  <c r="P143" i="8"/>
  <c r="BI142" i="8"/>
  <c r="BH142" i="8"/>
  <c r="BG142" i="8"/>
  <c r="BE142" i="8"/>
  <c r="T142" i="8"/>
  <c r="R142" i="8"/>
  <c r="P142" i="8"/>
  <c r="BI141" i="8"/>
  <c r="BH141" i="8"/>
  <c r="BG141" i="8"/>
  <c r="BE141" i="8"/>
  <c r="T141" i="8"/>
  <c r="R141" i="8"/>
  <c r="P141" i="8"/>
  <c r="BI139" i="8"/>
  <c r="BH139" i="8"/>
  <c r="BG139" i="8"/>
  <c r="BE139" i="8"/>
  <c r="T139" i="8"/>
  <c r="R139" i="8"/>
  <c r="P139" i="8"/>
  <c r="BI138" i="8"/>
  <c r="BH138" i="8"/>
  <c r="BG138" i="8"/>
  <c r="BE138" i="8"/>
  <c r="T138" i="8"/>
  <c r="R138" i="8"/>
  <c r="P138" i="8"/>
  <c r="BI137" i="8"/>
  <c r="BH137" i="8"/>
  <c r="BG137" i="8"/>
  <c r="BE137" i="8"/>
  <c r="T137" i="8"/>
  <c r="R137" i="8"/>
  <c r="P137" i="8"/>
  <c r="BI136" i="8"/>
  <c r="BH136" i="8"/>
  <c r="BG136" i="8"/>
  <c r="BE136" i="8"/>
  <c r="T136" i="8"/>
  <c r="R136" i="8"/>
  <c r="P136" i="8"/>
  <c r="BI135" i="8"/>
  <c r="BH135" i="8"/>
  <c r="BG135" i="8"/>
  <c r="BE135" i="8"/>
  <c r="T135" i="8"/>
  <c r="R135" i="8"/>
  <c r="P135" i="8"/>
  <c r="BI134" i="8"/>
  <c r="BH134" i="8"/>
  <c r="BG134" i="8"/>
  <c r="BE134" i="8"/>
  <c r="T134" i="8"/>
  <c r="R134" i="8"/>
  <c r="P134" i="8"/>
  <c r="BI133" i="8"/>
  <c r="BH133" i="8"/>
  <c r="BG133" i="8"/>
  <c r="BE133" i="8"/>
  <c r="T133" i="8"/>
  <c r="R133" i="8"/>
  <c r="P133" i="8"/>
  <c r="BI132" i="8"/>
  <c r="BH132" i="8"/>
  <c r="BG132" i="8"/>
  <c r="BE132" i="8"/>
  <c r="T132" i="8"/>
  <c r="R132" i="8"/>
  <c r="P132" i="8"/>
  <c r="BI131" i="8"/>
  <c r="BH131" i="8"/>
  <c r="BG131" i="8"/>
  <c r="BE131" i="8"/>
  <c r="T131" i="8"/>
  <c r="R131" i="8"/>
  <c r="P131" i="8"/>
  <c r="BI130" i="8"/>
  <c r="BH130" i="8"/>
  <c r="BG130" i="8"/>
  <c r="BE130" i="8"/>
  <c r="T130" i="8"/>
  <c r="R130" i="8"/>
  <c r="P130" i="8"/>
  <c r="BI129" i="8"/>
  <c r="BH129" i="8"/>
  <c r="BG129" i="8"/>
  <c r="BE129" i="8"/>
  <c r="T129" i="8"/>
  <c r="R129" i="8"/>
  <c r="P129" i="8"/>
  <c r="BI128" i="8"/>
  <c r="BH128" i="8"/>
  <c r="BG128" i="8"/>
  <c r="BE128" i="8"/>
  <c r="T128" i="8"/>
  <c r="R128" i="8"/>
  <c r="P128" i="8"/>
  <c r="BI126" i="8"/>
  <c r="BH126" i="8"/>
  <c r="BG126" i="8"/>
  <c r="BE126" i="8"/>
  <c r="T126" i="8"/>
  <c r="R126" i="8"/>
  <c r="P126" i="8"/>
  <c r="BI125" i="8"/>
  <c r="BH125" i="8"/>
  <c r="BG125" i="8"/>
  <c r="BE125" i="8"/>
  <c r="T125" i="8"/>
  <c r="R125" i="8"/>
  <c r="P125" i="8"/>
  <c r="BI123" i="8"/>
  <c r="BH123" i="8"/>
  <c r="BG123" i="8"/>
  <c r="BE123" i="8"/>
  <c r="T123" i="8"/>
  <c r="R123" i="8"/>
  <c r="P123" i="8"/>
  <c r="BI122" i="8"/>
  <c r="BH122" i="8"/>
  <c r="BG122" i="8"/>
  <c r="BE122" i="8"/>
  <c r="T122" i="8"/>
  <c r="R122" i="8"/>
  <c r="P122" i="8"/>
  <c r="BI121" i="8"/>
  <c r="BH121" i="8"/>
  <c r="BG121" i="8"/>
  <c r="BE121" i="8"/>
  <c r="T121" i="8"/>
  <c r="R121" i="8"/>
  <c r="P121" i="8"/>
  <c r="BI119" i="8"/>
  <c r="BH119" i="8"/>
  <c r="BG119" i="8"/>
  <c r="BE119" i="8"/>
  <c r="T119" i="8"/>
  <c r="R119" i="8"/>
  <c r="P119" i="8"/>
  <c r="BI118" i="8"/>
  <c r="BH118" i="8"/>
  <c r="BG118" i="8"/>
  <c r="BE118" i="8"/>
  <c r="T118" i="8"/>
  <c r="R118" i="8"/>
  <c r="P118" i="8"/>
  <c r="BI117" i="8"/>
  <c r="BH117" i="8"/>
  <c r="BG117" i="8"/>
  <c r="BE117" i="8"/>
  <c r="T117" i="8"/>
  <c r="R117" i="8"/>
  <c r="P117" i="8"/>
  <c r="BI116" i="8"/>
  <c r="BH116" i="8"/>
  <c r="BG116" i="8"/>
  <c r="BE116" i="8"/>
  <c r="T116" i="8"/>
  <c r="R116" i="8"/>
  <c r="P116" i="8"/>
  <c r="BI114" i="8"/>
  <c r="BH114" i="8"/>
  <c r="BG114" i="8"/>
  <c r="BE114" i="8"/>
  <c r="T114" i="8"/>
  <c r="R114" i="8"/>
  <c r="P114" i="8"/>
  <c r="BI113" i="8"/>
  <c r="BH113" i="8"/>
  <c r="BG113" i="8"/>
  <c r="BE113" i="8"/>
  <c r="T113" i="8"/>
  <c r="R113" i="8"/>
  <c r="P113" i="8"/>
  <c r="BI112" i="8"/>
  <c r="BH112" i="8"/>
  <c r="BG112" i="8"/>
  <c r="BE112" i="8"/>
  <c r="T112" i="8"/>
  <c r="R112" i="8"/>
  <c r="P112" i="8"/>
  <c r="BI110" i="8"/>
  <c r="BH110" i="8"/>
  <c r="BG110" i="8"/>
  <c r="BE110" i="8"/>
  <c r="T110" i="8"/>
  <c r="R110" i="8"/>
  <c r="P110" i="8"/>
  <c r="BI109" i="8"/>
  <c r="BH109" i="8"/>
  <c r="BG109" i="8"/>
  <c r="BE109" i="8"/>
  <c r="T109" i="8"/>
  <c r="R109" i="8"/>
  <c r="P109" i="8"/>
  <c r="BI108" i="8"/>
  <c r="BH108" i="8"/>
  <c r="BG108" i="8"/>
  <c r="BE108" i="8"/>
  <c r="T108" i="8"/>
  <c r="R108" i="8"/>
  <c r="P108" i="8"/>
  <c r="BI107" i="8"/>
  <c r="BH107" i="8"/>
  <c r="BG107" i="8"/>
  <c r="BE107" i="8"/>
  <c r="T107" i="8"/>
  <c r="R107" i="8"/>
  <c r="P107" i="8"/>
  <c r="F98" i="8"/>
  <c r="E96" i="8"/>
  <c r="F52" i="8"/>
  <c r="E50" i="8"/>
  <c r="J24" i="8"/>
  <c r="E24" i="8"/>
  <c r="J55" i="8" s="1"/>
  <c r="J23" i="8"/>
  <c r="J21" i="8"/>
  <c r="E21" i="8"/>
  <c r="J100" i="8"/>
  <c r="J20" i="8"/>
  <c r="J18" i="8"/>
  <c r="E18" i="8"/>
  <c r="F55" i="8" s="1"/>
  <c r="J17" i="8"/>
  <c r="J15" i="8"/>
  <c r="E15" i="8"/>
  <c r="F100" i="8"/>
  <c r="J14" i="8"/>
  <c r="J12" i="8"/>
  <c r="J98" i="8"/>
  <c r="E7" i="8"/>
  <c r="E94" i="8" s="1"/>
  <c r="J37" i="7"/>
  <c r="J36" i="7"/>
  <c r="AY60" i="1" s="1"/>
  <c r="J35" i="7"/>
  <c r="AX60" i="1" s="1"/>
  <c r="BI270" i="7"/>
  <c r="BH270" i="7"/>
  <c r="BG270" i="7"/>
  <c r="BE270" i="7"/>
  <c r="T270" i="7"/>
  <c r="R270" i="7"/>
  <c r="P270" i="7"/>
  <c r="BI268" i="7"/>
  <c r="BH268" i="7"/>
  <c r="BG268" i="7"/>
  <c r="BE268" i="7"/>
  <c r="T268" i="7"/>
  <c r="R268" i="7"/>
  <c r="P268" i="7"/>
  <c r="BI266" i="7"/>
  <c r="BH266" i="7"/>
  <c r="BG266" i="7"/>
  <c r="BE266" i="7"/>
  <c r="T266" i="7"/>
  <c r="R266" i="7"/>
  <c r="P266" i="7"/>
  <c r="BI264" i="7"/>
  <c r="BH264" i="7"/>
  <c r="BG264" i="7"/>
  <c r="BE264" i="7"/>
  <c r="T264" i="7"/>
  <c r="R264" i="7"/>
  <c r="P264" i="7"/>
  <c r="BI262" i="7"/>
  <c r="BH262" i="7"/>
  <c r="BG262" i="7"/>
  <c r="BE262" i="7"/>
  <c r="T262" i="7"/>
  <c r="R262" i="7"/>
  <c r="P262" i="7"/>
  <c r="BI260" i="7"/>
  <c r="BH260" i="7"/>
  <c r="BG260" i="7"/>
  <c r="BE260" i="7"/>
  <c r="T260" i="7"/>
  <c r="R260" i="7"/>
  <c r="P260" i="7"/>
  <c r="BI258" i="7"/>
  <c r="BH258" i="7"/>
  <c r="BG258" i="7"/>
  <c r="BE258" i="7"/>
  <c r="T258" i="7"/>
  <c r="R258" i="7"/>
  <c r="P258" i="7"/>
  <c r="BI256" i="7"/>
  <c r="BH256" i="7"/>
  <c r="BG256" i="7"/>
  <c r="BE256" i="7"/>
  <c r="T256" i="7"/>
  <c r="R256" i="7"/>
  <c r="P256" i="7"/>
  <c r="BI253" i="7"/>
  <c r="BH253" i="7"/>
  <c r="BG253" i="7"/>
  <c r="BE253" i="7"/>
  <c r="T253" i="7"/>
  <c r="R253" i="7"/>
  <c r="P253" i="7"/>
  <c r="BI251" i="7"/>
  <c r="BH251" i="7"/>
  <c r="BG251" i="7"/>
  <c r="BE251" i="7"/>
  <c r="T251" i="7"/>
  <c r="R251" i="7"/>
  <c r="P251" i="7"/>
  <c r="BI249" i="7"/>
  <c r="BH249" i="7"/>
  <c r="BG249" i="7"/>
  <c r="BE249" i="7"/>
  <c r="T249" i="7"/>
  <c r="R249" i="7"/>
  <c r="P249" i="7"/>
  <c r="BI247" i="7"/>
  <c r="BH247" i="7"/>
  <c r="BG247" i="7"/>
  <c r="BE247" i="7"/>
  <c r="T247" i="7"/>
  <c r="R247" i="7"/>
  <c r="P247" i="7"/>
  <c r="BI245" i="7"/>
  <c r="BH245" i="7"/>
  <c r="BG245" i="7"/>
  <c r="BE245" i="7"/>
  <c r="T245" i="7"/>
  <c r="R245" i="7"/>
  <c r="P245" i="7"/>
  <c r="BI243" i="7"/>
  <c r="BH243" i="7"/>
  <c r="BG243" i="7"/>
  <c r="BE243" i="7"/>
  <c r="T243" i="7"/>
  <c r="R243" i="7"/>
  <c r="P243" i="7"/>
  <c r="BI241" i="7"/>
  <c r="BH241" i="7"/>
  <c r="BG241" i="7"/>
  <c r="BE241" i="7"/>
  <c r="T241" i="7"/>
  <c r="R241" i="7"/>
  <c r="P241" i="7"/>
  <c r="BI239" i="7"/>
  <c r="BH239" i="7"/>
  <c r="BG239" i="7"/>
  <c r="BE239" i="7"/>
  <c r="T239" i="7"/>
  <c r="R239" i="7"/>
  <c r="P239" i="7"/>
  <c r="BI237" i="7"/>
  <c r="BH237" i="7"/>
  <c r="BG237" i="7"/>
  <c r="BE237" i="7"/>
  <c r="T237" i="7"/>
  <c r="R237" i="7"/>
  <c r="P237" i="7"/>
  <c r="BI235" i="7"/>
  <c r="BH235" i="7"/>
  <c r="BG235" i="7"/>
  <c r="BE235" i="7"/>
  <c r="T235" i="7"/>
  <c r="R235" i="7"/>
  <c r="P235" i="7"/>
  <c r="BI233" i="7"/>
  <c r="BH233" i="7"/>
  <c r="BG233" i="7"/>
  <c r="BE233" i="7"/>
  <c r="T233" i="7"/>
  <c r="R233" i="7"/>
  <c r="P233" i="7"/>
  <c r="BI231" i="7"/>
  <c r="BH231" i="7"/>
  <c r="BG231" i="7"/>
  <c r="BE231" i="7"/>
  <c r="T231" i="7"/>
  <c r="R231" i="7"/>
  <c r="P231" i="7"/>
  <c r="BI229" i="7"/>
  <c r="BH229" i="7"/>
  <c r="BG229" i="7"/>
  <c r="BE229" i="7"/>
  <c r="T229" i="7"/>
  <c r="R229" i="7"/>
  <c r="P229" i="7"/>
  <c r="BI227" i="7"/>
  <c r="BH227" i="7"/>
  <c r="BG227" i="7"/>
  <c r="BE227" i="7"/>
  <c r="T227" i="7"/>
  <c r="R227" i="7"/>
  <c r="P227" i="7"/>
  <c r="BI225" i="7"/>
  <c r="BH225" i="7"/>
  <c r="BG225" i="7"/>
  <c r="BE225" i="7"/>
  <c r="T225" i="7"/>
  <c r="R225" i="7"/>
  <c r="P225" i="7"/>
  <c r="BI223" i="7"/>
  <c r="BH223" i="7"/>
  <c r="BG223" i="7"/>
  <c r="BE223" i="7"/>
  <c r="T223" i="7"/>
  <c r="R223" i="7"/>
  <c r="P223" i="7"/>
  <c r="BI220" i="7"/>
  <c r="BH220" i="7"/>
  <c r="BG220" i="7"/>
  <c r="BE220" i="7"/>
  <c r="T220" i="7"/>
  <c r="R220" i="7"/>
  <c r="P220" i="7"/>
  <c r="BI218" i="7"/>
  <c r="BH218" i="7"/>
  <c r="BG218" i="7"/>
  <c r="BE218" i="7"/>
  <c r="T218" i="7"/>
  <c r="R218" i="7"/>
  <c r="P218" i="7"/>
  <c r="BI216" i="7"/>
  <c r="BH216" i="7"/>
  <c r="BG216" i="7"/>
  <c r="BE216" i="7"/>
  <c r="T216" i="7"/>
  <c r="R216" i="7"/>
  <c r="P216" i="7"/>
  <c r="BI214" i="7"/>
  <c r="BH214" i="7"/>
  <c r="BG214" i="7"/>
  <c r="BE214" i="7"/>
  <c r="T214" i="7"/>
  <c r="R214" i="7"/>
  <c r="P214" i="7"/>
  <c r="BI212" i="7"/>
  <c r="BH212" i="7"/>
  <c r="BG212" i="7"/>
  <c r="BE212" i="7"/>
  <c r="T212" i="7"/>
  <c r="R212" i="7"/>
  <c r="P212" i="7"/>
  <c r="BI210" i="7"/>
  <c r="BH210" i="7"/>
  <c r="BG210" i="7"/>
  <c r="BE210" i="7"/>
  <c r="T210" i="7"/>
  <c r="R210" i="7"/>
  <c r="P210" i="7"/>
  <c r="BI208" i="7"/>
  <c r="BH208" i="7"/>
  <c r="BG208" i="7"/>
  <c r="BE208" i="7"/>
  <c r="T208" i="7"/>
  <c r="R208" i="7"/>
  <c r="P208" i="7"/>
  <c r="BI206" i="7"/>
  <c r="BH206" i="7"/>
  <c r="BG206" i="7"/>
  <c r="BE206" i="7"/>
  <c r="T206" i="7"/>
  <c r="R206" i="7"/>
  <c r="P206" i="7"/>
  <c r="BI203" i="7"/>
  <c r="BH203" i="7"/>
  <c r="BG203" i="7"/>
  <c r="BE203" i="7"/>
  <c r="T203" i="7"/>
  <c r="R203" i="7"/>
  <c r="P203" i="7"/>
  <c r="BI201" i="7"/>
  <c r="BH201" i="7"/>
  <c r="BG201" i="7"/>
  <c r="BE201" i="7"/>
  <c r="T201" i="7"/>
  <c r="R201" i="7"/>
  <c r="P201" i="7"/>
  <c r="BI199" i="7"/>
  <c r="BH199" i="7"/>
  <c r="BG199" i="7"/>
  <c r="BE199" i="7"/>
  <c r="T199" i="7"/>
  <c r="R199" i="7"/>
  <c r="P199" i="7"/>
  <c r="BI197" i="7"/>
  <c r="BH197" i="7"/>
  <c r="BG197" i="7"/>
  <c r="BE197" i="7"/>
  <c r="T197" i="7"/>
  <c r="R197" i="7"/>
  <c r="P197" i="7"/>
  <c r="BI195" i="7"/>
  <c r="BH195" i="7"/>
  <c r="BG195" i="7"/>
  <c r="BE195" i="7"/>
  <c r="T195" i="7"/>
  <c r="R195" i="7"/>
  <c r="P195" i="7"/>
  <c r="BI193" i="7"/>
  <c r="BH193" i="7"/>
  <c r="BG193" i="7"/>
  <c r="BE193" i="7"/>
  <c r="T193" i="7"/>
  <c r="R193" i="7"/>
  <c r="P193" i="7"/>
  <c r="BI191" i="7"/>
  <c r="BH191" i="7"/>
  <c r="BG191" i="7"/>
  <c r="BE191" i="7"/>
  <c r="T191" i="7"/>
  <c r="R191" i="7"/>
  <c r="P191" i="7"/>
  <c r="BI189" i="7"/>
  <c r="BH189" i="7"/>
  <c r="BG189" i="7"/>
  <c r="BE189" i="7"/>
  <c r="T189" i="7"/>
  <c r="R189" i="7"/>
  <c r="P189" i="7"/>
  <c r="BI187" i="7"/>
  <c r="BH187" i="7"/>
  <c r="BG187" i="7"/>
  <c r="BE187" i="7"/>
  <c r="T187" i="7"/>
  <c r="R187" i="7"/>
  <c r="P187" i="7"/>
  <c r="BI185" i="7"/>
  <c r="BH185" i="7"/>
  <c r="BG185" i="7"/>
  <c r="BE185" i="7"/>
  <c r="T185" i="7"/>
  <c r="R185" i="7"/>
  <c r="P185" i="7"/>
  <c r="BI183" i="7"/>
  <c r="BH183" i="7"/>
  <c r="BG183" i="7"/>
  <c r="BE183" i="7"/>
  <c r="T183" i="7"/>
  <c r="R183" i="7"/>
  <c r="P183" i="7"/>
  <c r="BI181" i="7"/>
  <c r="BH181" i="7"/>
  <c r="BG181" i="7"/>
  <c r="BE181" i="7"/>
  <c r="T181" i="7"/>
  <c r="R181" i="7"/>
  <c r="P181" i="7"/>
  <c r="BI179" i="7"/>
  <c r="BH179" i="7"/>
  <c r="BG179" i="7"/>
  <c r="BE179" i="7"/>
  <c r="T179" i="7"/>
  <c r="R179" i="7"/>
  <c r="P179" i="7"/>
  <c r="BI177" i="7"/>
  <c r="BH177" i="7"/>
  <c r="BG177" i="7"/>
  <c r="BE177" i="7"/>
  <c r="T177" i="7"/>
  <c r="R177" i="7"/>
  <c r="P177" i="7"/>
  <c r="BI175" i="7"/>
  <c r="BH175" i="7"/>
  <c r="BG175" i="7"/>
  <c r="BE175" i="7"/>
  <c r="T175" i="7"/>
  <c r="R175" i="7"/>
  <c r="P175" i="7"/>
  <c r="BI173" i="7"/>
  <c r="BH173" i="7"/>
  <c r="BG173" i="7"/>
  <c r="BE173" i="7"/>
  <c r="T173" i="7"/>
  <c r="R173" i="7"/>
  <c r="P173" i="7"/>
  <c r="BI171" i="7"/>
  <c r="BH171" i="7"/>
  <c r="BG171" i="7"/>
  <c r="BE171" i="7"/>
  <c r="T171" i="7"/>
  <c r="R171" i="7"/>
  <c r="P171" i="7"/>
  <c r="BI169" i="7"/>
  <c r="BH169" i="7"/>
  <c r="BG169" i="7"/>
  <c r="BE169" i="7"/>
  <c r="T169" i="7"/>
  <c r="R169" i="7"/>
  <c r="P169" i="7"/>
  <c r="BI167" i="7"/>
  <c r="BH167" i="7"/>
  <c r="BG167" i="7"/>
  <c r="BE167" i="7"/>
  <c r="T167" i="7"/>
  <c r="R167" i="7"/>
  <c r="P167" i="7"/>
  <c r="BI165" i="7"/>
  <c r="BH165" i="7"/>
  <c r="BG165" i="7"/>
  <c r="BE165" i="7"/>
  <c r="T165" i="7"/>
  <c r="R165" i="7"/>
  <c r="P165" i="7"/>
  <c r="BI162" i="7"/>
  <c r="BH162" i="7"/>
  <c r="BG162" i="7"/>
  <c r="BE162" i="7"/>
  <c r="T162" i="7"/>
  <c r="R162" i="7"/>
  <c r="P162" i="7"/>
  <c r="BI160" i="7"/>
  <c r="BH160" i="7"/>
  <c r="BG160" i="7"/>
  <c r="BE160" i="7"/>
  <c r="T160" i="7"/>
  <c r="R160" i="7"/>
  <c r="P160" i="7"/>
  <c r="BI158" i="7"/>
  <c r="BH158" i="7"/>
  <c r="BG158" i="7"/>
  <c r="BE158" i="7"/>
  <c r="T158" i="7"/>
  <c r="R158" i="7"/>
  <c r="P158" i="7"/>
  <c r="BI156" i="7"/>
  <c r="BH156" i="7"/>
  <c r="BG156" i="7"/>
  <c r="BE156" i="7"/>
  <c r="T156" i="7"/>
  <c r="R156" i="7"/>
  <c r="P156" i="7"/>
  <c r="BI154" i="7"/>
  <c r="BH154" i="7"/>
  <c r="BG154" i="7"/>
  <c r="BE154" i="7"/>
  <c r="T154" i="7"/>
  <c r="R154" i="7"/>
  <c r="P154" i="7"/>
  <c r="BI151" i="7"/>
  <c r="BH151" i="7"/>
  <c r="BG151" i="7"/>
  <c r="BE151" i="7"/>
  <c r="T151" i="7"/>
  <c r="R151" i="7"/>
  <c r="P151" i="7"/>
  <c r="BI149" i="7"/>
  <c r="BH149" i="7"/>
  <c r="BG149" i="7"/>
  <c r="BE149" i="7"/>
  <c r="T149" i="7"/>
  <c r="R149" i="7"/>
  <c r="P149" i="7"/>
  <c r="BI147" i="7"/>
  <c r="BH147" i="7"/>
  <c r="BG147" i="7"/>
  <c r="BE147" i="7"/>
  <c r="T147" i="7"/>
  <c r="R147" i="7"/>
  <c r="P147" i="7"/>
  <c r="BI144" i="7"/>
  <c r="BH144" i="7"/>
  <c r="BG144" i="7"/>
  <c r="BE144" i="7"/>
  <c r="T144" i="7"/>
  <c r="R144" i="7"/>
  <c r="P144" i="7"/>
  <c r="BI142" i="7"/>
  <c r="BH142" i="7"/>
  <c r="BG142" i="7"/>
  <c r="BE142" i="7"/>
  <c r="T142" i="7"/>
  <c r="R142" i="7"/>
  <c r="P142" i="7"/>
  <c r="BI140" i="7"/>
  <c r="BH140" i="7"/>
  <c r="BG140" i="7"/>
  <c r="BE140" i="7"/>
  <c r="T140" i="7"/>
  <c r="R140" i="7"/>
  <c r="P140" i="7"/>
  <c r="BI138" i="7"/>
  <c r="BH138" i="7"/>
  <c r="BG138" i="7"/>
  <c r="BE138" i="7"/>
  <c r="T138" i="7"/>
  <c r="R138" i="7"/>
  <c r="P138" i="7"/>
  <c r="BI136" i="7"/>
  <c r="BH136" i="7"/>
  <c r="BG136" i="7"/>
  <c r="BE136" i="7"/>
  <c r="T136" i="7"/>
  <c r="R136" i="7"/>
  <c r="P136" i="7"/>
  <c r="BI134" i="7"/>
  <c r="BH134" i="7"/>
  <c r="BG134" i="7"/>
  <c r="BE134" i="7"/>
  <c r="T134" i="7"/>
  <c r="R134" i="7"/>
  <c r="P134" i="7"/>
  <c r="BI132" i="7"/>
  <c r="BH132" i="7"/>
  <c r="BG132" i="7"/>
  <c r="BE132" i="7"/>
  <c r="T132" i="7"/>
  <c r="R132" i="7"/>
  <c r="P132" i="7"/>
  <c r="BI130" i="7"/>
  <c r="BH130" i="7"/>
  <c r="BG130" i="7"/>
  <c r="BE130" i="7"/>
  <c r="T130" i="7"/>
  <c r="R130" i="7"/>
  <c r="P130" i="7"/>
  <c r="BI128" i="7"/>
  <c r="BH128" i="7"/>
  <c r="BG128" i="7"/>
  <c r="BE128" i="7"/>
  <c r="T128" i="7"/>
  <c r="R128" i="7"/>
  <c r="P128" i="7"/>
  <c r="BI126" i="7"/>
  <c r="BH126" i="7"/>
  <c r="BG126" i="7"/>
  <c r="BE126" i="7"/>
  <c r="T126" i="7"/>
  <c r="R126" i="7"/>
  <c r="P126" i="7"/>
  <c r="BI124" i="7"/>
  <c r="BH124" i="7"/>
  <c r="BG124" i="7"/>
  <c r="BE124" i="7"/>
  <c r="T124" i="7"/>
  <c r="R124" i="7"/>
  <c r="P124" i="7"/>
  <c r="BI122" i="7"/>
  <c r="BH122" i="7"/>
  <c r="BG122" i="7"/>
  <c r="BE122" i="7"/>
  <c r="T122" i="7"/>
  <c r="R122" i="7"/>
  <c r="P122" i="7"/>
  <c r="BI120" i="7"/>
  <c r="BH120" i="7"/>
  <c r="BG120" i="7"/>
  <c r="BE120" i="7"/>
  <c r="T120" i="7"/>
  <c r="R120" i="7"/>
  <c r="P120" i="7"/>
  <c r="BI118" i="7"/>
  <c r="BH118" i="7"/>
  <c r="BG118" i="7"/>
  <c r="BE118" i="7"/>
  <c r="T118" i="7"/>
  <c r="R118" i="7"/>
  <c r="P118" i="7"/>
  <c r="BI116" i="7"/>
  <c r="BH116" i="7"/>
  <c r="BG116" i="7"/>
  <c r="BE116" i="7"/>
  <c r="T116" i="7"/>
  <c r="R116" i="7"/>
  <c r="P116" i="7"/>
  <c r="BI114" i="7"/>
  <c r="BH114" i="7"/>
  <c r="BG114" i="7"/>
  <c r="BE114" i="7"/>
  <c r="T114" i="7"/>
  <c r="R114" i="7"/>
  <c r="P114" i="7"/>
  <c r="BI112" i="7"/>
  <c r="BH112" i="7"/>
  <c r="BG112" i="7"/>
  <c r="BE112" i="7"/>
  <c r="T112" i="7"/>
  <c r="R112" i="7"/>
  <c r="P112" i="7"/>
  <c r="BI110" i="7"/>
  <c r="BH110" i="7"/>
  <c r="BG110" i="7"/>
  <c r="BE110" i="7"/>
  <c r="T110" i="7"/>
  <c r="R110" i="7"/>
  <c r="P110" i="7"/>
  <c r="BI108" i="7"/>
  <c r="BH108" i="7"/>
  <c r="BG108" i="7"/>
  <c r="BE108" i="7"/>
  <c r="T108" i="7"/>
  <c r="R108" i="7"/>
  <c r="P108" i="7"/>
  <c r="BI106" i="7"/>
  <c r="BH106" i="7"/>
  <c r="BG106" i="7"/>
  <c r="BE106" i="7"/>
  <c r="T106" i="7"/>
  <c r="R106" i="7"/>
  <c r="P106" i="7"/>
  <c r="BI104" i="7"/>
  <c r="BH104" i="7"/>
  <c r="BG104" i="7"/>
  <c r="BE104" i="7"/>
  <c r="T104" i="7"/>
  <c r="R104" i="7"/>
  <c r="P104" i="7"/>
  <c r="BI101" i="7"/>
  <c r="BH101" i="7"/>
  <c r="BG101" i="7"/>
  <c r="BE101" i="7"/>
  <c r="T101" i="7"/>
  <c r="R101" i="7"/>
  <c r="P101" i="7"/>
  <c r="BI99" i="7"/>
  <c r="BH99" i="7"/>
  <c r="BG99" i="7"/>
  <c r="BE99" i="7"/>
  <c r="T99" i="7"/>
  <c r="R99" i="7"/>
  <c r="P99" i="7"/>
  <c r="BI97" i="7"/>
  <c r="BH97" i="7"/>
  <c r="BG97" i="7"/>
  <c r="BE97" i="7"/>
  <c r="T97" i="7"/>
  <c r="R97" i="7"/>
  <c r="P97" i="7"/>
  <c r="BI95" i="7"/>
  <c r="BH95" i="7"/>
  <c r="BG95" i="7"/>
  <c r="BE95" i="7"/>
  <c r="T95" i="7"/>
  <c r="R95" i="7"/>
  <c r="P95" i="7"/>
  <c r="BI93" i="7"/>
  <c r="BH93" i="7"/>
  <c r="BG93" i="7"/>
  <c r="BE93" i="7"/>
  <c r="T93" i="7"/>
  <c r="R93" i="7"/>
  <c r="P93" i="7"/>
  <c r="BI91" i="7"/>
  <c r="BH91" i="7"/>
  <c r="BG91" i="7"/>
  <c r="BE91" i="7"/>
  <c r="T91" i="7"/>
  <c r="R91" i="7"/>
  <c r="P91" i="7"/>
  <c r="BI89" i="7"/>
  <c r="BH89" i="7"/>
  <c r="BG89" i="7"/>
  <c r="BE89" i="7"/>
  <c r="T89" i="7"/>
  <c r="R89" i="7"/>
  <c r="P89" i="7"/>
  <c r="E79" i="7"/>
  <c r="E50" i="7"/>
  <c r="J24" i="7"/>
  <c r="E24" i="7"/>
  <c r="J55" i="7" s="1"/>
  <c r="J23" i="7"/>
  <c r="J21" i="7"/>
  <c r="E21" i="7"/>
  <c r="J54" i="7" s="1"/>
  <c r="J20" i="7"/>
  <c r="J18" i="7"/>
  <c r="E18" i="7"/>
  <c r="J17" i="7"/>
  <c r="J15" i="7"/>
  <c r="E15" i="7"/>
  <c r="J14" i="7"/>
  <c r="J12" i="7"/>
  <c r="E7" i="7"/>
  <c r="E77" i="7" s="1"/>
  <c r="J37" i="6"/>
  <c r="J36" i="6"/>
  <c r="AY59" i="1" s="1"/>
  <c r="J35" i="6"/>
  <c r="AX59" i="1"/>
  <c r="BI243" i="6"/>
  <c r="BH243" i="6"/>
  <c r="BG243" i="6"/>
  <c r="BF243" i="6"/>
  <c r="T243" i="6"/>
  <c r="R243" i="6"/>
  <c r="P243" i="6"/>
  <c r="BI242" i="6"/>
  <c r="BH242" i="6"/>
  <c r="BG242" i="6"/>
  <c r="BF242" i="6"/>
  <c r="T242" i="6"/>
  <c r="R242" i="6"/>
  <c r="P242" i="6"/>
  <c r="BI241" i="6"/>
  <c r="BH241" i="6"/>
  <c r="BG241" i="6"/>
  <c r="BF241" i="6"/>
  <c r="T241" i="6"/>
  <c r="R241" i="6"/>
  <c r="P241" i="6"/>
  <c r="BI240" i="6"/>
  <c r="BH240" i="6"/>
  <c r="BG240" i="6"/>
  <c r="BF240" i="6"/>
  <c r="T240" i="6"/>
  <c r="R240" i="6"/>
  <c r="P240" i="6"/>
  <c r="BI239" i="6"/>
  <c r="BH239" i="6"/>
  <c r="BG239" i="6"/>
  <c r="BF239" i="6"/>
  <c r="T239" i="6"/>
  <c r="R239" i="6"/>
  <c r="P239" i="6"/>
  <c r="BI238" i="6"/>
  <c r="BH238" i="6"/>
  <c r="BG238" i="6"/>
  <c r="BF238" i="6"/>
  <c r="T238" i="6"/>
  <c r="R238" i="6"/>
  <c r="P238" i="6"/>
  <c r="BI237" i="6"/>
  <c r="BH237" i="6"/>
  <c r="BG237" i="6"/>
  <c r="BF237" i="6"/>
  <c r="T237" i="6"/>
  <c r="R237" i="6"/>
  <c r="P237" i="6"/>
  <c r="BI236" i="6"/>
  <c r="BH236" i="6"/>
  <c r="BG236" i="6"/>
  <c r="BF236" i="6"/>
  <c r="T236" i="6"/>
  <c r="R236" i="6"/>
  <c r="P236" i="6"/>
  <c r="BI235" i="6"/>
  <c r="BH235" i="6"/>
  <c r="BG235" i="6"/>
  <c r="BF235" i="6"/>
  <c r="T235" i="6"/>
  <c r="R235" i="6"/>
  <c r="P235" i="6"/>
  <c r="BI233" i="6"/>
  <c r="BH233" i="6"/>
  <c r="BG233" i="6"/>
  <c r="BF233" i="6"/>
  <c r="T233" i="6"/>
  <c r="R233" i="6"/>
  <c r="P233" i="6"/>
  <c r="BI232" i="6"/>
  <c r="BH232" i="6"/>
  <c r="BG232" i="6"/>
  <c r="BF232" i="6"/>
  <c r="T232" i="6"/>
  <c r="R232" i="6"/>
  <c r="P232" i="6"/>
  <c r="BI231" i="6"/>
  <c r="BH231" i="6"/>
  <c r="BG231" i="6"/>
  <c r="BF231" i="6"/>
  <c r="T231" i="6"/>
  <c r="R231" i="6"/>
  <c r="P231" i="6"/>
  <c r="BI230" i="6"/>
  <c r="BH230" i="6"/>
  <c r="BG230" i="6"/>
  <c r="BF230" i="6"/>
  <c r="T230" i="6"/>
  <c r="R230" i="6"/>
  <c r="P230" i="6"/>
  <c r="BI229" i="6"/>
  <c r="BH229" i="6"/>
  <c r="BG229" i="6"/>
  <c r="BF229" i="6"/>
  <c r="T229" i="6"/>
  <c r="R229" i="6"/>
  <c r="P229" i="6"/>
  <c r="BI228" i="6"/>
  <c r="BH228" i="6"/>
  <c r="BG228" i="6"/>
  <c r="BF228" i="6"/>
  <c r="T228" i="6"/>
  <c r="R228" i="6"/>
  <c r="P228" i="6"/>
  <c r="BI227" i="6"/>
  <c r="BH227" i="6"/>
  <c r="BG227" i="6"/>
  <c r="BF227" i="6"/>
  <c r="T227" i="6"/>
  <c r="R227" i="6"/>
  <c r="P227" i="6"/>
  <c r="BI226" i="6"/>
  <c r="BH226" i="6"/>
  <c r="BG226" i="6"/>
  <c r="BF226" i="6"/>
  <c r="T226" i="6"/>
  <c r="R226" i="6"/>
  <c r="P226" i="6"/>
  <c r="BI225" i="6"/>
  <c r="BH225" i="6"/>
  <c r="BG225" i="6"/>
  <c r="BF225" i="6"/>
  <c r="T225" i="6"/>
  <c r="R225" i="6"/>
  <c r="P225" i="6"/>
  <c r="BI224" i="6"/>
  <c r="BH224" i="6"/>
  <c r="BG224" i="6"/>
  <c r="BF224" i="6"/>
  <c r="T224" i="6"/>
  <c r="R224" i="6"/>
  <c r="P224" i="6"/>
  <c r="BI222" i="6"/>
  <c r="BH222" i="6"/>
  <c r="BG222" i="6"/>
  <c r="BF222" i="6"/>
  <c r="T222" i="6"/>
  <c r="R222" i="6"/>
  <c r="P222" i="6"/>
  <c r="BI221" i="6"/>
  <c r="BH221" i="6"/>
  <c r="BG221" i="6"/>
  <c r="BF221" i="6"/>
  <c r="T221" i="6"/>
  <c r="R221" i="6"/>
  <c r="P221" i="6"/>
  <c r="BI220" i="6"/>
  <c r="BH220" i="6"/>
  <c r="BG220" i="6"/>
  <c r="BF220" i="6"/>
  <c r="T220" i="6"/>
  <c r="R220" i="6"/>
  <c r="P220" i="6"/>
  <c r="BI219" i="6"/>
  <c r="BH219" i="6"/>
  <c r="BG219" i="6"/>
  <c r="BF219" i="6"/>
  <c r="T219" i="6"/>
  <c r="R219" i="6"/>
  <c r="P219" i="6"/>
  <c r="BI218" i="6"/>
  <c r="BH218" i="6"/>
  <c r="BG218" i="6"/>
  <c r="BF218" i="6"/>
  <c r="T218" i="6"/>
  <c r="R218" i="6"/>
  <c r="P218" i="6"/>
  <c r="BI217" i="6"/>
  <c r="BH217" i="6"/>
  <c r="BG217" i="6"/>
  <c r="BF217" i="6"/>
  <c r="T217" i="6"/>
  <c r="R217" i="6"/>
  <c r="P217" i="6"/>
  <c r="BI216" i="6"/>
  <c r="BH216" i="6"/>
  <c r="BG216" i="6"/>
  <c r="BF216" i="6"/>
  <c r="T216" i="6"/>
  <c r="R216" i="6"/>
  <c r="P216" i="6"/>
  <c r="BI215" i="6"/>
  <c r="BH215" i="6"/>
  <c r="BG215" i="6"/>
  <c r="BF215" i="6"/>
  <c r="T215" i="6"/>
  <c r="R215" i="6"/>
  <c r="P215" i="6"/>
  <c r="BI214" i="6"/>
  <c r="BH214" i="6"/>
  <c r="BG214" i="6"/>
  <c r="BF214" i="6"/>
  <c r="T214" i="6"/>
  <c r="R214" i="6"/>
  <c r="P214" i="6"/>
  <c r="BI213" i="6"/>
  <c r="BH213" i="6"/>
  <c r="BG213" i="6"/>
  <c r="BF213" i="6"/>
  <c r="T213" i="6"/>
  <c r="R213" i="6"/>
  <c r="P213" i="6"/>
  <c r="BI212" i="6"/>
  <c r="BH212" i="6"/>
  <c r="BG212" i="6"/>
  <c r="BF212" i="6"/>
  <c r="T212" i="6"/>
  <c r="R212" i="6"/>
  <c r="P212" i="6"/>
  <c r="BI211" i="6"/>
  <c r="BH211" i="6"/>
  <c r="BG211" i="6"/>
  <c r="BF211" i="6"/>
  <c r="T211" i="6"/>
  <c r="R211" i="6"/>
  <c r="P211" i="6"/>
  <c r="BI210" i="6"/>
  <c r="BH210" i="6"/>
  <c r="BG210" i="6"/>
  <c r="BF210" i="6"/>
  <c r="T210" i="6"/>
  <c r="R210" i="6"/>
  <c r="P210" i="6"/>
  <c r="BI209" i="6"/>
  <c r="BH209" i="6"/>
  <c r="BG209" i="6"/>
  <c r="BF209" i="6"/>
  <c r="T209" i="6"/>
  <c r="R209" i="6"/>
  <c r="P209" i="6"/>
  <c r="BI208" i="6"/>
  <c r="BH208" i="6"/>
  <c r="BG208" i="6"/>
  <c r="BF208" i="6"/>
  <c r="T208" i="6"/>
  <c r="R208" i="6"/>
  <c r="P208" i="6"/>
  <c r="BI207" i="6"/>
  <c r="BH207" i="6"/>
  <c r="BG207" i="6"/>
  <c r="BF207" i="6"/>
  <c r="T207" i="6"/>
  <c r="R207" i="6"/>
  <c r="P207" i="6"/>
  <c r="BI206" i="6"/>
  <c r="BH206" i="6"/>
  <c r="BG206" i="6"/>
  <c r="BF206" i="6"/>
  <c r="T206" i="6"/>
  <c r="R206" i="6"/>
  <c r="P206" i="6"/>
  <c r="BI205" i="6"/>
  <c r="BH205" i="6"/>
  <c r="BG205" i="6"/>
  <c r="BF205" i="6"/>
  <c r="T205" i="6"/>
  <c r="R205" i="6"/>
  <c r="P205" i="6"/>
  <c r="BI204" i="6"/>
  <c r="BH204" i="6"/>
  <c r="BG204" i="6"/>
  <c r="BF204" i="6"/>
  <c r="T204" i="6"/>
  <c r="R204" i="6"/>
  <c r="P204" i="6"/>
  <c r="BI203" i="6"/>
  <c r="BH203" i="6"/>
  <c r="BG203" i="6"/>
  <c r="BF203" i="6"/>
  <c r="T203" i="6"/>
  <c r="R203" i="6"/>
  <c r="P203" i="6"/>
  <c r="BI202" i="6"/>
  <c r="BH202" i="6"/>
  <c r="BG202" i="6"/>
  <c r="BF202" i="6"/>
  <c r="T202" i="6"/>
  <c r="R202" i="6"/>
  <c r="P202" i="6"/>
  <c r="BI201" i="6"/>
  <c r="BH201" i="6"/>
  <c r="BG201" i="6"/>
  <c r="BF201" i="6"/>
  <c r="T201" i="6"/>
  <c r="R201" i="6"/>
  <c r="P201" i="6"/>
  <c r="BI200" i="6"/>
  <c r="BH200" i="6"/>
  <c r="BG200" i="6"/>
  <c r="BF200" i="6"/>
  <c r="T200" i="6"/>
  <c r="R200" i="6"/>
  <c r="P200" i="6"/>
  <c r="BI199" i="6"/>
  <c r="BH199" i="6"/>
  <c r="BG199" i="6"/>
  <c r="BF199" i="6"/>
  <c r="T199" i="6"/>
  <c r="R199" i="6"/>
  <c r="P199" i="6"/>
  <c r="BI198" i="6"/>
  <c r="BH198" i="6"/>
  <c r="BG198" i="6"/>
  <c r="BF198" i="6"/>
  <c r="T198" i="6"/>
  <c r="R198" i="6"/>
  <c r="P198" i="6"/>
  <c r="BI197" i="6"/>
  <c r="BH197" i="6"/>
  <c r="BG197" i="6"/>
  <c r="BF197" i="6"/>
  <c r="T197" i="6"/>
  <c r="R197" i="6"/>
  <c r="P197" i="6"/>
  <c r="BI196" i="6"/>
  <c r="BH196" i="6"/>
  <c r="BG196" i="6"/>
  <c r="BF196" i="6"/>
  <c r="T196" i="6"/>
  <c r="R196" i="6"/>
  <c r="P196" i="6"/>
  <c r="BI195" i="6"/>
  <c r="BH195" i="6"/>
  <c r="BG195" i="6"/>
  <c r="BF195" i="6"/>
  <c r="T195" i="6"/>
  <c r="R195" i="6"/>
  <c r="P195" i="6"/>
  <c r="BI194" i="6"/>
  <c r="BH194" i="6"/>
  <c r="BG194" i="6"/>
  <c r="BF194" i="6"/>
  <c r="T194" i="6"/>
  <c r="R194" i="6"/>
  <c r="P194" i="6"/>
  <c r="BI193" i="6"/>
  <c r="BH193" i="6"/>
  <c r="BG193" i="6"/>
  <c r="BF193" i="6"/>
  <c r="T193" i="6"/>
  <c r="R193" i="6"/>
  <c r="P193" i="6"/>
  <c r="BI192" i="6"/>
  <c r="BH192" i="6"/>
  <c r="BG192" i="6"/>
  <c r="BF192" i="6"/>
  <c r="T192" i="6"/>
  <c r="R192" i="6"/>
  <c r="P192" i="6"/>
  <c r="BI191" i="6"/>
  <c r="BH191" i="6"/>
  <c r="BG191" i="6"/>
  <c r="BF191" i="6"/>
  <c r="T191" i="6"/>
  <c r="R191" i="6"/>
  <c r="P191" i="6"/>
  <c r="BI190" i="6"/>
  <c r="BH190" i="6"/>
  <c r="BG190" i="6"/>
  <c r="BF190" i="6"/>
  <c r="T190" i="6"/>
  <c r="R190" i="6"/>
  <c r="P190" i="6"/>
  <c r="BI189" i="6"/>
  <c r="BH189" i="6"/>
  <c r="BG189" i="6"/>
  <c r="BF189" i="6"/>
  <c r="T189" i="6"/>
  <c r="R189" i="6"/>
  <c r="P189" i="6"/>
  <c r="BI188" i="6"/>
  <c r="BH188" i="6"/>
  <c r="BG188" i="6"/>
  <c r="BF188" i="6"/>
  <c r="T188" i="6"/>
  <c r="R188" i="6"/>
  <c r="P188" i="6"/>
  <c r="BI187" i="6"/>
  <c r="BH187" i="6"/>
  <c r="BG187" i="6"/>
  <c r="BF187" i="6"/>
  <c r="T187" i="6"/>
  <c r="R187" i="6"/>
  <c r="P187" i="6"/>
  <c r="BI186" i="6"/>
  <c r="BH186" i="6"/>
  <c r="BG186" i="6"/>
  <c r="BF186" i="6"/>
  <c r="T186" i="6"/>
  <c r="R186" i="6"/>
  <c r="P186" i="6"/>
  <c r="BI185" i="6"/>
  <c r="BH185" i="6"/>
  <c r="BG185" i="6"/>
  <c r="BF185" i="6"/>
  <c r="T185" i="6"/>
  <c r="R185" i="6"/>
  <c r="P185" i="6"/>
  <c r="BI184" i="6"/>
  <c r="BH184" i="6"/>
  <c r="BG184" i="6"/>
  <c r="BF184" i="6"/>
  <c r="T184" i="6"/>
  <c r="R184" i="6"/>
  <c r="P184" i="6"/>
  <c r="BI183" i="6"/>
  <c r="BH183" i="6"/>
  <c r="BG183" i="6"/>
  <c r="BF183" i="6"/>
  <c r="T183" i="6"/>
  <c r="R183" i="6"/>
  <c r="P183" i="6"/>
  <c r="BI182" i="6"/>
  <c r="BH182" i="6"/>
  <c r="BG182" i="6"/>
  <c r="BF182" i="6"/>
  <c r="T182" i="6"/>
  <c r="R182" i="6"/>
  <c r="P182" i="6"/>
  <c r="BI181" i="6"/>
  <c r="BH181" i="6"/>
  <c r="BG181" i="6"/>
  <c r="BF181" i="6"/>
  <c r="T181" i="6"/>
  <c r="R181" i="6"/>
  <c r="P181" i="6"/>
  <c r="BI180" i="6"/>
  <c r="BH180" i="6"/>
  <c r="BG180" i="6"/>
  <c r="BF180" i="6"/>
  <c r="T180" i="6"/>
  <c r="R180" i="6"/>
  <c r="P180" i="6"/>
  <c r="BI179" i="6"/>
  <c r="BH179" i="6"/>
  <c r="BG179" i="6"/>
  <c r="BF179" i="6"/>
  <c r="T179" i="6"/>
  <c r="R179" i="6"/>
  <c r="P179" i="6"/>
  <c r="BI178" i="6"/>
  <c r="BH178" i="6"/>
  <c r="BG178" i="6"/>
  <c r="BF178" i="6"/>
  <c r="T178" i="6"/>
  <c r="R178" i="6"/>
  <c r="P178" i="6"/>
  <c r="BI177" i="6"/>
  <c r="BH177" i="6"/>
  <c r="BG177" i="6"/>
  <c r="BF177" i="6"/>
  <c r="T177" i="6"/>
  <c r="R177" i="6"/>
  <c r="P177" i="6"/>
  <c r="BI176" i="6"/>
  <c r="BH176" i="6"/>
  <c r="BG176" i="6"/>
  <c r="BF176" i="6"/>
  <c r="T176" i="6"/>
  <c r="R176" i="6"/>
  <c r="P176" i="6"/>
  <c r="BI175" i="6"/>
  <c r="BH175" i="6"/>
  <c r="BG175" i="6"/>
  <c r="BF175" i="6"/>
  <c r="T175" i="6"/>
  <c r="R175" i="6"/>
  <c r="P175" i="6"/>
  <c r="BI174" i="6"/>
  <c r="BH174" i="6"/>
  <c r="BG174" i="6"/>
  <c r="BF174" i="6"/>
  <c r="T174" i="6"/>
  <c r="R174" i="6"/>
  <c r="P174" i="6"/>
  <c r="BI173" i="6"/>
  <c r="BH173" i="6"/>
  <c r="BG173" i="6"/>
  <c r="BF173" i="6"/>
  <c r="T173" i="6"/>
  <c r="R173" i="6"/>
  <c r="P173" i="6"/>
  <c r="BI172" i="6"/>
  <c r="BH172" i="6"/>
  <c r="BG172" i="6"/>
  <c r="BF172" i="6"/>
  <c r="T172" i="6"/>
  <c r="R172" i="6"/>
  <c r="P172" i="6"/>
  <c r="BI171" i="6"/>
  <c r="BH171" i="6"/>
  <c r="BG171" i="6"/>
  <c r="BF171" i="6"/>
  <c r="T171" i="6"/>
  <c r="R171" i="6"/>
  <c r="P171" i="6"/>
  <c r="BI170" i="6"/>
  <c r="BH170" i="6"/>
  <c r="BG170" i="6"/>
  <c r="BF170" i="6"/>
  <c r="T170" i="6"/>
  <c r="R170" i="6"/>
  <c r="P170" i="6"/>
  <c r="BI169" i="6"/>
  <c r="BH169" i="6"/>
  <c r="BG169" i="6"/>
  <c r="BF169" i="6"/>
  <c r="T169" i="6"/>
  <c r="R169" i="6"/>
  <c r="P169" i="6"/>
  <c r="BI168" i="6"/>
  <c r="BH168" i="6"/>
  <c r="BG168" i="6"/>
  <c r="BF168" i="6"/>
  <c r="T168" i="6"/>
  <c r="R168" i="6"/>
  <c r="P168" i="6"/>
  <c r="BI167" i="6"/>
  <c r="BH167" i="6"/>
  <c r="BG167" i="6"/>
  <c r="BF167" i="6"/>
  <c r="T167" i="6"/>
  <c r="R167" i="6"/>
  <c r="P167" i="6"/>
  <c r="BI166" i="6"/>
  <c r="BH166" i="6"/>
  <c r="BG166" i="6"/>
  <c r="BF166" i="6"/>
  <c r="T166" i="6"/>
  <c r="R166" i="6"/>
  <c r="P166" i="6"/>
  <c r="BI165" i="6"/>
  <c r="BH165" i="6"/>
  <c r="BG165" i="6"/>
  <c r="BF165" i="6"/>
  <c r="T165" i="6"/>
  <c r="R165" i="6"/>
  <c r="P165" i="6"/>
  <c r="BI164" i="6"/>
  <c r="BH164" i="6"/>
  <c r="BG164" i="6"/>
  <c r="BF164" i="6"/>
  <c r="T164" i="6"/>
  <c r="R164" i="6"/>
  <c r="P164" i="6"/>
  <c r="BI163" i="6"/>
  <c r="BH163" i="6"/>
  <c r="BG163" i="6"/>
  <c r="BF163" i="6"/>
  <c r="T163" i="6"/>
  <c r="R163" i="6"/>
  <c r="P163" i="6"/>
  <c r="BI162" i="6"/>
  <c r="BH162" i="6"/>
  <c r="BG162" i="6"/>
  <c r="BF162" i="6"/>
  <c r="T162" i="6"/>
  <c r="R162" i="6"/>
  <c r="P162" i="6"/>
  <c r="BI161" i="6"/>
  <c r="BH161" i="6"/>
  <c r="BG161" i="6"/>
  <c r="BF161" i="6"/>
  <c r="T161" i="6"/>
  <c r="R161" i="6"/>
  <c r="P161" i="6"/>
  <c r="BI160" i="6"/>
  <c r="BH160" i="6"/>
  <c r="BG160" i="6"/>
  <c r="BF160" i="6"/>
  <c r="T160" i="6"/>
  <c r="R160" i="6"/>
  <c r="P160" i="6"/>
  <c r="BI159" i="6"/>
  <c r="BH159" i="6"/>
  <c r="BG159" i="6"/>
  <c r="BF159" i="6"/>
  <c r="T159" i="6"/>
  <c r="R159" i="6"/>
  <c r="P159" i="6"/>
  <c r="BI158" i="6"/>
  <c r="BH158" i="6"/>
  <c r="BG158" i="6"/>
  <c r="BF158" i="6"/>
  <c r="T158" i="6"/>
  <c r="R158" i="6"/>
  <c r="P158" i="6"/>
  <c r="BI157" i="6"/>
  <c r="BH157" i="6"/>
  <c r="BG157" i="6"/>
  <c r="BF157" i="6"/>
  <c r="T157" i="6"/>
  <c r="R157" i="6"/>
  <c r="P157" i="6"/>
  <c r="BI156" i="6"/>
  <c r="BH156" i="6"/>
  <c r="BG156" i="6"/>
  <c r="BF156" i="6"/>
  <c r="T156" i="6"/>
  <c r="R156" i="6"/>
  <c r="P156" i="6"/>
  <c r="BI155" i="6"/>
  <c r="BH155" i="6"/>
  <c r="BG155" i="6"/>
  <c r="BF155" i="6"/>
  <c r="T155" i="6"/>
  <c r="R155" i="6"/>
  <c r="P155" i="6"/>
  <c r="BI154" i="6"/>
  <c r="BH154" i="6"/>
  <c r="BG154" i="6"/>
  <c r="BF154" i="6"/>
  <c r="T154" i="6"/>
  <c r="R154" i="6"/>
  <c r="P154" i="6"/>
  <c r="BI153" i="6"/>
  <c r="BH153" i="6"/>
  <c r="BG153" i="6"/>
  <c r="BF153" i="6"/>
  <c r="T153" i="6"/>
  <c r="R153" i="6"/>
  <c r="P153" i="6"/>
  <c r="BI152" i="6"/>
  <c r="BH152" i="6"/>
  <c r="BG152" i="6"/>
  <c r="BF152" i="6"/>
  <c r="T152" i="6"/>
  <c r="R152" i="6"/>
  <c r="P152" i="6"/>
  <c r="BI151" i="6"/>
  <c r="BH151" i="6"/>
  <c r="BG151" i="6"/>
  <c r="BF151" i="6"/>
  <c r="T151" i="6"/>
  <c r="R151" i="6"/>
  <c r="P151" i="6"/>
  <c r="BI150" i="6"/>
  <c r="BH150" i="6"/>
  <c r="BG150" i="6"/>
  <c r="BF150" i="6"/>
  <c r="T150" i="6"/>
  <c r="R150" i="6"/>
  <c r="P150" i="6"/>
  <c r="BI149" i="6"/>
  <c r="BH149" i="6"/>
  <c r="BG149" i="6"/>
  <c r="BF149" i="6"/>
  <c r="T149" i="6"/>
  <c r="R149" i="6"/>
  <c r="P149" i="6"/>
  <c r="BI148" i="6"/>
  <c r="BH148" i="6"/>
  <c r="BG148" i="6"/>
  <c r="BF148" i="6"/>
  <c r="T148" i="6"/>
  <c r="R148" i="6"/>
  <c r="P148" i="6"/>
  <c r="BI147" i="6"/>
  <c r="BH147" i="6"/>
  <c r="BG147" i="6"/>
  <c r="BF147" i="6"/>
  <c r="T147" i="6"/>
  <c r="R147" i="6"/>
  <c r="P147" i="6"/>
  <c r="BI146" i="6"/>
  <c r="BH146" i="6"/>
  <c r="BG146" i="6"/>
  <c r="BF146" i="6"/>
  <c r="T146" i="6"/>
  <c r="R146" i="6"/>
  <c r="P146" i="6"/>
  <c r="BI145" i="6"/>
  <c r="BH145" i="6"/>
  <c r="BG145" i="6"/>
  <c r="BF145" i="6"/>
  <c r="T145" i="6"/>
  <c r="R145" i="6"/>
  <c r="P145" i="6"/>
  <c r="BI144" i="6"/>
  <c r="BH144" i="6"/>
  <c r="BG144" i="6"/>
  <c r="BF144" i="6"/>
  <c r="T144" i="6"/>
  <c r="R144" i="6"/>
  <c r="P144" i="6"/>
  <c r="BI143" i="6"/>
  <c r="BH143" i="6"/>
  <c r="BG143" i="6"/>
  <c r="BF143" i="6"/>
  <c r="T143" i="6"/>
  <c r="R143" i="6"/>
  <c r="P143" i="6"/>
  <c r="BI142" i="6"/>
  <c r="BH142" i="6"/>
  <c r="BG142" i="6"/>
  <c r="BF142" i="6"/>
  <c r="T142" i="6"/>
  <c r="R142" i="6"/>
  <c r="P142" i="6"/>
  <c r="BI141" i="6"/>
  <c r="BH141" i="6"/>
  <c r="BG141" i="6"/>
  <c r="BF141" i="6"/>
  <c r="T141" i="6"/>
  <c r="R141" i="6"/>
  <c r="P141" i="6"/>
  <c r="BI140" i="6"/>
  <c r="BH140" i="6"/>
  <c r="BG140" i="6"/>
  <c r="BF140" i="6"/>
  <c r="T140" i="6"/>
  <c r="R140" i="6"/>
  <c r="P140" i="6"/>
  <c r="BI139" i="6"/>
  <c r="BH139" i="6"/>
  <c r="BG139" i="6"/>
  <c r="BF139" i="6"/>
  <c r="T139" i="6"/>
  <c r="R139" i="6"/>
  <c r="P139" i="6"/>
  <c r="BI138" i="6"/>
  <c r="BH138" i="6"/>
  <c r="BG138" i="6"/>
  <c r="BF138" i="6"/>
  <c r="T138" i="6"/>
  <c r="R138" i="6"/>
  <c r="P138" i="6"/>
  <c r="BI137" i="6"/>
  <c r="BH137" i="6"/>
  <c r="BG137" i="6"/>
  <c r="BF137" i="6"/>
  <c r="T137" i="6"/>
  <c r="R137" i="6"/>
  <c r="P137" i="6"/>
  <c r="BI136" i="6"/>
  <c r="BH136" i="6"/>
  <c r="BG136" i="6"/>
  <c r="BF136" i="6"/>
  <c r="T136" i="6"/>
  <c r="R136" i="6"/>
  <c r="P136" i="6"/>
  <c r="BI135" i="6"/>
  <c r="BH135" i="6"/>
  <c r="BG135" i="6"/>
  <c r="BF135" i="6"/>
  <c r="T135" i="6"/>
  <c r="R135" i="6"/>
  <c r="P135" i="6"/>
  <c r="BI134" i="6"/>
  <c r="BH134" i="6"/>
  <c r="BG134" i="6"/>
  <c r="BF134" i="6"/>
  <c r="T134" i="6"/>
  <c r="R134" i="6"/>
  <c r="P134" i="6"/>
  <c r="BI133" i="6"/>
  <c r="BH133" i="6"/>
  <c r="BG133" i="6"/>
  <c r="BF133" i="6"/>
  <c r="T133" i="6"/>
  <c r="R133" i="6"/>
  <c r="P133" i="6"/>
  <c r="BI132" i="6"/>
  <c r="BH132" i="6"/>
  <c r="BG132" i="6"/>
  <c r="BF132" i="6"/>
  <c r="T132" i="6"/>
  <c r="R132" i="6"/>
  <c r="P132" i="6"/>
  <c r="BI131" i="6"/>
  <c r="BH131" i="6"/>
  <c r="BG131" i="6"/>
  <c r="BF131" i="6"/>
  <c r="T131" i="6"/>
  <c r="R131" i="6"/>
  <c r="P131" i="6"/>
  <c r="BI130" i="6"/>
  <c r="BH130" i="6"/>
  <c r="BG130" i="6"/>
  <c r="BF130" i="6"/>
  <c r="T130" i="6"/>
  <c r="R130" i="6"/>
  <c r="P130" i="6"/>
  <c r="BI129" i="6"/>
  <c r="BH129" i="6"/>
  <c r="BG129" i="6"/>
  <c r="BF129" i="6"/>
  <c r="T129" i="6"/>
  <c r="R129" i="6"/>
  <c r="P129" i="6"/>
  <c r="BI128" i="6"/>
  <c r="BH128" i="6"/>
  <c r="BG128" i="6"/>
  <c r="BF128" i="6"/>
  <c r="T128" i="6"/>
  <c r="R128" i="6"/>
  <c r="P128" i="6"/>
  <c r="BI127" i="6"/>
  <c r="BH127" i="6"/>
  <c r="BG127" i="6"/>
  <c r="BF127" i="6"/>
  <c r="T127" i="6"/>
  <c r="R127" i="6"/>
  <c r="P127" i="6"/>
  <c r="BI126" i="6"/>
  <c r="BH126" i="6"/>
  <c r="BG126" i="6"/>
  <c r="BF126" i="6"/>
  <c r="T126" i="6"/>
  <c r="R126" i="6"/>
  <c r="P126" i="6"/>
  <c r="BI125" i="6"/>
  <c r="BH125" i="6"/>
  <c r="BG125" i="6"/>
  <c r="BF125" i="6"/>
  <c r="T125" i="6"/>
  <c r="R125" i="6"/>
  <c r="P125" i="6"/>
  <c r="BI124" i="6"/>
  <c r="BH124" i="6"/>
  <c r="BG124" i="6"/>
  <c r="BF124" i="6"/>
  <c r="T124" i="6"/>
  <c r="R124" i="6"/>
  <c r="P124" i="6"/>
  <c r="BI123" i="6"/>
  <c r="BH123" i="6"/>
  <c r="BG123" i="6"/>
  <c r="BF123" i="6"/>
  <c r="T123" i="6"/>
  <c r="R123" i="6"/>
  <c r="P123" i="6"/>
  <c r="BI122" i="6"/>
  <c r="BH122" i="6"/>
  <c r="BG122" i="6"/>
  <c r="BF122" i="6"/>
  <c r="T122" i="6"/>
  <c r="R122" i="6"/>
  <c r="P122" i="6"/>
  <c r="BI121" i="6"/>
  <c r="BH121" i="6"/>
  <c r="BG121" i="6"/>
  <c r="BF121" i="6"/>
  <c r="T121" i="6"/>
  <c r="R121" i="6"/>
  <c r="P121" i="6"/>
  <c r="BI120" i="6"/>
  <c r="BH120" i="6"/>
  <c r="BG120" i="6"/>
  <c r="BF120" i="6"/>
  <c r="T120" i="6"/>
  <c r="R120" i="6"/>
  <c r="P120" i="6"/>
  <c r="BI119" i="6"/>
  <c r="BH119" i="6"/>
  <c r="BG119" i="6"/>
  <c r="BF119" i="6"/>
  <c r="T119" i="6"/>
  <c r="R119" i="6"/>
  <c r="P119" i="6"/>
  <c r="BI118" i="6"/>
  <c r="BH118" i="6"/>
  <c r="BG118" i="6"/>
  <c r="BF118" i="6"/>
  <c r="T118" i="6"/>
  <c r="R118" i="6"/>
  <c r="P118" i="6"/>
  <c r="BI117" i="6"/>
  <c r="BH117" i="6"/>
  <c r="BG117" i="6"/>
  <c r="BF117" i="6"/>
  <c r="T117" i="6"/>
  <c r="R117" i="6"/>
  <c r="P117" i="6"/>
  <c r="BI116" i="6"/>
  <c r="BH116" i="6"/>
  <c r="BG116" i="6"/>
  <c r="BF116" i="6"/>
  <c r="T116" i="6"/>
  <c r="R116" i="6"/>
  <c r="P116" i="6"/>
  <c r="BI115" i="6"/>
  <c r="BH115" i="6"/>
  <c r="BG115" i="6"/>
  <c r="BF115" i="6"/>
  <c r="T115" i="6"/>
  <c r="R115" i="6"/>
  <c r="P115" i="6"/>
  <c r="BI114" i="6"/>
  <c r="BH114" i="6"/>
  <c r="BG114" i="6"/>
  <c r="BF114" i="6"/>
  <c r="T114" i="6"/>
  <c r="R114" i="6"/>
  <c r="P114" i="6"/>
  <c r="BI113" i="6"/>
  <c r="BH113" i="6"/>
  <c r="BG113" i="6"/>
  <c r="BF113" i="6"/>
  <c r="T113" i="6"/>
  <c r="R113" i="6"/>
  <c r="P113" i="6"/>
  <c r="BI112" i="6"/>
  <c r="BH112" i="6"/>
  <c r="BG112" i="6"/>
  <c r="BF112" i="6"/>
  <c r="T112" i="6"/>
  <c r="R112" i="6"/>
  <c r="P112" i="6"/>
  <c r="BI111" i="6"/>
  <c r="BH111" i="6"/>
  <c r="BG111" i="6"/>
  <c r="BF111" i="6"/>
  <c r="T111" i="6"/>
  <c r="R111" i="6"/>
  <c r="P111" i="6"/>
  <c r="BI110" i="6"/>
  <c r="BH110" i="6"/>
  <c r="BG110" i="6"/>
  <c r="BF110" i="6"/>
  <c r="T110" i="6"/>
  <c r="R110" i="6"/>
  <c r="P110" i="6"/>
  <c r="BI109" i="6"/>
  <c r="BH109" i="6"/>
  <c r="BG109" i="6"/>
  <c r="BF109" i="6"/>
  <c r="T109" i="6"/>
  <c r="R109" i="6"/>
  <c r="P109" i="6"/>
  <c r="BI108" i="6"/>
  <c r="BH108" i="6"/>
  <c r="BG108" i="6"/>
  <c r="BF108" i="6"/>
  <c r="T108" i="6"/>
  <c r="R108" i="6"/>
  <c r="P108" i="6"/>
  <c r="BI106" i="6"/>
  <c r="BH106" i="6"/>
  <c r="BG106" i="6"/>
  <c r="BF106" i="6"/>
  <c r="T106" i="6"/>
  <c r="R106" i="6"/>
  <c r="P106" i="6"/>
  <c r="BI105" i="6"/>
  <c r="BH105" i="6"/>
  <c r="BG105" i="6"/>
  <c r="BF105" i="6"/>
  <c r="T105" i="6"/>
  <c r="R105" i="6"/>
  <c r="P105" i="6"/>
  <c r="BI104" i="6"/>
  <c r="BH104" i="6"/>
  <c r="BG104" i="6"/>
  <c r="BF104" i="6"/>
  <c r="T104" i="6"/>
  <c r="R104" i="6"/>
  <c r="P104" i="6"/>
  <c r="BI103" i="6"/>
  <c r="BH103" i="6"/>
  <c r="BG103" i="6"/>
  <c r="BF103" i="6"/>
  <c r="T103" i="6"/>
  <c r="R103" i="6"/>
  <c r="P103" i="6"/>
  <c r="BI102" i="6"/>
  <c r="BH102" i="6"/>
  <c r="BG102" i="6"/>
  <c r="BF102" i="6"/>
  <c r="T102" i="6"/>
  <c r="R102" i="6"/>
  <c r="P102" i="6"/>
  <c r="BI101" i="6"/>
  <c r="BH101" i="6"/>
  <c r="BG101" i="6"/>
  <c r="BF101" i="6"/>
  <c r="T101" i="6"/>
  <c r="R101" i="6"/>
  <c r="P101" i="6"/>
  <c r="BI100" i="6"/>
  <c r="BH100" i="6"/>
  <c r="BG100" i="6"/>
  <c r="BF100" i="6"/>
  <c r="T100" i="6"/>
  <c r="R100" i="6"/>
  <c r="P100" i="6"/>
  <c r="BI99" i="6"/>
  <c r="BH99" i="6"/>
  <c r="BG99" i="6"/>
  <c r="BF99" i="6"/>
  <c r="T99" i="6"/>
  <c r="R99" i="6"/>
  <c r="P99" i="6"/>
  <c r="BI98" i="6"/>
  <c r="BH98" i="6"/>
  <c r="BG98" i="6"/>
  <c r="BF98" i="6"/>
  <c r="T98" i="6"/>
  <c r="R98" i="6"/>
  <c r="P98" i="6"/>
  <c r="BI96" i="6"/>
  <c r="BH96" i="6"/>
  <c r="BG96" i="6"/>
  <c r="BF96" i="6"/>
  <c r="T96" i="6"/>
  <c r="R96" i="6"/>
  <c r="P96" i="6"/>
  <c r="BI95" i="6"/>
  <c r="BH95" i="6"/>
  <c r="BG95" i="6"/>
  <c r="BF95" i="6"/>
  <c r="T95" i="6"/>
  <c r="R95" i="6"/>
  <c r="P95" i="6"/>
  <c r="BI94" i="6"/>
  <c r="BH94" i="6"/>
  <c r="BG94" i="6"/>
  <c r="BF94" i="6"/>
  <c r="T94" i="6"/>
  <c r="R94" i="6"/>
  <c r="P94" i="6"/>
  <c r="BI93" i="6"/>
  <c r="BH93" i="6"/>
  <c r="BG93" i="6"/>
  <c r="BF93" i="6"/>
  <c r="T93" i="6"/>
  <c r="R93" i="6"/>
  <c r="P93" i="6"/>
  <c r="BI92" i="6"/>
  <c r="BH92" i="6"/>
  <c r="BG92" i="6"/>
  <c r="BF92" i="6"/>
  <c r="T92" i="6"/>
  <c r="R92" i="6"/>
  <c r="P92" i="6"/>
  <c r="BI91" i="6"/>
  <c r="BH91" i="6"/>
  <c r="BG91" i="6"/>
  <c r="BF91" i="6"/>
  <c r="T91" i="6"/>
  <c r="R91" i="6"/>
  <c r="P91" i="6"/>
  <c r="BI90" i="6"/>
  <c r="BH90" i="6"/>
  <c r="BG90" i="6"/>
  <c r="BF90" i="6"/>
  <c r="T90" i="6"/>
  <c r="R90" i="6"/>
  <c r="P90" i="6"/>
  <c r="BI89" i="6"/>
  <c r="BH89" i="6"/>
  <c r="BG89" i="6"/>
  <c r="BF89" i="6"/>
  <c r="T89" i="6"/>
  <c r="R89" i="6"/>
  <c r="P89" i="6"/>
  <c r="BI88" i="6"/>
  <c r="BH88" i="6"/>
  <c r="BG88" i="6"/>
  <c r="BF88" i="6"/>
  <c r="T88" i="6"/>
  <c r="R88" i="6"/>
  <c r="P88" i="6"/>
  <c r="BI87" i="6"/>
  <c r="BH87" i="6"/>
  <c r="BG87" i="6"/>
  <c r="BF87" i="6"/>
  <c r="T87" i="6"/>
  <c r="R87" i="6"/>
  <c r="P87" i="6"/>
  <c r="BI86" i="6"/>
  <c r="BH86" i="6"/>
  <c r="BG86" i="6"/>
  <c r="BF86" i="6"/>
  <c r="T86" i="6"/>
  <c r="R86" i="6"/>
  <c r="P86" i="6"/>
  <c r="F78" i="6"/>
  <c r="E76" i="6"/>
  <c r="F52" i="6"/>
  <c r="E50" i="6"/>
  <c r="J24" i="6"/>
  <c r="E24" i="6"/>
  <c r="J55" i="6" s="1"/>
  <c r="J23" i="6"/>
  <c r="J21" i="6"/>
  <c r="E21" i="6"/>
  <c r="J54" i="6"/>
  <c r="J20" i="6"/>
  <c r="J18" i="6"/>
  <c r="E18" i="6"/>
  <c r="F55" i="6" s="1"/>
  <c r="J17" i="6"/>
  <c r="J15" i="6"/>
  <c r="E15" i="6"/>
  <c r="F80" i="6"/>
  <c r="J14" i="6"/>
  <c r="J12" i="6"/>
  <c r="J52" i="6"/>
  <c r="E7" i="6"/>
  <c r="E48" i="6" s="1"/>
  <c r="J37" i="5"/>
  <c r="J36" i="5"/>
  <c r="AY58" i="1" s="1"/>
  <c r="J35" i="5"/>
  <c r="AX58" i="1" s="1"/>
  <c r="BI214" i="5"/>
  <c r="BH214" i="5"/>
  <c r="BG214" i="5"/>
  <c r="BE214" i="5"/>
  <c r="BI212" i="5"/>
  <c r="BH212" i="5"/>
  <c r="BG212" i="5"/>
  <c r="BE212" i="5"/>
  <c r="BI210" i="5"/>
  <c r="BH210" i="5"/>
  <c r="BG210" i="5"/>
  <c r="BE210" i="5"/>
  <c r="BI208" i="5"/>
  <c r="BH208" i="5"/>
  <c r="BG208" i="5"/>
  <c r="BE208" i="5"/>
  <c r="BI206" i="5"/>
  <c r="BH206" i="5"/>
  <c r="BG206" i="5"/>
  <c r="BE206" i="5"/>
  <c r="BI204" i="5"/>
  <c r="BH204" i="5"/>
  <c r="BG204" i="5"/>
  <c r="BE204" i="5"/>
  <c r="BI201" i="5"/>
  <c r="BH201" i="5"/>
  <c r="BG201" i="5"/>
  <c r="BE201" i="5"/>
  <c r="BI199" i="5"/>
  <c r="BH199" i="5"/>
  <c r="BG199" i="5"/>
  <c r="BE199" i="5"/>
  <c r="BI197" i="5"/>
  <c r="BH197" i="5"/>
  <c r="BG197" i="5"/>
  <c r="BE197" i="5"/>
  <c r="BI195" i="5"/>
  <c r="BH195" i="5"/>
  <c r="BG195" i="5"/>
  <c r="BE195" i="5"/>
  <c r="BI193" i="5"/>
  <c r="BH193" i="5"/>
  <c r="BG193" i="5"/>
  <c r="BE193" i="5"/>
  <c r="BI191" i="5"/>
  <c r="BH191" i="5"/>
  <c r="BG191" i="5"/>
  <c r="BE191" i="5"/>
  <c r="BI189" i="5"/>
  <c r="BH189" i="5"/>
  <c r="BG189" i="5"/>
  <c r="BE189" i="5"/>
  <c r="BI187" i="5"/>
  <c r="BH187" i="5"/>
  <c r="BG187" i="5"/>
  <c r="BE187" i="5"/>
  <c r="BI185" i="5"/>
  <c r="BH185" i="5"/>
  <c r="BG185" i="5"/>
  <c r="BE185" i="5"/>
  <c r="BI183" i="5"/>
  <c r="BH183" i="5"/>
  <c r="BG183" i="5"/>
  <c r="BE183" i="5"/>
  <c r="BI181" i="5"/>
  <c r="BH181" i="5"/>
  <c r="BG181" i="5"/>
  <c r="BE181" i="5"/>
  <c r="BI179" i="5"/>
  <c r="BH179" i="5"/>
  <c r="BG179" i="5"/>
  <c r="BE179" i="5"/>
  <c r="BI177" i="5"/>
  <c r="BH177" i="5"/>
  <c r="BG177" i="5"/>
  <c r="BE177" i="5"/>
  <c r="BI174" i="5"/>
  <c r="BH174" i="5"/>
  <c r="BG174" i="5"/>
  <c r="BE174" i="5"/>
  <c r="BI172" i="5"/>
  <c r="BH172" i="5"/>
  <c r="BG172" i="5"/>
  <c r="BE172" i="5"/>
  <c r="BI170" i="5"/>
  <c r="BH170" i="5"/>
  <c r="BG170" i="5"/>
  <c r="BE170" i="5"/>
  <c r="BI168" i="5"/>
  <c r="BH168" i="5"/>
  <c r="BG168" i="5"/>
  <c r="BE168" i="5"/>
  <c r="BI166" i="5"/>
  <c r="BH166" i="5"/>
  <c r="BG166" i="5"/>
  <c r="BE166" i="5"/>
  <c r="BI164" i="5"/>
  <c r="BH164" i="5"/>
  <c r="BG164" i="5"/>
  <c r="BE164" i="5"/>
  <c r="BI162" i="5"/>
  <c r="BH162" i="5"/>
  <c r="BG162" i="5"/>
  <c r="BE162" i="5"/>
  <c r="BI160" i="5"/>
  <c r="BH160" i="5"/>
  <c r="BG160" i="5"/>
  <c r="BE160" i="5"/>
  <c r="BI158" i="5"/>
  <c r="BH158" i="5"/>
  <c r="BG158" i="5"/>
  <c r="BE158" i="5"/>
  <c r="BI156" i="5"/>
  <c r="BH156" i="5"/>
  <c r="BG156" i="5"/>
  <c r="BE156" i="5"/>
  <c r="BI154" i="5"/>
  <c r="BH154" i="5"/>
  <c r="BG154" i="5"/>
  <c r="BE154" i="5"/>
  <c r="BI152" i="5"/>
  <c r="BH152" i="5"/>
  <c r="BG152" i="5"/>
  <c r="BE152" i="5"/>
  <c r="BI150" i="5"/>
  <c r="BH150" i="5"/>
  <c r="BG150" i="5"/>
  <c r="BE150" i="5"/>
  <c r="BI148" i="5"/>
  <c r="BH148" i="5"/>
  <c r="BG148" i="5"/>
  <c r="BE148" i="5"/>
  <c r="BI146" i="5"/>
  <c r="BH146" i="5"/>
  <c r="BG146" i="5"/>
  <c r="BE146" i="5"/>
  <c r="BI144" i="5"/>
  <c r="BH144" i="5"/>
  <c r="BG144" i="5"/>
  <c r="BE144" i="5"/>
  <c r="BI142" i="5"/>
  <c r="BH142" i="5"/>
  <c r="BG142" i="5"/>
  <c r="BE142" i="5"/>
  <c r="BI140" i="5"/>
  <c r="BH140" i="5"/>
  <c r="BG140" i="5"/>
  <c r="BE140" i="5"/>
  <c r="BI138" i="5"/>
  <c r="BH138" i="5"/>
  <c r="BG138" i="5"/>
  <c r="BE138" i="5"/>
  <c r="BI136" i="5"/>
  <c r="BH136" i="5"/>
  <c r="BG136" i="5"/>
  <c r="BE136" i="5"/>
  <c r="BI133" i="5"/>
  <c r="BH133" i="5"/>
  <c r="BG133" i="5"/>
  <c r="BE133" i="5"/>
  <c r="BI130" i="5"/>
  <c r="BH130" i="5"/>
  <c r="BG130" i="5"/>
  <c r="BE130" i="5"/>
  <c r="BI127" i="5"/>
  <c r="BH127" i="5"/>
  <c r="BG127" i="5"/>
  <c r="BE127" i="5"/>
  <c r="BI125" i="5"/>
  <c r="BH125" i="5"/>
  <c r="BG125" i="5"/>
  <c r="BE125" i="5"/>
  <c r="BI123" i="5"/>
  <c r="BH123" i="5"/>
  <c r="BG123" i="5"/>
  <c r="BE123" i="5"/>
  <c r="BI121" i="5"/>
  <c r="BH121" i="5"/>
  <c r="BG121" i="5"/>
  <c r="BE121" i="5"/>
  <c r="BI119" i="5"/>
  <c r="BH119" i="5"/>
  <c r="BG119" i="5"/>
  <c r="BE119" i="5"/>
  <c r="BI117" i="5"/>
  <c r="BH117" i="5"/>
  <c r="BG117" i="5"/>
  <c r="BE117" i="5"/>
  <c r="BI114" i="5"/>
  <c r="BH114" i="5"/>
  <c r="BG114" i="5"/>
  <c r="BE114" i="5"/>
  <c r="BI112" i="5"/>
  <c r="BH112" i="5"/>
  <c r="BG112" i="5"/>
  <c r="BE112" i="5"/>
  <c r="BI110" i="5"/>
  <c r="BH110" i="5"/>
  <c r="BG110" i="5"/>
  <c r="BE110" i="5"/>
  <c r="BI108" i="5"/>
  <c r="BH108" i="5"/>
  <c r="BG108" i="5"/>
  <c r="BE108" i="5"/>
  <c r="BI106" i="5"/>
  <c r="BH106" i="5"/>
  <c r="BG106" i="5"/>
  <c r="BE106" i="5"/>
  <c r="BI104" i="5"/>
  <c r="BH104" i="5"/>
  <c r="BG104" i="5"/>
  <c r="BE104" i="5"/>
  <c r="BI102" i="5"/>
  <c r="BH102" i="5"/>
  <c r="BG102" i="5"/>
  <c r="BE102" i="5"/>
  <c r="BI100" i="5"/>
  <c r="BH100" i="5"/>
  <c r="BG100" i="5"/>
  <c r="BE100" i="5"/>
  <c r="BI98" i="5"/>
  <c r="BH98" i="5"/>
  <c r="BG98" i="5"/>
  <c r="BE98" i="5"/>
  <c r="BI96" i="5"/>
  <c r="BH96" i="5"/>
  <c r="BG96" i="5"/>
  <c r="BE96" i="5"/>
  <c r="BI94" i="5"/>
  <c r="BH94" i="5"/>
  <c r="BG94" i="5"/>
  <c r="BE94" i="5"/>
  <c r="BI92" i="5"/>
  <c r="BH92" i="5"/>
  <c r="BG92" i="5"/>
  <c r="BE92" i="5"/>
  <c r="BI90" i="5"/>
  <c r="BH90" i="5"/>
  <c r="BG90" i="5"/>
  <c r="BE90" i="5"/>
  <c r="BI88" i="5"/>
  <c r="BH88" i="5"/>
  <c r="BG88" i="5"/>
  <c r="BE88" i="5"/>
  <c r="F80" i="5"/>
  <c r="E78" i="5"/>
  <c r="F52" i="5"/>
  <c r="E50" i="5"/>
  <c r="J24" i="5"/>
  <c r="E24" i="5"/>
  <c r="J55" i="5" s="1"/>
  <c r="J23" i="5"/>
  <c r="J21" i="5"/>
  <c r="E21" i="5"/>
  <c r="J54" i="5" s="1"/>
  <c r="J20" i="5"/>
  <c r="J18" i="5"/>
  <c r="E18" i="5"/>
  <c r="F55" i="5" s="1"/>
  <c r="J17" i="5"/>
  <c r="J15" i="5"/>
  <c r="E15" i="5"/>
  <c r="F54" i="5" s="1"/>
  <c r="J14" i="5"/>
  <c r="J12" i="5"/>
  <c r="E7" i="5"/>
  <c r="E48" i="5" s="1"/>
  <c r="J37" i="4"/>
  <c r="J36" i="4"/>
  <c r="AY57" i="1" s="1"/>
  <c r="J35" i="4"/>
  <c r="AX57" i="1"/>
  <c r="BI131" i="4"/>
  <c r="BH131" i="4"/>
  <c r="BG131" i="4"/>
  <c r="BE131" i="4"/>
  <c r="T131" i="4"/>
  <c r="T130" i="4" s="1"/>
  <c r="R131" i="4"/>
  <c r="R130" i="4"/>
  <c r="P131" i="4"/>
  <c r="P130" i="4" s="1"/>
  <c r="BI129" i="4"/>
  <c r="BH129" i="4"/>
  <c r="BG129" i="4"/>
  <c r="BE129" i="4"/>
  <c r="T129" i="4"/>
  <c r="R129" i="4"/>
  <c r="P129" i="4"/>
  <c r="BI128" i="4"/>
  <c r="BH128" i="4"/>
  <c r="BG128" i="4"/>
  <c r="BE128" i="4"/>
  <c r="T128" i="4"/>
  <c r="R128" i="4"/>
  <c r="P128" i="4"/>
  <c r="BI127" i="4"/>
  <c r="BH127" i="4"/>
  <c r="BG127" i="4"/>
  <c r="BE127" i="4"/>
  <c r="T127" i="4"/>
  <c r="R127" i="4"/>
  <c r="P127" i="4"/>
  <c r="BI126" i="4"/>
  <c r="BH126" i="4"/>
  <c r="BG126" i="4"/>
  <c r="BE126" i="4"/>
  <c r="T126" i="4"/>
  <c r="R126" i="4"/>
  <c r="P126" i="4"/>
  <c r="BI125" i="4"/>
  <c r="BH125" i="4"/>
  <c r="BG125" i="4"/>
  <c r="BE125" i="4"/>
  <c r="T125" i="4"/>
  <c r="R125" i="4"/>
  <c r="P125" i="4"/>
  <c r="BI123" i="4"/>
  <c r="BH123" i="4"/>
  <c r="BG123" i="4"/>
  <c r="BE123" i="4"/>
  <c r="T123" i="4"/>
  <c r="R123" i="4"/>
  <c r="P123" i="4"/>
  <c r="BI122" i="4"/>
  <c r="BH122" i="4"/>
  <c r="BG122" i="4"/>
  <c r="BE122" i="4"/>
  <c r="T122" i="4"/>
  <c r="R122" i="4"/>
  <c r="P122" i="4"/>
  <c r="BI121" i="4"/>
  <c r="BH121" i="4"/>
  <c r="BG121" i="4"/>
  <c r="BE121" i="4"/>
  <c r="T121" i="4"/>
  <c r="R121" i="4"/>
  <c r="P121" i="4"/>
  <c r="BI120" i="4"/>
  <c r="BH120" i="4"/>
  <c r="BG120" i="4"/>
  <c r="BE120" i="4"/>
  <c r="T120" i="4"/>
  <c r="R120" i="4"/>
  <c r="P120" i="4"/>
  <c r="BI118" i="4"/>
  <c r="BH118" i="4"/>
  <c r="BG118" i="4"/>
  <c r="BE118" i="4"/>
  <c r="T118" i="4"/>
  <c r="R118" i="4"/>
  <c r="P118" i="4"/>
  <c r="BI117" i="4"/>
  <c r="BH117" i="4"/>
  <c r="BG117" i="4"/>
  <c r="BE117" i="4"/>
  <c r="T117" i="4"/>
  <c r="R117" i="4"/>
  <c r="P117" i="4"/>
  <c r="BI116" i="4"/>
  <c r="BH116" i="4"/>
  <c r="BG116" i="4"/>
  <c r="BE116" i="4"/>
  <c r="T116" i="4"/>
  <c r="R116" i="4"/>
  <c r="P116" i="4"/>
  <c r="BI115" i="4"/>
  <c r="BH115" i="4"/>
  <c r="BG115" i="4"/>
  <c r="BE115" i="4"/>
  <c r="T115" i="4"/>
  <c r="R115" i="4"/>
  <c r="P115" i="4"/>
  <c r="BI114" i="4"/>
  <c r="BH114" i="4"/>
  <c r="BG114" i="4"/>
  <c r="BE114" i="4"/>
  <c r="T114" i="4"/>
  <c r="R114" i="4"/>
  <c r="P114" i="4"/>
  <c r="BI113" i="4"/>
  <c r="BH113" i="4"/>
  <c r="BG113" i="4"/>
  <c r="BE113" i="4"/>
  <c r="T113" i="4"/>
  <c r="R113" i="4"/>
  <c r="P113" i="4"/>
  <c r="BI112" i="4"/>
  <c r="BH112" i="4"/>
  <c r="BG112" i="4"/>
  <c r="BE112" i="4"/>
  <c r="T112" i="4"/>
  <c r="R112" i="4"/>
  <c r="P112" i="4"/>
  <c r="BI111" i="4"/>
  <c r="BH111" i="4"/>
  <c r="BG111" i="4"/>
  <c r="BE111" i="4"/>
  <c r="T111" i="4"/>
  <c r="R111" i="4"/>
  <c r="P111" i="4"/>
  <c r="BI110" i="4"/>
  <c r="BH110" i="4"/>
  <c r="BG110" i="4"/>
  <c r="BE110" i="4"/>
  <c r="T110" i="4"/>
  <c r="R110" i="4"/>
  <c r="P110" i="4"/>
  <c r="BI109" i="4"/>
  <c r="BH109" i="4"/>
  <c r="BG109" i="4"/>
  <c r="BE109" i="4"/>
  <c r="T109" i="4"/>
  <c r="R109" i="4"/>
  <c r="P109" i="4"/>
  <c r="BI108" i="4"/>
  <c r="BH108" i="4"/>
  <c r="BG108" i="4"/>
  <c r="BE108" i="4"/>
  <c r="T108" i="4"/>
  <c r="R108" i="4"/>
  <c r="P108" i="4"/>
  <c r="BI107" i="4"/>
  <c r="BH107" i="4"/>
  <c r="BG107" i="4"/>
  <c r="BE107" i="4"/>
  <c r="T107" i="4"/>
  <c r="R107" i="4"/>
  <c r="P107" i="4"/>
  <c r="BI106" i="4"/>
  <c r="BH106" i="4"/>
  <c r="BG106" i="4"/>
  <c r="BE106" i="4"/>
  <c r="T106" i="4"/>
  <c r="R106" i="4"/>
  <c r="P106" i="4"/>
  <c r="BI105" i="4"/>
  <c r="BH105" i="4"/>
  <c r="BG105" i="4"/>
  <c r="BE105" i="4"/>
  <c r="T105" i="4"/>
  <c r="R105" i="4"/>
  <c r="P105" i="4"/>
  <c r="BI104" i="4"/>
  <c r="BH104" i="4"/>
  <c r="BG104" i="4"/>
  <c r="BE104" i="4"/>
  <c r="T104" i="4"/>
  <c r="R104" i="4"/>
  <c r="P104" i="4"/>
  <c r="BI103" i="4"/>
  <c r="BH103" i="4"/>
  <c r="BG103" i="4"/>
  <c r="BE103" i="4"/>
  <c r="T103" i="4"/>
  <c r="R103" i="4"/>
  <c r="P103" i="4"/>
  <c r="BI102" i="4"/>
  <c r="BH102" i="4"/>
  <c r="BG102" i="4"/>
  <c r="BE102" i="4"/>
  <c r="T102" i="4"/>
  <c r="R102" i="4"/>
  <c r="P102" i="4"/>
  <c r="BI101" i="4"/>
  <c r="BH101" i="4"/>
  <c r="BG101" i="4"/>
  <c r="BE101" i="4"/>
  <c r="T101" i="4"/>
  <c r="R101" i="4"/>
  <c r="P101" i="4"/>
  <c r="BI99" i="4"/>
  <c r="BH99" i="4"/>
  <c r="BG99" i="4"/>
  <c r="BE99" i="4"/>
  <c r="T99" i="4"/>
  <c r="R99" i="4"/>
  <c r="P99" i="4"/>
  <c r="BI98" i="4"/>
  <c r="BH98" i="4"/>
  <c r="BG98" i="4"/>
  <c r="BE98" i="4"/>
  <c r="T98" i="4"/>
  <c r="R98" i="4"/>
  <c r="P98" i="4"/>
  <c r="BI97" i="4"/>
  <c r="BH97" i="4"/>
  <c r="BG97" i="4"/>
  <c r="BE97" i="4"/>
  <c r="T97" i="4"/>
  <c r="R97" i="4"/>
  <c r="P97" i="4"/>
  <c r="BI96" i="4"/>
  <c r="BH96" i="4"/>
  <c r="BG96" i="4"/>
  <c r="BE96" i="4"/>
  <c r="T96" i="4"/>
  <c r="R96" i="4"/>
  <c r="P96" i="4"/>
  <c r="BI94" i="4"/>
  <c r="BH94" i="4"/>
  <c r="BG94" i="4"/>
  <c r="BE94" i="4"/>
  <c r="T94" i="4"/>
  <c r="R94" i="4"/>
  <c r="P94" i="4"/>
  <c r="BI93" i="4"/>
  <c r="BH93" i="4"/>
  <c r="BG93" i="4"/>
  <c r="BE93" i="4"/>
  <c r="T93" i="4"/>
  <c r="R93" i="4"/>
  <c r="P93" i="4"/>
  <c r="BI92" i="4"/>
  <c r="BH92" i="4"/>
  <c r="BG92" i="4"/>
  <c r="BE92" i="4"/>
  <c r="T92" i="4"/>
  <c r="R92" i="4"/>
  <c r="P92" i="4"/>
  <c r="BI91" i="4"/>
  <c r="BH91" i="4"/>
  <c r="BG91" i="4"/>
  <c r="BE91" i="4"/>
  <c r="T91" i="4"/>
  <c r="R91" i="4"/>
  <c r="P91" i="4"/>
  <c r="BI89" i="4"/>
  <c r="BH89" i="4"/>
  <c r="BG89" i="4"/>
  <c r="BE89" i="4"/>
  <c r="T89" i="4"/>
  <c r="R89" i="4"/>
  <c r="P89" i="4"/>
  <c r="BI88" i="4"/>
  <c r="BH88" i="4"/>
  <c r="BG88" i="4"/>
  <c r="BE88" i="4"/>
  <c r="T88" i="4"/>
  <c r="R88" i="4"/>
  <c r="P88" i="4"/>
  <c r="F80" i="4"/>
  <c r="E78" i="4"/>
  <c r="F52" i="4"/>
  <c r="E50" i="4"/>
  <c r="J24" i="4"/>
  <c r="E24" i="4"/>
  <c r="J55" i="4" s="1"/>
  <c r="J23" i="4"/>
  <c r="J21" i="4"/>
  <c r="E21" i="4"/>
  <c r="J82" i="4"/>
  <c r="J20" i="4"/>
  <c r="J18" i="4"/>
  <c r="E18" i="4"/>
  <c r="F55" i="4" s="1"/>
  <c r="J17" i="4"/>
  <c r="J15" i="4"/>
  <c r="E15" i="4"/>
  <c r="F54" i="4"/>
  <c r="J14" i="4"/>
  <c r="J12" i="4"/>
  <c r="J52" i="4"/>
  <c r="E7" i="4"/>
  <c r="E76" i="4" s="1"/>
  <c r="J37" i="3"/>
  <c r="J36" i="3"/>
  <c r="AY56" i="1" s="1"/>
  <c r="J35" i="3"/>
  <c r="AX56" i="1" s="1"/>
  <c r="BI309" i="3"/>
  <c r="BH309" i="3"/>
  <c r="BG309" i="3"/>
  <c r="BE309" i="3"/>
  <c r="T309" i="3"/>
  <c r="R309" i="3"/>
  <c r="P309" i="3"/>
  <c r="BI307" i="3"/>
  <c r="BH307" i="3"/>
  <c r="BG307" i="3"/>
  <c r="BE307" i="3"/>
  <c r="T307" i="3"/>
  <c r="R307" i="3"/>
  <c r="P307" i="3"/>
  <c r="BI305" i="3"/>
  <c r="BH305" i="3"/>
  <c r="BG305" i="3"/>
  <c r="BE305" i="3"/>
  <c r="T305" i="3"/>
  <c r="R305" i="3"/>
  <c r="P305" i="3"/>
  <c r="BI303" i="3"/>
  <c r="BH303" i="3"/>
  <c r="BG303" i="3"/>
  <c r="BE303" i="3"/>
  <c r="T303" i="3"/>
  <c r="R303" i="3"/>
  <c r="P303" i="3"/>
  <c r="BI301" i="3"/>
  <c r="BH301" i="3"/>
  <c r="BG301" i="3"/>
  <c r="BE301" i="3"/>
  <c r="T301" i="3"/>
  <c r="R301" i="3"/>
  <c r="P301" i="3"/>
  <c r="BI299" i="3"/>
  <c r="BH299" i="3"/>
  <c r="BG299" i="3"/>
  <c r="BE299" i="3"/>
  <c r="T299" i="3"/>
  <c r="R299" i="3"/>
  <c r="P299" i="3"/>
  <c r="BI297" i="3"/>
  <c r="BH297" i="3"/>
  <c r="BG297" i="3"/>
  <c r="BE297" i="3"/>
  <c r="T297" i="3"/>
  <c r="R297" i="3"/>
  <c r="P297" i="3"/>
  <c r="BI295" i="3"/>
  <c r="BH295" i="3"/>
  <c r="BG295" i="3"/>
  <c r="BE295" i="3"/>
  <c r="T295" i="3"/>
  <c r="R295" i="3"/>
  <c r="P295" i="3"/>
  <c r="BI293" i="3"/>
  <c r="BH293" i="3"/>
  <c r="BG293" i="3"/>
  <c r="BE293" i="3"/>
  <c r="T293" i="3"/>
  <c r="R293" i="3"/>
  <c r="P293" i="3"/>
  <c r="BI291" i="3"/>
  <c r="BH291" i="3"/>
  <c r="BG291" i="3"/>
  <c r="BE291" i="3"/>
  <c r="T291" i="3"/>
  <c r="R291" i="3"/>
  <c r="P291" i="3"/>
  <c r="BI289" i="3"/>
  <c r="BH289" i="3"/>
  <c r="BG289" i="3"/>
  <c r="BE289" i="3"/>
  <c r="T289" i="3"/>
  <c r="R289" i="3"/>
  <c r="P289" i="3"/>
  <c r="BI286" i="3"/>
  <c r="BH286" i="3"/>
  <c r="BG286" i="3"/>
  <c r="BE286" i="3"/>
  <c r="T286" i="3"/>
  <c r="R286" i="3"/>
  <c r="P286" i="3"/>
  <c r="BI284" i="3"/>
  <c r="BH284" i="3"/>
  <c r="BG284" i="3"/>
  <c r="BE284" i="3"/>
  <c r="T284" i="3"/>
  <c r="R284" i="3"/>
  <c r="P284" i="3"/>
  <c r="BI282" i="3"/>
  <c r="BH282" i="3"/>
  <c r="BG282" i="3"/>
  <c r="BE282" i="3"/>
  <c r="T282" i="3"/>
  <c r="R282" i="3"/>
  <c r="P282" i="3"/>
  <c r="BI280" i="3"/>
  <c r="BH280" i="3"/>
  <c r="BG280" i="3"/>
  <c r="BE280" i="3"/>
  <c r="T280" i="3"/>
  <c r="R280" i="3"/>
  <c r="P280" i="3"/>
  <c r="BI278" i="3"/>
  <c r="BH278" i="3"/>
  <c r="BG278" i="3"/>
  <c r="BE278" i="3"/>
  <c r="T278" i="3"/>
  <c r="R278" i="3"/>
  <c r="P278" i="3"/>
  <c r="BI276" i="3"/>
  <c r="BH276" i="3"/>
  <c r="BG276" i="3"/>
  <c r="BE276" i="3"/>
  <c r="T276" i="3"/>
  <c r="R276" i="3"/>
  <c r="P276" i="3"/>
  <c r="BI274" i="3"/>
  <c r="BH274" i="3"/>
  <c r="BG274" i="3"/>
  <c r="BE274" i="3"/>
  <c r="T274" i="3"/>
  <c r="R274" i="3"/>
  <c r="P274" i="3"/>
  <c r="BI272" i="3"/>
  <c r="BH272" i="3"/>
  <c r="BG272" i="3"/>
  <c r="BE272" i="3"/>
  <c r="T272" i="3"/>
  <c r="R272" i="3"/>
  <c r="P272" i="3"/>
  <c r="BI270" i="3"/>
  <c r="BH270" i="3"/>
  <c r="BG270" i="3"/>
  <c r="BE270" i="3"/>
  <c r="T270" i="3"/>
  <c r="R270" i="3"/>
  <c r="P270" i="3"/>
  <c r="BI268" i="3"/>
  <c r="BH268" i="3"/>
  <c r="BG268" i="3"/>
  <c r="BE268" i="3"/>
  <c r="T268" i="3"/>
  <c r="R268" i="3"/>
  <c r="P268" i="3"/>
  <c r="BI265" i="3"/>
  <c r="BH265" i="3"/>
  <c r="BG265" i="3"/>
  <c r="BE265" i="3"/>
  <c r="T265" i="3"/>
  <c r="R265" i="3"/>
  <c r="P265" i="3"/>
  <c r="BI263" i="3"/>
  <c r="BH263" i="3"/>
  <c r="BG263" i="3"/>
  <c r="BE263" i="3"/>
  <c r="T263" i="3"/>
  <c r="R263" i="3"/>
  <c r="P263" i="3"/>
  <c r="BI261" i="3"/>
  <c r="BH261" i="3"/>
  <c r="BG261" i="3"/>
  <c r="BE261" i="3"/>
  <c r="T261" i="3"/>
  <c r="R261" i="3"/>
  <c r="P261" i="3"/>
  <c r="BI259" i="3"/>
  <c r="BH259" i="3"/>
  <c r="BG259" i="3"/>
  <c r="BE259" i="3"/>
  <c r="T259" i="3"/>
  <c r="R259" i="3"/>
  <c r="P259" i="3"/>
  <c r="BI257" i="3"/>
  <c r="BH257" i="3"/>
  <c r="BG257" i="3"/>
  <c r="BE257" i="3"/>
  <c r="T257" i="3"/>
  <c r="R257" i="3"/>
  <c r="P257" i="3"/>
  <c r="BI255" i="3"/>
  <c r="BH255" i="3"/>
  <c r="BG255" i="3"/>
  <c r="BE255" i="3"/>
  <c r="T255" i="3"/>
  <c r="R255" i="3"/>
  <c r="P255" i="3"/>
  <c r="BI253" i="3"/>
  <c r="BH253" i="3"/>
  <c r="BG253" i="3"/>
  <c r="BE253" i="3"/>
  <c r="T253" i="3"/>
  <c r="R253" i="3"/>
  <c r="P253" i="3"/>
  <c r="BI251" i="3"/>
  <c r="BH251" i="3"/>
  <c r="BG251" i="3"/>
  <c r="BE251" i="3"/>
  <c r="T251" i="3"/>
  <c r="R251" i="3"/>
  <c r="P251" i="3"/>
  <c r="BI249" i="3"/>
  <c r="BH249" i="3"/>
  <c r="BG249" i="3"/>
  <c r="BE249" i="3"/>
  <c r="T249" i="3"/>
  <c r="R249" i="3"/>
  <c r="P249" i="3"/>
  <c r="BI247" i="3"/>
  <c r="BH247" i="3"/>
  <c r="BG247" i="3"/>
  <c r="BE247" i="3"/>
  <c r="T247" i="3"/>
  <c r="R247" i="3"/>
  <c r="P247" i="3"/>
  <c r="BI245" i="3"/>
  <c r="BH245" i="3"/>
  <c r="BG245" i="3"/>
  <c r="BE245" i="3"/>
  <c r="T245" i="3"/>
  <c r="R245" i="3"/>
  <c r="P245" i="3"/>
  <c r="BI243" i="3"/>
  <c r="BH243" i="3"/>
  <c r="BG243" i="3"/>
  <c r="BE243" i="3"/>
  <c r="T243" i="3"/>
  <c r="R243" i="3"/>
  <c r="P243" i="3"/>
  <c r="BI241" i="3"/>
  <c r="BH241" i="3"/>
  <c r="BG241" i="3"/>
  <c r="BE241" i="3"/>
  <c r="T241" i="3"/>
  <c r="R241" i="3"/>
  <c r="P241" i="3"/>
  <c r="BI239" i="3"/>
  <c r="BH239" i="3"/>
  <c r="BG239" i="3"/>
  <c r="BE239" i="3"/>
  <c r="T239" i="3"/>
  <c r="R239" i="3"/>
  <c r="P239" i="3"/>
  <c r="BI237" i="3"/>
  <c r="BH237" i="3"/>
  <c r="BG237" i="3"/>
  <c r="BE237" i="3"/>
  <c r="T237" i="3"/>
  <c r="R237" i="3"/>
  <c r="P237" i="3"/>
  <c r="BI235" i="3"/>
  <c r="BH235" i="3"/>
  <c r="BG235" i="3"/>
  <c r="BE235" i="3"/>
  <c r="T235" i="3"/>
  <c r="R235" i="3"/>
  <c r="P235" i="3"/>
  <c r="BI233" i="3"/>
  <c r="BH233" i="3"/>
  <c r="BG233" i="3"/>
  <c r="BE233" i="3"/>
  <c r="T233" i="3"/>
  <c r="R233" i="3"/>
  <c r="P233" i="3"/>
  <c r="BI230" i="3"/>
  <c r="BH230" i="3"/>
  <c r="BG230" i="3"/>
  <c r="BE230" i="3"/>
  <c r="T230" i="3"/>
  <c r="R230" i="3"/>
  <c r="P230" i="3"/>
  <c r="BI228" i="3"/>
  <c r="BH228" i="3"/>
  <c r="BG228" i="3"/>
  <c r="BE228" i="3"/>
  <c r="T228" i="3"/>
  <c r="R228" i="3"/>
  <c r="P228" i="3"/>
  <c r="BI226" i="3"/>
  <c r="BH226" i="3"/>
  <c r="BG226" i="3"/>
  <c r="BE226" i="3"/>
  <c r="T226" i="3"/>
  <c r="R226" i="3"/>
  <c r="P226" i="3"/>
  <c r="BI224" i="3"/>
  <c r="BH224" i="3"/>
  <c r="BG224" i="3"/>
  <c r="BE224" i="3"/>
  <c r="T224" i="3"/>
  <c r="R224" i="3"/>
  <c r="P224" i="3"/>
  <c r="BI222" i="3"/>
  <c r="BH222" i="3"/>
  <c r="BG222" i="3"/>
  <c r="BE222" i="3"/>
  <c r="T222" i="3"/>
  <c r="R222" i="3"/>
  <c r="P222" i="3"/>
  <c r="BI220" i="3"/>
  <c r="BH220" i="3"/>
  <c r="BG220" i="3"/>
  <c r="BE220" i="3"/>
  <c r="T220" i="3"/>
  <c r="R220" i="3"/>
  <c r="P220" i="3"/>
  <c r="BI218" i="3"/>
  <c r="BH218" i="3"/>
  <c r="BG218" i="3"/>
  <c r="BE218" i="3"/>
  <c r="T218" i="3"/>
  <c r="R218" i="3"/>
  <c r="P218" i="3"/>
  <c r="BI216" i="3"/>
  <c r="BH216" i="3"/>
  <c r="BG216" i="3"/>
  <c r="BE216" i="3"/>
  <c r="T216" i="3"/>
  <c r="R216" i="3"/>
  <c r="P216" i="3"/>
  <c r="BI214" i="3"/>
  <c r="BH214" i="3"/>
  <c r="BG214" i="3"/>
  <c r="BE214" i="3"/>
  <c r="T214" i="3"/>
  <c r="R214" i="3"/>
  <c r="P214" i="3"/>
  <c r="BI212" i="3"/>
  <c r="BH212" i="3"/>
  <c r="BG212" i="3"/>
  <c r="BE212" i="3"/>
  <c r="T212" i="3"/>
  <c r="R212" i="3"/>
  <c r="P212" i="3"/>
  <c r="BI210" i="3"/>
  <c r="BH210" i="3"/>
  <c r="BG210" i="3"/>
  <c r="BE210" i="3"/>
  <c r="T210" i="3"/>
  <c r="R210" i="3"/>
  <c r="P210" i="3"/>
  <c r="BI208" i="3"/>
  <c r="BH208" i="3"/>
  <c r="BG208" i="3"/>
  <c r="BE208" i="3"/>
  <c r="T208" i="3"/>
  <c r="R208" i="3"/>
  <c r="P208" i="3"/>
  <c r="BI206" i="3"/>
  <c r="BH206" i="3"/>
  <c r="BG206" i="3"/>
  <c r="BE206" i="3"/>
  <c r="T206" i="3"/>
  <c r="R206" i="3"/>
  <c r="P206" i="3"/>
  <c r="BI204" i="3"/>
  <c r="BH204" i="3"/>
  <c r="BG204" i="3"/>
  <c r="BE204" i="3"/>
  <c r="T204" i="3"/>
  <c r="R204" i="3"/>
  <c r="P204" i="3"/>
  <c r="BI202" i="3"/>
  <c r="BH202" i="3"/>
  <c r="BG202" i="3"/>
  <c r="BE202" i="3"/>
  <c r="T202" i="3"/>
  <c r="R202" i="3"/>
  <c r="P202" i="3"/>
  <c r="BI200" i="3"/>
  <c r="BH200" i="3"/>
  <c r="BG200" i="3"/>
  <c r="BE200" i="3"/>
  <c r="T200" i="3"/>
  <c r="R200" i="3"/>
  <c r="P200" i="3"/>
  <c r="BI198" i="3"/>
  <c r="BH198" i="3"/>
  <c r="BG198" i="3"/>
  <c r="BE198" i="3"/>
  <c r="T198" i="3"/>
  <c r="R198" i="3"/>
  <c r="P198" i="3"/>
  <c r="BI196" i="3"/>
  <c r="BH196" i="3"/>
  <c r="BG196" i="3"/>
  <c r="BE196" i="3"/>
  <c r="T196" i="3"/>
  <c r="R196" i="3"/>
  <c r="P196" i="3"/>
  <c r="BI194" i="3"/>
  <c r="BH194" i="3"/>
  <c r="BG194" i="3"/>
  <c r="BE194" i="3"/>
  <c r="T194" i="3"/>
  <c r="R194" i="3"/>
  <c r="P194" i="3"/>
  <c r="BI192" i="3"/>
  <c r="BH192" i="3"/>
  <c r="BG192" i="3"/>
  <c r="BE192" i="3"/>
  <c r="T192" i="3"/>
  <c r="R192" i="3"/>
  <c r="P192" i="3"/>
  <c r="BI190" i="3"/>
  <c r="BH190" i="3"/>
  <c r="BG190" i="3"/>
  <c r="BE190" i="3"/>
  <c r="T190" i="3"/>
  <c r="R190" i="3"/>
  <c r="P190" i="3"/>
  <c r="BI188" i="3"/>
  <c r="BH188" i="3"/>
  <c r="BG188" i="3"/>
  <c r="BE188" i="3"/>
  <c r="T188" i="3"/>
  <c r="R188" i="3"/>
  <c r="P188" i="3"/>
  <c r="BI186" i="3"/>
  <c r="BH186" i="3"/>
  <c r="BG186" i="3"/>
  <c r="BE186" i="3"/>
  <c r="T186" i="3"/>
  <c r="R186" i="3"/>
  <c r="P186" i="3"/>
  <c r="BI184" i="3"/>
  <c r="BH184" i="3"/>
  <c r="BG184" i="3"/>
  <c r="BE184" i="3"/>
  <c r="T184" i="3"/>
  <c r="R184" i="3"/>
  <c r="P184" i="3"/>
  <c r="BI182" i="3"/>
  <c r="BH182" i="3"/>
  <c r="BG182" i="3"/>
  <c r="BE182" i="3"/>
  <c r="T182" i="3"/>
  <c r="R182" i="3"/>
  <c r="P182" i="3"/>
  <c r="BI180" i="3"/>
  <c r="BH180" i="3"/>
  <c r="BG180" i="3"/>
  <c r="BE180" i="3"/>
  <c r="T180" i="3"/>
  <c r="R180" i="3"/>
  <c r="P180" i="3"/>
  <c r="BI178" i="3"/>
  <c r="BH178" i="3"/>
  <c r="BG178" i="3"/>
  <c r="BE178" i="3"/>
  <c r="T178" i="3"/>
  <c r="R178" i="3"/>
  <c r="P178" i="3"/>
  <c r="BI176" i="3"/>
  <c r="BH176" i="3"/>
  <c r="BG176" i="3"/>
  <c r="BE176" i="3"/>
  <c r="T176" i="3"/>
  <c r="R176" i="3"/>
  <c r="P176" i="3"/>
  <c r="BI174" i="3"/>
  <c r="BH174" i="3"/>
  <c r="BG174" i="3"/>
  <c r="BE174" i="3"/>
  <c r="T174" i="3"/>
  <c r="R174" i="3"/>
  <c r="P174" i="3"/>
  <c r="BI172" i="3"/>
  <c r="BH172" i="3"/>
  <c r="BG172" i="3"/>
  <c r="BE172" i="3"/>
  <c r="T172" i="3"/>
  <c r="R172" i="3"/>
  <c r="P172" i="3"/>
  <c r="BI170" i="3"/>
  <c r="BH170" i="3"/>
  <c r="BG170" i="3"/>
  <c r="BE170" i="3"/>
  <c r="T170" i="3"/>
  <c r="R170" i="3"/>
  <c r="P170" i="3"/>
  <c r="BI168" i="3"/>
  <c r="BH168" i="3"/>
  <c r="BG168" i="3"/>
  <c r="BE168" i="3"/>
  <c r="T168" i="3"/>
  <c r="R168" i="3"/>
  <c r="P168" i="3"/>
  <c r="BI166" i="3"/>
  <c r="BH166" i="3"/>
  <c r="BG166" i="3"/>
  <c r="BE166" i="3"/>
  <c r="T166" i="3"/>
  <c r="R166" i="3"/>
  <c r="P166" i="3"/>
  <c r="BI164" i="3"/>
  <c r="BH164" i="3"/>
  <c r="BG164" i="3"/>
  <c r="BE164" i="3"/>
  <c r="T164" i="3"/>
  <c r="R164" i="3"/>
  <c r="P164" i="3"/>
  <c r="BI162" i="3"/>
  <c r="BH162" i="3"/>
  <c r="BG162" i="3"/>
  <c r="BE162" i="3"/>
  <c r="T162" i="3"/>
  <c r="R162" i="3"/>
  <c r="P162" i="3"/>
  <c r="BI160" i="3"/>
  <c r="BH160" i="3"/>
  <c r="BG160" i="3"/>
  <c r="BE160" i="3"/>
  <c r="T160" i="3"/>
  <c r="R160" i="3"/>
  <c r="P160" i="3"/>
  <c r="BI158" i="3"/>
  <c r="BH158" i="3"/>
  <c r="BG158" i="3"/>
  <c r="BE158" i="3"/>
  <c r="T158" i="3"/>
  <c r="R158" i="3"/>
  <c r="P158" i="3"/>
  <c r="BI156" i="3"/>
  <c r="BH156" i="3"/>
  <c r="BG156" i="3"/>
  <c r="BE156" i="3"/>
  <c r="T156" i="3"/>
  <c r="R156" i="3"/>
  <c r="P156" i="3"/>
  <c r="BI154" i="3"/>
  <c r="BH154" i="3"/>
  <c r="BG154" i="3"/>
  <c r="BE154" i="3"/>
  <c r="T154" i="3"/>
  <c r="R154" i="3"/>
  <c r="P154" i="3"/>
  <c r="BI152" i="3"/>
  <c r="BH152" i="3"/>
  <c r="BG152" i="3"/>
  <c r="BE152" i="3"/>
  <c r="T152" i="3"/>
  <c r="R152" i="3"/>
  <c r="P152" i="3"/>
  <c r="BI150" i="3"/>
  <c r="BH150" i="3"/>
  <c r="BG150" i="3"/>
  <c r="BE150" i="3"/>
  <c r="T150" i="3"/>
  <c r="R150" i="3"/>
  <c r="P150" i="3"/>
  <c r="BI148" i="3"/>
  <c r="BH148" i="3"/>
  <c r="BG148" i="3"/>
  <c r="BE148" i="3"/>
  <c r="T148" i="3"/>
  <c r="R148" i="3"/>
  <c r="P148" i="3"/>
  <c r="BI146" i="3"/>
  <c r="BH146" i="3"/>
  <c r="BG146" i="3"/>
  <c r="BE146" i="3"/>
  <c r="T146" i="3"/>
  <c r="R146" i="3"/>
  <c r="P146" i="3"/>
  <c r="BI144" i="3"/>
  <c r="BH144" i="3"/>
  <c r="BG144" i="3"/>
  <c r="BE144" i="3"/>
  <c r="T144" i="3"/>
  <c r="R144" i="3"/>
  <c r="P144" i="3"/>
  <c r="BI142" i="3"/>
  <c r="BH142" i="3"/>
  <c r="BG142" i="3"/>
  <c r="BE142" i="3"/>
  <c r="T142" i="3"/>
  <c r="R142" i="3"/>
  <c r="P142" i="3"/>
  <c r="BI140" i="3"/>
  <c r="BH140" i="3"/>
  <c r="BG140" i="3"/>
  <c r="BE140" i="3"/>
  <c r="T140" i="3"/>
  <c r="R140" i="3"/>
  <c r="P140" i="3"/>
  <c r="BI138" i="3"/>
  <c r="BH138" i="3"/>
  <c r="BG138" i="3"/>
  <c r="BE138" i="3"/>
  <c r="T138" i="3"/>
  <c r="R138" i="3"/>
  <c r="P138" i="3"/>
  <c r="BI136" i="3"/>
  <c r="BH136" i="3"/>
  <c r="BG136" i="3"/>
  <c r="BE136" i="3"/>
  <c r="T136" i="3"/>
  <c r="R136" i="3"/>
  <c r="P136" i="3"/>
  <c r="BI134" i="3"/>
  <c r="BH134" i="3"/>
  <c r="BG134" i="3"/>
  <c r="BE134" i="3"/>
  <c r="T134" i="3"/>
  <c r="R134" i="3"/>
  <c r="P134" i="3"/>
  <c r="BI132" i="3"/>
  <c r="BH132" i="3"/>
  <c r="BG132" i="3"/>
  <c r="BE132" i="3"/>
  <c r="T132" i="3"/>
  <c r="R132" i="3"/>
  <c r="P132" i="3"/>
  <c r="BI130" i="3"/>
  <c r="BH130" i="3"/>
  <c r="BG130" i="3"/>
  <c r="BE130" i="3"/>
  <c r="T130" i="3"/>
  <c r="R130" i="3"/>
  <c r="P130" i="3"/>
  <c r="BI128" i="3"/>
  <c r="BH128" i="3"/>
  <c r="BG128" i="3"/>
  <c r="BE128" i="3"/>
  <c r="T128" i="3"/>
  <c r="R128" i="3"/>
  <c r="P128" i="3"/>
  <c r="BI126" i="3"/>
  <c r="BH126" i="3"/>
  <c r="BG126" i="3"/>
  <c r="BE126" i="3"/>
  <c r="T126" i="3"/>
  <c r="R126" i="3"/>
  <c r="P126" i="3"/>
  <c r="BI123" i="3"/>
  <c r="BH123" i="3"/>
  <c r="BG123" i="3"/>
  <c r="BE123" i="3"/>
  <c r="T123" i="3"/>
  <c r="R123" i="3"/>
  <c r="P123" i="3"/>
  <c r="BI121" i="3"/>
  <c r="BH121" i="3"/>
  <c r="BG121" i="3"/>
  <c r="BE121" i="3"/>
  <c r="T121" i="3"/>
  <c r="R121" i="3"/>
  <c r="P121" i="3"/>
  <c r="BI119" i="3"/>
  <c r="BH119" i="3"/>
  <c r="BG119" i="3"/>
  <c r="BE119" i="3"/>
  <c r="T119" i="3"/>
  <c r="R119" i="3"/>
  <c r="P119" i="3"/>
  <c r="BI117" i="3"/>
  <c r="BH117" i="3"/>
  <c r="BG117" i="3"/>
  <c r="BE117" i="3"/>
  <c r="T117" i="3"/>
  <c r="R117" i="3"/>
  <c r="P117" i="3"/>
  <c r="BI115" i="3"/>
  <c r="BH115" i="3"/>
  <c r="BG115" i="3"/>
  <c r="BE115" i="3"/>
  <c r="T115" i="3"/>
  <c r="R115" i="3"/>
  <c r="P115" i="3"/>
  <c r="BI113" i="3"/>
  <c r="BH113" i="3"/>
  <c r="BG113" i="3"/>
  <c r="BE113" i="3"/>
  <c r="T113" i="3"/>
  <c r="R113" i="3"/>
  <c r="P113" i="3"/>
  <c r="BI111" i="3"/>
  <c r="BH111" i="3"/>
  <c r="BG111" i="3"/>
  <c r="BE111" i="3"/>
  <c r="T111" i="3"/>
  <c r="R111" i="3"/>
  <c r="P111" i="3"/>
  <c r="BI109" i="3"/>
  <c r="BH109" i="3"/>
  <c r="BG109" i="3"/>
  <c r="BE109" i="3"/>
  <c r="T109" i="3"/>
  <c r="R109" i="3"/>
  <c r="P109" i="3"/>
  <c r="BI107" i="3"/>
  <c r="BH107" i="3"/>
  <c r="BG107" i="3"/>
  <c r="BE107" i="3"/>
  <c r="T107" i="3"/>
  <c r="R107" i="3"/>
  <c r="P107" i="3"/>
  <c r="BI105" i="3"/>
  <c r="BH105" i="3"/>
  <c r="BG105" i="3"/>
  <c r="BE105" i="3"/>
  <c r="T105" i="3"/>
  <c r="R105" i="3"/>
  <c r="P105" i="3"/>
  <c r="BI103" i="3"/>
  <c r="BH103" i="3"/>
  <c r="BG103" i="3"/>
  <c r="BE103" i="3"/>
  <c r="T103" i="3"/>
  <c r="R103" i="3"/>
  <c r="P103" i="3"/>
  <c r="BI101" i="3"/>
  <c r="BH101" i="3"/>
  <c r="BG101" i="3"/>
  <c r="BE101" i="3"/>
  <c r="T101" i="3"/>
  <c r="R101" i="3"/>
  <c r="P101" i="3"/>
  <c r="BI99" i="3"/>
  <c r="BH99" i="3"/>
  <c r="BG99" i="3"/>
  <c r="BE99" i="3"/>
  <c r="T99" i="3"/>
  <c r="R99" i="3"/>
  <c r="P99" i="3"/>
  <c r="BI97" i="3"/>
  <c r="BH97" i="3"/>
  <c r="BG97" i="3"/>
  <c r="BE97" i="3"/>
  <c r="T97" i="3"/>
  <c r="R97" i="3"/>
  <c r="P97" i="3"/>
  <c r="BI95" i="3"/>
  <c r="BH95" i="3"/>
  <c r="BG95" i="3"/>
  <c r="BE95" i="3"/>
  <c r="T95" i="3"/>
  <c r="R95" i="3"/>
  <c r="P95" i="3"/>
  <c r="BI93" i="3"/>
  <c r="BH93" i="3"/>
  <c r="BG93" i="3"/>
  <c r="BE93" i="3"/>
  <c r="T93" i="3"/>
  <c r="R93" i="3"/>
  <c r="P93" i="3"/>
  <c r="BI91" i="3"/>
  <c r="BH91" i="3"/>
  <c r="BG91" i="3"/>
  <c r="BE91" i="3"/>
  <c r="T91" i="3"/>
  <c r="R91" i="3"/>
  <c r="P91" i="3"/>
  <c r="BI89" i="3"/>
  <c r="BH89" i="3"/>
  <c r="BG89" i="3"/>
  <c r="BE89" i="3"/>
  <c r="T89" i="3"/>
  <c r="R89" i="3"/>
  <c r="P89" i="3"/>
  <c r="BI87" i="3"/>
  <c r="BH87" i="3"/>
  <c r="BG87" i="3"/>
  <c r="BE87" i="3"/>
  <c r="T87" i="3"/>
  <c r="R87" i="3"/>
  <c r="P87" i="3"/>
  <c r="F79" i="3"/>
  <c r="E77" i="3"/>
  <c r="F52" i="3"/>
  <c r="E50" i="3"/>
  <c r="J24" i="3"/>
  <c r="E24" i="3"/>
  <c r="J82" i="3" s="1"/>
  <c r="J23" i="3"/>
  <c r="J21" i="3"/>
  <c r="E21" i="3"/>
  <c r="J81" i="3" s="1"/>
  <c r="J20" i="3"/>
  <c r="J18" i="3"/>
  <c r="E18" i="3"/>
  <c r="F55" i="3" s="1"/>
  <c r="J17" i="3"/>
  <c r="J15" i="3"/>
  <c r="E15" i="3"/>
  <c r="F54" i="3" s="1"/>
  <c r="J14" i="3"/>
  <c r="J12" i="3"/>
  <c r="E7" i="3"/>
  <c r="E48" i="3" s="1"/>
  <c r="J37" i="2"/>
  <c r="J36" i="2"/>
  <c r="AY55" i="1" s="1"/>
  <c r="J35" i="2"/>
  <c r="AX55" i="1" s="1"/>
  <c r="BI793" i="2"/>
  <c r="BH793" i="2"/>
  <c r="BG793" i="2"/>
  <c r="BE793" i="2"/>
  <c r="T793" i="2"/>
  <c r="T792" i="2" s="1"/>
  <c r="R793" i="2"/>
  <c r="R792" i="2" s="1"/>
  <c r="P793" i="2"/>
  <c r="P792" i="2" s="1"/>
  <c r="BI789" i="2"/>
  <c r="BH789" i="2"/>
  <c r="BG789" i="2"/>
  <c r="BE789" i="2"/>
  <c r="T789" i="2"/>
  <c r="R789" i="2"/>
  <c r="P789" i="2"/>
  <c r="BI782" i="2"/>
  <c r="BH782" i="2"/>
  <c r="BG782" i="2"/>
  <c r="BE782" i="2"/>
  <c r="T782" i="2"/>
  <c r="R782" i="2"/>
  <c r="P782" i="2"/>
  <c r="BI778" i="2"/>
  <c r="BH778" i="2"/>
  <c r="BG778" i="2"/>
  <c r="BE778" i="2"/>
  <c r="T778" i="2"/>
  <c r="R778" i="2"/>
  <c r="P778" i="2"/>
  <c r="BI775" i="2"/>
  <c r="BH775" i="2"/>
  <c r="BG775" i="2"/>
  <c r="BE775" i="2"/>
  <c r="T775" i="2"/>
  <c r="R775" i="2"/>
  <c r="P775" i="2"/>
  <c r="BI773" i="2"/>
  <c r="BH773" i="2"/>
  <c r="BG773" i="2"/>
  <c r="BE773" i="2"/>
  <c r="T773" i="2"/>
  <c r="R773" i="2"/>
  <c r="P773" i="2"/>
  <c r="BI771" i="2"/>
  <c r="BH771" i="2"/>
  <c r="BG771" i="2"/>
  <c r="BE771" i="2"/>
  <c r="T771" i="2"/>
  <c r="R771" i="2"/>
  <c r="P771" i="2"/>
  <c r="BI763" i="2"/>
  <c r="BH763" i="2"/>
  <c r="BG763" i="2"/>
  <c r="BE763" i="2"/>
  <c r="T763" i="2"/>
  <c r="R763" i="2"/>
  <c r="P763" i="2"/>
  <c r="BI757" i="2"/>
  <c r="BH757" i="2"/>
  <c r="BG757" i="2"/>
  <c r="BE757" i="2"/>
  <c r="T757" i="2"/>
  <c r="R757" i="2"/>
  <c r="P757" i="2"/>
  <c r="BI755" i="2"/>
  <c r="BH755" i="2"/>
  <c r="BG755" i="2"/>
  <c r="BE755" i="2"/>
  <c r="T755" i="2"/>
  <c r="R755" i="2"/>
  <c r="P755" i="2"/>
  <c r="BI749" i="2"/>
  <c r="BH749" i="2"/>
  <c r="BG749" i="2"/>
  <c r="BE749" i="2"/>
  <c r="T749" i="2"/>
  <c r="T748" i="2" s="1"/>
  <c r="R749" i="2"/>
  <c r="R748" i="2" s="1"/>
  <c r="P749" i="2"/>
  <c r="P748" i="2" s="1"/>
  <c r="BI733" i="2"/>
  <c r="BH733" i="2"/>
  <c r="BG733" i="2"/>
  <c r="BE733" i="2"/>
  <c r="T733" i="2"/>
  <c r="R733" i="2"/>
  <c r="P733" i="2"/>
  <c r="BI726" i="2"/>
  <c r="BH726" i="2"/>
  <c r="BG726" i="2"/>
  <c r="BE726" i="2"/>
  <c r="T726" i="2"/>
  <c r="R726" i="2"/>
  <c r="P726" i="2"/>
  <c r="BI723" i="2"/>
  <c r="BH723" i="2"/>
  <c r="BG723" i="2"/>
  <c r="BE723" i="2"/>
  <c r="T723" i="2"/>
  <c r="R723" i="2"/>
  <c r="P723" i="2"/>
  <c r="BI722" i="2"/>
  <c r="BH722" i="2"/>
  <c r="BG722" i="2"/>
  <c r="BE722" i="2"/>
  <c r="T722" i="2"/>
  <c r="R722" i="2"/>
  <c r="P722" i="2"/>
  <c r="BI720" i="2"/>
  <c r="BH720" i="2"/>
  <c r="BG720" i="2"/>
  <c r="BE720" i="2"/>
  <c r="T720" i="2"/>
  <c r="R720" i="2"/>
  <c r="P720" i="2"/>
  <c r="BI716" i="2"/>
  <c r="BH716" i="2"/>
  <c r="BG716" i="2"/>
  <c r="BE716" i="2"/>
  <c r="T716" i="2"/>
  <c r="R716" i="2"/>
  <c r="P716" i="2"/>
  <c r="BI714" i="2"/>
  <c r="BH714" i="2"/>
  <c r="BG714" i="2"/>
  <c r="BE714" i="2"/>
  <c r="T714" i="2"/>
  <c r="R714" i="2"/>
  <c r="P714" i="2"/>
  <c r="BI713" i="2"/>
  <c r="BH713" i="2"/>
  <c r="BG713" i="2"/>
  <c r="BE713" i="2"/>
  <c r="T713" i="2"/>
  <c r="R713" i="2"/>
  <c r="P713" i="2"/>
  <c r="BI711" i="2"/>
  <c r="BH711" i="2"/>
  <c r="BG711" i="2"/>
  <c r="BE711" i="2"/>
  <c r="T711" i="2"/>
  <c r="R711" i="2"/>
  <c r="P711" i="2"/>
  <c r="BI709" i="2"/>
  <c r="BH709" i="2"/>
  <c r="BG709" i="2"/>
  <c r="BE709" i="2"/>
  <c r="T709" i="2"/>
  <c r="R709" i="2"/>
  <c r="P709" i="2"/>
  <c r="BI708" i="2"/>
  <c r="BH708" i="2"/>
  <c r="BG708" i="2"/>
  <c r="BE708" i="2"/>
  <c r="T708" i="2"/>
  <c r="R708" i="2"/>
  <c r="P708" i="2"/>
  <c r="BI705" i="2"/>
  <c r="BH705" i="2"/>
  <c r="BG705" i="2"/>
  <c r="BE705" i="2"/>
  <c r="T705" i="2"/>
  <c r="R705" i="2"/>
  <c r="P705" i="2"/>
  <c r="BI703" i="2"/>
  <c r="BH703" i="2"/>
  <c r="BG703" i="2"/>
  <c r="BE703" i="2"/>
  <c r="T703" i="2"/>
  <c r="R703" i="2"/>
  <c r="P703" i="2"/>
  <c r="BI700" i="2"/>
  <c r="BH700" i="2"/>
  <c r="BG700" i="2"/>
  <c r="BE700" i="2"/>
  <c r="T700" i="2"/>
  <c r="R700" i="2"/>
  <c r="P700" i="2"/>
  <c r="BI699" i="2"/>
  <c r="BH699" i="2"/>
  <c r="BG699" i="2"/>
  <c r="BE699" i="2"/>
  <c r="T699" i="2"/>
  <c r="R699" i="2"/>
  <c r="P699" i="2"/>
  <c r="BI696" i="2"/>
  <c r="BH696" i="2"/>
  <c r="BG696" i="2"/>
  <c r="BE696" i="2"/>
  <c r="T696" i="2"/>
  <c r="R696" i="2"/>
  <c r="P696" i="2"/>
  <c r="BI694" i="2"/>
  <c r="BH694" i="2"/>
  <c r="BG694" i="2"/>
  <c r="BE694" i="2"/>
  <c r="T694" i="2"/>
  <c r="R694" i="2"/>
  <c r="P694" i="2"/>
  <c r="BI692" i="2"/>
  <c r="BH692" i="2"/>
  <c r="BG692" i="2"/>
  <c r="BE692" i="2"/>
  <c r="T692" i="2"/>
  <c r="R692" i="2"/>
  <c r="P692" i="2"/>
  <c r="BI687" i="2"/>
  <c r="BH687" i="2"/>
  <c r="BG687" i="2"/>
  <c r="BE687" i="2"/>
  <c r="T687" i="2"/>
  <c r="R687" i="2"/>
  <c r="P687" i="2"/>
  <c r="BI680" i="2"/>
  <c r="BH680" i="2"/>
  <c r="BG680" i="2"/>
  <c r="BE680" i="2"/>
  <c r="T680" i="2"/>
  <c r="R680" i="2"/>
  <c r="P680" i="2"/>
  <c r="BI676" i="2"/>
  <c r="BH676" i="2"/>
  <c r="BG676" i="2"/>
  <c r="BE676" i="2"/>
  <c r="T676" i="2"/>
  <c r="R676" i="2"/>
  <c r="P676" i="2"/>
  <c r="BI671" i="2"/>
  <c r="BH671" i="2"/>
  <c r="BG671" i="2"/>
  <c r="BE671" i="2"/>
  <c r="T671" i="2"/>
  <c r="R671" i="2"/>
  <c r="P671" i="2"/>
  <c r="BI669" i="2"/>
  <c r="BH669" i="2"/>
  <c r="BG669" i="2"/>
  <c r="BE669" i="2"/>
  <c r="T669" i="2"/>
  <c r="R669" i="2"/>
  <c r="P669" i="2"/>
  <c r="BI667" i="2"/>
  <c r="BH667" i="2"/>
  <c r="BG667" i="2"/>
  <c r="BE667" i="2"/>
  <c r="T667" i="2"/>
  <c r="R667" i="2"/>
  <c r="P667" i="2"/>
  <c r="BI666" i="2"/>
  <c r="BH666" i="2"/>
  <c r="BG666" i="2"/>
  <c r="BE666" i="2"/>
  <c r="T666" i="2"/>
  <c r="R666" i="2"/>
  <c r="P666" i="2"/>
  <c r="BI664" i="2"/>
  <c r="BH664" i="2"/>
  <c r="BG664" i="2"/>
  <c r="BE664" i="2"/>
  <c r="T664" i="2"/>
  <c r="R664" i="2"/>
  <c r="P664" i="2"/>
  <c r="BI661" i="2"/>
  <c r="BH661" i="2"/>
  <c r="BG661" i="2"/>
  <c r="BE661" i="2"/>
  <c r="T661" i="2"/>
  <c r="R661" i="2"/>
  <c r="P661" i="2"/>
  <c r="BI658" i="2"/>
  <c r="BH658" i="2"/>
  <c r="BG658" i="2"/>
  <c r="BE658" i="2"/>
  <c r="T658" i="2"/>
  <c r="R658" i="2"/>
  <c r="P658" i="2"/>
  <c r="BI655" i="2"/>
  <c r="BH655" i="2"/>
  <c r="BG655" i="2"/>
  <c r="BE655" i="2"/>
  <c r="T655" i="2"/>
  <c r="R655" i="2"/>
  <c r="P655" i="2"/>
  <c r="BI653" i="2"/>
  <c r="BH653" i="2"/>
  <c r="BG653" i="2"/>
  <c r="BE653" i="2"/>
  <c r="T653" i="2"/>
  <c r="R653" i="2"/>
  <c r="P653" i="2"/>
  <c r="BI646" i="2"/>
  <c r="BH646" i="2"/>
  <c r="BG646" i="2"/>
  <c r="BE646" i="2"/>
  <c r="T646" i="2"/>
  <c r="R646" i="2"/>
  <c r="P646" i="2"/>
  <c r="BI645" i="2"/>
  <c r="BH645" i="2"/>
  <c r="BG645" i="2"/>
  <c r="BE645" i="2"/>
  <c r="T645" i="2"/>
  <c r="R645" i="2"/>
  <c r="P645" i="2"/>
  <c r="BI640" i="2"/>
  <c r="BH640" i="2"/>
  <c r="BG640" i="2"/>
  <c r="BE640" i="2"/>
  <c r="T640" i="2"/>
  <c r="R640" i="2"/>
  <c r="P640" i="2"/>
  <c r="BI638" i="2"/>
  <c r="BH638" i="2"/>
  <c r="BG638" i="2"/>
  <c r="BE638" i="2"/>
  <c r="T638" i="2"/>
  <c r="R638" i="2"/>
  <c r="P638" i="2"/>
  <c r="BI635" i="2"/>
  <c r="BH635" i="2"/>
  <c r="BG635" i="2"/>
  <c r="BE635" i="2"/>
  <c r="T635" i="2"/>
  <c r="R635" i="2"/>
  <c r="P635" i="2"/>
  <c r="BI632" i="2"/>
  <c r="BH632" i="2"/>
  <c r="BG632" i="2"/>
  <c r="BE632" i="2"/>
  <c r="T632" i="2"/>
  <c r="R632" i="2"/>
  <c r="P632" i="2"/>
  <c r="BI630" i="2"/>
  <c r="BH630" i="2"/>
  <c r="BG630" i="2"/>
  <c r="BE630" i="2"/>
  <c r="T630" i="2"/>
  <c r="R630" i="2"/>
  <c r="P630" i="2"/>
  <c r="BI627" i="2"/>
  <c r="BH627" i="2"/>
  <c r="BG627" i="2"/>
  <c r="BE627" i="2"/>
  <c r="T627" i="2"/>
  <c r="R627" i="2"/>
  <c r="P627" i="2"/>
  <c r="BI625" i="2"/>
  <c r="BH625" i="2"/>
  <c r="BG625" i="2"/>
  <c r="BE625" i="2"/>
  <c r="T625" i="2"/>
  <c r="R625" i="2"/>
  <c r="P625" i="2"/>
  <c r="BI623" i="2"/>
  <c r="BH623" i="2"/>
  <c r="BG623" i="2"/>
  <c r="BE623" i="2"/>
  <c r="T623" i="2"/>
  <c r="R623" i="2"/>
  <c r="P623" i="2"/>
  <c r="BI619" i="2"/>
  <c r="BH619" i="2"/>
  <c r="BG619" i="2"/>
  <c r="BE619" i="2"/>
  <c r="T619" i="2"/>
  <c r="R619" i="2"/>
  <c r="P619" i="2"/>
  <c r="BI617" i="2"/>
  <c r="BH617" i="2"/>
  <c r="BG617" i="2"/>
  <c r="BE617" i="2"/>
  <c r="T617" i="2"/>
  <c r="R617" i="2"/>
  <c r="P617" i="2"/>
  <c r="BI610" i="2"/>
  <c r="BH610" i="2"/>
  <c r="BG610" i="2"/>
  <c r="BE610" i="2"/>
  <c r="T610" i="2"/>
  <c r="R610" i="2"/>
  <c r="P610" i="2"/>
  <c r="BI608" i="2"/>
  <c r="BH608" i="2"/>
  <c r="BG608" i="2"/>
  <c r="BE608" i="2"/>
  <c r="T608" i="2"/>
  <c r="R608" i="2"/>
  <c r="P608" i="2"/>
  <c r="BI604" i="2"/>
  <c r="BH604" i="2"/>
  <c r="BG604" i="2"/>
  <c r="BE604" i="2"/>
  <c r="T604" i="2"/>
  <c r="R604" i="2"/>
  <c r="P604" i="2"/>
  <c r="BI603" i="2"/>
  <c r="BH603" i="2"/>
  <c r="BG603" i="2"/>
  <c r="BE603" i="2"/>
  <c r="T603" i="2"/>
  <c r="R603" i="2"/>
  <c r="P603" i="2"/>
  <c r="BI600" i="2"/>
  <c r="BH600" i="2"/>
  <c r="BG600" i="2"/>
  <c r="BE600" i="2"/>
  <c r="T600" i="2"/>
  <c r="R600" i="2"/>
  <c r="P600" i="2"/>
  <c r="BI599" i="2"/>
  <c r="BH599" i="2"/>
  <c r="BG599" i="2"/>
  <c r="BE599" i="2"/>
  <c r="T599" i="2"/>
  <c r="R599" i="2"/>
  <c r="P599" i="2"/>
  <c r="BI597" i="2"/>
  <c r="BH597" i="2"/>
  <c r="BG597" i="2"/>
  <c r="BE597" i="2"/>
  <c r="T597" i="2"/>
  <c r="R597" i="2"/>
  <c r="P597" i="2"/>
  <c r="BI595" i="2"/>
  <c r="BH595" i="2"/>
  <c r="BG595" i="2"/>
  <c r="BE595" i="2"/>
  <c r="T595" i="2"/>
  <c r="R595" i="2"/>
  <c r="P595" i="2"/>
  <c r="BI592" i="2"/>
  <c r="BH592" i="2"/>
  <c r="BG592" i="2"/>
  <c r="BE592" i="2"/>
  <c r="T592" i="2"/>
  <c r="R592" i="2"/>
  <c r="P592" i="2"/>
  <c r="BI591" i="2"/>
  <c r="BH591" i="2"/>
  <c r="BG591" i="2"/>
  <c r="BE591" i="2"/>
  <c r="T591" i="2"/>
  <c r="R591" i="2"/>
  <c r="P591" i="2"/>
  <c r="BI590" i="2"/>
  <c r="BH590" i="2"/>
  <c r="BG590" i="2"/>
  <c r="BE590" i="2"/>
  <c r="T590" i="2"/>
  <c r="R590" i="2"/>
  <c r="P590" i="2"/>
  <c r="BI589" i="2"/>
  <c r="BH589" i="2"/>
  <c r="BG589" i="2"/>
  <c r="BE589" i="2"/>
  <c r="T589" i="2"/>
  <c r="R589" i="2"/>
  <c r="P589" i="2"/>
  <c r="BI588" i="2"/>
  <c r="BH588" i="2"/>
  <c r="BG588" i="2"/>
  <c r="BE588" i="2"/>
  <c r="T588" i="2"/>
  <c r="R588" i="2"/>
  <c r="P588" i="2"/>
  <c r="BI587" i="2"/>
  <c r="BH587" i="2"/>
  <c r="BG587" i="2"/>
  <c r="BE587" i="2"/>
  <c r="T587" i="2"/>
  <c r="R587" i="2"/>
  <c r="P587" i="2"/>
  <c r="BI586" i="2"/>
  <c r="BH586" i="2"/>
  <c r="BG586" i="2"/>
  <c r="BE586" i="2"/>
  <c r="T586" i="2"/>
  <c r="R586" i="2"/>
  <c r="P586" i="2"/>
  <c r="BI585" i="2"/>
  <c r="BH585" i="2"/>
  <c r="BG585" i="2"/>
  <c r="BE585" i="2"/>
  <c r="T585" i="2"/>
  <c r="R585" i="2"/>
  <c r="P585" i="2"/>
  <c r="BI584" i="2"/>
  <c r="BH584" i="2"/>
  <c r="BG584" i="2"/>
  <c r="BE584" i="2"/>
  <c r="T584" i="2"/>
  <c r="R584" i="2"/>
  <c r="P584" i="2"/>
  <c r="BI583" i="2"/>
  <c r="BH583" i="2"/>
  <c r="BG583" i="2"/>
  <c r="BE583" i="2"/>
  <c r="T583" i="2"/>
  <c r="R583" i="2"/>
  <c r="P583" i="2"/>
  <c r="BI582" i="2"/>
  <c r="BH582" i="2"/>
  <c r="BG582" i="2"/>
  <c r="BE582" i="2"/>
  <c r="T582" i="2"/>
  <c r="R582" i="2"/>
  <c r="P582" i="2"/>
  <c r="BI581" i="2"/>
  <c r="BH581" i="2"/>
  <c r="BG581" i="2"/>
  <c r="BE581" i="2"/>
  <c r="T581" i="2"/>
  <c r="R581" i="2"/>
  <c r="P581" i="2"/>
  <c r="BI580" i="2"/>
  <c r="BH580" i="2"/>
  <c r="BG580" i="2"/>
  <c r="BE580" i="2"/>
  <c r="T580" i="2"/>
  <c r="R580" i="2"/>
  <c r="P580" i="2"/>
  <c r="BI579" i="2"/>
  <c r="BH579" i="2"/>
  <c r="BG579" i="2"/>
  <c r="BE579" i="2"/>
  <c r="T579" i="2"/>
  <c r="R579" i="2"/>
  <c r="P579" i="2"/>
  <c r="BI578" i="2"/>
  <c r="BH578" i="2"/>
  <c r="BG578" i="2"/>
  <c r="BE578" i="2"/>
  <c r="T578" i="2"/>
  <c r="R578" i="2"/>
  <c r="P578" i="2"/>
  <c r="BI577" i="2"/>
  <c r="BH577" i="2"/>
  <c r="BG577" i="2"/>
  <c r="BE577" i="2"/>
  <c r="T577" i="2"/>
  <c r="R577" i="2"/>
  <c r="P577" i="2"/>
  <c r="BI576" i="2"/>
  <c r="BH576" i="2"/>
  <c r="BG576" i="2"/>
  <c r="BE576" i="2"/>
  <c r="T576" i="2"/>
  <c r="R576" i="2"/>
  <c r="P576" i="2"/>
  <c r="BI575" i="2"/>
  <c r="BH575" i="2"/>
  <c r="BG575" i="2"/>
  <c r="BE575" i="2"/>
  <c r="T575" i="2"/>
  <c r="R575" i="2"/>
  <c r="P575" i="2"/>
  <c r="BI574" i="2"/>
  <c r="BH574" i="2"/>
  <c r="BG574" i="2"/>
  <c r="BE574" i="2"/>
  <c r="T574" i="2"/>
  <c r="R574" i="2"/>
  <c r="P574" i="2"/>
  <c r="BI573" i="2"/>
  <c r="BH573" i="2"/>
  <c r="BG573" i="2"/>
  <c r="BE573" i="2"/>
  <c r="T573" i="2"/>
  <c r="R573" i="2"/>
  <c r="P573" i="2"/>
  <c r="BI572" i="2"/>
  <c r="BH572" i="2"/>
  <c r="BG572" i="2"/>
  <c r="BE572" i="2"/>
  <c r="T572" i="2"/>
  <c r="R572" i="2"/>
  <c r="P572" i="2"/>
  <c r="BI571" i="2"/>
  <c r="BH571" i="2"/>
  <c r="BG571" i="2"/>
  <c r="BE571" i="2"/>
  <c r="T571" i="2"/>
  <c r="R571" i="2"/>
  <c r="P571" i="2"/>
  <c r="BI570" i="2"/>
  <c r="BH570" i="2"/>
  <c r="BG570" i="2"/>
  <c r="BE570" i="2"/>
  <c r="T570" i="2"/>
  <c r="R570" i="2"/>
  <c r="P570" i="2"/>
  <c r="BI569" i="2"/>
  <c r="BH569" i="2"/>
  <c r="BG569" i="2"/>
  <c r="BE569" i="2"/>
  <c r="T569" i="2"/>
  <c r="R569" i="2"/>
  <c r="P569" i="2"/>
  <c r="BI568" i="2"/>
  <c r="BH568" i="2"/>
  <c r="BG568" i="2"/>
  <c r="BE568" i="2"/>
  <c r="T568" i="2"/>
  <c r="R568" i="2"/>
  <c r="P568" i="2"/>
  <c r="BI567" i="2"/>
  <c r="BH567" i="2"/>
  <c r="BG567" i="2"/>
  <c r="BE567" i="2"/>
  <c r="T567" i="2"/>
  <c r="R567" i="2"/>
  <c r="P567" i="2"/>
  <c r="BI566" i="2"/>
  <c r="BH566" i="2"/>
  <c r="BG566" i="2"/>
  <c r="BE566" i="2"/>
  <c r="T566" i="2"/>
  <c r="R566" i="2"/>
  <c r="P566" i="2"/>
  <c r="BI565" i="2"/>
  <c r="BH565" i="2"/>
  <c r="BG565" i="2"/>
  <c r="BE565" i="2"/>
  <c r="T565" i="2"/>
  <c r="R565" i="2"/>
  <c r="P565" i="2"/>
  <c r="BI564" i="2"/>
  <c r="BH564" i="2"/>
  <c r="BG564" i="2"/>
  <c r="BE564" i="2"/>
  <c r="T564" i="2"/>
  <c r="R564" i="2"/>
  <c r="P564" i="2"/>
  <c r="BI563" i="2"/>
  <c r="BH563" i="2"/>
  <c r="BG563" i="2"/>
  <c r="BE563" i="2"/>
  <c r="T563" i="2"/>
  <c r="R563" i="2"/>
  <c r="P563" i="2"/>
  <c r="BI562" i="2"/>
  <c r="BH562" i="2"/>
  <c r="BG562" i="2"/>
  <c r="BE562" i="2"/>
  <c r="T562" i="2"/>
  <c r="R562" i="2"/>
  <c r="P562" i="2"/>
  <c r="BI561" i="2"/>
  <c r="BH561" i="2"/>
  <c r="BG561" i="2"/>
  <c r="BE561" i="2"/>
  <c r="T561" i="2"/>
  <c r="R561" i="2"/>
  <c r="P561" i="2"/>
  <c r="BI560" i="2"/>
  <c r="BH560" i="2"/>
  <c r="BG560" i="2"/>
  <c r="BE560" i="2"/>
  <c r="T560" i="2"/>
  <c r="R560" i="2"/>
  <c r="P560" i="2"/>
  <c r="BI559" i="2"/>
  <c r="BH559" i="2"/>
  <c r="BG559" i="2"/>
  <c r="BE559" i="2"/>
  <c r="T559" i="2"/>
  <c r="R559" i="2"/>
  <c r="P559" i="2"/>
  <c r="BI558" i="2"/>
  <c r="BH558" i="2"/>
  <c r="BG558" i="2"/>
  <c r="BE558" i="2"/>
  <c r="T558" i="2"/>
  <c r="R558" i="2"/>
  <c r="P558" i="2"/>
  <c r="BI554" i="2"/>
  <c r="BH554" i="2"/>
  <c r="BG554" i="2"/>
  <c r="BE554" i="2"/>
  <c r="T554" i="2"/>
  <c r="T553" i="2" s="1"/>
  <c r="R554" i="2"/>
  <c r="R553" i="2" s="1"/>
  <c r="P554" i="2"/>
  <c r="P553" i="2" s="1"/>
  <c r="BI550" i="2"/>
  <c r="BH550" i="2"/>
  <c r="BG550" i="2"/>
  <c r="BE550" i="2"/>
  <c r="T550" i="2"/>
  <c r="R550" i="2"/>
  <c r="P550" i="2"/>
  <c r="BI547" i="2"/>
  <c r="BH547" i="2"/>
  <c r="BG547" i="2"/>
  <c r="BE547" i="2"/>
  <c r="T547" i="2"/>
  <c r="R547" i="2"/>
  <c r="P547" i="2"/>
  <c r="BI543" i="2"/>
  <c r="BH543" i="2"/>
  <c r="BG543" i="2"/>
  <c r="BE543" i="2"/>
  <c r="T543" i="2"/>
  <c r="R543" i="2"/>
  <c r="P543" i="2"/>
  <c r="BI541" i="2"/>
  <c r="BH541" i="2"/>
  <c r="BG541" i="2"/>
  <c r="BE541" i="2"/>
  <c r="T541" i="2"/>
  <c r="R541" i="2"/>
  <c r="P541" i="2"/>
  <c r="BI539" i="2"/>
  <c r="BH539" i="2"/>
  <c r="BG539" i="2"/>
  <c r="BE539" i="2"/>
  <c r="T539" i="2"/>
  <c r="R539" i="2"/>
  <c r="P539" i="2"/>
  <c r="BI536" i="2"/>
  <c r="BH536" i="2"/>
  <c r="BG536" i="2"/>
  <c r="BE536" i="2"/>
  <c r="T536" i="2"/>
  <c r="R536" i="2"/>
  <c r="P536" i="2"/>
  <c r="BI533" i="2"/>
  <c r="BH533" i="2"/>
  <c r="BG533" i="2"/>
  <c r="BE533" i="2"/>
  <c r="T533" i="2"/>
  <c r="R533" i="2"/>
  <c r="P533" i="2"/>
  <c r="BI530" i="2"/>
  <c r="BH530" i="2"/>
  <c r="BG530" i="2"/>
  <c r="BE530" i="2"/>
  <c r="T530" i="2"/>
  <c r="R530" i="2"/>
  <c r="P530" i="2"/>
  <c r="BI527" i="2"/>
  <c r="BH527" i="2"/>
  <c r="BG527" i="2"/>
  <c r="BE527" i="2"/>
  <c r="T527" i="2"/>
  <c r="R527" i="2"/>
  <c r="P527" i="2"/>
  <c r="BI524" i="2"/>
  <c r="BH524" i="2"/>
  <c r="BG524" i="2"/>
  <c r="BE524" i="2"/>
  <c r="T524" i="2"/>
  <c r="R524" i="2"/>
  <c r="P524" i="2"/>
  <c r="BI521" i="2"/>
  <c r="BH521" i="2"/>
  <c r="BG521" i="2"/>
  <c r="BE521" i="2"/>
  <c r="T521" i="2"/>
  <c r="R521" i="2"/>
  <c r="P521" i="2"/>
  <c r="BI519" i="2"/>
  <c r="BH519" i="2"/>
  <c r="BG519" i="2"/>
  <c r="BE519" i="2"/>
  <c r="T519" i="2"/>
  <c r="R519" i="2"/>
  <c r="P519" i="2"/>
  <c r="BI516" i="2"/>
  <c r="BH516" i="2"/>
  <c r="BG516" i="2"/>
  <c r="BE516" i="2"/>
  <c r="T516" i="2"/>
  <c r="R516" i="2"/>
  <c r="P516" i="2"/>
  <c r="BI512" i="2"/>
  <c r="BH512" i="2"/>
  <c r="BG512" i="2"/>
  <c r="BE512" i="2"/>
  <c r="T512" i="2"/>
  <c r="R512" i="2"/>
  <c r="P512" i="2"/>
  <c r="BI509" i="2"/>
  <c r="BH509" i="2"/>
  <c r="BG509" i="2"/>
  <c r="BE509" i="2"/>
  <c r="T509" i="2"/>
  <c r="R509" i="2"/>
  <c r="P509" i="2"/>
  <c r="BI507" i="2"/>
  <c r="BH507" i="2"/>
  <c r="BG507" i="2"/>
  <c r="BE507" i="2"/>
  <c r="T507" i="2"/>
  <c r="R507" i="2"/>
  <c r="P507" i="2"/>
  <c r="BI504" i="2"/>
  <c r="BH504" i="2"/>
  <c r="BG504" i="2"/>
  <c r="BE504" i="2"/>
  <c r="T504" i="2"/>
  <c r="R504" i="2"/>
  <c r="P504" i="2"/>
  <c r="BI501" i="2"/>
  <c r="BH501" i="2"/>
  <c r="BG501" i="2"/>
  <c r="BE501" i="2"/>
  <c r="T501" i="2"/>
  <c r="R501" i="2"/>
  <c r="P501" i="2"/>
  <c r="BI498" i="2"/>
  <c r="BH498" i="2"/>
  <c r="BG498" i="2"/>
  <c r="BE498" i="2"/>
  <c r="T498" i="2"/>
  <c r="R498" i="2"/>
  <c r="P498" i="2"/>
  <c r="BI495" i="2"/>
  <c r="BH495" i="2"/>
  <c r="BG495" i="2"/>
  <c r="BE495" i="2"/>
  <c r="T495" i="2"/>
  <c r="R495" i="2"/>
  <c r="P495" i="2"/>
  <c r="BI493" i="2"/>
  <c r="BH493" i="2"/>
  <c r="BG493" i="2"/>
  <c r="BE493" i="2"/>
  <c r="T493" i="2"/>
  <c r="R493" i="2"/>
  <c r="P493" i="2"/>
  <c r="BI489" i="2"/>
  <c r="BH489" i="2"/>
  <c r="BG489" i="2"/>
  <c r="BE489" i="2"/>
  <c r="T489" i="2"/>
  <c r="R489" i="2"/>
  <c r="P489" i="2"/>
  <c r="BI485" i="2"/>
  <c r="BH485" i="2"/>
  <c r="BG485" i="2"/>
  <c r="BE485" i="2"/>
  <c r="T485" i="2"/>
  <c r="T484" i="2" s="1"/>
  <c r="R485" i="2"/>
  <c r="R484" i="2" s="1"/>
  <c r="P485" i="2"/>
  <c r="P484" i="2" s="1"/>
  <c r="BI482" i="2"/>
  <c r="BH482" i="2"/>
  <c r="BG482" i="2"/>
  <c r="BE482" i="2"/>
  <c r="T482" i="2"/>
  <c r="R482" i="2"/>
  <c r="P482" i="2"/>
  <c r="BI479" i="2"/>
  <c r="BH479" i="2"/>
  <c r="BG479" i="2"/>
  <c r="BE479" i="2"/>
  <c r="T479" i="2"/>
  <c r="R479" i="2"/>
  <c r="P479" i="2"/>
  <c r="BI477" i="2"/>
  <c r="BH477" i="2"/>
  <c r="BG477" i="2"/>
  <c r="BE477" i="2"/>
  <c r="T477" i="2"/>
  <c r="R477" i="2"/>
  <c r="P477" i="2"/>
  <c r="BI475" i="2"/>
  <c r="BH475" i="2"/>
  <c r="BG475" i="2"/>
  <c r="BE475" i="2"/>
  <c r="T475" i="2"/>
  <c r="R475" i="2"/>
  <c r="P475" i="2"/>
  <c r="BI471" i="2"/>
  <c r="BH471" i="2"/>
  <c r="BG471" i="2"/>
  <c r="BE471" i="2"/>
  <c r="T471" i="2"/>
  <c r="R471" i="2"/>
  <c r="P471" i="2"/>
  <c r="BI468" i="2"/>
  <c r="BH468" i="2"/>
  <c r="BG468" i="2"/>
  <c r="BE468" i="2"/>
  <c r="T468" i="2"/>
  <c r="R468" i="2"/>
  <c r="P468" i="2"/>
  <c r="BI467" i="2"/>
  <c r="BH467" i="2"/>
  <c r="BG467" i="2"/>
  <c r="BE467" i="2"/>
  <c r="T467" i="2"/>
  <c r="R467" i="2"/>
  <c r="P467" i="2"/>
  <c r="BI466" i="2"/>
  <c r="BH466" i="2"/>
  <c r="BG466" i="2"/>
  <c r="BE466" i="2"/>
  <c r="T466" i="2"/>
  <c r="R466" i="2"/>
  <c r="P466" i="2"/>
  <c r="BI465" i="2"/>
  <c r="BH465" i="2"/>
  <c r="BG465" i="2"/>
  <c r="BE465" i="2"/>
  <c r="T465" i="2"/>
  <c r="R465" i="2"/>
  <c r="P465" i="2"/>
  <c r="BI464" i="2"/>
  <c r="BH464" i="2"/>
  <c r="BG464" i="2"/>
  <c r="BE464" i="2"/>
  <c r="T464" i="2"/>
  <c r="R464" i="2"/>
  <c r="P464" i="2"/>
  <c r="BI463" i="2"/>
  <c r="BH463" i="2"/>
  <c r="BG463" i="2"/>
  <c r="BE463" i="2"/>
  <c r="T463" i="2"/>
  <c r="R463" i="2"/>
  <c r="P463" i="2"/>
  <c r="BI462" i="2"/>
  <c r="BH462" i="2"/>
  <c r="BG462" i="2"/>
  <c r="BE462" i="2"/>
  <c r="T462" i="2"/>
  <c r="R462" i="2"/>
  <c r="P462" i="2"/>
  <c r="BI461" i="2"/>
  <c r="BH461" i="2"/>
  <c r="BG461" i="2"/>
  <c r="BE461" i="2"/>
  <c r="T461" i="2"/>
  <c r="R461" i="2"/>
  <c r="P461" i="2"/>
  <c r="BI458" i="2"/>
  <c r="BH458" i="2"/>
  <c r="BG458" i="2"/>
  <c r="BE458" i="2"/>
  <c r="T458" i="2"/>
  <c r="R458" i="2"/>
  <c r="P458" i="2"/>
  <c r="BI457" i="2"/>
  <c r="BH457" i="2"/>
  <c r="BG457" i="2"/>
  <c r="BE457" i="2"/>
  <c r="T457" i="2"/>
  <c r="R457" i="2"/>
  <c r="P457" i="2"/>
  <c r="BI454" i="2"/>
  <c r="BH454" i="2"/>
  <c r="BG454" i="2"/>
  <c r="BE454" i="2"/>
  <c r="T454" i="2"/>
  <c r="R454" i="2"/>
  <c r="P454" i="2"/>
  <c r="BI452" i="2"/>
  <c r="BH452" i="2"/>
  <c r="BG452" i="2"/>
  <c r="BE452" i="2"/>
  <c r="T452" i="2"/>
  <c r="R452" i="2"/>
  <c r="P452" i="2"/>
  <c r="BI448" i="2"/>
  <c r="BH448" i="2"/>
  <c r="BG448" i="2"/>
  <c r="BE448" i="2"/>
  <c r="T448" i="2"/>
  <c r="R448" i="2"/>
  <c r="P448" i="2"/>
  <c r="BI439" i="2"/>
  <c r="BH439" i="2"/>
  <c r="BG439" i="2"/>
  <c r="BE439" i="2"/>
  <c r="T439" i="2"/>
  <c r="R439" i="2"/>
  <c r="P439" i="2"/>
  <c r="BI432" i="2"/>
  <c r="BH432" i="2"/>
  <c r="BG432" i="2"/>
  <c r="BE432" i="2"/>
  <c r="T432" i="2"/>
  <c r="R432" i="2"/>
  <c r="P432" i="2"/>
  <c r="BI429" i="2"/>
  <c r="BH429" i="2"/>
  <c r="BG429" i="2"/>
  <c r="BE429" i="2"/>
  <c r="T429" i="2"/>
  <c r="R429" i="2"/>
  <c r="P429" i="2"/>
  <c r="BI422" i="2"/>
  <c r="BH422" i="2"/>
  <c r="BG422" i="2"/>
  <c r="BE422" i="2"/>
  <c r="T422" i="2"/>
  <c r="R422" i="2"/>
  <c r="P422" i="2"/>
  <c r="BI419" i="2"/>
  <c r="BH419" i="2"/>
  <c r="BG419" i="2"/>
  <c r="BE419" i="2"/>
  <c r="T419" i="2"/>
  <c r="R419" i="2"/>
  <c r="P419" i="2"/>
  <c r="BI412" i="2"/>
  <c r="BH412" i="2"/>
  <c r="BG412" i="2"/>
  <c r="BE412" i="2"/>
  <c r="T412" i="2"/>
  <c r="R412" i="2"/>
  <c r="P412" i="2"/>
  <c r="BI411" i="2"/>
  <c r="BH411" i="2"/>
  <c r="BG411" i="2"/>
  <c r="BE411" i="2"/>
  <c r="T411" i="2"/>
  <c r="R411" i="2"/>
  <c r="P411" i="2"/>
  <c r="BI408" i="2"/>
  <c r="BH408" i="2"/>
  <c r="BG408" i="2"/>
  <c r="BE408" i="2"/>
  <c r="T408" i="2"/>
  <c r="R408" i="2"/>
  <c r="P408" i="2"/>
  <c r="BI405" i="2"/>
  <c r="BH405" i="2"/>
  <c r="BG405" i="2"/>
  <c r="BE405" i="2"/>
  <c r="T405" i="2"/>
  <c r="R405" i="2"/>
  <c r="P405" i="2"/>
  <c r="BI402" i="2"/>
  <c r="BH402" i="2"/>
  <c r="BG402" i="2"/>
  <c r="BE402" i="2"/>
  <c r="T402" i="2"/>
  <c r="R402" i="2"/>
  <c r="P402" i="2"/>
  <c r="BI398" i="2"/>
  <c r="BH398" i="2"/>
  <c r="BG398" i="2"/>
  <c r="BE398" i="2"/>
  <c r="T398" i="2"/>
  <c r="R398" i="2"/>
  <c r="P398" i="2"/>
  <c r="BI391" i="2"/>
  <c r="BH391" i="2"/>
  <c r="BG391" i="2"/>
  <c r="BE391" i="2"/>
  <c r="T391" i="2"/>
  <c r="R391" i="2"/>
  <c r="P391" i="2"/>
  <c r="BI379" i="2"/>
  <c r="BH379" i="2"/>
  <c r="BG379" i="2"/>
  <c r="BE379" i="2"/>
  <c r="T379" i="2"/>
  <c r="R379" i="2"/>
  <c r="P379" i="2"/>
  <c r="BI376" i="2"/>
  <c r="BH376" i="2"/>
  <c r="BG376" i="2"/>
  <c r="BE376" i="2"/>
  <c r="T376" i="2"/>
  <c r="R376" i="2"/>
  <c r="P376" i="2"/>
  <c r="BI374" i="2"/>
  <c r="BH374" i="2"/>
  <c r="BG374" i="2"/>
  <c r="BE374" i="2"/>
  <c r="T374" i="2"/>
  <c r="R374" i="2"/>
  <c r="P374" i="2"/>
  <c r="BI371" i="2"/>
  <c r="BH371" i="2"/>
  <c r="BG371" i="2"/>
  <c r="BE371" i="2"/>
  <c r="T371" i="2"/>
  <c r="R371" i="2"/>
  <c r="P371" i="2"/>
  <c r="BI368" i="2"/>
  <c r="BH368" i="2"/>
  <c r="BG368" i="2"/>
  <c r="BE368" i="2"/>
  <c r="T368" i="2"/>
  <c r="R368" i="2"/>
  <c r="P368" i="2"/>
  <c r="BI367" i="2"/>
  <c r="BH367" i="2"/>
  <c r="BG367" i="2"/>
  <c r="BE367" i="2"/>
  <c r="T367" i="2"/>
  <c r="R367" i="2"/>
  <c r="P367" i="2"/>
  <c r="BI363" i="2"/>
  <c r="BH363" i="2"/>
  <c r="BG363" i="2"/>
  <c r="BE363" i="2"/>
  <c r="T363" i="2"/>
  <c r="R363" i="2"/>
  <c r="P363" i="2"/>
  <c r="BI357" i="2"/>
  <c r="BH357" i="2"/>
  <c r="BG357" i="2"/>
  <c r="BE357" i="2"/>
  <c r="T357" i="2"/>
  <c r="R357" i="2"/>
  <c r="P357" i="2"/>
  <c r="BI355" i="2"/>
  <c r="BH355" i="2"/>
  <c r="BG355" i="2"/>
  <c r="BE355" i="2"/>
  <c r="T355" i="2"/>
  <c r="R355" i="2"/>
  <c r="P355" i="2"/>
  <c r="BI353" i="2"/>
  <c r="BH353" i="2"/>
  <c r="BG353" i="2"/>
  <c r="BE353" i="2"/>
  <c r="T353" i="2"/>
  <c r="R353" i="2"/>
  <c r="P353" i="2"/>
  <c r="BI351" i="2"/>
  <c r="BH351" i="2"/>
  <c r="BG351" i="2"/>
  <c r="BE351" i="2"/>
  <c r="T351" i="2"/>
  <c r="R351" i="2"/>
  <c r="P351" i="2"/>
  <c r="BI348" i="2"/>
  <c r="BH348" i="2"/>
  <c r="BG348" i="2"/>
  <c r="BE348" i="2"/>
  <c r="T348" i="2"/>
  <c r="R348" i="2"/>
  <c r="P348" i="2"/>
  <c r="BI343" i="2"/>
  <c r="BH343" i="2"/>
  <c r="BG343" i="2"/>
  <c r="BE343" i="2"/>
  <c r="T343" i="2"/>
  <c r="R343" i="2"/>
  <c r="P343" i="2"/>
  <c r="BI340" i="2"/>
  <c r="BH340" i="2"/>
  <c r="BG340" i="2"/>
  <c r="BE340" i="2"/>
  <c r="T340" i="2"/>
  <c r="R340" i="2"/>
  <c r="P340" i="2"/>
  <c r="BI337" i="2"/>
  <c r="BH337" i="2"/>
  <c r="BG337" i="2"/>
  <c r="BE337" i="2"/>
  <c r="T337" i="2"/>
  <c r="R337" i="2"/>
  <c r="P337" i="2"/>
  <c r="BI335" i="2"/>
  <c r="BH335" i="2"/>
  <c r="BG335" i="2"/>
  <c r="BE335" i="2"/>
  <c r="T335" i="2"/>
  <c r="R335" i="2"/>
  <c r="P335" i="2"/>
  <c r="BI332" i="2"/>
  <c r="BH332" i="2"/>
  <c r="BG332" i="2"/>
  <c r="BE332" i="2"/>
  <c r="T332" i="2"/>
  <c r="R332" i="2"/>
  <c r="P332" i="2"/>
  <c r="BI329" i="2"/>
  <c r="BH329" i="2"/>
  <c r="BG329" i="2"/>
  <c r="BE329" i="2"/>
  <c r="T329" i="2"/>
  <c r="R329" i="2"/>
  <c r="P329" i="2"/>
  <c r="BI319" i="2"/>
  <c r="BH319" i="2"/>
  <c r="BG319" i="2"/>
  <c r="BE319" i="2"/>
  <c r="T319" i="2"/>
  <c r="R319" i="2"/>
  <c r="P319" i="2"/>
  <c r="BI316" i="2"/>
  <c r="BH316" i="2"/>
  <c r="BG316" i="2"/>
  <c r="BE316" i="2"/>
  <c r="T316" i="2"/>
  <c r="R316" i="2"/>
  <c r="P316" i="2"/>
  <c r="BI313" i="2"/>
  <c r="BH313" i="2"/>
  <c r="BG313" i="2"/>
  <c r="BE313" i="2"/>
  <c r="T313" i="2"/>
  <c r="R313" i="2"/>
  <c r="P313" i="2"/>
  <c r="BI309" i="2"/>
  <c r="BH309" i="2"/>
  <c r="BG309" i="2"/>
  <c r="BE309" i="2"/>
  <c r="T309" i="2"/>
  <c r="R309" i="2"/>
  <c r="P309" i="2"/>
  <c r="BI307" i="2"/>
  <c r="BH307" i="2"/>
  <c r="BG307" i="2"/>
  <c r="BE307" i="2"/>
  <c r="T307" i="2"/>
  <c r="R307" i="2"/>
  <c r="P307" i="2"/>
  <c r="BI304" i="2"/>
  <c r="BH304" i="2"/>
  <c r="BG304" i="2"/>
  <c r="BE304" i="2"/>
  <c r="T304" i="2"/>
  <c r="R304" i="2"/>
  <c r="P304" i="2"/>
  <c r="BI302" i="2"/>
  <c r="BH302" i="2"/>
  <c r="BG302" i="2"/>
  <c r="BE302" i="2"/>
  <c r="T302" i="2"/>
  <c r="R302" i="2"/>
  <c r="P302" i="2"/>
  <c r="BI300" i="2"/>
  <c r="BH300" i="2"/>
  <c r="BG300" i="2"/>
  <c r="BE300" i="2"/>
  <c r="T300" i="2"/>
  <c r="R300" i="2"/>
  <c r="P300" i="2"/>
  <c r="BI297" i="2"/>
  <c r="BH297" i="2"/>
  <c r="BG297" i="2"/>
  <c r="BE297" i="2"/>
  <c r="T297" i="2"/>
  <c r="R297" i="2"/>
  <c r="P297" i="2"/>
  <c r="BI294" i="2"/>
  <c r="BH294" i="2"/>
  <c r="BG294" i="2"/>
  <c r="BE294" i="2"/>
  <c r="T294" i="2"/>
  <c r="R294" i="2"/>
  <c r="P294" i="2"/>
  <c r="BI290" i="2"/>
  <c r="BH290" i="2"/>
  <c r="BG290" i="2"/>
  <c r="BE290" i="2"/>
  <c r="T290" i="2"/>
  <c r="R290" i="2"/>
  <c r="P290" i="2"/>
  <c r="BI288" i="2"/>
  <c r="BH288" i="2"/>
  <c r="BG288" i="2"/>
  <c r="BE288" i="2"/>
  <c r="T288" i="2"/>
  <c r="R288" i="2"/>
  <c r="P288" i="2"/>
  <c r="BI286" i="2"/>
  <c r="BH286" i="2"/>
  <c r="BG286" i="2"/>
  <c r="BE286" i="2"/>
  <c r="T286" i="2"/>
  <c r="R286" i="2"/>
  <c r="P286" i="2"/>
  <c r="BI284" i="2"/>
  <c r="BH284" i="2"/>
  <c r="BG284" i="2"/>
  <c r="BE284" i="2"/>
  <c r="T284" i="2"/>
  <c r="R284" i="2"/>
  <c r="P284" i="2"/>
  <c r="BI282" i="2"/>
  <c r="BH282" i="2"/>
  <c r="BG282" i="2"/>
  <c r="BE282" i="2"/>
  <c r="T282" i="2"/>
  <c r="R282" i="2"/>
  <c r="P282" i="2"/>
  <c r="BI279" i="2"/>
  <c r="BH279" i="2"/>
  <c r="BG279" i="2"/>
  <c r="BE279" i="2"/>
  <c r="T279" i="2"/>
  <c r="R279" i="2"/>
  <c r="P279" i="2"/>
  <c r="BI276" i="2"/>
  <c r="BH276" i="2"/>
  <c r="BG276" i="2"/>
  <c r="BE276" i="2"/>
  <c r="T276" i="2"/>
  <c r="R276" i="2"/>
  <c r="P276" i="2"/>
  <c r="BI267" i="2"/>
  <c r="BH267" i="2"/>
  <c r="BG267" i="2"/>
  <c r="BE267" i="2"/>
  <c r="T267" i="2"/>
  <c r="R267" i="2"/>
  <c r="P267" i="2"/>
  <c r="BI261" i="2"/>
  <c r="BH261" i="2"/>
  <c r="BG261" i="2"/>
  <c r="BE261" i="2"/>
  <c r="T261" i="2"/>
  <c r="R261" i="2"/>
  <c r="P261" i="2"/>
  <c r="BI256" i="2"/>
  <c r="BH256" i="2"/>
  <c r="BG256" i="2"/>
  <c r="BE256" i="2"/>
  <c r="T256" i="2"/>
  <c r="R256" i="2"/>
  <c r="P256" i="2"/>
  <c r="BI248" i="2"/>
  <c r="BH248" i="2"/>
  <c r="BG248" i="2"/>
  <c r="BE248" i="2"/>
  <c r="T248" i="2"/>
  <c r="R248" i="2"/>
  <c r="P248" i="2"/>
  <c r="BI246" i="2"/>
  <c r="BH246" i="2"/>
  <c r="BG246" i="2"/>
  <c r="BE246" i="2"/>
  <c r="T246" i="2"/>
  <c r="R246" i="2"/>
  <c r="P246" i="2"/>
  <c r="BI244" i="2"/>
  <c r="BH244" i="2"/>
  <c r="BG244" i="2"/>
  <c r="BE244" i="2"/>
  <c r="T244" i="2"/>
  <c r="R244" i="2"/>
  <c r="P244" i="2"/>
  <c r="BI240" i="2"/>
  <c r="BH240" i="2"/>
  <c r="BG240" i="2"/>
  <c r="BE240" i="2"/>
  <c r="T240" i="2"/>
  <c r="R240" i="2"/>
  <c r="P240" i="2"/>
  <c r="BI236" i="2"/>
  <c r="BH236" i="2"/>
  <c r="BG236" i="2"/>
  <c r="BE236" i="2"/>
  <c r="T236" i="2"/>
  <c r="R236" i="2"/>
  <c r="P236" i="2"/>
  <c r="BI233" i="2"/>
  <c r="BH233" i="2"/>
  <c r="BG233" i="2"/>
  <c r="BE233" i="2"/>
  <c r="T233" i="2"/>
  <c r="R233" i="2"/>
  <c r="P233" i="2"/>
  <c r="BI230" i="2"/>
  <c r="BH230" i="2"/>
  <c r="BG230" i="2"/>
  <c r="BE230" i="2"/>
  <c r="T230" i="2"/>
  <c r="R230" i="2"/>
  <c r="P230" i="2"/>
  <c r="BI227" i="2"/>
  <c r="BH227" i="2"/>
  <c r="BG227" i="2"/>
  <c r="BE227" i="2"/>
  <c r="T227" i="2"/>
  <c r="R227" i="2"/>
  <c r="P227" i="2"/>
  <c r="BI224" i="2"/>
  <c r="BH224" i="2"/>
  <c r="BG224" i="2"/>
  <c r="BE224" i="2"/>
  <c r="T224" i="2"/>
  <c r="R224" i="2"/>
  <c r="P224" i="2"/>
  <c r="BI220" i="2"/>
  <c r="BH220" i="2"/>
  <c r="BG220" i="2"/>
  <c r="BE220" i="2"/>
  <c r="T220" i="2"/>
  <c r="R220" i="2"/>
  <c r="P220" i="2"/>
  <c r="BI216" i="2"/>
  <c r="BH216" i="2"/>
  <c r="BG216" i="2"/>
  <c r="BE216" i="2"/>
  <c r="T216" i="2"/>
  <c r="R216" i="2"/>
  <c r="P216" i="2"/>
  <c r="BI213" i="2"/>
  <c r="BH213" i="2"/>
  <c r="BG213" i="2"/>
  <c r="BE213" i="2"/>
  <c r="T213" i="2"/>
  <c r="R213" i="2"/>
  <c r="P213" i="2"/>
  <c r="BI210" i="2"/>
  <c r="BH210" i="2"/>
  <c r="BG210" i="2"/>
  <c r="BE210" i="2"/>
  <c r="T210" i="2"/>
  <c r="R210" i="2"/>
  <c r="P210" i="2"/>
  <c r="BI206" i="2"/>
  <c r="BH206" i="2"/>
  <c r="BG206" i="2"/>
  <c r="BE206" i="2"/>
  <c r="T206" i="2"/>
  <c r="R206" i="2"/>
  <c r="P206" i="2"/>
  <c r="BI204" i="2"/>
  <c r="BH204" i="2"/>
  <c r="BG204" i="2"/>
  <c r="BE204" i="2"/>
  <c r="T204" i="2"/>
  <c r="R204" i="2"/>
  <c r="P204" i="2"/>
  <c r="BI202" i="2"/>
  <c r="BH202" i="2"/>
  <c r="BG202" i="2"/>
  <c r="BE202" i="2"/>
  <c r="T202" i="2"/>
  <c r="R202" i="2"/>
  <c r="P202" i="2"/>
  <c r="BI200" i="2"/>
  <c r="BH200" i="2"/>
  <c r="BG200" i="2"/>
  <c r="BE200" i="2"/>
  <c r="T200" i="2"/>
  <c r="R200" i="2"/>
  <c r="P200" i="2"/>
  <c r="BI197" i="2"/>
  <c r="BH197" i="2"/>
  <c r="BG197" i="2"/>
  <c r="BE197" i="2"/>
  <c r="T197" i="2"/>
  <c r="R197" i="2"/>
  <c r="P197" i="2"/>
  <c r="BI195" i="2"/>
  <c r="BH195" i="2"/>
  <c r="BG195" i="2"/>
  <c r="BE195" i="2"/>
  <c r="T195" i="2"/>
  <c r="R195" i="2"/>
  <c r="P195" i="2"/>
  <c r="BI192" i="2"/>
  <c r="BH192" i="2"/>
  <c r="BG192" i="2"/>
  <c r="BE192" i="2"/>
  <c r="T192" i="2"/>
  <c r="R192" i="2"/>
  <c r="P192" i="2"/>
  <c r="BI190" i="2"/>
  <c r="BH190" i="2"/>
  <c r="BG190" i="2"/>
  <c r="BE190" i="2"/>
  <c r="T190" i="2"/>
  <c r="R190" i="2"/>
  <c r="P190" i="2"/>
  <c r="BI187" i="2"/>
  <c r="BH187" i="2"/>
  <c r="BG187" i="2"/>
  <c r="BE187" i="2"/>
  <c r="T187" i="2"/>
  <c r="R187" i="2"/>
  <c r="P187" i="2"/>
  <c r="BI184" i="2"/>
  <c r="BH184" i="2"/>
  <c r="BG184" i="2"/>
  <c r="BE184" i="2"/>
  <c r="T184" i="2"/>
  <c r="R184" i="2"/>
  <c r="P184" i="2"/>
  <c r="BI180" i="2"/>
  <c r="BH180" i="2"/>
  <c r="BG180" i="2"/>
  <c r="BE180" i="2"/>
  <c r="T180" i="2"/>
  <c r="R180" i="2"/>
  <c r="P180" i="2"/>
  <c r="BI178" i="2"/>
  <c r="BH178" i="2"/>
  <c r="BG178" i="2"/>
  <c r="BE178" i="2"/>
  <c r="T178" i="2"/>
  <c r="R178" i="2"/>
  <c r="P178" i="2"/>
  <c r="BI173" i="2"/>
  <c r="BH173" i="2"/>
  <c r="BG173" i="2"/>
  <c r="BE173" i="2"/>
  <c r="T173" i="2"/>
  <c r="R173" i="2"/>
  <c r="P173" i="2"/>
  <c r="BI169" i="2"/>
  <c r="BH169" i="2"/>
  <c r="BG169" i="2"/>
  <c r="BE169" i="2"/>
  <c r="T169" i="2"/>
  <c r="R169" i="2"/>
  <c r="P169" i="2"/>
  <c r="BI166" i="2"/>
  <c r="BH166" i="2"/>
  <c r="BG166" i="2"/>
  <c r="BE166" i="2"/>
  <c r="T166" i="2"/>
  <c r="R166" i="2"/>
  <c r="P166" i="2"/>
  <c r="BI159" i="2"/>
  <c r="BH159" i="2"/>
  <c r="BG159" i="2"/>
  <c r="BE159" i="2"/>
  <c r="T159" i="2"/>
  <c r="R159" i="2"/>
  <c r="P159" i="2"/>
  <c r="BI157" i="2"/>
  <c r="BH157" i="2"/>
  <c r="BG157" i="2"/>
  <c r="BE157" i="2"/>
  <c r="T157" i="2"/>
  <c r="R157" i="2"/>
  <c r="P157" i="2"/>
  <c r="BI154" i="2"/>
  <c r="BH154" i="2"/>
  <c r="BG154" i="2"/>
  <c r="BE154" i="2"/>
  <c r="T154" i="2"/>
  <c r="R154" i="2"/>
  <c r="P154" i="2"/>
  <c r="BI152" i="2"/>
  <c r="BH152" i="2"/>
  <c r="BG152" i="2"/>
  <c r="BE152" i="2"/>
  <c r="T152" i="2"/>
  <c r="R152" i="2"/>
  <c r="P152" i="2"/>
  <c r="BI149" i="2"/>
  <c r="BH149" i="2"/>
  <c r="BG149" i="2"/>
  <c r="BE149" i="2"/>
  <c r="T149" i="2"/>
  <c r="R149" i="2"/>
  <c r="P149" i="2"/>
  <c r="BI146" i="2"/>
  <c r="BH146" i="2"/>
  <c r="BG146" i="2"/>
  <c r="BE146" i="2"/>
  <c r="T146" i="2"/>
  <c r="R146" i="2"/>
  <c r="P146" i="2"/>
  <c r="BI143" i="2"/>
  <c r="BH143" i="2"/>
  <c r="BG143" i="2"/>
  <c r="BE143" i="2"/>
  <c r="T143" i="2"/>
  <c r="R143" i="2"/>
  <c r="P143" i="2"/>
  <c r="BI139" i="2"/>
  <c r="BH139" i="2"/>
  <c r="BG139" i="2"/>
  <c r="BE139" i="2"/>
  <c r="T139" i="2"/>
  <c r="R139" i="2"/>
  <c r="P139" i="2"/>
  <c r="BI136" i="2"/>
  <c r="BH136" i="2"/>
  <c r="BG136" i="2"/>
  <c r="BE136" i="2"/>
  <c r="T136" i="2"/>
  <c r="R136" i="2"/>
  <c r="P136" i="2"/>
  <c r="BI132" i="2"/>
  <c r="BH132" i="2"/>
  <c r="BG132" i="2"/>
  <c r="BE132" i="2"/>
  <c r="T132" i="2"/>
  <c r="R132" i="2"/>
  <c r="P132" i="2"/>
  <c r="BI129" i="2"/>
  <c r="BH129" i="2"/>
  <c r="BG129" i="2"/>
  <c r="BE129" i="2"/>
  <c r="T129" i="2"/>
  <c r="R129" i="2"/>
  <c r="P129" i="2"/>
  <c r="BI126" i="2"/>
  <c r="BH126" i="2"/>
  <c r="BG126" i="2"/>
  <c r="BE126" i="2"/>
  <c r="T126" i="2"/>
  <c r="R126" i="2"/>
  <c r="P126" i="2"/>
  <c r="BI124" i="2"/>
  <c r="BH124" i="2"/>
  <c r="BG124" i="2"/>
  <c r="BE124" i="2"/>
  <c r="T124" i="2"/>
  <c r="R124" i="2"/>
  <c r="P124" i="2"/>
  <c r="BI121" i="2"/>
  <c r="BH121" i="2"/>
  <c r="BG121" i="2"/>
  <c r="BE121" i="2"/>
  <c r="T121" i="2"/>
  <c r="R121" i="2"/>
  <c r="P121" i="2"/>
  <c r="BI117" i="2"/>
  <c r="BH117" i="2"/>
  <c r="BG117" i="2"/>
  <c r="BE117" i="2"/>
  <c r="T117" i="2"/>
  <c r="R117" i="2"/>
  <c r="P117" i="2"/>
  <c r="BI113" i="2"/>
  <c r="BH113" i="2"/>
  <c r="BG113" i="2"/>
  <c r="BE113" i="2"/>
  <c r="T113" i="2"/>
  <c r="R113" i="2"/>
  <c r="P113" i="2"/>
  <c r="BI109" i="2"/>
  <c r="BH109" i="2"/>
  <c r="BG109" i="2"/>
  <c r="BE109" i="2"/>
  <c r="T109" i="2"/>
  <c r="R109" i="2"/>
  <c r="P109" i="2"/>
  <c r="F100" i="2"/>
  <c r="E98" i="2"/>
  <c r="F52" i="2"/>
  <c r="E50" i="2"/>
  <c r="J24" i="2"/>
  <c r="E24" i="2"/>
  <c r="J55" i="2" s="1"/>
  <c r="J23" i="2"/>
  <c r="J21" i="2"/>
  <c r="E21" i="2"/>
  <c r="J54" i="2" s="1"/>
  <c r="J20" i="2"/>
  <c r="J18" i="2"/>
  <c r="E18" i="2"/>
  <c r="F103" i="2" s="1"/>
  <c r="J17" i="2"/>
  <c r="J15" i="2"/>
  <c r="E15" i="2"/>
  <c r="F54" i="2" s="1"/>
  <c r="J14" i="2"/>
  <c r="J12" i="2"/>
  <c r="E7" i="2"/>
  <c r="E96" i="2" s="1"/>
  <c r="L50" i="1"/>
  <c r="AM50" i="1"/>
  <c r="AM49" i="1"/>
  <c r="L49" i="1"/>
  <c r="AM47" i="1"/>
  <c r="L47" i="1"/>
  <c r="L45" i="1"/>
  <c r="L44" i="1"/>
  <c r="BK773" i="2"/>
  <c r="J694" i="2"/>
  <c r="J645" i="2"/>
  <c r="J604" i="2"/>
  <c r="J569" i="2"/>
  <c r="BK504" i="2"/>
  <c r="J408" i="2"/>
  <c r="J316" i="2"/>
  <c r="J246" i="2"/>
  <c r="BK230" i="2"/>
  <c r="BK184" i="2"/>
  <c r="BK778" i="2"/>
  <c r="BK720" i="2"/>
  <c r="J699" i="2"/>
  <c r="BK627" i="2"/>
  <c r="J586" i="2"/>
  <c r="BK562" i="2"/>
  <c r="J530" i="2"/>
  <c r="J477" i="2"/>
  <c r="BK429" i="2"/>
  <c r="BK304" i="2"/>
  <c r="BK227" i="2"/>
  <c r="J180" i="2"/>
  <c r="BK109" i="2"/>
  <c r="J757" i="2"/>
  <c r="J726" i="2"/>
  <c r="BK658" i="2"/>
  <c r="BK599" i="2"/>
  <c r="BK585" i="2"/>
  <c r="J575" i="2"/>
  <c r="J509" i="2"/>
  <c r="BK461" i="2"/>
  <c r="BK432" i="2"/>
  <c r="BK376" i="2"/>
  <c r="BK332" i="2"/>
  <c r="J290" i="2"/>
  <c r="BK233" i="2"/>
  <c r="J139" i="2"/>
  <c r="BK661" i="2"/>
  <c r="BK595" i="2"/>
  <c r="J561" i="2"/>
  <c r="J466" i="2"/>
  <c r="J313" i="2"/>
  <c r="BK195" i="2"/>
  <c r="BK126" i="2"/>
  <c r="BK708" i="2"/>
  <c r="J646" i="2"/>
  <c r="BK588" i="2"/>
  <c r="J562" i="2"/>
  <c r="BK482" i="2"/>
  <c r="BK411" i="2"/>
  <c r="J343" i="2"/>
  <c r="BK246" i="2"/>
  <c r="BK169" i="2"/>
  <c r="BK716" i="2"/>
  <c r="J666" i="2"/>
  <c r="BK572" i="2"/>
  <c r="BK521" i="2"/>
  <c r="J468" i="2"/>
  <c r="BK419" i="2"/>
  <c r="BK402" i="2"/>
  <c r="BK348" i="2"/>
  <c r="BK256" i="2"/>
  <c r="J206" i="2"/>
  <c r="J117" i="2"/>
  <c r="BK646" i="2"/>
  <c r="J587" i="2"/>
  <c r="J578" i="2"/>
  <c r="J566" i="2"/>
  <c r="J533" i="2"/>
  <c r="J504" i="2"/>
  <c r="J462" i="2"/>
  <c r="BK422" i="2"/>
  <c r="BK335" i="2"/>
  <c r="J240" i="2"/>
  <c r="BK190" i="2"/>
  <c r="BK157" i="2"/>
  <c r="J136" i="2"/>
  <c r="BK113" i="2"/>
  <c r="J176" i="3"/>
  <c r="J105" i="3"/>
  <c r="BK220" i="3"/>
  <c r="J99" i="3"/>
  <c r="BK259" i="3"/>
  <c r="J200" i="3"/>
  <c r="J142" i="3"/>
  <c r="BK261" i="3"/>
  <c r="BK170" i="3"/>
  <c r="BK307" i="3"/>
  <c r="BK226" i="3"/>
  <c r="J170" i="3"/>
  <c r="BK121" i="3"/>
  <c r="J243" i="3"/>
  <c r="BK208" i="3"/>
  <c r="J146" i="3"/>
  <c r="BK272" i="3"/>
  <c r="J208" i="3"/>
  <c r="J121" i="3"/>
  <c r="BK111" i="4"/>
  <c r="BK92" i="4"/>
  <c r="BK107" i="4"/>
  <c r="BK129" i="4"/>
  <c r="J123" i="4"/>
  <c r="J88" i="4"/>
  <c r="J97" i="4"/>
  <c r="J94" i="4"/>
  <c r="J181" i="5"/>
  <c r="BK117" i="5"/>
  <c r="J208" i="5"/>
  <c r="BK158" i="5"/>
  <c r="BK214" i="5"/>
  <c r="J102" i="5"/>
  <c r="BK142" i="5"/>
  <c r="J144" i="5"/>
  <c r="BK177" i="5"/>
  <c r="BK119" i="5"/>
  <c r="BK201" i="5"/>
  <c r="BK136" i="5"/>
  <c r="J123" i="5"/>
  <c r="BK229" i="6"/>
  <c r="BK182" i="6"/>
  <c r="BK158" i="6"/>
  <c r="J120" i="6"/>
  <c r="J96" i="6"/>
  <c r="J200" i="6"/>
  <c r="BK172" i="6"/>
  <c r="BK119" i="6"/>
  <c r="BK231" i="6"/>
  <c r="BK180" i="6"/>
  <c r="BK140" i="6"/>
  <c r="BK121" i="6"/>
  <c r="J243" i="6"/>
  <c r="BK211" i="6"/>
  <c r="J162" i="6"/>
  <c r="BK131" i="6"/>
  <c r="BK217" i="6"/>
  <c r="J176" i="6"/>
  <c r="BK154" i="6"/>
  <c r="BK116" i="6"/>
  <c r="J239" i="6"/>
  <c r="BK190" i="6"/>
  <c r="BK161" i="6"/>
  <c r="J126" i="6"/>
  <c r="J88" i="6"/>
  <c r="J207" i="6"/>
  <c r="J160" i="6"/>
  <c r="J131" i="6"/>
  <c r="J119" i="6"/>
  <c r="J228" i="6"/>
  <c r="J212" i="6"/>
  <c r="BK193" i="6"/>
  <c r="BK162" i="6"/>
  <c r="BK139" i="6"/>
  <c r="BK95" i="6"/>
  <c r="J260" i="7"/>
  <c r="BK239" i="7"/>
  <c r="J212" i="7"/>
  <c r="J183" i="7"/>
  <c r="J144" i="7"/>
  <c r="BK106" i="7"/>
  <c r="BK89" i="7"/>
  <c r="BK233" i="7"/>
  <c r="J187" i="7"/>
  <c r="J169" i="7"/>
  <c r="BK142" i="7"/>
  <c r="J112" i="7"/>
  <c r="BK245" i="7"/>
  <c r="BK216" i="7"/>
  <c r="BK158" i="7"/>
  <c r="J128" i="7"/>
  <c r="BK104" i="7"/>
  <c r="BK270" i="7"/>
  <c r="BK218" i="7"/>
  <c r="BK177" i="7"/>
  <c r="BK128" i="7"/>
  <c r="BK266" i="7"/>
  <c r="J220" i="7"/>
  <c r="BK114" i="7"/>
  <c r="BK243" i="7"/>
  <c r="J210" i="7"/>
  <c r="J175" i="7"/>
  <c r="J99" i="7"/>
  <c r="J201" i="7"/>
  <c r="J185" i="7"/>
  <c r="J132" i="7"/>
  <c r="BK267" i="8"/>
  <c r="J224" i="8"/>
  <c r="BK215" i="8"/>
  <c r="BK174" i="8"/>
  <c r="BK141" i="8"/>
  <c r="BK254" i="8"/>
  <c r="J201" i="8"/>
  <c r="J182" i="8"/>
  <c r="J149" i="8"/>
  <c r="J112" i="8"/>
  <c r="BK245" i="8"/>
  <c r="J220" i="8"/>
  <c r="J177" i="8"/>
  <c r="J129" i="8"/>
  <c r="BK252" i="8"/>
  <c r="BK226" i="8"/>
  <c r="J174" i="8"/>
  <c r="J128" i="8"/>
  <c r="BK243" i="8"/>
  <c r="J181" i="8"/>
  <c r="J113" i="8"/>
  <c r="J88" i="9"/>
  <c r="BK87" i="9"/>
  <c r="BK105" i="9"/>
  <c r="BK107" i="9"/>
  <c r="BK95" i="9"/>
  <c r="J100" i="9"/>
  <c r="BK107" i="10"/>
  <c r="J91" i="10"/>
  <c r="BK119" i="10"/>
  <c r="BK96" i="10"/>
  <c r="J96" i="10"/>
  <c r="BK115" i="10"/>
  <c r="BK90" i="10"/>
  <c r="BK100" i="10"/>
  <c r="BK91" i="11"/>
  <c r="J90" i="11"/>
  <c r="J771" i="2"/>
  <c r="BK676" i="2"/>
  <c r="BK640" i="2"/>
  <c r="BK608" i="2"/>
  <c r="BK582" i="2"/>
  <c r="BK563" i="2"/>
  <c r="BK493" i="2"/>
  <c r="BK465" i="2"/>
  <c r="BK351" i="2"/>
  <c r="J304" i="2"/>
  <c r="BK276" i="2"/>
  <c r="J204" i="2"/>
  <c r="J121" i="2"/>
  <c r="J782" i="2"/>
  <c r="BK755" i="2"/>
  <c r="J716" i="2"/>
  <c r="J700" i="2"/>
  <c r="J667" i="2"/>
  <c r="BK590" i="2"/>
  <c r="J585" i="2"/>
  <c r="BK561" i="2"/>
  <c r="J524" i="2"/>
  <c r="J467" i="2"/>
  <c r="BK368" i="2"/>
  <c r="BK279" i="2"/>
  <c r="BK216" i="2"/>
  <c r="BK146" i="2"/>
  <c r="J775" i="2"/>
  <c r="BK749" i="2"/>
  <c r="J687" i="2"/>
  <c r="BK625" i="2"/>
  <c r="J591" i="2"/>
  <c r="J582" i="2"/>
  <c r="BK566" i="2"/>
  <c r="BK501" i="2"/>
  <c r="J452" i="2"/>
  <c r="J411" i="2"/>
  <c r="J357" i="2"/>
  <c r="J309" i="2"/>
  <c r="J282" i="2"/>
  <c r="J173" i="2"/>
  <c r="BK711" i="2"/>
  <c r="BK645" i="2"/>
  <c r="BK617" i="2"/>
  <c r="BK589" i="2"/>
  <c r="BK579" i="2"/>
  <c r="J559" i="2"/>
  <c r="J495" i="2"/>
  <c r="BK408" i="2"/>
  <c r="J319" i="2"/>
  <c r="J288" i="2"/>
  <c r="J202" i="2"/>
  <c r="BK178" i="2"/>
  <c r="J113" i="2"/>
  <c r="BK709" i="2"/>
  <c r="J692" i="2"/>
  <c r="J627" i="2"/>
  <c r="BK580" i="2"/>
  <c r="J539" i="2"/>
  <c r="J461" i="2"/>
  <c r="J368" i="2"/>
  <c r="J294" i="2"/>
  <c r="BK206" i="2"/>
  <c r="J157" i="2"/>
  <c r="BK121" i="2"/>
  <c r="J708" i="2"/>
  <c r="BK680" i="2"/>
  <c r="J577" i="2"/>
  <c r="J527" i="2"/>
  <c r="J501" i="2"/>
  <c r="J465" i="2"/>
  <c r="J376" i="2"/>
  <c r="BK300" i="2"/>
  <c r="BK244" i="2"/>
  <c r="BK204" i="2"/>
  <c r="J109" i="2"/>
  <c r="J653" i="2"/>
  <c r="BK600" i="2"/>
  <c r="J574" i="2"/>
  <c r="J547" i="2"/>
  <c r="BK530" i="2"/>
  <c r="BK495" i="2"/>
  <c r="J475" i="2"/>
  <c r="BK374" i="2"/>
  <c r="BK337" i="2"/>
  <c r="BK286" i="2"/>
  <c r="BK197" i="2"/>
  <c r="BK159" i="2"/>
  <c r="J143" i="2"/>
  <c r="J124" i="2"/>
  <c r="J190" i="3"/>
  <c r="BK166" i="3"/>
  <c r="J138" i="3"/>
  <c r="J117" i="3"/>
  <c r="J97" i="3"/>
  <c r="BK286" i="3"/>
  <c r="J249" i="3"/>
  <c r="BK210" i="3"/>
  <c r="J158" i="3"/>
  <c r="J134" i="3"/>
  <c r="BK301" i="3"/>
  <c r="J251" i="3"/>
  <c r="J198" i="3"/>
  <c r="BK134" i="3"/>
  <c r="BK305" i="3"/>
  <c r="J270" i="3"/>
  <c r="J224" i="3"/>
  <c r="J182" i="3"/>
  <c r="J119" i="3"/>
  <c r="J309" i="3"/>
  <c r="BK263" i="3"/>
  <c r="BK230" i="3"/>
  <c r="J178" i="3"/>
  <c r="BK119" i="3"/>
  <c r="J89" i="3"/>
  <c r="J280" i="3"/>
  <c r="BK237" i="3"/>
  <c r="BK196" i="3"/>
  <c r="BK182" i="3"/>
  <c r="J150" i="3"/>
  <c r="J107" i="3"/>
  <c r="BK276" i="3"/>
  <c r="J222" i="3"/>
  <c r="BK200" i="3"/>
  <c r="J160" i="3"/>
  <c r="BK123" i="3"/>
  <c r="BK103" i="3"/>
  <c r="J276" i="3"/>
  <c r="BK255" i="3"/>
  <c r="BK206" i="3"/>
  <c r="J168" i="3"/>
  <c r="J131" i="4"/>
  <c r="BK109" i="4"/>
  <c r="J101" i="4"/>
  <c r="J126" i="4"/>
  <c r="BK120" i="4"/>
  <c r="J96" i="4"/>
  <c r="J116" i="4"/>
  <c r="BK88" i="4"/>
  <c r="J105" i="4"/>
  <c r="BK91" i="4"/>
  <c r="J120" i="4"/>
  <c r="BK101" i="4"/>
  <c r="J114" i="4"/>
  <c r="BK108" i="4"/>
  <c r="J89" i="4"/>
  <c r="J183" i="5"/>
  <c r="J156" i="5"/>
  <c r="J214" i="5"/>
  <c r="J195" i="5"/>
  <c r="J154" i="5"/>
  <c r="J106" i="5"/>
  <c r="BK179" i="5"/>
  <c r="BK152" i="5"/>
  <c r="BK88" i="5"/>
  <c r="J136" i="5"/>
  <c r="BK197" i="5"/>
  <c r="BK121" i="5"/>
  <c r="BK187" i="5"/>
  <c r="BK154" i="5"/>
  <c r="J100" i="5"/>
  <c r="BK208" i="5"/>
  <c r="BK150" i="5"/>
  <c r="BK112" i="5"/>
  <c r="BK193" i="5"/>
  <c r="J160" i="5"/>
  <c r="J119" i="5"/>
  <c r="BK90" i="5"/>
  <c r="BK228" i="6"/>
  <c r="BK206" i="6"/>
  <c r="J181" i="6"/>
  <c r="J170" i="6"/>
  <c r="J147" i="6"/>
  <c r="BK125" i="6"/>
  <c r="J110" i="6"/>
  <c r="BK93" i="6"/>
  <c r="BK219" i="6"/>
  <c r="J208" i="6"/>
  <c r="J194" i="6"/>
  <c r="J177" i="6"/>
  <c r="BK165" i="6"/>
  <c r="BK128" i="6"/>
  <c r="BK88" i="6"/>
  <c r="J225" i="6"/>
  <c r="BK204" i="6"/>
  <c r="BK183" i="6"/>
  <c r="J145" i="6"/>
  <c r="J129" i="6"/>
  <c r="J114" i="6"/>
  <c r="BK94" i="6"/>
  <c r="J226" i="6"/>
  <c r="J219" i="6"/>
  <c r="J204" i="6"/>
  <c r="BK186" i="6"/>
  <c r="J158" i="6"/>
  <c r="J146" i="6"/>
  <c r="BK113" i="6"/>
  <c r="BK240" i="6"/>
  <c r="J202" i="6"/>
  <c r="BK179" i="6"/>
  <c r="BK160" i="6"/>
  <c r="J134" i="6"/>
  <c r="J124" i="6"/>
  <c r="BK99" i="6"/>
  <c r="BK222" i="6"/>
  <c r="BK209" i="6"/>
  <c r="J183" i="6"/>
  <c r="J164" i="6"/>
  <c r="BK152" i="6"/>
  <c r="BK135" i="6"/>
  <c r="BK117" i="6"/>
  <c r="J102" i="6"/>
  <c r="BK226" i="6"/>
  <c r="J205" i="6"/>
  <c r="J182" i="6"/>
  <c r="J135" i="6"/>
  <c r="BK104" i="6"/>
  <c r="J238" i="6"/>
  <c r="BK218" i="6"/>
  <c r="J196" i="6"/>
  <c r="BK171" i="6"/>
  <c r="BK148" i="6"/>
  <c r="BK108" i="6"/>
  <c r="J89" i="6"/>
  <c r="J249" i="7"/>
  <c r="BK223" i="7"/>
  <c r="BK187" i="7"/>
  <c r="BK134" i="7"/>
  <c r="J101" i="7"/>
  <c r="J262" i="7"/>
  <c r="BK227" i="7"/>
  <c r="J181" i="7"/>
  <c r="BK140" i="7"/>
  <c r="BK95" i="7"/>
  <c r="BK251" i="7"/>
  <c r="BK212" i="7"/>
  <c r="J138" i="7"/>
  <c r="BK118" i="7"/>
  <c r="J89" i="7"/>
  <c r="J258" i="7"/>
  <c r="BK203" i="7"/>
  <c r="BK175" i="7"/>
  <c r="BK144" i="7"/>
  <c r="BK253" i="7"/>
  <c r="BK124" i="7"/>
  <c r="BK258" i="7"/>
  <c r="BK220" i="7"/>
  <c r="BK185" i="7"/>
  <c r="BK147" i="7"/>
  <c r="BK206" i="7"/>
  <c r="BK173" i="7"/>
  <c r="BK126" i="7"/>
  <c r="BK108" i="7"/>
  <c r="BK260" i="8"/>
  <c r="J227" i="8"/>
  <c r="J219" i="8"/>
  <c r="BK197" i="8"/>
  <c r="BK177" i="8"/>
  <c r="J142" i="8"/>
  <c r="BK271" i="8"/>
  <c r="BK247" i="8"/>
  <c r="BK229" i="8"/>
  <c r="J193" i="8"/>
  <c r="J183" i="8"/>
  <c r="BK150" i="8"/>
  <c r="BK134" i="8"/>
  <c r="J109" i="8"/>
  <c r="BK253" i="8"/>
  <c r="J236" i="8"/>
  <c r="BK223" i="8"/>
  <c r="BK200" i="8"/>
  <c r="J189" i="8"/>
  <c r="BK160" i="8"/>
  <c r="J148" i="8"/>
  <c r="BK135" i="8"/>
  <c r="BK272" i="8"/>
  <c r="BK259" i="8"/>
  <c r="J242" i="8"/>
  <c r="J231" i="8"/>
  <c r="J137" i="8"/>
  <c r="J132" i="8"/>
  <c r="J117" i="8"/>
  <c r="J259" i="8"/>
  <c r="BK248" i="8"/>
  <c r="BK238" i="8"/>
  <c r="BK230" i="8"/>
  <c r="J214" i="8"/>
  <c r="BK205" i="8"/>
  <c r="J173" i="8"/>
  <c r="J166" i="8"/>
  <c r="BK142" i="8"/>
  <c r="J126" i="8"/>
  <c r="BK110" i="8"/>
  <c r="J267" i="8"/>
  <c r="BK235" i="8"/>
  <c r="J225" i="8"/>
  <c r="J211" i="8"/>
  <c r="BK179" i="8"/>
  <c r="J158" i="8"/>
  <c r="J133" i="8"/>
  <c r="J108" i="8"/>
  <c r="BK214" i="8"/>
  <c r="J187" i="8"/>
  <c r="BK148" i="8"/>
  <c r="J118" i="8"/>
  <c r="BK114" i="9"/>
  <c r="J92" i="9"/>
  <c r="J103" i="9"/>
  <c r="BK86" i="9"/>
  <c r="BK101" i="9"/>
  <c r="J85" i="9"/>
  <c r="BK103" i="9"/>
  <c r="J105" i="9"/>
  <c r="BK115" i="9"/>
  <c r="J101" i="9"/>
  <c r="BK85" i="9"/>
  <c r="J104" i="10"/>
  <c r="J94" i="10"/>
  <c r="BK88" i="10"/>
  <c r="J93" i="10"/>
  <c r="J112" i="10"/>
  <c r="BK94" i="10"/>
  <c r="J123" i="10"/>
  <c r="J115" i="10"/>
  <c r="BK114" i="10"/>
  <c r="BK92" i="10"/>
  <c r="BK111" i="10"/>
  <c r="J97" i="10"/>
  <c r="J114" i="10"/>
  <c r="BK105" i="10"/>
  <c r="J84" i="10"/>
  <c r="J91" i="11"/>
  <c r="BK703" i="2"/>
  <c r="BK664" i="2"/>
  <c r="J623" i="2"/>
  <c r="J597" i="2"/>
  <c r="J570" i="2"/>
  <c r="BK498" i="2"/>
  <c r="J429" i="2"/>
  <c r="BK340" i="2"/>
  <c r="J286" i="2"/>
  <c r="BK267" i="2"/>
  <c r="BK202" i="2"/>
  <c r="J178" i="2"/>
  <c r="BK789" i="2"/>
  <c r="J763" i="2"/>
  <c r="BK722" i="2"/>
  <c r="J703" i="2"/>
  <c r="J671" i="2"/>
  <c r="J617" i="2"/>
  <c r="BK576" i="2"/>
  <c r="BK559" i="2"/>
  <c r="BK519" i="2"/>
  <c r="BK457" i="2"/>
  <c r="J332" i="2"/>
  <c r="BK294" i="2"/>
  <c r="J224" i="2"/>
  <c r="BK143" i="2"/>
  <c r="BK771" i="2"/>
  <c r="J709" i="2"/>
  <c r="BK604" i="2"/>
  <c r="J589" i="2"/>
  <c r="J580" i="2"/>
  <c r="BK571" i="2"/>
  <c r="BK507" i="2"/>
  <c r="J457" i="2"/>
  <c r="BK412" i="2"/>
  <c r="J348" i="2"/>
  <c r="J300" i="2"/>
  <c r="J256" i="2"/>
  <c r="BK692" i="2"/>
  <c r="BK638" i="2"/>
  <c r="BK610" i="2"/>
  <c r="BK584" i="2"/>
  <c r="J565" i="2"/>
  <c r="BK539" i="2"/>
  <c r="BK458" i="2"/>
  <c r="J402" i="2"/>
  <c r="BK307" i="2"/>
  <c r="BK248" i="2"/>
  <c r="J187" i="2"/>
  <c r="J154" i="2"/>
  <c r="J722" i="2"/>
  <c r="BK705" i="2"/>
  <c r="BK667" i="2"/>
  <c r="J625" i="2"/>
  <c r="BK583" i="2"/>
  <c r="J558" i="2"/>
  <c r="BK468" i="2"/>
  <c r="BK379" i="2"/>
  <c r="BK309" i="2"/>
  <c r="BK187" i="2"/>
  <c r="J149" i="2"/>
  <c r="J711" i="2"/>
  <c r="J640" i="2"/>
  <c r="BK569" i="2"/>
  <c r="BK524" i="2"/>
  <c r="J498" i="2"/>
  <c r="BK463" i="2"/>
  <c r="J391" i="2"/>
  <c r="BK297" i="2"/>
  <c r="BK224" i="2"/>
  <c r="J200" i="2"/>
  <c r="BK671" i="2"/>
  <c r="BK623" i="2"/>
  <c r="J590" i="2"/>
  <c r="J573" i="2"/>
  <c r="J564" i="2"/>
  <c r="BK536" i="2"/>
  <c r="J512" i="2"/>
  <c r="BK477" i="2"/>
  <c r="BK439" i="2"/>
  <c r="J363" i="2"/>
  <c r="BK288" i="2"/>
  <c r="J213" i="2"/>
  <c r="J169" i="2"/>
  <c r="J146" i="2"/>
  <c r="J126" i="2"/>
  <c r="J305" i="3"/>
  <c r="J172" i="3"/>
  <c r="BK144" i="3"/>
  <c r="BK128" i="3"/>
  <c r="BK115" i="3"/>
  <c r="BK303" i="3"/>
  <c r="BK284" i="3"/>
  <c r="J259" i="3"/>
  <c r="J206" i="3"/>
  <c r="BK156" i="3"/>
  <c r="J144" i="3"/>
  <c r="J307" i="3"/>
  <c r="BK274" i="3"/>
  <c r="J162" i="3"/>
  <c r="BK130" i="3"/>
  <c r="J303" i="3"/>
  <c r="J265" i="3"/>
  <c r="BK222" i="3"/>
  <c r="BK146" i="3"/>
  <c r="BK101" i="3"/>
  <c r="J284" i="3"/>
  <c r="J255" i="3"/>
  <c r="J202" i="3"/>
  <c r="J132" i="3"/>
  <c r="BK91" i="3"/>
  <c r="J291" i="3"/>
  <c r="J245" i="3"/>
  <c r="BK194" i="3"/>
  <c r="BK174" i="3"/>
  <c r="J128" i="3"/>
  <c r="J93" i="3"/>
  <c r="J235" i="3"/>
  <c r="BK214" i="3"/>
  <c r="BK184" i="3"/>
  <c r="BK142" i="3"/>
  <c r="BK111" i="3"/>
  <c r="J268" i="3"/>
  <c r="BK245" i="3"/>
  <c r="BK192" i="3"/>
  <c r="J164" i="3"/>
  <c r="BK93" i="3"/>
  <c r="J121" i="4"/>
  <c r="BK105" i="4"/>
  <c r="J129" i="4"/>
  <c r="J108" i="4"/>
  <c r="J93" i="4"/>
  <c r="BK110" i="4"/>
  <c r="BK114" i="4"/>
  <c r="BK103" i="4"/>
  <c r="BK122" i="4"/>
  <c r="BK104" i="4"/>
  <c r="BK113" i="4"/>
  <c r="J99" i="4"/>
  <c r="J210" i="5"/>
  <c r="BK170" i="5"/>
  <c r="BK148" i="5"/>
  <c r="J104" i="5"/>
  <c r="J197" i="5"/>
  <c r="BK162" i="5"/>
  <c r="J112" i="5"/>
  <c r="BK195" i="5"/>
  <c r="BK164" i="5"/>
  <c r="BK100" i="5"/>
  <c r="J158" i="5"/>
  <c r="J125" i="5"/>
  <c r="J185" i="5"/>
  <c r="BK127" i="5"/>
  <c r="BK96" i="5"/>
  <c r="BK174" i="5"/>
  <c r="J127" i="5"/>
  <c r="J90" i="5"/>
  <c r="BF90" i="5" s="1"/>
  <c r="BK160" i="5"/>
  <c r="J130" i="5"/>
  <c r="J204" i="5"/>
  <c r="J152" i="5"/>
  <c r="BK104" i="5"/>
  <c r="J241" i="6"/>
  <c r="J218" i="6"/>
  <c r="BK187" i="6"/>
  <c r="BK176" i="6"/>
  <c r="J166" i="6"/>
  <c r="BK155" i="6"/>
  <c r="J136" i="6"/>
  <c r="BK112" i="6"/>
  <c r="J101" i="6"/>
  <c r="BK235" i="6"/>
  <c r="BK199" i="6"/>
  <c r="BK184" i="6"/>
  <c r="BK168" i="6"/>
  <c r="J137" i="6"/>
  <c r="J113" i="6"/>
  <c r="BK238" i="6"/>
  <c r="J215" i="6"/>
  <c r="J198" i="6"/>
  <c r="J169" i="6"/>
  <c r="J152" i="6"/>
  <c r="J133" i="6"/>
  <c r="BK118" i="6"/>
  <c r="J95" i="6"/>
  <c r="J229" i="6"/>
  <c r="BK220" i="6"/>
  <c r="BK192" i="6"/>
  <c r="BK170" i="6"/>
  <c r="J157" i="6"/>
  <c r="BK134" i="6"/>
  <c r="J109" i="6"/>
  <c r="BK237" i="6"/>
  <c r="J230" i="6"/>
  <c r="BK201" i="6"/>
  <c r="J178" i="6"/>
  <c r="J144" i="6"/>
  <c r="J127" i="6"/>
  <c r="BK92" i="6"/>
  <c r="J233" i="6"/>
  <c r="J197" i="6"/>
  <c r="J186" i="6"/>
  <c r="J171" i="6"/>
  <c r="J154" i="6"/>
  <c r="BK129" i="6"/>
  <c r="BK115" i="6"/>
  <c r="J99" i="6"/>
  <c r="BK214" i="6"/>
  <c r="BK196" i="6"/>
  <c r="J149" i="6"/>
  <c r="BK126" i="6"/>
  <c r="BK100" i="6"/>
  <c r="J222" i="6"/>
  <c r="BK207" i="6"/>
  <c r="BK191" i="6"/>
  <c r="BK166" i="6"/>
  <c r="J143" i="6"/>
  <c r="J116" i="6"/>
  <c r="J90" i="6"/>
  <c r="J251" i="7"/>
  <c r="J227" i="7"/>
  <c r="BK189" i="7"/>
  <c r="BK154" i="7"/>
  <c r="J110" i="7"/>
  <c r="BK93" i="7"/>
  <c r="BK247" i="7"/>
  <c r="BK201" i="7"/>
  <c r="BK171" i="7"/>
  <c r="J147" i="7"/>
  <c r="J130" i="7"/>
  <c r="BK235" i="7"/>
  <c r="J199" i="7"/>
  <c r="J156" i="7"/>
  <c r="BK132" i="7"/>
  <c r="J108" i="7"/>
  <c r="BK268" i="7"/>
  <c r="J256" i="7"/>
  <c r="BK229" i="7"/>
  <c r="BK165" i="7"/>
  <c r="J126" i="7"/>
  <c r="J264" i="7"/>
  <c r="J237" i="7"/>
  <c r="BK116" i="7"/>
  <c r="J247" i="7"/>
  <c r="J206" i="7"/>
  <c r="J151" i="7"/>
  <c r="J214" i="7"/>
  <c r="J179" i="7"/>
  <c r="BK130" i="7"/>
  <c r="BK110" i="7"/>
  <c r="BK262" i="8"/>
  <c r="BK233" i="8"/>
  <c r="J221" i="8"/>
  <c r="J205" i="8"/>
  <c r="J188" i="8"/>
  <c r="BK149" i="8"/>
  <c r="BK126" i="8"/>
  <c r="J248" i="8"/>
  <c r="J233" i="8"/>
  <c r="BK204" i="8"/>
  <c r="J186" i="8"/>
  <c r="J152" i="8"/>
  <c r="BK136" i="8"/>
  <c r="BK117" i="8"/>
  <c r="J261" i="8"/>
  <c r="BK244" i="8"/>
  <c r="BK224" i="8"/>
  <c r="J204" i="8"/>
  <c r="J195" i="8"/>
  <c r="J172" i="8"/>
  <c r="J151" i="8"/>
  <c r="BK125" i="8"/>
  <c r="BK270" i="8"/>
  <c r="J254" i="8"/>
  <c r="BK221" i="8"/>
  <c r="BK219" i="8"/>
  <c r="J212" i="8"/>
  <c r="J209" i="8"/>
  <c r="BK203" i="8"/>
  <c r="BK201" i="8"/>
  <c r="J197" i="8"/>
  <c r="J196" i="8"/>
  <c r="BK193" i="8"/>
  <c r="BK192" i="8"/>
  <c r="J191" i="8"/>
  <c r="J190" i="8"/>
  <c r="BK188" i="8"/>
  <c r="BK183" i="8"/>
  <c r="J180" i="8"/>
  <c r="BK172" i="8"/>
  <c r="J170" i="8"/>
  <c r="BK168" i="8"/>
  <c r="J165" i="8"/>
  <c r="J160" i="8"/>
  <c r="BK158" i="8"/>
  <c r="J150" i="8"/>
  <c r="BK144" i="8"/>
  <c r="BK133" i="8"/>
  <c r="BK119" i="8"/>
  <c r="BK261" i="8"/>
  <c r="J255" i="8"/>
  <c r="J243" i="8"/>
  <c r="J235" i="8"/>
  <c r="BK211" i="8"/>
  <c r="BK194" i="8"/>
  <c r="J169" i="8"/>
  <c r="J143" i="8"/>
  <c r="BK138" i="8"/>
  <c r="BK112" i="8"/>
  <c r="BK268" i="8"/>
  <c r="J251" i="8"/>
  <c r="J230" i="8"/>
  <c r="BK209" i="8"/>
  <c r="BK178" i="8"/>
  <c r="BK151" i="8"/>
  <c r="J130" i="8"/>
  <c r="J274" i="8"/>
  <c r="J239" i="8"/>
  <c r="J192" i="8"/>
  <c r="BK129" i="8"/>
  <c r="J110" i="8"/>
  <c r="J104" i="9"/>
  <c r="J86" i="9"/>
  <c r="BK91" i="9"/>
  <c r="BK109" i="9"/>
  <c r="J116" i="9"/>
  <c r="BK96" i="9"/>
  <c r="J96" i="9"/>
  <c r="J98" i="9"/>
  <c r="BK104" i="9"/>
  <c r="J90" i="9"/>
  <c r="BK110" i="10"/>
  <c r="BK121" i="10"/>
  <c r="BK89" i="10"/>
  <c r="BK97" i="10"/>
  <c r="BK116" i="10"/>
  <c r="BK103" i="10"/>
  <c r="J124" i="10"/>
  <c r="J117" i="10"/>
  <c r="J86" i="10"/>
  <c r="BK98" i="10"/>
  <c r="BK117" i="10"/>
  <c r="BK101" i="10"/>
  <c r="BK122" i="10"/>
  <c r="J106" i="10"/>
  <c r="BK91" i="10"/>
  <c r="J86" i="11"/>
  <c r="BK775" i="2"/>
  <c r="BK696" i="2"/>
  <c r="J655" i="2"/>
  <c r="J610" i="2"/>
  <c r="BK591" i="2"/>
  <c r="J550" i="2"/>
  <c r="BK485" i="2"/>
  <c r="J419" i="2"/>
  <c r="BK319" i="2"/>
  <c r="J279" i="2"/>
  <c r="J595" i="2"/>
  <c r="BK581" i="2"/>
  <c r="BK550" i="2"/>
  <c r="BK509" i="2"/>
  <c r="J458" i="2"/>
  <c r="J351" i="2"/>
  <c r="J284" i="2"/>
  <c r="J197" i="2"/>
  <c r="BK136" i="2"/>
  <c r="BK763" i="2"/>
  <c r="BK694" i="2"/>
  <c r="J632" i="2"/>
  <c r="BK587" i="2"/>
  <c r="BK577" i="2"/>
  <c r="BK547" i="2"/>
  <c r="BK466" i="2"/>
  <c r="J448" i="2"/>
  <c r="BK391" i="2"/>
  <c r="J340" i="2"/>
  <c r="BK284" i="2"/>
  <c r="J227" i="2"/>
  <c r="J159" i="2"/>
  <c r="BK597" i="2"/>
  <c r="J560" i="2"/>
  <c r="J479" i="2"/>
  <c r="BK363" i="2"/>
  <c r="J248" i="2"/>
  <c r="BK180" i="2"/>
  <c r="BK575" i="2"/>
  <c r="BK541" i="2"/>
  <c r="BK527" i="2"/>
  <c r="J493" i="2"/>
  <c r="J463" i="2"/>
  <c r="J432" i="2"/>
  <c r="BK355" i="2"/>
  <c r="BK290" i="2"/>
  <c r="BK210" i="2"/>
  <c r="BK154" i="2"/>
  <c r="J129" i="2"/>
  <c r="BK299" i="3"/>
  <c r="J297" i="3"/>
  <c r="BK295" i="3"/>
  <c r="J282" i="3"/>
  <c r="BK257" i="3"/>
  <c r="J241" i="3"/>
  <c r="BK239" i="3"/>
  <c r="J228" i="3"/>
  <c r="BK224" i="3"/>
  <c r="BK216" i="3"/>
  <c r="J214" i="3"/>
  <c r="BK180" i="3"/>
  <c r="BK148" i="3"/>
  <c r="BK140" i="3"/>
  <c r="J126" i="3"/>
  <c r="J109" i="3"/>
  <c r="BK89" i="3"/>
  <c r="BK282" i="3"/>
  <c r="J253" i="3"/>
  <c r="J216" i="3"/>
  <c r="J152" i="3"/>
  <c r="BK138" i="3"/>
  <c r="J101" i="3"/>
  <c r="BK249" i="3"/>
  <c r="J174" i="3"/>
  <c r="BK126" i="3"/>
  <c r="BK291" i="3"/>
  <c r="BK247" i="3"/>
  <c r="J196" i="3"/>
  <c r="J166" i="3"/>
  <c r="BK95" i="3"/>
  <c r="BK278" i="3"/>
  <c r="J239" i="3"/>
  <c r="J194" i="3"/>
  <c r="BK152" i="3"/>
  <c r="J103" i="3"/>
  <c r="J299" i="3"/>
  <c r="BK265" i="3"/>
  <c r="J212" i="3"/>
  <c r="BK190" i="3"/>
  <c r="BK162" i="3"/>
  <c r="BK117" i="3"/>
  <c r="J87" i="3"/>
  <c r="BK228" i="3"/>
  <c r="J192" i="3"/>
  <c r="BK158" i="3"/>
  <c r="J130" i="3"/>
  <c r="J91" i="3"/>
  <c r="J261" i="3"/>
  <c r="BK241" i="3"/>
  <c r="BK188" i="3"/>
  <c r="J95" i="3"/>
  <c r="BK123" i="4"/>
  <c r="BK117" i="4"/>
  <c r="J103" i="4"/>
  <c r="J128" i="4"/>
  <c r="J117" i="4"/>
  <c r="BK131" i="4"/>
  <c r="BK99" i="4"/>
  <c r="BK118" i="4"/>
  <c r="J104" i="4"/>
  <c r="BK128" i="4"/>
  <c r="J113" i="4"/>
  <c r="BK89" i="4"/>
  <c r="J112" i="4"/>
  <c r="BK93" i="4"/>
  <c r="BK189" i="5"/>
  <c r="BK166" i="5"/>
  <c r="BK114" i="5"/>
  <c r="J201" i="5"/>
  <c r="J193" i="5"/>
  <c r="BK133" i="5"/>
  <c r="J206" i="5"/>
  <c r="J170" i="5"/>
  <c r="J121" i="5"/>
  <c r="J191" i="5"/>
  <c r="J140" i="5"/>
  <c r="BK210" i="5"/>
  <c r="J162" i="5"/>
  <c r="BK212" i="5"/>
  <c r="J172" i="5"/>
  <c r="BK123" i="5"/>
  <c r="J88" i="5"/>
  <c r="J168" i="5"/>
  <c r="J133" i="5"/>
  <c r="BK102" i="5"/>
  <c r="J179" i="5"/>
  <c r="J117" i="5"/>
  <c r="BK232" i="6"/>
  <c r="J214" i="6"/>
  <c r="BK185" i="6"/>
  <c r="BK173" i="6"/>
  <c r="J156" i="6"/>
  <c r="J138" i="6"/>
  <c r="BK105" i="6"/>
  <c r="J94" i="6"/>
  <c r="J240" i="6"/>
  <c r="BK205" i="6"/>
  <c r="J193" i="6"/>
  <c r="BK174" i="6"/>
  <c r="BK149" i="6"/>
  <c r="J121" i="6"/>
  <c r="J87" i="6"/>
  <c r="J221" i="6"/>
  <c r="BK194" i="6"/>
  <c r="BK153" i="6"/>
  <c r="BK141" i="6"/>
  <c r="J125" i="6"/>
  <c r="J108" i="6"/>
  <c r="BK239" i="6"/>
  <c r="BK216" i="6"/>
  <c r="BK198" i="6"/>
  <c r="J167" i="6"/>
  <c r="BK151" i="6"/>
  <c r="BK137" i="6"/>
  <c r="J93" i="6"/>
  <c r="J235" i="6"/>
  <c r="BK224" i="6"/>
  <c r="J189" i="6"/>
  <c r="BK169" i="6"/>
  <c r="J140" i="6"/>
  <c r="J122" i="6"/>
  <c r="J100" i="6"/>
  <c r="J242" i="6"/>
  <c r="BK212" i="6"/>
  <c r="J192" i="6"/>
  <c r="BK178" i="6"/>
  <c r="BK156" i="6"/>
  <c r="J141" i="6"/>
  <c r="J111" i="6"/>
  <c r="BK96" i="6"/>
  <c r="J217" i="6"/>
  <c r="BK202" i="6"/>
  <c r="J163" i="6"/>
  <c r="BK130" i="6"/>
  <c r="J112" i="6"/>
  <c r="BK230" i="6"/>
  <c r="J213" i="6"/>
  <c r="J201" i="6"/>
  <c r="J173" i="6"/>
  <c r="J153" i="6"/>
  <c r="BK120" i="6"/>
  <c r="J92" i="6"/>
  <c r="BK86" i="6"/>
  <c r="J241" i="7"/>
  <c r="BK210" i="7"/>
  <c r="BK169" i="7"/>
  <c r="J118" i="7"/>
  <c r="J91" i="7"/>
  <c r="BK208" i="7"/>
  <c r="J167" i="7"/>
  <c r="BK138" i="7"/>
  <c r="BK264" i="7"/>
  <c r="J225" i="7"/>
  <c r="J189" i="7"/>
  <c r="J140" i="7"/>
  <c r="BK120" i="7"/>
  <c r="J97" i="7"/>
  <c r="BK260" i="7"/>
  <c r="BK237" i="7"/>
  <c r="BK193" i="7"/>
  <c r="BK162" i="7"/>
  <c r="J120" i="7"/>
  <c r="BK241" i="7"/>
  <c r="BK191" i="7"/>
  <c r="BK262" i="7"/>
  <c r="J233" i="7"/>
  <c r="J208" i="7"/>
  <c r="J173" i="7"/>
  <c r="J218" i="7"/>
  <c r="J193" i="7"/>
  <c r="J171" i="7"/>
  <c r="J124" i="7"/>
  <c r="BK265" i="8"/>
  <c r="BK239" i="8"/>
  <c r="BK222" i="8"/>
  <c r="BK216" i="8"/>
  <c r="BK195" i="8"/>
  <c r="BK155" i="8"/>
  <c r="BK130" i="8"/>
  <c r="BK257" i="8"/>
  <c r="J237" i="8"/>
  <c r="BK206" i="8"/>
  <c r="BK187" i="8"/>
  <c r="BK161" i="8"/>
  <c r="BK139" i="8"/>
  <c r="J119" i="8"/>
  <c r="J264" i="8"/>
  <c r="J247" i="8"/>
  <c r="BK232" i="8"/>
  <c r="J222" i="8"/>
  <c r="BK198" i="8"/>
  <c r="BK173" i="8"/>
  <c r="J155" i="8"/>
  <c r="J136" i="8"/>
  <c r="BK273" i="8"/>
  <c r="J265" i="8"/>
  <c r="BK241" i="8"/>
  <c r="BK228" i="8"/>
  <c r="J121" i="8"/>
  <c r="J260" i="8"/>
  <c r="J246" i="8"/>
  <c r="BK237" i="8"/>
  <c r="J228" i="8"/>
  <c r="J210" i="8"/>
  <c r="BK184" i="8"/>
  <c r="J168" i="8"/>
  <c r="J144" i="8"/>
  <c r="J134" i="8"/>
  <c r="BK108" i="8"/>
  <c r="J266" i="8"/>
  <c r="J232" i="8"/>
  <c r="J216" i="8"/>
  <c r="J199" i="8"/>
  <c r="BK169" i="8"/>
  <c r="BK147" i="8"/>
  <c r="J122" i="8"/>
  <c r="J273" i="8"/>
  <c r="J200" i="8"/>
  <c r="J184" i="8"/>
  <c r="BK128" i="8"/>
  <c r="BK107" i="8"/>
  <c r="J97" i="9"/>
  <c r="J111" i="9"/>
  <c r="J89" i="9"/>
  <c r="J93" i="9"/>
  <c r="J114" i="9"/>
  <c r="J102" i="9"/>
  <c r="BK111" i="9"/>
  <c r="J109" i="9"/>
  <c r="J113" i="9"/>
  <c r="BK98" i="9"/>
  <c r="J116" i="10"/>
  <c r="J101" i="10"/>
  <c r="J119" i="10"/>
  <c r="J105" i="10"/>
  <c r="BK113" i="10"/>
  <c r="J98" i="10"/>
  <c r="J85" i="10"/>
  <c r="J121" i="10"/>
  <c r="BK104" i="10"/>
  <c r="J108" i="10"/>
  <c r="J90" i="10"/>
  <c r="BK109" i="10"/>
  <c r="BK84" i="10"/>
  <c r="J110" i="10"/>
  <c r="BK95" i="10"/>
  <c r="J88" i="11"/>
  <c r="BK90" i="11"/>
  <c r="J723" i="2"/>
  <c r="J669" i="2"/>
  <c r="J638" i="2"/>
  <c r="J599" i="2"/>
  <c r="J571" i="2"/>
  <c r="J536" i="2"/>
  <c r="BK467" i="2"/>
  <c r="BK367" i="2"/>
  <c r="J236" i="2"/>
  <c r="J195" i="2"/>
  <c r="J793" i="2"/>
  <c r="J778" i="2"/>
  <c r="J749" i="2"/>
  <c r="J713" i="2"/>
  <c r="J676" i="2"/>
  <c r="J630" i="2"/>
  <c r="BK565" i="2"/>
  <c r="J541" i="2"/>
  <c r="J482" i="2"/>
  <c r="J439" i="2"/>
  <c r="J329" i="2"/>
  <c r="J276" i="2"/>
  <c r="J152" i="2"/>
  <c r="J773" i="2"/>
  <c r="J733" i="2"/>
  <c r="J680" i="2"/>
  <c r="BK603" i="2"/>
  <c r="J584" i="2"/>
  <c r="BK564" i="2"/>
  <c r="BK475" i="2"/>
  <c r="J454" i="2"/>
  <c r="J405" i="2"/>
  <c r="BK343" i="2"/>
  <c r="J297" i="2"/>
  <c r="BK213" i="2"/>
  <c r="BK713" i="2"/>
  <c r="BK669" i="2"/>
  <c r="BK632" i="2"/>
  <c r="BK586" i="2"/>
  <c r="BK570" i="2"/>
  <c r="BK560" i="2"/>
  <c r="BK512" i="2"/>
  <c r="J412" i="2"/>
  <c r="BK282" i="2"/>
  <c r="BK173" i="2"/>
  <c r="J714" i="2"/>
  <c r="J664" i="2"/>
  <c r="J619" i="2"/>
  <c r="J572" i="2"/>
  <c r="J516" i="2"/>
  <c r="J374" i="2"/>
  <c r="BK220" i="2"/>
  <c r="BK132" i="2"/>
  <c r="BK700" i="2"/>
  <c r="BK574" i="2"/>
  <c r="BK489" i="2"/>
  <c r="BK357" i="2"/>
  <c r="J267" i="2"/>
  <c r="J216" i="2"/>
  <c r="BK139" i="2"/>
  <c r="J581" i="2"/>
  <c r="BK558" i="2"/>
  <c r="BK479" i="2"/>
  <c r="J367" i="2"/>
  <c r="J230" i="2"/>
  <c r="BK152" i="2"/>
  <c r="J301" i="3"/>
  <c r="BK268" i="3"/>
  <c r="BK235" i="3"/>
  <c r="BK168" i="3"/>
  <c r="J115" i="3"/>
  <c r="J295" i="3"/>
  <c r="J247" i="3"/>
  <c r="J148" i="3"/>
  <c r="BK109" i="3"/>
  <c r="J278" i="3"/>
  <c r="J230" i="3"/>
  <c r="BK218" i="3"/>
  <c r="BK176" i="3"/>
  <c r="BK107" i="3"/>
  <c r="BK270" i="3"/>
  <c r="J226" i="3"/>
  <c r="J186" i="3"/>
  <c r="BK105" i="3"/>
  <c r="BK297" i="3"/>
  <c r="BK253" i="3"/>
  <c r="BK204" i="3"/>
  <c r="J188" i="3"/>
  <c r="BK154" i="3"/>
  <c r="J113" i="3"/>
  <c r="J274" i="3"/>
  <c r="J218" i="3"/>
  <c r="BK202" i="3"/>
  <c r="J180" i="3"/>
  <c r="J136" i="3"/>
  <c r="J293" i="3"/>
  <c r="J263" i="3"/>
  <c r="J220" i="3"/>
  <c r="BK172" i="3"/>
  <c r="J156" i="3"/>
  <c r="BK127" i="4"/>
  <c r="BK106" i="4"/>
  <c r="BK94" i="4"/>
  <c r="J122" i="4"/>
  <c r="J107" i="4"/>
  <c r="BK125" i="4"/>
  <c r="BK98" i="4"/>
  <c r="J115" i="4"/>
  <c r="J102" i="4"/>
  <c r="J127" i="4"/>
  <c r="J109" i="4"/>
  <c r="J118" i="4"/>
  <c r="J111" i="4"/>
  <c r="J92" i="4"/>
  <c r="J187" i="5"/>
  <c r="J164" i="5"/>
  <c r="BK110" i="5"/>
  <c r="J199" i="5"/>
  <c r="BK146" i="5"/>
  <c r="J96" i="5"/>
  <c r="J174" i="5"/>
  <c r="BK138" i="5"/>
  <c r="BK199" i="5"/>
  <c r="J146" i="5"/>
  <c r="J108" i="5"/>
  <c r="BK172" i="5"/>
  <c r="J114" i="5"/>
  <c r="BK183" i="5"/>
  <c r="J150" i="5"/>
  <c r="J94" i="5"/>
  <c r="J189" i="5"/>
  <c r="J138" i="5"/>
  <c r="BK98" i="5"/>
  <c r="J166" i="5"/>
  <c r="BK140" i="5"/>
  <c r="J92" i="5"/>
  <c r="J220" i="6"/>
  <c r="BK188" i="6"/>
  <c r="J175" i="6"/>
  <c r="BK163" i="6"/>
  <c r="BK142" i="6"/>
  <c r="J117" i="6"/>
  <c r="J104" i="6"/>
  <c r="BK91" i="6"/>
  <c r="J210" i="6"/>
  <c r="BK197" i="6"/>
  <c r="J179" i="6"/>
  <c r="BK138" i="6"/>
  <c r="J115" i="6"/>
  <c r="BK236" i="6"/>
  <c r="J211" i="6"/>
  <c r="J184" i="6"/>
  <c r="J161" i="6"/>
  <c r="J139" i="6"/>
  <c r="BK124" i="6"/>
  <c r="J98" i="6"/>
  <c r="J232" i="6"/>
  <c r="J224" i="6"/>
  <c r="BK208" i="6"/>
  <c r="BK189" i="6"/>
  <c r="BK159" i="6"/>
  <c r="BK147" i="6"/>
  <c r="BK98" i="6"/>
  <c r="J236" i="6"/>
  <c r="BK227" i="6"/>
  <c r="J185" i="6"/>
  <c r="J172" i="6"/>
  <c r="BK150" i="6"/>
  <c r="BK132" i="6"/>
  <c r="BK111" i="6"/>
  <c r="BK90" i="6"/>
  <c r="BK215" i="6"/>
  <c r="BK195" i="6"/>
  <c r="J180" i="6"/>
  <c r="BK157" i="6"/>
  <c r="J142" i="6"/>
  <c r="J118" i="6"/>
  <c r="BK109" i="6"/>
  <c r="J91" i="6"/>
  <c r="BK213" i="6"/>
  <c r="J195" i="6"/>
  <c r="BK144" i="6"/>
  <c r="BK122" i="6"/>
  <c r="BK242" i="6"/>
  <c r="BK221" i="6"/>
  <c r="BK203" i="6"/>
  <c r="BK181" i="6"/>
  <c r="J155" i="6"/>
  <c r="BK123" i="6"/>
  <c r="BK102" i="6"/>
  <c r="J268" i="7"/>
  <c r="J229" i="7"/>
  <c r="J203" i="7"/>
  <c r="BK160" i="7"/>
  <c r="J114" i="7"/>
  <c r="J95" i="7"/>
  <c r="BK256" i="7"/>
  <c r="J197" i="7"/>
  <c r="J162" i="7"/>
  <c r="BK136" i="7"/>
  <c r="BK91" i="7"/>
  <c r="J223" i="7"/>
  <c r="BK167" i="7"/>
  <c r="J149" i="7"/>
  <c r="BK122" i="7"/>
  <c r="BK99" i="7"/>
  <c r="J245" i="7"/>
  <c r="J195" i="7"/>
  <c r="BK156" i="7"/>
  <c r="J106" i="7"/>
  <c r="J239" i="7"/>
  <c r="J160" i="7"/>
  <c r="J253" i="7"/>
  <c r="BK231" i="7"/>
  <c r="BK195" i="7"/>
  <c r="J158" i="7"/>
  <c r="BK97" i="7"/>
  <c r="J191" i="7"/>
  <c r="J142" i="7"/>
  <c r="J122" i="7"/>
  <c r="J268" i="8"/>
  <c r="BK255" i="8"/>
  <c r="BK225" i="8"/>
  <c r="J217" i="8"/>
  <c r="J194" i="8"/>
  <c r="BK162" i="8"/>
  <c r="BK143" i="8"/>
  <c r="BK123" i="8"/>
  <c r="BK240" i="8"/>
  <c r="J223" i="8"/>
  <c r="BK189" i="8"/>
  <c r="BK154" i="8"/>
  <c r="BK145" i="8"/>
  <c r="BK121" i="8"/>
  <c r="J270" i="8"/>
  <c r="J250" i="8"/>
  <c r="BK234" i="8"/>
  <c r="J218" i="8"/>
  <c r="BK196" i="8"/>
  <c r="J179" i="8"/>
  <c r="BK157" i="8"/>
  <c r="BK137" i="8"/>
  <c r="BK116" i="8"/>
  <c r="BK269" i="8"/>
  <c r="BK251" i="8"/>
  <c r="J240" i="8"/>
  <c r="BK122" i="8"/>
  <c r="J114" i="8"/>
  <c r="BK250" i="8"/>
  <c r="J241" i="8"/>
  <c r="J229" i="8"/>
  <c r="J207" i="8"/>
  <c r="BK181" i="8"/>
  <c r="BK170" i="8"/>
  <c r="BK152" i="8"/>
  <c r="BK132" i="8"/>
  <c r="J107" i="8"/>
  <c r="J262" i="8"/>
  <c r="BK231" i="8"/>
  <c r="BK212" i="8"/>
  <c r="BK182" i="8"/>
  <c r="BK166" i="8"/>
  <c r="J138" i="8"/>
  <c r="BK118" i="8"/>
  <c r="J272" i="8"/>
  <c r="J215" i="8"/>
  <c r="J198" i="8"/>
  <c r="J161" i="8"/>
  <c r="BK109" i="8"/>
  <c r="BK102" i="9"/>
  <c r="J108" i="9"/>
  <c r="J95" i="9"/>
  <c r="J110" i="9"/>
  <c r="BK90" i="9"/>
  <c r="BK113" i="9"/>
  <c r="J87" i="9"/>
  <c r="BK100" i="9"/>
  <c r="BK93" i="9"/>
  <c r="J106" i="9"/>
  <c r="J91" i="9"/>
  <c r="BK120" i="10"/>
  <c r="BK86" i="10"/>
  <c r="J100" i="10"/>
  <c r="BK85" i="10"/>
  <c r="J118" i="10"/>
  <c r="BK99" i="10"/>
  <c r="J88" i="10"/>
  <c r="BK118" i="10"/>
  <c r="J89" i="10"/>
  <c r="J107" i="10"/>
  <c r="BK123" i="10"/>
  <c r="J102" i="10"/>
  <c r="J92" i="10"/>
  <c r="J113" i="10"/>
  <c r="BK102" i="10"/>
  <c r="BK86" i="11"/>
  <c r="BK88" i="11"/>
  <c r="BK726" i="2"/>
  <c r="J658" i="2"/>
  <c r="J635" i="2"/>
  <c r="J603" i="2"/>
  <c r="BK573" i="2"/>
  <c r="BK533" i="2"/>
  <c r="BK471" i="2"/>
  <c r="BK371" i="2"/>
  <c r="BK313" i="2"/>
  <c r="BK733" i="2"/>
  <c r="BK666" i="2"/>
  <c r="BK630" i="2"/>
  <c r="BK592" i="2"/>
  <c r="BK568" i="2"/>
  <c r="J489" i="2"/>
  <c r="BK464" i="2"/>
  <c r="J355" i="2"/>
  <c r="J307" i="2"/>
  <c r="BK240" i="2"/>
  <c r="J210" i="2"/>
  <c r="BK200" i="2"/>
  <c r="BK124" i="2"/>
  <c r="BK782" i="2"/>
  <c r="BK757" i="2"/>
  <c r="BK723" i="2"/>
  <c r="J705" i="2"/>
  <c r="J696" i="2"/>
  <c r="BK653" i="2"/>
  <c r="J592" i="2"/>
  <c r="J567" i="2"/>
  <c r="BK543" i="2"/>
  <c r="J507" i="2"/>
  <c r="BK462" i="2"/>
  <c r="BK405" i="2"/>
  <c r="J302" i="2"/>
  <c r="BK236" i="2"/>
  <c r="J190" i="2"/>
  <c r="BK129" i="2"/>
  <c r="J755" i="2"/>
  <c r="BK714" i="2"/>
  <c r="J608" i="2"/>
  <c r="J588" i="2"/>
  <c r="BK578" i="2"/>
  <c r="J563" i="2"/>
  <c r="J464" i="2"/>
  <c r="J422" i="2"/>
  <c r="J371" i="2"/>
  <c r="BK316" i="2"/>
  <c r="BK261" i="2"/>
  <c r="J789" i="2"/>
  <c r="BK635" i="2"/>
  <c r="J583" i="2"/>
  <c r="BK554" i="2"/>
  <c r="J521" i="2"/>
  <c r="BK454" i="2"/>
  <c r="BK353" i="2"/>
  <c r="BK302" i="2"/>
  <c r="J261" i="2"/>
  <c r="J192" i="2"/>
  <c r="BK166" i="2"/>
  <c r="BK793" i="2"/>
  <c r="J720" i="2"/>
  <c r="BK699" i="2"/>
  <c r="J661" i="2"/>
  <c r="J600" i="2"/>
  <c r="J576" i="2"/>
  <c r="J554" i="2"/>
  <c r="J471" i="2"/>
  <c r="BK398" i="2"/>
  <c r="J337" i="2"/>
  <c r="J244" i="2"/>
  <c r="J166" i="2"/>
  <c r="BK117" i="2"/>
  <c r="BK687" i="2"/>
  <c r="BK567" i="2"/>
  <c r="J519" i="2"/>
  <c r="BK448" i="2"/>
  <c r="J398" i="2"/>
  <c r="J335" i="2"/>
  <c r="J233" i="2"/>
  <c r="BK192" i="2"/>
  <c r="BK655" i="2"/>
  <c r="BK619" i="2"/>
  <c r="J579" i="2"/>
  <c r="J568" i="2"/>
  <c r="J543" i="2"/>
  <c r="BK516" i="2"/>
  <c r="J485" i="2"/>
  <c r="BK452" i="2"/>
  <c r="J379" i="2"/>
  <c r="J353" i="2"/>
  <c r="BK329" i="2"/>
  <c r="J220" i="2"/>
  <c r="J184" i="2"/>
  <c r="BK149" i="2"/>
  <c r="J132" i="2"/>
  <c r="AS54" i="1"/>
  <c r="BK99" i="3"/>
  <c r="J272" i="3"/>
  <c r="J237" i="3"/>
  <c r="BK160" i="3"/>
  <c r="BK150" i="3"/>
  <c r="BK309" i="3"/>
  <c r="BK289" i="3"/>
  <c r="BK212" i="3"/>
  <c r="J140" i="3"/>
  <c r="J111" i="3"/>
  <c r="J286" i="3"/>
  <c r="J257" i="3"/>
  <c r="J184" i="3"/>
  <c r="J123" i="3"/>
  <c r="BK293" i="3"/>
  <c r="BK233" i="3"/>
  <c r="J210" i="3"/>
  <c r="J154" i="3"/>
  <c r="BK87" i="3"/>
  <c r="J289" i="3"/>
  <c r="BK243" i="3"/>
  <c r="BK198" i="3"/>
  <c r="BK186" i="3"/>
  <c r="BK136" i="3"/>
  <c r="BK97" i="3"/>
  <c r="J233" i="3"/>
  <c r="J204" i="3"/>
  <c r="BK164" i="3"/>
  <c r="BK113" i="3"/>
  <c r="BK280" i="3"/>
  <c r="BK251" i="3"/>
  <c r="BK178" i="3"/>
  <c r="BK132" i="3"/>
  <c r="BK126" i="4"/>
  <c r="BK112" i="4"/>
  <c r="BK97" i="4"/>
  <c r="BK116" i="4"/>
  <c r="J106" i="4"/>
  <c r="BK121" i="4"/>
  <c r="J91" i="4"/>
  <c r="J110" i="4"/>
  <c r="BK96" i="4"/>
  <c r="J125" i="4"/>
  <c r="J98" i="4"/>
  <c r="BK115" i="4"/>
  <c r="BK102" i="4"/>
  <c r="J212" i="5"/>
  <c r="BK168" i="5"/>
  <c r="BK130" i="5"/>
  <c r="BK206" i="5"/>
  <c r="BK191" i="5"/>
  <c r="J98" i="5"/>
  <c r="J177" i="5"/>
  <c r="BK125" i="5"/>
  <c r="BK181" i="5"/>
  <c r="BK92" i="5"/>
  <c r="J148" i="5"/>
  <c r="J110" i="5"/>
  <c r="BK156" i="5"/>
  <c r="BK108" i="5"/>
  <c r="BK204" i="5"/>
  <c r="J142" i="5"/>
  <c r="BK106" i="5"/>
  <c r="BK185" i="5"/>
  <c r="BK144" i="5"/>
  <c r="BK94" i="5"/>
  <c r="J227" i="6"/>
  <c r="J191" i="6"/>
  <c r="BK177" i="6"/>
  <c r="BK164" i="6"/>
  <c r="BK146" i="6"/>
  <c r="BK114" i="6"/>
  <c r="J103" i="6"/>
  <c r="BK241" i="6"/>
  <c r="J203" i="6"/>
  <c r="J187" i="6"/>
  <c r="BK167" i="6"/>
  <c r="J132" i="6"/>
  <c r="BK103" i="6"/>
  <c r="BK233" i="6"/>
  <c r="J209" i="6"/>
  <c r="BK175" i="6"/>
  <c r="J151" i="6"/>
  <c r="BK127" i="6"/>
  <c r="J105" i="6"/>
  <c r="J86" i="6"/>
  <c r="BK225" i="6"/>
  <c r="BK200" i="6"/>
  <c r="J165" i="6"/>
  <c r="J148" i="6"/>
  <c r="BK133" i="6"/>
  <c r="BK89" i="6"/>
  <c r="J231" i="6"/>
  <c r="J199" i="6"/>
  <c r="J174" i="6"/>
  <c r="BK145" i="6"/>
  <c r="J130" i="6"/>
  <c r="BK110" i="6"/>
  <c r="BK243" i="6"/>
  <c r="BK210" i="6"/>
  <c r="J188" i="6"/>
  <c r="J168" i="6"/>
  <c r="BK143" i="6"/>
  <c r="J123" i="6"/>
  <c r="BK106" i="6"/>
  <c r="J237" i="6"/>
  <c r="J206" i="6"/>
  <c r="J150" i="6"/>
  <c r="J128" i="6"/>
  <c r="BK101" i="6"/>
  <c r="J216" i="6"/>
  <c r="J190" i="6"/>
  <c r="J159" i="6"/>
  <c r="BK136" i="6"/>
  <c r="J106" i="6"/>
  <c r="BK87" i="6"/>
  <c r="J243" i="7"/>
  <c r="J216" i="7"/>
  <c r="BK151" i="7"/>
  <c r="J104" i="7"/>
  <c r="BK249" i="7"/>
  <c r="BK225" i="7"/>
  <c r="BK183" i="7"/>
  <c r="BK149" i="7"/>
  <c r="J93" i="7"/>
  <c r="J231" i="7"/>
  <c r="BK179" i="7"/>
  <c r="J134" i="7"/>
  <c r="BK101" i="7"/>
  <c r="J266" i="7"/>
  <c r="J235" i="7"/>
  <c r="BK181" i="7"/>
  <c r="J154" i="7"/>
  <c r="J270" i="7"/>
  <c r="BK199" i="7"/>
  <c r="BK112" i="7"/>
  <c r="BK214" i="7"/>
  <c r="J177" i="7"/>
  <c r="J136" i="7"/>
  <c r="BK197" i="7"/>
  <c r="J165" i="7"/>
  <c r="J116" i="7"/>
  <c r="BK264" i="8"/>
  <c r="J234" i="8"/>
  <c r="BK220" i="8"/>
  <c r="J203" i="8"/>
  <c r="BK186" i="8"/>
  <c r="J145" i="8"/>
  <c r="BK274" i="8"/>
  <c r="BK246" i="8"/>
  <c r="BK227" i="8"/>
  <c r="BK191" i="8"/>
  <c r="J175" i="8"/>
  <c r="J147" i="8"/>
  <c r="J131" i="8"/>
  <c r="J271" i="8"/>
  <c r="J252" i="8"/>
  <c r="J226" i="8"/>
  <c r="BK210" i="8"/>
  <c r="BK190" i="8"/>
  <c r="BK165" i="8"/>
  <c r="J141" i="8"/>
  <c r="J123" i="8"/>
  <c r="BK266" i="8"/>
  <c r="J244" i="8"/>
  <c r="J238" i="8"/>
  <c r="J157" i="8"/>
  <c r="J135" i="8"/>
  <c r="BK131" i="8"/>
  <c r="J116" i="8"/>
  <c r="J257" i="8"/>
  <c r="J245" i="8"/>
  <c r="BK236" i="8"/>
  <c r="BK217" i="8"/>
  <c r="J206" i="8"/>
  <c r="BK180" i="8"/>
  <c r="J162" i="8"/>
  <c r="J139" i="8"/>
  <c r="BK114" i="8"/>
  <c r="J269" i="8"/>
  <c r="BK242" i="8"/>
  <c r="BK218" i="8"/>
  <c r="BK207" i="8"/>
  <c r="BK175" i="8"/>
  <c r="J154" i="8"/>
  <c r="BK113" i="8"/>
  <c r="J253" i="8"/>
  <c r="BK199" i="8"/>
  <c r="J178" i="8"/>
  <c r="J125" i="8"/>
  <c r="J107" i="9"/>
  <c r="BK89" i="9"/>
  <c r="BK97" i="9"/>
  <c r="BK116" i="9"/>
  <c r="BK88" i="9"/>
  <c r="BK106" i="9"/>
  <c r="J115" i="9"/>
  <c r="BK110" i="9"/>
  <c r="BK108" i="9"/>
  <c r="BK92" i="9"/>
  <c r="J109" i="10"/>
  <c r="BK93" i="10"/>
  <c r="J111" i="10"/>
  <c r="BK87" i="10"/>
  <c r="BK106" i="10"/>
  <c r="J95" i="10"/>
  <c r="J122" i="10"/>
  <c r="BK112" i="10"/>
  <c r="J103" i="10"/>
  <c r="J120" i="10"/>
  <c r="J99" i="10"/>
  <c r="BK124" i="10"/>
  <c r="BK108" i="10"/>
  <c r="J87" i="10"/>
  <c r="P781" i="2" l="1"/>
  <c r="R781" i="2"/>
  <c r="T781" i="2"/>
  <c r="BK138" i="2"/>
  <c r="J138" i="2" s="1"/>
  <c r="J62" i="2" s="1"/>
  <c r="T205" i="2"/>
  <c r="T366" i="2"/>
  <c r="BK488" i="2"/>
  <c r="J488" i="2" s="1"/>
  <c r="J70" i="2" s="1"/>
  <c r="P515" i="2"/>
  <c r="P594" i="2"/>
  <c r="BK637" i="2"/>
  <c r="J637" i="2" s="1"/>
  <c r="J76" i="2" s="1"/>
  <c r="T637" i="2"/>
  <c r="R675" i="2"/>
  <c r="BK707" i="2"/>
  <c r="J707" i="2" s="1"/>
  <c r="J80" i="2" s="1"/>
  <c r="T725" i="2"/>
  <c r="T770" i="2"/>
  <c r="BK145" i="3"/>
  <c r="J145" i="3" s="1"/>
  <c r="J62" i="3" s="1"/>
  <c r="R267" i="3"/>
  <c r="T267" i="3"/>
  <c r="T87" i="4"/>
  <c r="T100" i="4"/>
  <c r="P119" i="4"/>
  <c r="BK116" i="5"/>
  <c r="J116" i="5" s="1"/>
  <c r="J61" i="5" s="1"/>
  <c r="P107" i="6"/>
  <c r="BK234" i="6"/>
  <c r="J234" i="6"/>
  <c r="J64" i="6"/>
  <c r="R88" i="7"/>
  <c r="P146" i="7"/>
  <c r="BK153" i="7"/>
  <c r="J153" i="7" s="1"/>
  <c r="J63" i="7" s="1"/>
  <c r="T153" i="7"/>
  <c r="T205" i="7"/>
  <c r="T255" i="7"/>
  <c r="R111" i="8"/>
  <c r="P127" i="8"/>
  <c r="BK153" i="8"/>
  <c r="J153" i="8"/>
  <c r="J69" i="8"/>
  <c r="T156" i="8"/>
  <c r="T164" i="8"/>
  <c r="R176" i="8"/>
  <c r="BK202" i="8"/>
  <c r="J202" i="8" s="1"/>
  <c r="J78" i="8" s="1"/>
  <c r="R202" i="8"/>
  <c r="R185" i="8"/>
  <c r="R208" i="8"/>
  <c r="T263" i="8"/>
  <c r="R84" i="9"/>
  <c r="P99" i="9"/>
  <c r="BK108" i="2"/>
  <c r="J108" i="2" s="1"/>
  <c r="J61" i="2" s="1"/>
  <c r="T138" i="2"/>
  <c r="R266" i="2"/>
  <c r="T315" i="2"/>
  <c r="R474" i="2"/>
  <c r="R488" i="2"/>
  <c r="R515" i="2"/>
  <c r="R594" i="2"/>
  <c r="P637" i="2"/>
  <c r="P675" i="2"/>
  <c r="P707" i="2"/>
  <c r="BK770" i="2"/>
  <c r="J770" i="2" s="1"/>
  <c r="J84" i="2" s="1"/>
  <c r="T145" i="3"/>
  <c r="BK288" i="3"/>
  <c r="P90" i="4"/>
  <c r="R95" i="4"/>
  <c r="T124" i="4"/>
  <c r="BK107" i="6"/>
  <c r="J107" i="6" s="1"/>
  <c r="J62" i="6" s="1"/>
  <c r="R223" i="6"/>
  <c r="P88" i="7"/>
  <c r="BK146" i="7"/>
  <c r="J146" i="7" s="1"/>
  <c r="J62" i="7" s="1"/>
  <c r="T164" i="7"/>
  <c r="P222" i="7"/>
  <c r="P106" i="8"/>
  <c r="P115" i="8"/>
  <c r="R120" i="8"/>
  <c r="P124" i="8"/>
  <c r="BK140" i="8"/>
  <c r="J140" i="8"/>
  <c r="J67" i="8"/>
  <c r="R156" i="8"/>
  <c r="P164" i="8"/>
  <c r="BK171" i="8"/>
  <c r="J171" i="8"/>
  <c r="J75" i="8" s="1"/>
  <c r="R171" i="8"/>
  <c r="R213" i="8"/>
  <c r="R263" i="8"/>
  <c r="BK84" i="9"/>
  <c r="T99" i="9"/>
  <c r="BK83" i="10"/>
  <c r="J83" i="10"/>
  <c r="J61" i="10" s="1"/>
  <c r="P138" i="2"/>
  <c r="BK266" i="2"/>
  <c r="J266" i="2" s="1"/>
  <c r="J64" i="2" s="1"/>
  <c r="BK366" i="2"/>
  <c r="J366" i="2" s="1"/>
  <c r="J66" i="2" s="1"/>
  <c r="T474" i="2"/>
  <c r="BK515" i="2"/>
  <c r="J515" i="2" s="1"/>
  <c r="J72" i="2" s="1"/>
  <c r="T557" i="2"/>
  <c r="T644" i="2"/>
  <c r="P686" i="2"/>
  <c r="BK725" i="2"/>
  <c r="J725" i="2" s="1"/>
  <c r="J81" i="2" s="1"/>
  <c r="P770" i="2"/>
  <c r="R86" i="3"/>
  <c r="BK125" i="3"/>
  <c r="J125" i="3" s="1"/>
  <c r="J61" i="3" s="1"/>
  <c r="R125" i="3"/>
  <c r="BK267" i="3"/>
  <c r="J267" i="3" s="1"/>
  <c r="J64" i="3" s="1"/>
  <c r="T288" i="3"/>
  <c r="T232" i="3" s="1"/>
  <c r="BK90" i="4"/>
  <c r="J90" i="4"/>
  <c r="J61" i="4"/>
  <c r="BK100" i="4"/>
  <c r="J100" i="4" s="1"/>
  <c r="J63" i="4" s="1"/>
  <c r="P124" i="4"/>
  <c r="R107" i="6"/>
  <c r="T234" i="6"/>
  <c r="BK88" i="7"/>
  <c r="J88" i="7" s="1"/>
  <c r="J60" i="7" s="1"/>
  <c r="T88" i="7"/>
  <c r="R146" i="7"/>
  <c r="P153" i="7"/>
  <c r="BK205" i="7"/>
  <c r="J205" i="7" s="1"/>
  <c r="J65" i="7" s="1"/>
  <c r="R222" i="7"/>
  <c r="P111" i="8"/>
  <c r="BK120" i="8"/>
  <c r="J120" i="8"/>
  <c r="J64" i="8" s="1"/>
  <c r="T127" i="8"/>
  <c r="BK156" i="8"/>
  <c r="J156" i="8"/>
  <c r="J70" i="8" s="1"/>
  <c r="T159" i="8"/>
  <c r="R167" i="8"/>
  <c r="P171" i="8"/>
  <c r="T213" i="8"/>
  <c r="P258" i="8"/>
  <c r="P84" i="9"/>
  <c r="R94" i="9"/>
  <c r="T112" i="9"/>
  <c r="P83" i="10"/>
  <c r="P82" i="10"/>
  <c r="P81" i="10"/>
  <c r="AU63" i="1" s="1"/>
  <c r="T83" i="10"/>
  <c r="T82" i="10"/>
  <c r="T81" i="10"/>
  <c r="T108" i="2"/>
  <c r="BK205" i="2"/>
  <c r="J205" i="2" s="1"/>
  <c r="J63" i="2" s="1"/>
  <c r="P366" i="2"/>
  <c r="T488" i="2"/>
  <c r="T503" i="2"/>
  <c r="BK594" i="2"/>
  <c r="J594" i="2" s="1"/>
  <c r="J75" i="2" s="1"/>
  <c r="P644" i="2"/>
  <c r="T675" i="2"/>
  <c r="R707" i="2"/>
  <c r="T754" i="2"/>
  <c r="T86" i="3"/>
  <c r="P125" i="3"/>
  <c r="T125" i="3"/>
  <c r="P267" i="3"/>
  <c r="P288" i="3"/>
  <c r="R90" i="4"/>
  <c r="BK95" i="4"/>
  <c r="J95" i="4" s="1"/>
  <c r="J62" i="4" s="1"/>
  <c r="T95" i="4"/>
  <c r="R124" i="4"/>
  <c r="BK203" i="5"/>
  <c r="J203" i="5" s="1"/>
  <c r="J66" i="5" s="1"/>
  <c r="T107" i="6"/>
  <c r="R234" i="6"/>
  <c r="R103" i="7"/>
  <c r="R164" i="7"/>
  <c r="T222" i="7"/>
  <c r="R106" i="8"/>
  <c r="BK115" i="8"/>
  <c r="J115" i="8"/>
  <c r="J63" i="8"/>
  <c r="P120" i="8"/>
  <c r="R127" i="8"/>
  <c r="P153" i="8"/>
  <c r="P146" i="8" s="1"/>
  <c r="BK159" i="8"/>
  <c r="J159" i="8" s="1"/>
  <c r="J71" i="8" s="1"/>
  <c r="P167" i="8"/>
  <c r="P176" i="8"/>
  <c r="P213" i="8"/>
  <c r="BK263" i="8"/>
  <c r="J263" i="8" s="1"/>
  <c r="J84" i="8" s="1"/>
  <c r="T84" i="9"/>
  <c r="R99" i="9"/>
  <c r="R108" i="2"/>
  <c r="P205" i="2"/>
  <c r="T266" i="2"/>
  <c r="P315" i="2"/>
  <c r="BK474" i="2"/>
  <c r="J474" i="2" s="1"/>
  <c r="J67" i="2" s="1"/>
  <c r="P503" i="2"/>
  <c r="BK557" i="2"/>
  <c r="J557" i="2" s="1"/>
  <c r="J74" i="2" s="1"/>
  <c r="T594" i="2"/>
  <c r="R637" i="2"/>
  <c r="BK675" i="2"/>
  <c r="J675" i="2" s="1"/>
  <c r="J78" i="2" s="1"/>
  <c r="T686" i="2"/>
  <c r="R725" i="2"/>
  <c r="R754" i="2"/>
  <c r="P87" i="4"/>
  <c r="P100" i="4"/>
  <c r="BK124" i="4"/>
  <c r="J124" i="4" s="1"/>
  <c r="J65" i="4" s="1"/>
  <c r="BK87" i="5"/>
  <c r="J87" i="5" s="1"/>
  <c r="J60" i="5" s="1"/>
  <c r="R85" i="6"/>
  <c r="P97" i="6"/>
  <c r="BK223" i="6"/>
  <c r="J223" i="6"/>
  <c r="J63" i="6"/>
  <c r="P234" i="6"/>
  <c r="P103" i="7"/>
  <c r="T146" i="7"/>
  <c r="R153" i="7"/>
  <c r="BK222" i="7"/>
  <c r="J222" i="7" s="1"/>
  <c r="J66" i="7" s="1"/>
  <c r="P255" i="7"/>
  <c r="T106" i="8"/>
  <c r="T115" i="8"/>
  <c r="BK124" i="8"/>
  <c r="J124" i="8" s="1"/>
  <c r="J65" i="8" s="1"/>
  <c r="T124" i="8"/>
  <c r="R140" i="8"/>
  <c r="R153" i="8"/>
  <c r="R146" i="8"/>
  <c r="R159" i="8"/>
  <c r="R164" i="8"/>
  <c r="R163" i="8" s="1"/>
  <c r="T176" i="8"/>
  <c r="T202" i="8"/>
  <c r="T208" i="8"/>
  <c r="T185" i="8" s="1"/>
  <c r="R258" i="8"/>
  <c r="BK99" i="9"/>
  <c r="J99" i="9"/>
  <c r="J62" i="9" s="1"/>
  <c r="R112" i="9"/>
  <c r="P89" i="11"/>
  <c r="P84" i="11"/>
  <c r="P83" i="11"/>
  <c r="AU64" i="1"/>
  <c r="P108" i="2"/>
  <c r="R205" i="2"/>
  <c r="R366" i="2"/>
  <c r="BK503" i="2"/>
  <c r="J503" i="2" s="1"/>
  <c r="J71" i="2" s="1"/>
  <c r="R503" i="2"/>
  <c r="R557" i="2"/>
  <c r="R644" i="2"/>
  <c r="R686" i="2"/>
  <c r="P725" i="2"/>
  <c r="BK754" i="2"/>
  <c r="J754" i="2" s="1"/>
  <c r="J83" i="2" s="1"/>
  <c r="R770" i="2"/>
  <c r="P86" i="3"/>
  <c r="P145" i="3"/>
  <c r="R288" i="3"/>
  <c r="BK87" i="4"/>
  <c r="J87" i="4"/>
  <c r="J60" i="4" s="1"/>
  <c r="T90" i="4"/>
  <c r="P95" i="4"/>
  <c r="BK119" i="4"/>
  <c r="J119" i="4" s="1"/>
  <c r="J64" i="4" s="1"/>
  <c r="T119" i="4"/>
  <c r="BK135" i="5"/>
  <c r="J135" i="5" s="1"/>
  <c r="J64" i="5" s="1"/>
  <c r="BK85" i="6"/>
  <c r="J85" i="6"/>
  <c r="J60" i="6" s="1"/>
  <c r="T85" i="6"/>
  <c r="R97" i="6"/>
  <c r="T223" i="6"/>
  <c r="T103" i="7"/>
  <c r="P164" i="7"/>
  <c r="P205" i="7"/>
  <c r="BK255" i="7"/>
  <c r="J255" i="7" s="1"/>
  <c r="J67" i="7" s="1"/>
  <c r="BK106" i="8"/>
  <c r="BK111" i="8"/>
  <c r="J111" i="8"/>
  <c r="J62" i="8" s="1"/>
  <c r="R115" i="8"/>
  <c r="BK127" i="8"/>
  <c r="J127" i="8"/>
  <c r="J66" i="8" s="1"/>
  <c r="P140" i="8"/>
  <c r="T153" i="8"/>
  <c r="T146" i="8"/>
  <c r="P159" i="8"/>
  <c r="BK167" i="8"/>
  <c r="J167" i="8" s="1"/>
  <c r="J74" i="8" s="1"/>
  <c r="BK176" i="8"/>
  <c r="J176" i="8"/>
  <c r="J76" i="8"/>
  <c r="P202" i="8"/>
  <c r="P185" i="8" s="1"/>
  <c r="BK208" i="8"/>
  <c r="J208" i="8" s="1"/>
  <c r="J79" i="8" s="1"/>
  <c r="P208" i="8"/>
  <c r="BK258" i="8"/>
  <c r="J258" i="8"/>
  <c r="J83" i="8"/>
  <c r="T258" i="8"/>
  <c r="BK94" i="9"/>
  <c r="J94" i="9" s="1"/>
  <c r="J61" i="9" s="1"/>
  <c r="T94" i="9"/>
  <c r="BK112" i="9"/>
  <c r="J112" i="9"/>
  <c r="J63" i="9"/>
  <c r="BK89" i="11"/>
  <c r="J89" i="11"/>
  <c r="J63" i="11" s="1"/>
  <c r="R89" i="11"/>
  <c r="R84" i="11" s="1"/>
  <c r="R83" i="11" s="1"/>
  <c r="R138" i="2"/>
  <c r="P266" i="2"/>
  <c r="BK315" i="2"/>
  <c r="J315" i="2" s="1"/>
  <c r="J65" i="2" s="1"/>
  <c r="R315" i="2"/>
  <c r="P474" i="2"/>
  <c r="P488" i="2"/>
  <c r="T515" i="2"/>
  <c r="P557" i="2"/>
  <c r="BK644" i="2"/>
  <c r="J644" i="2" s="1"/>
  <c r="J77" i="2" s="1"/>
  <c r="BK686" i="2"/>
  <c r="J686" i="2" s="1"/>
  <c r="J79" i="2" s="1"/>
  <c r="T707" i="2"/>
  <c r="P754" i="2"/>
  <c r="BK86" i="3"/>
  <c r="J86" i="3" s="1"/>
  <c r="J60" i="3" s="1"/>
  <c r="R145" i="3"/>
  <c r="R87" i="4"/>
  <c r="R100" i="4"/>
  <c r="R119" i="4"/>
  <c r="BK176" i="5"/>
  <c r="J176" i="5" s="1"/>
  <c r="J65" i="5" s="1"/>
  <c r="P85" i="6"/>
  <c r="BK97" i="6"/>
  <c r="J97" i="6" s="1"/>
  <c r="J61" i="6" s="1"/>
  <c r="T97" i="6"/>
  <c r="P223" i="6"/>
  <c r="BK103" i="7"/>
  <c r="J103" i="7" s="1"/>
  <c r="J61" i="7" s="1"/>
  <c r="BK164" i="7"/>
  <c r="J164" i="7" s="1"/>
  <c r="J64" i="7" s="1"/>
  <c r="R205" i="7"/>
  <c r="R255" i="7"/>
  <c r="T111" i="8"/>
  <c r="T120" i="8"/>
  <c r="R124" i="8"/>
  <c r="T140" i="8"/>
  <c r="P156" i="8"/>
  <c r="BK164" i="8"/>
  <c r="BK163" i="8"/>
  <c r="J163" i="8"/>
  <c r="J72" i="8" s="1"/>
  <c r="T167" i="8"/>
  <c r="T171" i="8"/>
  <c r="BK213" i="8"/>
  <c r="J213" i="8" s="1"/>
  <c r="J80" i="8" s="1"/>
  <c r="P263" i="8"/>
  <c r="P94" i="9"/>
  <c r="P112" i="9"/>
  <c r="R83" i="10"/>
  <c r="R82" i="10" s="1"/>
  <c r="R81" i="10" s="1"/>
  <c r="T89" i="11"/>
  <c r="T84" i="11"/>
  <c r="T83" i="11"/>
  <c r="BK792" i="2"/>
  <c r="J792" i="2" s="1"/>
  <c r="J86" i="2" s="1"/>
  <c r="BK129" i="5"/>
  <c r="J129" i="5" s="1"/>
  <c r="J62" i="5" s="1"/>
  <c r="BK132" i="5"/>
  <c r="J132" i="5" s="1"/>
  <c r="J63" i="5" s="1"/>
  <c r="BK256" i="8"/>
  <c r="J256" i="8"/>
  <c r="J82" i="8" s="1"/>
  <c r="BK146" i="8"/>
  <c r="J146" i="8" s="1"/>
  <c r="J68" i="8" s="1"/>
  <c r="BK484" i="2"/>
  <c r="J484" i="2" s="1"/>
  <c r="J68" i="2" s="1"/>
  <c r="BK748" i="2"/>
  <c r="J748" i="2" s="1"/>
  <c r="J82" i="2" s="1"/>
  <c r="BK85" i="11"/>
  <c r="J85" i="11" s="1"/>
  <c r="J61" i="11" s="1"/>
  <c r="BK553" i="2"/>
  <c r="J553" i="2" s="1"/>
  <c r="J73" i="2" s="1"/>
  <c r="BK130" i="4"/>
  <c r="J130" i="4"/>
  <c r="J66" i="4"/>
  <c r="BK249" i="8"/>
  <c r="J249" i="8"/>
  <c r="J81" i="8" s="1"/>
  <c r="BK781" i="2"/>
  <c r="J781" i="2" s="1"/>
  <c r="J85" i="2" s="1"/>
  <c r="BK87" i="11"/>
  <c r="J87" i="11" s="1"/>
  <c r="J62" i="11" s="1"/>
  <c r="F54" i="11"/>
  <c r="BF86" i="11"/>
  <c r="J55" i="11"/>
  <c r="BF91" i="11"/>
  <c r="J52" i="11"/>
  <c r="F80" i="11"/>
  <c r="J54" i="11"/>
  <c r="E48" i="11"/>
  <c r="BF90" i="11"/>
  <c r="BK82" i="10"/>
  <c r="J82" i="10" s="1"/>
  <c r="J60" i="10" s="1"/>
  <c r="BF88" i="11"/>
  <c r="J55" i="10"/>
  <c r="BF93" i="10"/>
  <c r="BF97" i="10"/>
  <c r="BF115" i="10"/>
  <c r="BF120" i="10"/>
  <c r="J84" i="9"/>
  <c r="J60" i="9" s="1"/>
  <c r="J52" i="10"/>
  <c r="BF94" i="10"/>
  <c r="BF95" i="10"/>
  <c r="BF107" i="10"/>
  <c r="BF121" i="10"/>
  <c r="F78" i="10"/>
  <c r="BF84" i="10"/>
  <c r="BF85" i="10"/>
  <c r="BF88" i="10"/>
  <c r="BF104" i="10"/>
  <c r="BF111" i="10"/>
  <c r="BF112" i="10"/>
  <c r="BF116" i="10"/>
  <c r="BF118" i="10"/>
  <c r="BF87" i="10"/>
  <c r="BF102" i="10"/>
  <c r="BF106" i="10"/>
  <c r="E48" i="10"/>
  <c r="J54" i="10"/>
  <c r="F77" i="10"/>
  <c r="BF92" i="10"/>
  <c r="BF100" i="10"/>
  <c r="BF101" i="10"/>
  <c r="BF108" i="10"/>
  <c r="BF110" i="10"/>
  <c r="BF90" i="10"/>
  <c r="BF91" i="10"/>
  <c r="BF103" i="10"/>
  <c r="BF86" i="10"/>
  <c r="BF96" i="10"/>
  <c r="BF98" i="10"/>
  <c r="BF109" i="10"/>
  <c r="BF113" i="10"/>
  <c r="BF124" i="10"/>
  <c r="BF89" i="10"/>
  <c r="BF99" i="10"/>
  <c r="BF105" i="10"/>
  <c r="BF114" i="10"/>
  <c r="BF117" i="10"/>
  <c r="BF119" i="10"/>
  <c r="BF122" i="10"/>
  <c r="BF123" i="10"/>
  <c r="J106" i="8"/>
  <c r="J61" i="8" s="1"/>
  <c r="J54" i="9"/>
  <c r="BF93" i="9"/>
  <c r="BF109" i="9"/>
  <c r="J164" i="8"/>
  <c r="J73" i="8" s="1"/>
  <c r="J52" i="9"/>
  <c r="F80" i="9"/>
  <c r="BF86" i="9"/>
  <c r="BF96" i="9"/>
  <c r="BF107" i="9"/>
  <c r="F79" i="9"/>
  <c r="BF85" i="9"/>
  <c r="BF87" i="9"/>
  <c r="BF90" i="9"/>
  <c r="BF102" i="9"/>
  <c r="BF103" i="9"/>
  <c r="BF116" i="9"/>
  <c r="E73" i="9"/>
  <c r="J80" i="9"/>
  <c r="BF88" i="9"/>
  <c r="BF89" i="9"/>
  <c r="BF91" i="9"/>
  <c r="BF98" i="9"/>
  <c r="BF108" i="9"/>
  <c r="BF95" i="9"/>
  <c r="BF97" i="9"/>
  <c r="BF101" i="9"/>
  <c r="BF106" i="9"/>
  <c r="BF113" i="9"/>
  <c r="BF114" i="9"/>
  <c r="BF115" i="9"/>
  <c r="BF92" i="9"/>
  <c r="BF100" i="9"/>
  <c r="BF104" i="9"/>
  <c r="BF105" i="9"/>
  <c r="BF110" i="9"/>
  <c r="BF111" i="9"/>
  <c r="BF116" i="8"/>
  <c r="BF121" i="8"/>
  <c r="BF132" i="8"/>
  <c r="BF133" i="8"/>
  <c r="BF137" i="8"/>
  <c r="BF139" i="8"/>
  <c r="BF143" i="8"/>
  <c r="BF144" i="8"/>
  <c r="BF151" i="8"/>
  <c r="BF170" i="8"/>
  <c r="BF193" i="8"/>
  <c r="BF195" i="8"/>
  <c r="BF203" i="8"/>
  <c r="BF218" i="8"/>
  <c r="BF229" i="8"/>
  <c r="BF232" i="8"/>
  <c r="BF235" i="8"/>
  <c r="BF250" i="8"/>
  <c r="BF255" i="8"/>
  <c r="BF257" i="8"/>
  <c r="BF261" i="8"/>
  <c r="BF264" i="8"/>
  <c r="BF272" i="8"/>
  <c r="BF273" i="8"/>
  <c r="BF274" i="8"/>
  <c r="J101" i="8"/>
  <c r="BF122" i="8"/>
  <c r="BF131" i="8"/>
  <c r="BF141" i="8"/>
  <c r="BF149" i="8"/>
  <c r="BF160" i="8"/>
  <c r="BF161" i="8"/>
  <c r="BF162" i="8"/>
  <c r="BF187" i="8"/>
  <c r="BF222" i="8"/>
  <c r="BF223" i="8"/>
  <c r="BF226" i="8"/>
  <c r="BF227" i="8"/>
  <c r="BF233" i="8"/>
  <c r="BF243" i="8"/>
  <c r="BF245" i="8"/>
  <c r="BF259" i="8"/>
  <c r="F54" i="8"/>
  <c r="BF118" i="8"/>
  <c r="BF130" i="8"/>
  <c r="BF134" i="8"/>
  <c r="BF135" i="8"/>
  <c r="BF136" i="8"/>
  <c r="BF148" i="8"/>
  <c r="BF150" i="8"/>
  <c r="BF155" i="8"/>
  <c r="BF157" i="8"/>
  <c r="BF175" i="8"/>
  <c r="BF178" i="8"/>
  <c r="BF188" i="8"/>
  <c r="BF189" i="8"/>
  <c r="BF190" i="8"/>
  <c r="BF192" i="8"/>
  <c r="BF197" i="8"/>
  <c r="BF200" i="8"/>
  <c r="BF215" i="8"/>
  <c r="BF221" i="8"/>
  <c r="BF224" i="8"/>
  <c r="BF239" i="8"/>
  <c r="BF253" i="8"/>
  <c r="J52" i="8"/>
  <c r="F101" i="8"/>
  <c r="BF110" i="8"/>
  <c r="BF129" i="8"/>
  <c r="BF142" i="8"/>
  <c r="BF152" i="8"/>
  <c r="BF154" i="8"/>
  <c r="BF173" i="8"/>
  <c r="BF184" i="8"/>
  <c r="BF186" i="8"/>
  <c r="BF204" i="8"/>
  <c r="BF210" i="8"/>
  <c r="BF216" i="8"/>
  <c r="BF217" i="8"/>
  <c r="BF234" i="8"/>
  <c r="BF246" i="8"/>
  <c r="BF247" i="8"/>
  <c r="BF262" i="8"/>
  <c r="BF267" i="8"/>
  <c r="BF270" i="8"/>
  <c r="BF271" i="8"/>
  <c r="J54" i="8"/>
  <c r="BF107" i="8"/>
  <c r="BF108" i="8"/>
  <c r="BF109" i="8"/>
  <c r="BF112" i="8"/>
  <c r="BF117" i="8"/>
  <c r="BF119" i="8"/>
  <c r="BF125" i="8"/>
  <c r="BF126" i="8"/>
  <c r="BF145" i="8"/>
  <c r="BF174" i="8"/>
  <c r="BF181" i="8"/>
  <c r="BF183" i="8"/>
  <c r="BF201" i="8"/>
  <c r="BF205" i="8"/>
  <c r="BF206" i="8"/>
  <c r="BF212" i="8"/>
  <c r="BF228" i="8"/>
  <c r="BF230" i="8"/>
  <c r="BF237" i="8"/>
  <c r="BF254" i="8"/>
  <c r="BF265" i="8"/>
  <c r="BF268" i="8"/>
  <c r="E48" i="8"/>
  <c r="BF113" i="8"/>
  <c r="BF114" i="8"/>
  <c r="BF123" i="8"/>
  <c r="BF158" i="8"/>
  <c r="BF165" i="8"/>
  <c r="BF166" i="8"/>
  <c r="BF168" i="8"/>
  <c r="BF169" i="8"/>
  <c r="BF172" i="8"/>
  <c r="BF177" i="8"/>
  <c r="BF194" i="8"/>
  <c r="BF196" i="8"/>
  <c r="BF198" i="8"/>
  <c r="BF207" i="8"/>
  <c r="BF214" i="8"/>
  <c r="BF219" i="8"/>
  <c r="BF220" i="8"/>
  <c r="BF225" i="8"/>
  <c r="BF238" i="8"/>
  <c r="BF241" i="8"/>
  <c r="BF242" i="8"/>
  <c r="BF251" i="8"/>
  <c r="BF252" i="8"/>
  <c r="BF260" i="8"/>
  <c r="BF266" i="8"/>
  <c r="BF269" i="8"/>
  <c r="BF128" i="8"/>
  <c r="BF138" i="8"/>
  <c r="BF147" i="8"/>
  <c r="BF179" i="8"/>
  <c r="BF180" i="8"/>
  <c r="BF182" i="8"/>
  <c r="BF191" i="8"/>
  <c r="BF199" i="8"/>
  <c r="BF209" i="8"/>
  <c r="BF211" i="8"/>
  <c r="BF231" i="8"/>
  <c r="BF236" i="8"/>
  <c r="BF240" i="8"/>
  <c r="BF244" i="8"/>
  <c r="BF248" i="8"/>
  <c r="E48" i="7"/>
  <c r="J84" i="7"/>
  <c r="BF95" i="7"/>
  <c r="BF97" i="7"/>
  <c r="BF101" i="7"/>
  <c r="BF104" i="7"/>
  <c r="BF134" i="7"/>
  <c r="BF136" i="7"/>
  <c r="BF144" i="7"/>
  <c r="BF151" i="7"/>
  <c r="BF160" i="7"/>
  <c r="BF223" i="7"/>
  <c r="BF231" i="7"/>
  <c r="J52" i="7"/>
  <c r="J83" i="7"/>
  <c r="BF91" i="7"/>
  <c r="BF93" i="7"/>
  <c r="BF99" i="7"/>
  <c r="BF130" i="7"/>
  <c r="BF132" i="7"/>
  <c r="BF142" i="7"/>
  <c r="BF154" i="7"/>
  <c r="BF162" i="7"/>
  <c r="BF165" i="7"/>
  <c r="BF167" i="7"/>
  <c r="BF169" i="7"/>
  <c r="BF191" i="7"/>
  <c r="BF199" i="7"/>
  <c r="BF201" i="7"/>
  <c r="BF210" i="7"/>
  <c r="BF216" i="7"/>
  <c r="BF227" i="7"/>
  <c r="BF237" i="7"/>
  <c r="BF249" i="7"/>
  <c r="BF147" i="7"/>
  <c r="BF175" i="7"/>
  <c r="BF225" i="7"/>
  <c r="BF229" i="7"/>
  <c r="BF235" i="7"/>
  <c r="BF245" i="7"/>
  <c r="BF256" i="7"/>
  <c r="BF260" i="7"/>
  <c r="BF89" i="7"/>
  <c r="BF110" i="7"/>
  <c r="BF149" i="7"/>
  <c r="BF158" i="7"/>
  <c r="BF183" i="7"/>
  <c r="BF185" i="7"/>
  <c r="BF187" i="7"/>
  <c r="BF189" i="7"/>
  <c r="BF197" i="7"/>
  <c r="BF206" i="7"/>
  <c r="BF212" i="7"/>
  <c r="BF220" i="7"/>
  <c r="BF251" i="7"/>
  <c r="BF270" i="7"/>
  <c r="BF239" i="7"/>
  <c r="BF241" i="7"/>
  <c r="BF247" i="7"/>
  <c r="BF253" i="7"/>
  <c r="BF258" i="7"/>
  <c r="BF262" i="7"/>
  <c r="BF112" i="7"/>
  <c r="BF171" i="7"/>
  <c r="BF181" i="7"/>
  <c r="BF195" i="7"/>
  <c r="BF208" i="7"/>
  <c r="BF233" i="7"/>
  <c r="BF268" i="7"/>
  <c r="BF106" i="7"/>
  <c r="BF108" i="7"/>
  <c r="BF114" i="7"/>
  <c r="BF116" i="7"/>
  <c r="BF118" i="7"/>
  <c r="BF120" i="7"/>
  <c r="BF122" i="7"/>
  <c r="BF124" i="7"/>
  <c r="BF126" i="7"/>
  <c r="BF128" i="7"/>
  <c r="BF173" i="7"/>
  <c r="BF203" i="7"/>
  <c r="BF214" i="7"/>
  <c r="BF243" i="7"/>
  <c r="BF266" i="7"/>
  <c r="BF138" i="7"/>
  <c r="BF140" i="7"/>
  <c r="BF156" i="7"/>
  <c r="BF177" i="7"/>
  <c r="BF179" i="7"/>
  <c r="BF193" i="7"/>
  <c r="BF218" i="7"/>
  <c r="BF264" i="7"/>
  <c r="F54" i="6"/>
  <c r="BE100" i="6"/>
  <c r="BE121" i="6"/>
  <c r="BE126" i="6"/>
  <c r="BE127" i="6"/>
  <c r="BE129" i="6"/>
  <c r="BE131" i="6"/>
  <c r="BE141" i="6"/>
  <c r="BE164" i="6"/>
  <c r="BE168" i="6"/>
  <c r="BE175" i="6"/>
  <c r="BE185" i="6"/>
  <c r="BE198" i="6"/>
  <c r="BE225" i="6"/>
  <c r="BE226" i="6"/>
  <c r="BE236" i="6"/>
  <c r="E74" i="6"/>
  <c r="J81" i="6"/>
  <c r="BE92" i="6"/>
  <c r="BE93" i="6"/>
  <c r="BE98" i="6"/>
  <c r="BE108" i="6"/>
  <c r="BE109" i="6"/>
  <c r="BE113" i="6"/>
  <c r="BE117" i="6"/>
  <c r="BE120" i="6"/>
  <c r="BE133" i="6"/>
  <c r="BE138" i="6"/>
  <c r="BE145" i="6"/>
  <c r="BE152" i="6"/>
  <c r="BE153" i="6"/>
  <c r="BE161" i="6"/>
  <c r="BE169" i="6"/>
  <c r="BE171" i="6"/>
  <c r="BE179" i="6"/>
  <c r="BE183" i="6"/>
  <c r="BE186" i="6"/>
  <c r="BE191" i="6"/>
  <c r="BE192" i="6"/>
  <c r="BE203" i="6"/>
  <c r="BE209" i="6"/>
  <c r="BE211" i="6"/>
  <c r="BE221" i="6"/>
  <c r="BE228" i="6"/>
  <c r="BE230" i="6"/>
  <c r="BE233" i="6"/>
  <c r="BE238" i="6"/>
  <c r="BE242" i="6"/>
  <c r="J80" i="6"/>
  <c r="BE94" i="6"/>
  <c r="BE136" i="6"/>
  <c r="BE150" i="6"/>
  <c r="BE166" i="6"/>
  <c r="BE172" i="6"/>
  <c r="BE176" i="6"/>
  <c r="BE199" i="6"/>
  <c r="BE208" i="6"/>
  <c r="BE218" i="6"/>
  <c r="BE231" i="6"/>
  <c r="J78" i="6"/>
  <c r="BE86" i="6"/>
  <c r="BE101" i="6"/>
  <c r="BE102" i="6"/>
  <c r="BE105" i="6"/>
  <c r="BE112" i="6"/>
  <c r="BE114" i="6"/>
  <c r="BE119" i="6"/>
  <c r="BE125" i="6"/>
  <c r="BE135" i="6"/>
  <c r="BE142" i="6"/>
  <c r="BE151" i="6"/>
  <c r="BE156" i="6"/>
  <c r="BE162" i="6"/>
  <c r="BE167" i="6"/>
  <c r="BE190" i="6"/>
  <c r="BE197" i="6"/>
  <c r="BE204" i="6"/>
  <c r="BE229" i="6"/>
  <c r="BE232" i="6"/>
  <c r="F81" i="6"/>
  <c r="BE87" i="6"/>
  <c r="BE95" i="6"/>
  <c r="BE99" i="6"/>
  <c r="BE104" i="6"/>
  <c r="BE106" i="6"/>
  <c r="BE110" i="6"/>
  <c r="BE111" i="6"/>
  <c r="BE123" i="6"/>
  <c r="BE128" i="6"/>
  <c r="BE139" i="6"/>
  <c r="BE174" i="6"/>
  <c r="BE177" i="6"/>
  <c r="BE178" i="6"/>
  <c r="BE180" i="6"/>
  <c r="BE181" i="6"/>
  <c r="BE182" i="6"/>
  <c r="BE184" i="6"/>
  <c r="BE193" i="6"/>
  <c r="BE195" i="6"/>
  <c r="BE196" i="6"/>
  <c r="BE205" i="6"/>
  <c r="BE206" i="6"/>
  <c r="BE212" i="6"/>
  <c r="BE213" i="6"/>
  <c r="BE214" i="6"/>
  <c r="BE235" i="6"/>
  <c r="BE88" i="6"/>
  <c r="BE91" i="6"/>
  <c r="BE103" i="6"/>
  <c r="BE137" i="6"/>
  <c r="BE148" i="6"/>
  <c r="BE149" i="6"/>
  <c r="BE157" i="6"/>
  <c r="BE163" i="6"/>
  <c r="BE165" i="6"/>
  <c r="BE173" i="6"/>
  <c r="BE187" i="6"/>
  <c r="BE188" i="6"/>
  <c r="BE200" i="6"/>
  <c r="BE216" i="6"/>
  <c r="BE219" i="6"/>
  <c r="BE222" i="6"/>
  <c r="BE240" i="6"/>
  <c r="BE241" i="6"/>
  <c r="BE243" i="6"/>
  <c r="BE89" i="6"/>
  <c r="BE90" i="6"/>
  <c r="BE96" i="6"/>
  <c r="BE116" i="6"/>
  <c r="BE122" i="6"/>
  <c r="BE124" i="6"/>
  <c r="BE130" i="6"/>
  <c r="BE143" i="6"/>
  <c r="BE146" i="6"/>
  <c r="BE147" i="6"/>
  <c r="BE154" i="6"/>
  <c r="BE155" i="6"/>
  <c r="BE158" i="6"/>
  <c r="BE160" i="6"/>
  <c r="BE170" i="6"/>
  <c r="BE189" i="6"/>
  <c r="BE201" i="6"/>
  <c r="BE215" i="6"/>
  <c r="BE217" i="6"/>
  <c r="BE220" i="6"/>
  <c r="BE227" i="6"/>
  <c r="BE115" i="6"/>
  <c r="BE118" i="6"/>
  <c r="BE132" i="6"/>
  <c r="BE134" i="6"/>
  <c r="BE140" i="6"/>
  <c r="BE144" i="6"/>
  <c r="BE159" i="6"/>
  <c r="BE194" i="6"/>
  <c r="BE202" i="6"/>
  <c r="BE207" i="6"/>
  <c r="BE210" i="6"/>
  <c r="BE224" i="6"/>
  <c r="BE237" i="6"/>
  <c r="BE239" i="6"/>
  <c r="F82" i="5"/>
  <c r="BF189" i="5"/>
  <c r="BF199" i="5"/>
  <c r="F83" i="5"/>
  <c r="BF94" i="5"/>
  <c r="BF125" i="5"/>
  <c r="BF144" i="5"/>
  <c r="BF146" i="5"/>
  <c r="BF164" i="5"/>
  <c r="BF172" i="5"/>
  <c r="BF179" i="5"/>
  <c r="BF193" i="5"/>
  <c r="BF110" i="5"/>
  <c r="BF112" i="5"/>
  <c r="BF114" i="5"/>
  <c r="BF136" i="5"/>
  <c r="BF138" i="5"/>
  <c r="BF204" i="5"/>
  <c r="BF208" i="5"/>
  <c r="BF210" i="5"/>
  <c r="BF212" i="5"/>
  <c r="BF214" i="5"/>
  <c r="J83" i="5"/>
  <c r="BF104" i="5"/>
  <c r="BF123" i="5"/>
  <c r="BF130" i="5"/>
  <c r="BF150" i="5"/>
  <c r="BF156" i="5"/>
  <c r="BF168" i="5"/>
  <c r="BF187" i="5"/>
  <c r="BF191" i="5"/>
  <c r="BF206" i="5"/>
  <c r="J52" i="5"/>
  <c r="J82" i="5"/>
  <c r="BF98" i="5"/>
  <c r="BF152" i="5"/>
  <c r="BF154" i="5"/>
  <c r="BF162" i="5"/>
  <c r="E76" i="5"/>
  <c r="BF96" i="5"/>
  <c r="BF108" i="5"/>
  <c r="BF127" i="5"/>
  <c r="BF140" i="5"/>
  <c r="BF148" i="5"/>
  <c r="BF158" i="5"/>
  <c r="BF201" i="5"/>
  <c r="BF100" i="5"/>
  <c r="BF102" i="5"/>
  <c r="BF117" i="5"/>
  <c r="BF121" i="5"/>
  <c r="BF166" i="5"/>
  <c r="BF170" i="5"/>
  <c r="BF177" i="5"/>
  <c r="BF181" i="5"/>
  <c r="BF185" i="5"/>
  <c r="BF106" i="5"/>
  <c r="BF119" i="5"/>
  <c r="BF133" i="5"/>
  <c r="BF142" i="5"/>
  <c r="BF160" i="5"/>
  <c r="BF174" i="5"/>
  <c r="BF183" i="5"/>
  <c r="BF195" i="5"/>
  <c r="BF197" i="5"/>
  <c r="J54" i="4"/>
  <c r="J80" i="4"/>
  <c r="F83" i="4"/>
  <c r="BF89" i="4"/>
  <c r="BF96" i="4"/>
  <c r="BF97" i="4"/>
  <c r="BF109" i="4"/>
  <c r="BF129" i="4"/>
  <c r="E48" i="4"/>
  <c r="F82" i="4"/>
  <c r="BF91" i="4"/>
  <c r="BF92" i="4"/>
  <c r="BF94" i="4"/>
  <c r="BF98" i="4"/>
  <c r="BF99" i="4"/>
  <c r="BF102" i="4"/>
  <c r="BF103" i="4"/>
  <c r="BF110" i="4"/>
  <c r="BF111" i="4"/>
  <c r="BF115" i="4"/>
  <c r="BF116" i="4"/>
  <c r="BF93" i="4"/>
  <c r="BF104" i="4"/>
  <c r="BF105" i="4"/>
  <c r="BF112" i="4"/>
  <c r="BF113" i="4"/>
  <c r="BF125" i="4"/>
  <c r="BF101" i="4"/>
  <c r="BF126" i="4"/>
  <c r="BF127" i="4"/>
  <c r="BF128" i="4"/>
  <c r="BF131" i="4"/>
  <c r="J83" i="4"/>
  <c r="BF88" i="4"/>
  <c r="BF108" i="4"/>
  <c r="BF121" i="4"/>
  <c r="BF123" i="4"/>
  <c r="BF117" i="4"/>
  <c r="BF118" i="4"/>
  <c r="BF120" i="4"/>
  <c r="BF122" i="4"/>
  <c r="BF106" i="4"/>
  <c r="BF107" i="4"/>
  <c r="BF114" i="4"/>
  <c r="J55" i="3"/>
  <c r="F81" i="3"/>
  <c r="BF89" i="3"/>
  <c r="BF103" i="3"/>
  <c r="BF115" i="3"/>
  <c r="BF126" i="3"/>
  <c r="BF146" i="3"/>
  <c r="BF152" i="3"/>
  <c r="BF174" i="3"/>
  <c r="BF184" i="3"/>
  <c r="BF214" i="3"/>
  <c r="BF224" i="3"/>
  <c r="BF284" i="3"/>
  <c r="BF295" i="3"/>
  <c r="BF297" i="3"/>
  <c r="BF309" i="3"/>
  <c r="J54" i="3"/>
  <c r="BF95" i="3"/>
  <c r="BF119" i="3"/>
  <c r="BF138" i="3"/>
  <c r="BF168" i="3"/>
  <c r="BF172" i="3"/>
  <c r="BF188" i="3"/>
  <c r="BF286" i="3"/>
  <c r="BF291" i="3"/>
  <c r="BF299" i="3"/>
  <c r="BF303" i="3"/>
  <c r="J52" i="3"/>
  <c r="BF142" i="3"/>
  <c r="BF166" i="3"/>
  <c r="BF178" i="3"/>
  <c r="BF200" i="3"/>
  <c r="BF216" i="3"/>
  <c r="BF222" i="3"/>
  <c r="BF233" i="3"/>
  <c r="BF257" i="3"/>
  <c r="BF268" i="3"/>
  <c r="BF272" i="3"/>
  <c r="BF301" i="3"/>
  <c r="BF99" i="3"/>
  <c r="BF107" i="3"/>
  <c r="BF109" i="3"/>
  <c r="BF111" i="3"/>
  <c r="BF123" i="3"/>
  <c r="BF136" i="3"/>
  <c r="BF140" i="3"/>
  <c r="BF144" i="3"/>
  <c r="BF162" i="3"/>
  <c r="BF164" i="3"/>
  <c r="BF182" i="3"/>
  <c r="BF190" i="3"/>
  <c r="BF196" i="3"/>
  <c r="BF198" i="3"/>
  <c r="BF245" i="3"/>
  <c r="BF247" i="3"/>
  <c r="BF251" i="3"/>
  <c r="BF274" i="3"/>
  <c r="BF280" i="3"/>
  <c r="BF305" i="3"/>
  <c r="F82" i="3"/>
  <c r="BF128" i="3"/>
  <c r="BF130" i="3"/>
  <c r="BF148" i="3"/>
  <c r="BF156" i="3"/>
  <c r="BF160" i="3"/>
  <c r="BF202" i="3"/>
  <c r="BF204" i="3"/>
  <c r="BF206" i="3"/>
  <c r="BF210" i="3"/>
  <c r="BF212" i="3"/>
  <c r="BF226" i="3"/>
  <c r="BF235" i="3"/>
  <c r="BF237" i="3"/>
  <c r="BF241" i="3"/>
  <c r="BF87" i="3"/>
  <c r="BF101" i="3"/>
  <c r="BF105" i="3"/>
  <c r="BF113" i="3"/>
  <c r="BF117" i="3"/>
  <c r="BF158" i="3"/>
  <c r="BF170" i="3"/>
  <c r="BF180" i="3"/>
  <c r="BF194" i="3"/>
  <c r="BF208" i="3"/>
  <c r="BF239" i="3"/>
  <c r="BF270" i="3"/>
  <c r="BF278" i="3"/>
  <c r="BF282" i="3"/>
  <c r="E75" i="3"/>
  <c r="BF93" i="3"/>
  <c r="BF97" i="3"/>
  <c r="BF121" i="3"/>
  <c r="BF186" i="3"/>
  <c r="BF192" i="3"/>
  <c r="BF220" i="3"/>
  <c r="BF228" i="3"/>
  <c r="BF243" i="3"/>
  <c r="BF255" i="3"/>
  <c r="BF261" i="3"/>
  <c r="BF263" i="3"/>
  <c r="BF289" i="3"/>
  <c r="BF293" i="3"/>
  <c r="BF91" i="3"/>
  <c r="BF132" i="3"/>
  <c r="BF134" i="3"/>
  <c r="BF150" i="3"/>
  <c r="BF154" i="3"/>
  <c r="BF176" i="3"/>
  <c r="BF218" i="3"/>
  <c r="BF230" i="3"/>
  <c r="BF249" i="3"/>
  <c r="BF253" i="3"/>
  <c r="BF259" i="3"/>
  <c r="BF265" i="3"/>
  <c r="BF276" i="3"/>
  <c r="BF307" i="3"/>
  <c r="J102" i="2"/>
  <c r="BF113" i="2"/>
  <c r="BF178" i="2"/>
  <c r="BF184" i="2"/>
  <c r="BF246" i="2"/>
  <c r="BF248" i="2"/>
  <c r="BF261" i="2"/>
  <c r="BF267" i="2"/>
  <c r="BF340" i="2"/>
  <c r="BF343" i="2"/>
  <c r="BF405" i="2"/>
  <c r="BF408" i="2"/>
  <c r="BF411" i="2"/>
  <c r="BF412" i="2"/>
  <c r="BF422" i="2"/>
  <c r="BF464" i="2"/>
  <c r="BF467" i="2"/>
  <c r="BF485" i="2"/>
  <c r="BF507" i="2"/>
  <c r="BF536" i="2"/>
  <c r="BF550" i="2"/>
  <c r="BF560" i="2"/>
  <c r="BF561" i="2"/>
  <c r="BF564" i="2"/>
  <c r="BF569" i="2"/>
  <c r="BF570" i="2"/>
  <c r="BF571" i="2"/>
  <c r="BF581" i="2"/>
  <c r="BF584" i="2"/>
  <c r="BF597" i="2"/>
  <c r="BF604" i="2"/>
  <c r="BF610" i="2"/>
  <c r="BF680" i="2"/>
  <c r="BF771" i="2"/>
  <c r="J52" i="2"/>
  <c r="BF124" i="2"/>
  <c r="BF129" i="2"/>
  <c r="BF157" i="2"/>
  <c r="BF169" i="2"/>
  <c r="BF173" i="2"/>
  <c r="BF195" i="2"/>
  <c r="BF286" i="2"/>
  <c r="BF304" i="2"/>
  <c r="BF307" i="2"/>
  <c r="BF319" i="2"/>
  <c r="BF329" i="2"/>
  <c r="BF337" i="2"/>
  <c r="BF351" i="2"/>
  <c r="BF367" i="2"/>
  <c r="BF458" i="2"/>
  <c r="BF466" i="2"/>
  <c r="BF509" i="2"/>
  <c r="BF539" i="2"/>
  <c r="BF575" i="2"/>
  <c r="BF579" i="2"/>
  <c r="BF646" i="2"/>
  <c r="BF692" i="2"/>
  <c r="BF696" i="2"/>
  <c r="F102" i="2"/>
  <c r="BF152" i="2"/>
  <c r="BF192" i="2"/>
  <c r="BF197" i="2"/>
  <c r="BF210" i="2"/>
  <c r="BF227" i="2"/>
  <c r="BF230" i="2"/>
  <c r="BF233" i="2"/>
  <c r="BF256" i="2"/>
  <c r="BF279" i="2"/>
  <c r="BF282" i="2"/>
  <c r="BF297" i="2"/>
  <c r="BF300" i="2"/>
  <c r="BF302" i="2"/>
  <c r="BF419" i="2"/>
  <c r="BF454" i="2"/>
  <c r="BF457" i="2"/>
  <c r="BF461" i="2"/>
  <c r="BF462" i="2"/>
  <c r="BF498" i="2"/>
  <c r="BF501" i="2"/>
  <c r="BF504" i="2"/>
  <c r="BF519" i="2"/>
  <c r="BF524" i="2"/>
  <c r="BF530" i="2"/>
  <c r="BF543" i="2"/>
  <c r="BF563" i="2"/>
  <c r="BF566" i="2"/>
  <c r="BF578" i="2"/>
  <c r="BF585" i="2"/>
  <c r="BF587" i="2"/>
  <c r="BF591" i="2"/>
  <c r="BF592" i="2"/>
  <c r="BF619" i="2"/>
  <c r="BF635" i="2"/>
  <c r="BF655" i="2"/>
  <c r="BF671" i="2"/>
  <c r="BF716" i="2"/>
  <c r="F55" i="2"/>
  <c r="J103" i="2"/>
  <c r="BF117" i="2"/>
  <c r="BF121" i="2"/>
  <c r="BF132" i="2"/>
  <c r="BF136" i="2"/>
  <c r="BF139" i="2"/>
  <c r="BF146" i="2"/>
  <c r="BF149" i="2"/>
  <c r="BF213" i="2"/>
  <c r="BF216" i="2"/>
  <c r="BF224" i="2"/>
  <c r="BF284" i="2"/>
  <c r="BF290" i="2"/>
  <c r="BF294" i="2"/>
  <c r="BF348" i="2"/>
  <c r="BF355" i="2"/>
  <c r="BF368" i="2"/>
  <c r="BF379" i="2"/>
  <c r="BF391" i="2"/>
  <c r="BF429" i="2"/>
  <c r="BF463" i="2"/>
  <c r="BF471" i="2"/>
  <c r="BF475" i="2"/>
  <c r="BF482" i="2"/>
  <c r="BF516" i="2"/>
  <c r="BF527" i="2"/>
  <c r="BF547" i="2"/>
  <c r="BF562" i="2"/>
  <c r="BF572" i="2"/>
  <c r="BF573" i="2"/>
  <c r="BF576" i="2"/>
  <c r="BF577" i="2"/>
  <c r="BF589" i="2"/>
  <c r="BF603" i="2"/>
  <c r="BF625" i="2"/>
  <c r="BF632" i="2"/>
  <c r="BF653" i="2"/>
  <c r="BF676" i="2"/>
  <c r="BF694" i="2"/>
  <c r="BF782" i="2"/>
  <c r="BF126" i="2"/>
  <c r="BF154" i="2"/>
  <c r="BF166" i="2"/>
  <c r="BF180" i="2"/>
  <c r="BF187" i="2"/>
  <c r="BF202" i="2"/>
  <c r="BF204" i="2"/>
  <c r="BF206" i="2"/>
  <c r="BF220" i="2"/>
  <c r="BF236" i="2"/>
  <c r="BF276" i="2"/>
  <c r="BF468" i="2"/>
  <c r="BF477" i="2"/>
  <c r="BF489" i="2"/>
  <c r="BF493" i="2"/>
  <c r="BF512" i="2"/>
  <c r="BF521" i="2"/>
  <c r="BF533" i="2"/>
  <c r="BF541" i="2"/>
  <c r="BF558" i="2"/>
  <c r="BF567" i="2"/>
  <c r="BF586" i="2"/>
  <c r="BF638" i="2"/>
  <c r="BF640" i="2"/>
  <c r="BF645" i="2"/>
  <c r="BF661" i="2"/>
  <c r="BF666" i="2"/>
  <c r="BF667" i="2"/>
  <c r="BF669" i="2"/>
  <c r="BF699" i="2"/>
  <c r="BF700" i="2"/>
  <c r="BF703" i="2"/>
  <c r="BF705" i="2"/>
  <c r="BF708" i="2"/>
  <c r="BF720" i="2"/>
  <c r="BF722" i="2"/>
  <c r="BF733" i="2"/>
  <c r="BF200" i="2"/>
  <c r="BF240" i="2"/>
  <c r="BF244" i="2"/>
  <c r="BF309" i="2"/>
  <c r="BF313" i="2"/>
  <c r="BF316" i="2"/>
  <c r="BF353" i="2"/>
  <c r="BF357" i="2"/>
  <c r="BF363" i="2"/>
  <c r="BF371" i="2"/>
  <c r="BF376" i="2"/>
  <c r="BF398" i="2"/>
  <c r="BF448" i="2"/>
  <c r="BF465" i="2"/>
  <c r="BF495" i="2"/>
  <c r="BF554" i="2"/>
  <c r="BF568" i="2"/>
  <c r="BF574" i="2"/>
  <c r="BF582" i="2"/>
  <c r="BF583" i="2"/>
  <c r="BF588" i="2"/>
  <c r="BF599" i="2"/>
  <c r="BF608" i="2"/>
  <c r="BF658" i="2"/>
  <c r="BF664" i="2"/>
  <c r="BF687" i="2"/>
  <c r="BF709" i="2"/>
  <c r="BF711" i="2"/>
  <c r="BF714" i="2"/>
  <c r="BF726" i="2"/>
  <c r="BF763" i="2"/>
  <c r="BF773" i="2"/>
  <c r="BF775" i="2"/>
  <c r="BF778" i="2"/>
  <c r="BF789" i="2"/>
  <c r="BF793" i="2"/>
  <c r="E48" i="2"/>
  <c r="BF109" i="2"/>
  <c r="BF143" i="2"/>
  <c r="BF159" i="2"/>
  <c r="BF190" i="2"/>
  <c r="BF288" i="2"/>
  <c r="BF332" i="2"/>
  <c r="BF335" i="2"/>
  <c r="BF374" i="2"/>
  <c r="BF402" i="2"/>
  <c r="BF432" i="2"/>
  <c r="BF439" i="2"/>
  <c r="BF452" i="2"/>
  <c r="BF479" i="2"/>
  <c r="BF559" i="2"/>
  <c r="BF565" i="2"/>
  <c r="BF580" i="2"/>
  <c r="BF590" i="2"/>
  <c r="BF595" i="2"/>
  <c r="BF600" i="2"/>
  <c r="BF617" i="2"/>
  <c r="BF623" i="2"/>
  <c r="BF627" i="2"/>
  <c r="BF630" i="2"/>
  <c r="BF713" i="2"/>
  <c r="BF723" i="2"/>
  <c r="BF749" i="2"/>
  <c r="BF755" i="2"/>
  <c r="BF757" i="2"/>
  <c r="F33" i="2"/>
  <c r="AZ55" i="1" s="1"/>
  <c r="F35" i="6"/>
  <c r="BB59" i="1" s="1"/>
  <c r="BD60" i="1"/>
  <c r="F35" i="9"/>
  <c r="BB62" i="1" s="1"/>
  <c r="J33" i="9"/>
  <c r="AV62" i="1" s="1"/>
  <c r="F33" i="10"/>
  <c r="AZ63" i="1" s="1"/>
  <c r="J33" i="2"/>
  <c r="AV55" i="1" s="1"/>
  <c r="F36" i="6"/>
  <c r="BC59" i="1" s="1"/>
  <c r="F33" i="8"/>
  <c r="AZ61" i="1" s="1"/>
  <c r="F37" i="10"/>
  <c r="BD63" i="1" s="1"/>
  <c r="F36" i="2"/>
  <c r="BC55" i="1" s="1"/>
  <c r="F37" i="5"/>
  <c r="BD58" i="1" s="1"/>
  <c r="AZ60" i="1"/>
  <c r="J33" i="8"/>
  <c r="AV61" i="1" s="1"/>
  <c r="F35" i="10"/>
  <c r="BB63" i="1" s="1"/>
  <c r="F35" i="2"/>
  <c r="BB55" i="1" s="1"/>
  <c r="J34" i="6"/>
  <c r="AW59" i="1" s="1"/>
  <c r="F36" i="8"/>
  <c r="BC61" i="1" s="1"/>
  <c r="F36" i="10"/>
  <c r="BC63" i="1" s="1"/>
  <c r="F33" i="3"/>
  <c r="AZ56" i="1" s="1"/>
  <c r="J33" i="3"/>
  <c r="AV56" i="1" s="1"/>
  <c r="F35" i="3"/>
  <c r="BB56" i="1" s="1"/>
  <c r="F33" i="4"/>
  <c r="AZ57" i="1" s="1"/>
  <c r="F35" i="4"/>
  <c r="BB57" i="1" s="1"/>
  <c r="F37" i="4"/>
  <c r="BD57" i="1" s="1"/>
  <c r="J33" i="5"/>
  <c r="AV58" i="1" s="1"/>
  <c r="F37" i="6"/>
  <c r="BD59" i="1" s="1"/>
  <c r="BC60" i="1"/>
  <c r="F37" i="9"/>
  <c r="BD62" i="1" s="1"/>
  <c r="F36" i="9"/>
  <c r="BC62" i="1" s="1"/>
  <c r="F33" i="9"/>
  <c r="AZ62" i="1" s="1"/>
  <c r="F33" i="11"/>
  <c r="AZ64" i="1"/>
  <c r="F35" i="11"/>
  <c r="BB64" i="1" s="1"/>
  <c r="F36" i="11"/>
  <c r="BC64" i="1" s="1"/>
  <c r="J33" i="11"/>
  <c r="AV64" i="1" s="1"/>
  <c r="F36" i="3"/>
  <c r="BC56" i="1" s="1"/>
  <c r="F37" i="3"/>
  <c r="BD56" i="1" s="1"/>
  <c r="J33" i="4"/>
  <c r="AV57" i="1" s="1"/>
  <c r="F36" i="4"/>
  <c r="BC57" i="1" s="1"/>
  <c r="F33" i="5"/>
  <c r="AZ58" i="1" s="1"/>
  <c r="F36" i="5"/>
  <c r="BC58" i="1" s="1"/>
  <c r="F34" i="6"/>
  <c r="BA59" i="1"/>
  <c r="F35" i="8"/>
  <c r="BB61" i="1" s="1"/>
  <c r="J33" i="10"/>
  <c r="AV63" i="1" s="1"/>
  <c r="F37" i="2"/>
  <c r="BD55" i="1" s="1"/>
  <c r="F35" i="5"/>
  <c r="BB58" i="1" s="1"/>
  <c r="J33" i="7"/>
  <c r="AV60" i="1" s="1"/>
  <c r="BB60" i="1"/>
  <c r="F37" i="8"/>
  <c r="BD61" i="1" s="1"/>
  <c r="F37" i="11"/>
  <c r="BD64" i="1" s="1"/>
  <c r="J34" i="5" l="1"/>
  <c r="AW58" i="1" s="1"/>
  <c r="AT58" i="1" s="1"/>
  <c r="F34" i="5"/>
  <c r="BK86" i="5"/>
  <c r="J86" i="5" s="1"/>
  <c r="J30" i="5" s="1"/>
  <c r="AG58" i="1" s="1"/>
  <c r="BK232" i="3"/>
  <c r="J232" i="3" s="1"/>
  <c r="J63" i="3" s="1"/>
  <c r="R232" i="3"/>
  <c r="R85" i="3" s="1"/>
  <c r="P232" i="3"/>
  <c r="P85" i="3" s="1"/>
  <c r="AU56" i="1" s="1"/>
  <c r="BK487" i="2"/>
  <c r="J487" i="2" s="1"/>
  <c r="J69" i="2" s="1"/>
  <c r="T87" i="7"/>
  <c r="BK86" i="4"/>
  <c r="J86" i="4" s="1"/>
  <c r="J30" i="4" s="1"/>
  <c r="AG57" i="1" s="1"/>
  <c r="BK84" i="6"/>
  <c r="J84" i="6" s="1"/>
  <c r="J30" i="6" s="1"/>
  <c r="AG59" i="1" s="1"/>
  <c r="J288" i="3"/>
  <c r="J65" i="3" s="1"/>
  <c r="BK185" i="8"/>
  <c r="J185" i="8" s="1"/>
  <c r="J77" i="8" s="1"/>
  <c r="R107" i="2"/>
  <c r="R86" i="4"/>
  <c r="T487" i="2"/>
  <c r="BK107" i="2"/>
  <c r="T107" i="2"/>
  <c r="P83" i="9"/>
  <c r="AU62" i="1"/>
  <c r="P105" i="8"/>
  <c r="T83" i="9"/>
  <c r="P84" i="6"/>
  <c r="AU59" i="1"/>
  <c r="P487" i="2"/>
  <c r="P107" i="2"/>
  <c r="P87" i="7"/>
  <c r="AU60" i="1" s="1"/>
  <c r="R105" i="8"/>
  <c r="R104" i="8" s="1"/>
  <c r="P86" i="5"/>
  <c r="AU58" i="1" s="1"/>
  <c r="T86" i="5"/>
  <c r="R487" i="2"/>
  <c r="R87" i="7"/>
  <c r="T85" i="3"/>
  <c r="R86" i="5"/>
  <c r="P86" i="4"/>
  <c r="AU57" i="1"/>
  <c r="R84" i="6"/>
  <c r="R83" i="9"/>
  <c r="T163" i="8"/>
  <c r="T86" i="4"/>
  <c r="BK105" i="8"/>
  <c r="J105" i="8" s="1"/>
  <c r="J60" i="8" s="1"/>
  <c r="T105" i="8"/>
  <c r="T104" i="8" s="1"/>
  <c r="T84" i="6"/>
  <c r="BK83" i="9"/>
  <c r="J83" i="9"/>
  <c r="J59" i="9" s="1"/>
  <c r="P163" i="8"/>
  <c r="BK87" i="7"/>
  <c r="J87" i="7" s="1"/>
  <c r="J59" i="7" s="1"/>
  <c r="BK84" i="11"/>
  <c r="J84" i="11" s="1"/>
  <c r="J60" i="11" s="1"/>
  <c r="BK81" i="10"/>
  <c r="J81" i="10" s="1"/>
  <c r="J59" i="10" s="1"/>
  <c r="J34" i="2"/>
  <c r="AW55" i="1" s="1"/>
  <c r="AT55" i="1" s="1"/>
  <c r="BA58" i="1"/>
  <c r="BA60" i="1"/>
  <c r="J34" i="9"/>
  <c r="AW62" i="1" s="1"/>
  <c r="AT62" i="1" s="1"/>
  <c r="J34" i="11"/>
  <c r="AW64" i="1" s="1"/>
  <c r="AT64" i="1" s="1"/>
  <c r="F34" i="4"/>
  <c r="BA57" i="1" s="1"/>
  <c r="F33" i="6"/>
  <c r="AZ59" i="1" s="1"/>
  <c r="AZ54" i="1" s="1"/>
  <c r="W29" i="1" s="1"/>
  <c r="J34" i="10"/>
  <c r="AW63" i="1" s="1"/>
  <c r="AT63" i="1" s="1"/>
  <c r="BD54" i="1"/>
  <c r="W33" i="1" s="1"/>
  <c r="F34" i="2"/>
  <c r="BA55" i="1" s="1"/>
  <c r="J34" i="3"/>
  <c r="AW56" i="1" s="1"/>
  <c r="AT56" i="1" s="1"/>
  <c r="J34" i="8"/>
  <c r="AW61" i="1" s="1"/>
  <c r="AT61" i="1" s="1"/>
  <c r="F34" i="3"/>
  <c r="BA56" i="1" s="1"/>
  <c r="F34" i="8"/>
  <c r="BA61" i="1" s="1"/>
  <c r="J34" i="4"/>
  <c r="AW57" i="1" s="1"/>
  <c r="AT57" i="1" s="1"/>
  <c r="J33" i="6"/>
  <c r="AV59" i="1" s="1"/>
  <c r="AT59" i="1" s="1"/>
  <c r="F34" i="10"/>
  <c r="BA63" i="1" s="1"/>
  <c r="BC54" i="1"/>
  <c r="AY54" i="1" s="1"/>
  <c r="J34" i="7"/>
  <c r="AW60" i="1" s="1"/>
  <c r="F34" i="9"/>
  <c r="BA62" i="1" s="1"/>
  <c r="F34" i="11"/>
  <c r="BA64" i="1" s="1"/>
  <c r="BB54" i="1"/>
  <c r="W31" i="1" s="1"/>
  <c r="AT60" i="1" l="1"/>
  <c r="AW54" i="1"/>
  <c r="AN59" i="1"/>
  <c r="AN57" i="1"/>
  <c r="J59" i="4"/>
  <c r="AN58" i="1"/>
  <c r="J59" i="5"/>
  <c r="BK85" i="3"/>
  <c r="J85" i="3" s="1"/>
  <c r="J59" i="3" s="1"/>
  <c r="T106" i="2"/>
  <c r="BK106" i="2"/>
  <c r="J106" i="2" s="1"/>
  <c r="J30" i="2" s="1"/>
  <c r="AG55" i="1" s="1"/>
  <c r="AN55" i="1" s="1"/>
  <c r="J107" i="2"/>
  <c r="J60" i="2" s="1"/>
  <c r="J59" i="6"/>
  <c r="P106" i="2"/>
  <c r="AU55" i="1" s="1"/>
  <c r="R106" i="2"/>
  <c r="P104" i="8"/>
  <c r="AU61" i="1"/>
  <c r="BK104" i="8"/>
  <c r="J104" i="8"/>
  <c r="J59" i="8" s="1"/>
  <c r="BK83" i="11"/>
  <c r="J83" i="11" s="1"/>
  <c r="J59" i="11" s="1"/>
  <c r="J39" i="6"/>
  <c r="J39" i="5"/>
  <c r="J39" i="4"/>
  <c r="AV54" i="1"/>
  <c r="AK29" i="1" s="1"/>
  <c r="J30" i="7"/>
  <c r="AG60" i="1" s="1"/>
  <c r="AX54" i="1"/>
  <c r="J30" i="9"/>
  <c r="AG62" i="1" s="1"/>
  <c r="BA54" i="1"/>
  <c r="W30" i="1" s="1"/>
  <c r="J30" i="10"/>
  <c r="AG63" i="1" s="1"/>
  <c r="W32" i="1"/>
  <c r="J30" i="3" l="1"/>
  <c r="AG56" i="1" s="1"/>
  <c r="AN56" i="1" s="1"/>
  <c r="J59" i="2"/>
  <c r="J39" i="2"/>
  <c r="AU54" i="1"/>
  <c r="J39" i="9"/>
  <c r="J39" i="7"/>
  <c r="J39" i="10"/>
  <c r="AN63" i="1"/>
  <c r="AN62" i="1"/>
  <c r="AN60" i="1"/>
  <c r="J30" i="11"/>
  <c r="AG64" i="1" s="1"/>
  <c r="J30" i="8"/>
  <c r="AG61" i="1" s="1"/>
  <c r="AN61" i="1" s="1"/>
  <c r="AK30" i="1"/>
  <c r="J39" i="3" l="1"/>
  <c r="J39" i="8"/>
  <c r="J39" i="11"/>
  <c r="AN64" i="1"/>
  <c r="AG54" i="1"/>
  <c r="AT54" i="1"/>
  <c r="AK26" i="1" l="1"/>
  <c r="AK35" i="1" s="1"/>
  <c r="AN54" i="1"/>
</calcChain>
</file>

<file path=xl/sharedStrings.xml><?xml version="1.0" encoding="utf-8"?>
<sst xmlns="http://schemas.openxmlformats.org/spreadsheetml/2006/main" count="19254" uniqueCount="3187">
  <si>
    <t>Export Komplet</t>
  </si>
  <si>
    <t>VZ</t>
  </si>
  <si>
    <t>2.0</t>
  </si>
  <si>
    <t/>
  </si>
  <si>
    <t>False</t>
  </si>
  <si>
    <t>{b5436887-7aed-4c24-b2d5-b0fbd06ba03d}</t>
  </si>
  <si>
    <t>&gt;&gt;  skryté sloupce  &lt;&lt;</t>
  </si>
  <si>
    <t>0,01</t>
  </si>
  <si>
    <t>21</t>
  </si>
  <si>
    <t>15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</si>
  <si>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</si>
  <si>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</si>
  <si>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</si>
  <si>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</si>
  <si>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</si>
  <si>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B</t>
  </si>
  <si>
    <t>Měnit lze pouze buňky se žlutým podbarvením!_x000D_
_x000D_
1) v Rekapitulaci stavby vyplňte údaje o Uchazeči (přenesou se do ostatních sestav i v jiných listech)_x000D_
_x000D_
2) na vybraných listech vyplňte v sestavě Soupis prací ceny u položek</t>
  </si>
  <si>
    <t>Stavba:</t>
  </si>
  <si>
    <t>Přestavba a rozšíření domova pro seniory Jiráskova č.p.193 Broumov - CHRÁNĚNÉ BYTY</t>
  </si>
  <si>
    <t>KSO:</t>
  </si>
  <si>
    <t>CC-CZ:</t>
  </si>
  <si>
    <t>Místo:</t>
  </si>
  <si>
    <t xml:space="preserve"> </t>
  </si>
  <si>
    <t>Datum:</t>
  </si>
  <si>
    <t>4. 3. 2022</t>
  </si>
  <si>
    <t>Zadavatel:</t>
  </si>
  <si>
    <t>IČ:</t>
  </si>
  <si>
    <t>Město Broumov, třída Masarykova 239</t>
  </si>
  <si>
    <t>DIČ:</t>
  </si>
  <si>
    <t>Uchazeč:</t>
  </si>
  <si>
    <t>Vyplň údaj</t>
  </si>
  <si>
    <t>Projektant:</t>
  </si>
  <si>
    <t>True</t>
  </si>
  <si>
    <t>Zpracovatel: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</si>
  <si>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</si>
  <si>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webu www.podminky.urs.cz.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</si>
  <si>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</si>
  <si>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</si>
  <si>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</si>
  <si>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</si>
  <si>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</si>
  <si>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</si>
  <si>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</si>
  <si>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</si>
  <si>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</si>
  <si>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</si>
  <si>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</si>
  <si>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</si>
  <si>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</si>
  <si>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</si>
  <si>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</si>
  <si>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</si>
  <si>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</si>
  <si>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</si>
  <si>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</si>
  <si>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</si>
  <si>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</si>
  <si>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</si>
  <si>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</si>
  <si>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</si>
  <si>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</si>
  <si>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</si>
  <si>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</si>
  <si>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</si>
  <si>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</si>
  <si>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</si>
  <si>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</si>
  <si>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</si>
  <si>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</si>
  <si>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</si>
  <si>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</si>
  <si>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</si>
  <si>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</si>
  <si>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</si>
  <si>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/</t>
  </si>
  <si>
    <t>D.1.1</t>
  </si>
  <si>
    <t>Architektonicko-stavební řešení</t>
  </si>
  <si>
    <t>STA</t>
  </si>
  <si>
    <t>1</t>
  </si>
  <si>
    <t>{cc774e05-60e9-4781-a40a-1073bfc8aafd}</t>
  </si>
  <si>
    <t>D.1.4</t>
  </si>
  <si>
    <t>Vytápění</t>
  </si>
  <si>
    <t>{53b3bb64-ebb1-42cc-8e51-4f4e6e8c26a4}</t>
  </si>
  <si>
    <t>D.1.5</t>
  </si>
  <si>
    <t>MaR</t>
  </si>
  <si>
    <t>{78649991-a1dc-4ba5-891a-4b478ebd384e}</t>
  </si>
  <si>
    <t>D.1.6</t>
  </si>
  <si>
    <t>Zdravotně-technic...</t>
  </si>
  <si>
    <t>{ae75550c-3a22-46d5-a405-2d0385834a2e}</t>
  </si>
  <si>
    <t>D.1.7</t>
  </si>
  <si>
    <t>VZT</t>
  </si>
  <si>
    <t>{514232ea-e3fc-4c91-acca-12676b05ea3c}</t>
  </si>
  <si>
    <t>2</t>
  </si>
  <si>
    <t>D.1.8</t>
  </si>
  <si>
    <t>Elektroinstalace-silnoproud</t>
  </si>
  <si>
    <t>{4a7d20d7-0934-4896-ba63-89c39f4cf540}</t>
  </si>
  <si>
    <t>D.1.9</t>
  </si>
  <si>
    <t>Elektroinstalace-slaboproud</t>
  </si>
  <si>
    <t>{4b315629-10cd-4484-affa-f4f815fd400f}</t>
  </si>
  <si>
    <t>D.1.10</t>
  </si>
  <si>
    <t>EPS</t>
  </si>
  <si>
    <t>{c7a6dc11-9d34-48e6-9886-f69d2130f30d}</t>
  </si>
  <si>
    <t>D.1.12</t>
  </si>
  <si>
    <t>Pokojový zvedací systém</t>
  </si>
  <si>
    <t>{6a15f03c-d33a-4f02-91df-3b1ca62a375d}</t>
  </si>
  <si>
    <t>VON</t>
  </si>
  <si>
    <t>Vedlejší a ostatní ...</t>
  </si>
  <si>
    <t>{bc4fe42b-4677-4368-80dd-5dd9ecd2bbef}</t>
  </si>
  <si>
    <t>KRYCÍ LIST SOUPISU PRACÍ</t>
  </si>
  <si>
    <t>Objekt:</t>
  </si>
  <si>
    <t>D.1.1 - Architektonicko-stavební řešení</t>
  </si>
  <si>
    <t>REKAPITULACE ČLENĚNÍ SOUPISU PRACÍ</t>
  </si>
  <si>
    <t>Kód dílu - Popis</t>
  </si>
  <si>
    <t>Cena celkem [CZK]</t>
  </si>
  <si>
    <t>-1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</si>
  <si>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</si>
  <si>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</si>
  <si>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</si>
  <si>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</si>
  <si>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</si>
  <si>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6 - Úpravy povrchů, podlahy a osazování výplní</t>
  </si>
  <si>
    <t xml:space="preserve">    9 - Ostatní konstrukce a práce, bourání</t>
  </si>
  <si>
    <t xml:space="preserve">    997 - Přesun sutě</t>
  </si>
  <si>
    <t xml:space="preserve">    998 - Přesun hmot</t>
  </si>
  <si>
    <t>PSV - Práce a dodávky PSV</t>
  </si>
  <si>
    <t xml:space="preserve">    711 - Izolace proti vodě, vlhkosti a plynům</t>
  </si>
  <si>
    <t xml:space="preserve">    712 - Povlakové krytiny</t>
  </si>
  <si>
    <t xml:space="preserve">    713 - Izolace tepelné</t>
  </si>
  <si>
    <t xml:space="preserve">    721 - Zdravotechnika - vnitřní kanalizace</t>
  </si>
  <si>
    <t xml:space="preserve">    760 - Výplně otvorů</t>
  </si>
  <si>
    <t xml:space="preserve">    762 - Konstrukce tesařské</t>
  </si>
  <si>
    <t xml:space="preserve">    763 - Konstrukce suché výstavby</t>
  </si>
  <si>
    <t xml:space="preserve">    764 - Konstrukce klempířské</t>
  </si>
  <si>
    <t xml:space="preserve">    765 - Krytina skládaná</t>
  </si>
  <si>
    <t xml:space="preserve">    766 - Konstrukce truhlářské</t>
  </si>
  <si>
    <t xml:space="preserve">    767 - Konstrukce zámečnické</t>
  </si>
  <si>
    <t xml:space="preserve">    771 - Podlahy z dlaždic</t>
  </si>
  <si>
    <t xml:space="preserve">    773 - Podlahy z litého teraca</t>
  </si>
  <si>
    <t xml:space="preserve">    776 - Podlahy povlakové</t>
  </si>
  <si>
    <t xml:space="preserve">    781 - Dokončovací práce - obklady</t>
  </si>
  <si>
    <t xml:space="preserve">    783 - Dokončovací práce - nátěry</t>
  </si>
  <si>
    <t xml:space="preserve">    784 - Dokončovací práce - malby a tapety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</si>
  <si>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</si>
  <si>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</si>
  <si>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</si>
  <si>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</si>
  <si>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</si>
  <si>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</si>
  <si>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</si>
  <si>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</si>
  <si>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</si>
  <si>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</si>
  <si>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</si>
  <si>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</si>
  <si>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</si>
  <si>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</si>
  <si>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</si>
  <si>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</si>
  <si>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</si>
  <si>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</si>
  <si>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131251104</t>
  </si>
  <si>
    <t>Hloubení nezapažených jam a zářezů strojně s urovnáním dna do předepsaného profilu a spádu v hornině třídy těžitelnosti I skupiny 3 přes 100 do 500 m3</t>
  </si>
  <si>
    <t>m3</t>
  </si>
  <si>
    <t>CS ÚRS 2021 01</t>
  </si>
  <si>
    <t>4</t>
  </si>
  <si>
    <t>-1386872187</t>
  </si>
  <si>
    <t>Online PSC</t>
  </si>
  <si>
    <t>https://podminky.urs.cz/item/CS_URS_2021_01/131251104</t>
  </si>
  <si>
    <t>VV</t>
  </si>
  <si>
    <t>0,9m2*16m + 0,2m* 135m2 +20m2*2,5m + 12m2*2,5m</t>
  </si>
  <si>
    <t>121,4</t>
  </si>
  <si>
    <t>162351103</t>
  </si>
  <si>
    <t>Vodorovné přemístění výkopku nebo sypaniny po suchu na obvyklém dopravním prostředku, bez naložení výkopku, avšak se složením bez rozhrnutí z horniny třídy těžitelnosti I skupiny 1 až 3 na vzdálenost přes 50 do 500 m</t>
  </si>
  <si>
    <t>-1504642308</t>
  </si>
  <si>
    <t>https://podminky.urs.cz/item/CS_URS_2021_01/162351103</t>
  </si>
  <si>
    <t>na meziskládku a zpět do zásypů</t>
  </si>
  <si>
    <t>121,4*2</t>
  </si>
  <si>
    <t>3</t>
  </si>
  <si>
    <t>162751117</t>
  </si>
  <si>
    <t>Vodorovné přemístění výkopku nebo sypaniny po suchu na obvyklém dopravním prostředku, bez naložení výkopku, avšak se složením bez rozhrnutí z horniny třídy těžitelnosti I skupiny 1 až 3 na vzdálenost přes 9 000 do 10 000 m</t>
  </si>
  <si>
    <t>-1484872411</t>
  </si>
  <si>
    <t>https://podminky.urs.cz/item/CS_URS_2021_01/162751117</t>
  </si>
  <si>
    <t>piloty</t>
  </si>
  <si>
    <t>97,5*3,14*0,5*0,5</t>
  </si>
  <si>
    <t>162751119</t>
  </si>
  <si>
    <t xml:space="preserve"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 </t>
  </si>
  <si>
    <t>1533958486</t>
  </si>
  <si>
    <t>https://podminky.urs.cz/item/CS_URS_2021_01/162751119</t>
  </si>
  <si>
    <t>76,538*10</t>
  </si>
  <si>
    <t>5</t>
  </si>
  <si>
    <t>167151111</t>
  </si>
  <si>
    <t>Nakládání, skládání a překládání neulehlého výkopku nebo sypaniny strojně nakládání, množství přes 100 m3, z hornin třídy těžitelnosti I, skupiny 1 až 3</t>
  </si>
  <si>
    <t>1358507472</t>
  </si>
  <si>
    <t>https://podminky.urs.cz/item/CS_URS_2021_01/167151111</t>
  </si>
  <si>
    <t>6</t>
  </si>
  <si>
    <t>171201221</t>
  </si>
  <si>
    <t>Poplatek za uložení stavebního odpadu na skládce (skládkovné) zeminy a kamení zatříděného do Katalogu odpadů pod kódem 17 05 04</t>
  </si>
  <si>
    <t>t</t>
  </si>
  <si>
    <t>126679322</t>
  </si>
  <si>
    <t>https://podminky.urs.cz/item/CS_URS_2021_01/171201221</t>
  </si>
  <si>
    <t>76,538*1,8</t>
  </si>
  <si>
    <t>7</t>
  </si>
  <si>
    <t>171251201</t>
  </si>
  <si>
    <t>Uložení sypaniny na skládky nebo meziskládky bez hutnění s upravením uložené sypaniny do předepsaného tvaru</t>
  </si>
  <si>
    <t>-1169249593</t>
  </si>
  <si>
    <t>https://podminky.urs.cz/item/CS_URS_2021_01/171251201</t>
  </si>
  <si>
    <t>121,4+76,538</t>
  </si>
  <si>
    <t>8</t>
  </si>
  <si>
    <t>174151101</t>
  </si>
  <si>
    <t>Zásyp sypaninou z jakékoliv horniny strojně s uložením výkopku ve vrstvách se zhutněním jam, šachet, rýh nebo kolem objektů v těchto vykopávkách</t>
  </si>
  <si>
    <t>1382150663</t>
  </si>
  <si>
    <t>https://podminky.urs.cz/item/CS_URS_2021_01/174151101</t>
  </si>
  <si>
    <t>10m2*15,5m + 30m2*3,5m + 6m2*2,5m</t>
  </si>
  <si>
    <t>275</t>
  </si>
  <si>
    <t>9</t>
  </si>
  <si>
    <t>M</t>
  </si>
  <si>
    <t>10364100</t>
  </si>
  <si>
    <t>zemina pro terénní úpravy - tříděná</t>
  </si>
  <si>
    <t>-1695393168</t>
  </si>
  <si>
    <t>(275-121,4)*1,8</t>
  </si>
  <si>
    <t>Zakládání</t>
  </si>
  <si>
    <t>10</t>
  </si>
  <si>
    <t>213311113</t>
  </si>
  <si>
    <t>Polštáře zhutněné pod základy z kameniva hrubého drceného, frakce 16 - 63 mm</t>
  </si>
  <si>
    <t>-119860522</t>
  </si>
  <si>
    <t>https://podminky.urs.cz/item/CS_URS_2021_01/213311113</t>
  </si>
  <si>
    <t>3,7m*2,35m*0,2m + 3,7m*2,35m*0,2m + 2,0m*2,35m*0,2m</t>
  </si>
  <si>
    <t>4,4</t>
  </si>
  <si>
    <t>11</t>
  </si>
  <si>
    <t>224311114</t>
  </si>
  <si>
    <t>Maloprofilové vrty průběžným sacím vrtáním průměru přes 93 do 156 mm do úklonu 45° v hl 0 až 25 m v hornině tř. III a IV</t>
  </si>
  <si>
    <t>m</t>
  </si>
  <si>
    <t>1920288764</t>
  </si>
  <si>
    <t>https://podminky.urs.cz/item/CS_URS_2021_01/224311114</t>
  </si>
  <si>
    <t>3*3</t>
  </si>
  <si>
    <t>12</t>
  </si>
  <si>
    <t>226113213</t>
  </si>
  <si>
    <t>Velkoprofilové vrty náběrovým vrtáním svislé nezapažené průměru přes 850 do 1050 mm, v hl přes 5 m v hornině tř. III</t>
  </si>
  <si>
    <t>1043756935</t>
  </si>
  <si>
    <t>https://podminky.urs.cz/item/CS_URS_2021_01/226113213</t>
  </si>
  <si>
    <t>6,5*15</t>
  </si>
  <si>
    <t>13</t>
  </si>
  <si>
    <t>231212113</t>
  </si>
  <si>
    <t>Zřízení výplně pilot zapažených s vytažením pažnic z vrtu svislých z betonu železového, v hl od 0 do 10 m, při průměru piloty přes 650 do 1250 mm</t>
  </si>
  <si>
    <t>724871085</t>
  </si>
  <si>
    <t>https://podminky.urs.cz/item/CS_URS_2021_01/231212113</t>
  </si>
  <si>
    <t>14</t>
  </si>
  <si>
    <t>58933328</t>
  </si>
  <si>
    <t>beton C 30/37 XF1 kamenivo frakce 0/8</t>
  </si>
  <si>
    <t>-890638097</t>
  </si>
  <si>
    <t>97,5*3,14*0,5*0,5*1,05</t>
  </si>
  <si>
    <t>231611114</t>
  </si>
  <si>
    <t>Výztuž pilot betonovaných do země z oceli 10 505 (R)</t>
  </si>
  <si>
    <t>1767750885</t>
  </si>
  <si>
    <t>https://podminky.urs.cz/item/CS_URS_2021_01/231611114</t>
  </si>
  <si>
    <t>16</t>
  </si>
  <si>
    <t>272361821</t>
  </si>
  <si>
    <t>Výztuž základů kleneb z betonářské oceli 10 505 (R) nebo BSt 500</t>
  </si>
  <si>
    <t>-1919265385</t>
  </si>
  <si>
    <t>https://podminky.urs.cz/item/CS_URS_2021_01/272361821</t>
  </si>
  <si>
    <t>17</t>
  </si>
  <si>
    <t>273313511</t>
  </si>
  <si>
    <t>Základy z betonu prostého desky z betonu kamenem neprokládaného tř. C 12/15</t>
  </si>
  <si>
    <t>1556387011</t>
  </si>
  <si>
    <t>https://podminky.urs.cz/item/CS_URS_2021_01/273313511</t>
  </si>
  <si>
    <t>Podkladní beton C12/15 pod základové pasy</t>
  </si>
  <si>
    <t>(9,2+9,2+9,2+9,2+14,7+8,5)*1,1*0,1 + 32*0,01</t>
  </si>
  <si>
    <t>podkladní beton</t>
  </si>
  <si>
    <t>(3,7*2,35*0,1)*2 + 2*2,35*0,1</t>
  </si>
  <si>
    <t>Součet</t>
  </si>
  <si>
    <t>18</t>
  </si>
  <si>
    <t>273321311</t>
  </si>
  <si>
    <t>Základy z betonu železového (bez výztuže) desky z betonu bez zvláštních nároků na prostředí tř. C 16/20</t>
  </si>
  <si>
    <t>-1659913347</t>
  </si>
  <si>
    <t>https://podminky.urs.cz/item/CS_URS_2021_01/273321311</t>
  </si>
  <si>
    <t>133*0,15</t>
  </si>
  <si>
    <t>19</t>
  </si>
  <si>
    <t>273321611</t>
  </si>
  <si>
    <t>Základy z betonu železového (bez výztuže) desky z betonu bez zvláštních nároků na prostředí tř. C 30/37</t>
  </si>
  <si>
    <t>-233316764</t>
  </si>
  <si>
    <t>https://podminky.urs.cz/item/CS_URS_2021_01/273321611</t>
  </si>
  <si>
    <t>7m2*0,3m + 7m2*0,3m+ 3,2m2*0,3m</t>
  </si>
  <si>
    <t>5,2</t>
  </si>
  <si>
    <t>20</t>
  </si>
  <si>
    <t>273351121</t>
  </si>
  <si>
    <t>Bednění základů desek zřízení</t>
  </si>
  <si>
    <t>m2</t>
  </si>
  <si>
    <t>-880855132</t>
  </si>
  <si>
    <t>https://podminky.urs.cz/item/CS_URS_2021_01/273351121</t>
  </si>
  <si>
    <t>47,6*0,15</t>
  </si>
  <si>
    <t>(5,7+7,4+7,4)*0,3</t>
  </si>
  <si>
    <t>273351122</t>
  </si>
  <si>
    <t>Bednění základů desek odstranění</t>
  </si>
  <si>
    <t>-604159441</t>
  </si>
  <si>
    <t>https://podminky.urs.cz/item/CS_URS_2021_01/273351122</t>
  </si>
  <si>
    <t>22</t>
  </si>
  <si>
    <t>273361821</t>
  </si>
  <si>
    <t>Výztuž základů desek z betonářské oceli 10 505 (R) nebo BSt 500</t>
  </si>
  <si>
    <t>-1907432343</t>
  </si>
  <si>
    <t>https://podminky.urs.cz/item/CS_URS_2021_01/273361821</t>
  </si>
  <si>
    <t>23</t>
  </si>
  <si>
    <t>274321611</t>
  </si>
  <si>
    <t>Základy z betonu železového (bez výztuže) pasy z betonu bez zvláštních nároků na prostředí tř. C 30/37</t>
  </si>
  <si>
    <t>-576701338</t>
  </si>
  <si>
    <t>https://podminky.urs.cz/item/CS_URS_2021_01/274321611</t>
  </si>
  <si>
    <t>22*0,9 + 30*1,2</t>
  </si>
  <si>
    <t>24</t>
  </si>
  <si>
    <t>274351121</t>
  </si>
  <si>
    <t>Bednění základů pasů rovné zřízení</t>
  </si>
  <si>
    <t>-1271526787</t>
  </si>
  <si>
    <t>https://podminky.urs.cz/item/CS_URS_2021_01/274351121</t>
  </si>
  <si>
    <t>32,3*0,9 + 78,0*1,2 + 21,8*1,2</t>
  </si>
  <si>
    <t>25</t>
  </si>
  <si>
    <t>274351122</t>
  </si>
  <si>
    <t>Bednění základů pasů rovné odstranění</t>
  </si>
  <si>
    <t>-1315993471</t>
  </si>
  <si>
    <t>https://podminky.urs.cz/item/CS_URS_2021_01/274351122</t>
  </si>
  <si>
    <t>26</t>
  </si>
  <si>
    <t>283111113</t>
  </si>
  <si>
    <t>Zřízení ocelových, trubkových mikropilot tlakové i tahové svislé nebo odklon od svislice do 60° část hladká, průměru přes 105 do 115 mm</t>
  </si>
  <si>
    <t>1773840066</t>
  </si>
  <si>
    <t>https://podminky.urs.cz/item/CS_URS_2021_01/283111113</t>
  </si>
  <si>
    <t>2,5*3</t>
  </si>
  <si>
    <t>27</t>
  </si>
  <si>
    <t>55283918</t>
  </si>
  <si>
    <t>trubka ocelová bezešvá hladká jakost 11 353 114x3,6mm</t>
  </si>
  <si>
    <t>1950477574</t>
  </si>
  <si>
    <t>7,5*1,1 'Přepočtené koeficientem množství</t>
  </si>
  <si>
    <t>28</t>
  </si>
  <si>
    <t>283111123</t>
  </si>
  <si>
    <t>Zřízení ocelových, trubkových mikropilot tlakové i tahové svislé nebo odklon od svislice do 60° část manžetová, průměru přes 105 do 115 mm</t>
  </si>
  <si>
    <t>865107125</t>
  </si>
  <si>
    <t>https://podminky.urs.cz/item/CS_URS_2021_01/283111123</t>
  </si>
  <si>
    <t>1,5*3</t>
  </si>
  <si>
    <t>29</t>
  </si>
  <si>
    <t>55283918a</t>
  </si>
  <si>
    <t>-491632185</t>
  </si>
  <si>
    <t>4,5*1,1 'Přepočtené koeficientem množství</t>
  </si>
  <si>
    <t>30</t>
  </si>
  <si>
    <t>283131113</t>
  </si>
  <si>
    <t>Zřízení hlav trubkových mikropilot namáhaných tlakem i tahem, průměru přes 105 do 115 mm</t>
  </si>
  <si>
    <t>kus</t>
  </si>
  <si>
    <t>-1445329810</t>
  </si>
  <si>
    <t>https://podminky.urs.cz/item/CS_URS_2021_01/283131113</t>
  </si>
  <si>
    <t>31</t>
  </si>
  <si>
    <t>283001</t>
  </si>
  <si>
    <t>Hlava mikropiloty kompletní</t>
  </si>
  <si>
    <t>-870046894</t>
  </si>
  <si>
    <t>Svislé a kompletní konstrukce</t>
  </si>
  <si>
    <t>32</t>
  </si>
  <si>
    <t>311235145</t>
  </si>
  <si>
    <t>Zdivo jednovrstvé z cihel děrovaných broušených na celoplošnou tenkovrstvou maltu, pevnost cihel přes P10 do P15, tl. zdiva 250 mm</t>
  </si>
  <si>
    <t>-391979503</t>
  </si>
  <si>
    <t>https://podminky.urs.cz/item/CS_URS_2021_01/311235145</t>
  </si>
  <si>
    <t>4,0m*0,25m*2,85m + 5,0m*0,25m*3,5m</t>
  </si>
  <si>
    <t>28,95</t>
  </si>
  <si>
    <t>33</t>
  </si>
  <si>
    <t>311235161</t>
  </si>
  <si>
    <t>Zdivo jednovrstvé z cihel děrovaných broušených na celoplošnou tenkovrstvou maltu, pevnost cihel přes P10 do P15, tl. zdiva 300 mm</t>
  </si>
  <si>
    <t>1659611587</t>
  </si>
  <si>
    <t>https://podminky.urs.cz/item/CS_URS_2021_01/311235161</t>
  </si>
  <si>
    <t>(2,7 + 1,8)*2,85</t>
  </si>
  <si>
    <t>34</t>
  </si>
  <si>
    <t>311235211</t>
  </si>
  <si>
    <t>Zdivo jednovrstvé z cihel děrovaných broušených na celoplošnou tenkovrstvou maltu, pevnost cihel do P10, tl. zdiva 400 mm</t>
  </si>
  <si>
    <t>1354310452</t>
  </si>
  <si>
    <t>https://podminky.urs.cz/item/CS_URS_2021_01/311235211</t>
  </si>
  <si>
    <t>(1,2*1,5 + 0,9*1,5 + 0,9*1,5)*3</t>
  </si>
  <si>
    <t>35</t>
  </si>
  <si>
    <t>311236121</t>
  </si>
  <si>
    <t>Zdivo jednovrstvé zvukově izolační z cihel děrovaných spojených na pero a drážku na maltu cementovou M10, pevnost cihel do P15, tl. zdiva 250 mm</t>
  </si>
  <si>
    <t>1328885398</t>
  </si>
  <si>
    <t>https://podminky.urs.cz/item/CS_URS_2021_01/311236121</t>
  </si>
  <si>
    <t>(4m2+2,1m2)*8,8m - (1,2m*2,3m*0,25m)*4*3</t>
  </si>
  <si>
    <t>181,6</t>
  </si>
  <si>
    <t>36</t>
  </si>
  <si>
    <t>311238652</t>
  </si>
  <si>
    <t>Zdivo jednovrstvé tepelně izolační z cihel děrovaných broušených s integrovanou izolací z hydrofobizované minerální vlny na tenkovrstvou maltu, součinitel prostupu tepla U přes 0,14 do 0,18, pevnost cihel P8, tl. zdiva 380 mm</t>
  </si>
  <si>
    <t>-232494569</t>
  </si>
  <si>
    <t>https://podminky.urs.cz/item/CS_URS_2021_01/311238652</t>
  </si>
  <si>
    <t>17,5m2*2,85m + 17,5m2*2,75m + 17,5m2*2,75m - (1,2m*1,5m*0,38m)*24 + 30m2*0,38m</t>
  </si>
  <si>
    <t>377,4</t>
  </si>
  <si>
    <t>37</t>
  </si>
  <si>
    <t>317142422</t>
  </si>
  <si>
    <t>Překlady nenosné z pórobetonu osazené do tenkého maltového lože, výšky do 250 mm, šířky překladu 100 mm, délky překladu přes 1000 do 1250 mm</t>
  </si>
  <si>
    <t>1455300412</t>
  </si>
  <si>
    <t>https://podminky.urs.cz/item/CS_URS_2021_01/317142422</t>
  </si>
  <si>
    <t>38</t>
  </si>
  <si>
    <t>317168053</t>
  </si>
  <si>
    <t>Překlady keramické vysoké osazené do maltového lože, šířky překladu 70 mm výšky 238 mm, délky 1500 mm</t>
  </si>
  <si>
    <t>1622128957</t>
  </si>
  <si>
    <t>https://podminky.urs.cz/item/CS_URS_2021_01/317168053</t>
  </si>
  <si>
    <t>39</t>
  </si>
  <si>
    <t>317168056</t>
  </si>
  <si>
    <t>Překlady keramické vysoké osazené do maltového lože, šířky překladu 70 mm výšky 238 mm, délky 2250 mm</t>
  </si>
  <si>
    <t>21033044</t>
  </si>
  <si>
    <t>https://podminky.urs.cz/item/CS_URS_2021_01/317168056</t>
  </si>
  <si>
    <t>40</t>
  </si>
  <si>
    <t>317998121</t>
  </si>
  <si>
    <t>Izolace tepelná mezi překlady z pěnového polystyrenu jakékoliv výšky, tloušťky přes 30 do 50 mm</t>
  </si>
  <si>
    <t>246199884</t>
  </si>
  <si>
    <t>https://podminky.urs.cz/item/CS_URS_2021_01/317998121</t>
  </si>
  <si>
    <t>41</t>
  </si>
  <si>
    <t>341321610</t>
  </si>
  <si>
    <t>Stěny a příčky z betonu železového (bez výztuže) nosné tř. C 30/37</t>
  </si>
  <si>
    <t>-2016381913</t>
  </si>
  <si>
    <t>https://podminky.urs.cz/item/CS_URS_2021_01/341321610</t>
  </si>
  <si>
    <t>6,3</t>
  </si>
  <si>
    <t>42</t>
  </si>
  <si>
    <t>341351111</t>
  </si>
  <si>
    <t>Bednění stěn a příček nosných rovné oboustranné za každou stranu zřízení</t>
  </si>
  <si>
    <t>-1302887218</t>
  </si>
  <si>
    <t>https://podminky.urs.cz/item/CS_URS_2021_01/341351111</t>
  </si>
  <si>
    <t>14,4m*1,6m + 14,4m*1,6m + 11m*1,6m</t>
  </si>
  <si>
    <t>64</t>
  </si>
  <si>
    <t>43</t>
  </si>
  <si>
    <t>341351112</t>
  </si>
  <si>
    <t>Bednění stěn a příček nosných rovné oboustranné za každou stranu odstranění</t>
  </si>
  <si>
    <t>-1067551823</t>
  </si>
  <si>
    <t>https://podminky.urs.cz/item/CS_URS_2021_01/341351112</t>
  </si>
  <si>
    <t>44</t>
  </si>
  <si>
    <t>341361821</t>
  </si>
  <si>
    <t>Výztuž stěn a příček nosných svislých nebo šikmých, rovných nebo oblých z betonářské oceli 10 505 (R) nebo BSt 500</t>
  </si>
  <si>
    <t>-738035642</t>
  </si>
  <si>
    <t>https://podminky.urs.cz/item/CS_URS_2021_01/341361821</t>
  </si>
  <si>
    <t>45</t>
  </si>
  <si>
    <t>342272225</t>
  </si>
  <si>
    <t>Příčky z pórobetonových tvárnic hladkých na tenké maltové lože objemová hmotnost do 500 kg/m3, tloušťka příčky 100 mm</t>
  </si>
  <si>
    <t>2042230828</t>
  </si>
  <si>
    <t>https://podminky.urs.cz/item/CS_URS_2021_01/342272225</t>
  </si>
  <si>
    <t>(2,3m+2,9m+2,9m+1,5m+2,6m+1,5m+2,6m+1,5m+1m+2,5m+2,6m+2,6m+1,5m+2,6m+1,5m+1,5m+2,5m+4,1m+1,5m+</t>
  </si>
  <si>
    <t>2,5m+1,5m+2,6m+1,5m+2,5m+1,5m+4,1m+2,5m+1,5m)*2,85m + (2,9m+2,3m+2,9m+2,9m+1,5m+2,7m+2,7m+3,8m+</t>
  </si>
  <si>
    <t>1,0m+2,5m+2,5m+1,5m+1,5m+2,5m+2,5m+1,5m+2,5m+1,5m+4,1m+2,5m+1,5m+2,5m+1,5m+2,5m+1,5m+4,1m+2,5m+</t>
  </si>
  <si>
    <t>1,6m)*2,75m + (2,9m+2,9m+2,9m+2,2m+2,5m+1,5m+2,5m+1,5m+2,5m+1,5m+2,5m+1,0m+2,5m+1,5m+2,5m+1,5m+</t>
  </si>
  <si>
    <t>2,5m+1,5m+2,5m+1,5m+2,5m+1,5m+4,1m+2,5m+1,5m+2,5m+1,5m+4,1+2,5m+1,5m)*2,75m + 2m*2,9m</t>
  </si>
  <si>
    <t>552,1</t>
  </si>
  <si>
    <t>46</t>
  </si>
  <si>
    <t>342272235</t>
  </si>
  <si>
    <t>Příčky z pórobetonových tvárnic hladkých na tenké maltové lože objemová hmotnost do 500 kg/m3, tloušťka příčky 125 mm</t>
  </si>
  <si>
    <t>973213087</t>
  </si>
  <si>
    <t>https://podminky.urs.cz/item/CS_URS_2021_01/342272235</t>
  </si>
  <si>
    <t>(2,6m+2,6m+2,6m+2,6m+2,6m+2,6m+2,6m+3,0m+2,6m+2,6m+2,6m)*2,85m + (2,6m+2,6m+2,6m+2,6m+2,6m+2,6m+</t>
  </si>
  <si>
    <t>+2,6m+2,5m)*2,75m + (2,6m+2,6m+2,6m+2,6m+2,6m+2,6m+2,6m+2,6m+2,6m+2,6m)*2,75m</t>
  </si>
  <si>
    <t>219</t>
  </si>
  <si>
    <t>47</t>
  </si>
  <si>
    <t>342272245</t>
  </si>
  <si>
    <t>Příčky z pórobetonových tvárnic hladkých na tenké maltové lože objemová hmotnost do 500 kg/m3, tloušťka příčky 150 mm</t>
  </si>
  <si>
    <t>1079051186</t>
  </si>
  <si>
    <t>https://podminky.urs.cz/item/CS_URS_2021_01/342272245</t>
  </si>
  <si>
    <t xml:space="preserve">(3,9m+3,0m)*2,85m + (3,9m+4,1m+7,6m+3,0m+2,6m+2,6m+4,1m)*2,75m + (3,85m+3,85m+3,0m)*2,75m + (3,85m+ </t>
  </si>
  <si>
    <t>3,85m+6,3m+3,0m+1,1m+5,5m+2,6m+4,1m+5,6m+2,5m+2,5m)*2,85m</t>
  </si>
  <si>
    <t>246,6</t>
  </si>
  <si>
    <t>Vodorovné konstrukce</t>
  </si>
  <si>
    <t>48</t>
  </si>
  <si>
    <t>411168334</t>
  </si>
  <si>
    <t>Stropy keramické z cihelných stropních vložek a keramobetonových nosníků včetně zmonolitnění konstrukce z betonu C 20/25 a svařované sítě při osové vzdálenosti nosníků 62,5 cm, z vložek výšky 15 cm (15/62,5), tloušťky stropní konstrukce 21 cm, z nosníků d</t>
  </si>
  <si>
    <t>-1290887883</t>
  </si>
  <si>
    <t>https://podminky.urs.cz/item/CS_URS_2021_01/411168334</t>
  </si>
  <si>
    <t>Stropní vložka 15/62,5</t>
  </si>
  <si>
    <t>1 440 kusů</t>
  </si>
  <si>
    <t>Stropní trám 175 délky 4,35m</t>
  </si>
  <si>
    <t>88 kusů</t>
  </si>
  <si>
    <t>Stropní trám 175 délky 2,10m</t>
  </si>
  <si>
    <t>32,00 kusů</t>
  </si>
  <si>
    <t>"plocha stropů" 267,0</t>
  </si>
  <si>
    <t>49</t>
  </si>
  <si>
    <t>411321616</t>
  </si>
  <si>
    <t>Stropy z betonu železového (bez výztuže) stropů deskových, plochých střech, desek balkonových, desek hřibových stropů včetně hlavic hřibových sloupů tř. C 30/37</t>
  </si>
  <si>
    <t>598154101</t>
  </si>
  <si>
    <t>https://podminky.urs.cz/item/CS_URS_2021_01/411321616</t>
  </si>
  <si>
    <t>134*0,25 + 48*0,13*0,3</t>
  </si>
  <si>
    <t>50</t>
  </si>
  <si>
    <t>411351011</t>
  </si>
  <si>
    <t>Bednění stropních konstrukcí - bez podpěrné konstrukce desek tloušťky stropní desky přes 5 do 25 cm zřízení</t>
  </si>
  <si>
    <t>1607308331</t>
  </si>
  <si>
    <t>https://podminky.urs.cz/item/CS_URS_2021_01/411351011</t>
  </si>
  <si>
    <t>134 + 47,5*0,6</t>
  </si>
  <si>
    <t>51</t>
  </si>
  <si>
    <t>411351012</t>
  </si>
  <si>
    <t>Bednění stropních konstrukcí - bez podpěrné konstrukce desek tloušťky stropní desky přes 5 do 25 cm odstranění</t>
  </si>
  <si>
    <t>1818493313</t>
  </si>
  <si>
    <t>https://podminky.urs.cz/item/CS_URS_2021_01/411351012</t>
  </si>
  <si>
    <t>52</t>
  </si>
  <si>
    <t>411354313</t>
  </si>
  <si>
    <t>Podpěrná konstrukce stropů - desek, kleneb a skořepin výška podepření do 4 m tloušťka stropu přes 15 do 25 cm zřízení</t>
  </si>
  <si>
    <t>1650990403</t>
  </si>
  <si>
    <t>https://podminky.urs.cz/item/CS_URS_2021_01/411354313</t>
  </si>
  <si>
    <t>53</t>
  </si>
  <si>
    <t>411354314</t>
  </si>
  <si>
    <t>Podpěrná konstrukce stropů - desek, kleneb a skořepin výška podepření do 4 m tloušťka stropu přes 15 do 25 cm odstranění</t>
  </si>
  <si>
    <t>2047514868</t>
  </si>
  <si>
    <t>https://podminky.urs.cz/item/CS_URS_2021_01/411354314</t>
  </si>
  <si>
    <t>54</t>
  </si>
  <si>
    <t>411361821</t>
  </si>
  <si>
    <t>Výztuž stropů prostě uložených, vetknutých, spojitých, deskových, trámových (žebrových, kazetových), s keramickými a jinými vložkami, konsolových nebo balkonových, hřibových včetně hlavic hřibových sloupů, plochých střech a pro zavěšení železobetonových podhledů z betonářské oceli 10 505 (R) nebo BSt 500</t>
  </si>
  <si>
    <t>1635908043</t>
  </si>
  <si>
    <t>https://podminky.urs.cz/item/CS_URS_2021_01/411361821</t>
  </si>
  <si>
    <t>55</t>
  </si>
  <si>
    <t>417238212</t>
  </si>
  <si>
    <t>Obezdívka ztužujícího věnce keramickými věncovkami včetně tepelné izolace z pěnového polystyrenu tl. 100 mm jednostranná, výška věnce přes 150 do 210 mm</t>
  </si>
  <si>
    <t>-1324151813</t>
  </si>
  <si>
    <t>https://podminky.urs.cz/item/CS_URS_2021_01/417238212</t>
  </si>
  <si>
    <t>140 kusů * 500 mm</t>
  </si>
  <si>
    <t>140*0,5</t>
  </si>
  <si>
    <t>56</t>
  </si>
  <si>
    <t>417321616</t>
  </si>
  <si>
    <t>Ztužující pásy a věnce z betonu železového (bez výztuže) tř. C 30/37</t>
  </si>
  <si>
    <t>-356403782</t>
  </si>
  <si>
    <t>https://podminky.urs.cz/item/CS_URS_2021_01/417321616</t>
  </si>
  <si>
    <t>23,6*0,25*2</t>
  </si>
  <si>
    <t>57</t>
  </si>
  <si>
    <t>417351115</t>
  </si>
  <si>
    <t>Bednění bočnic ztužujících pásů a věnců včetně vzpěr zřízení</t>
  </si>
  <si>
    <t>492858440</t>
  </si>
  <si>
    <t>https://podminky.urs.cz/item/CS_URS_2021_01/417351115</t>
  </si>
  <si>
    <t>47,5*0,25*2</t>
  </si>
  <si>
    <t>58</t>
  </si>
  <si>
    <t>417351116</t>
  </si>
  <si>
    <t>Bednění bočnic ztužujících pásů a věnců včetně vzpěr odstranění</t>
  </si>
  <si>
    <t>-2002827387</t>
  </si>
  <si>
    <t>https://podminky.urs.cz/item/CS_URS_2021_01/417351116</t>
  </si>
  <si>
    <t>59</t>
  </si>
  <si>
    <t>417361821</t>
  </si>
  <si>
    <t>Výztuž ztužujících pásů a věnců z betonářské oceli 10 505 (R) nebo BSt 500</t>
  </si>
  <si>
    <t>71988914</t>
  </si>
  <si>
    <t>https://podminky.urs.cz/item/CS_URS_2021_01/417361821</t>
  </si>
  <si>
    <t>60</t>
  </si>
  <si>
    <t>430321616</t>
  </si>
  <si>
    <t>Schodišťové konstrukce a rampy z betonu železového (bez výztuže) stupně, schodnice, ramena, podesty s nosníky tř. C 30/37</t>
  </si>
  <si>
    <t>630999541</t>
  </si>
  <si>
    <t>https://podminky.urs.cz/item/CS_URS_2021_01/430321616</t>
  </si>
  <si>
    <t>6+4+5</t>
  </si>
  <si>
    <t>61</t>
  </si>
  <si>
    <t>430361821</t>
  </si>
  <si>
    <t>Výztuž schodišťových konstrukcí a ramp stupňů, schodnic, ramen, podest s nosníky z betonářské oceli 10 505 (R) nebo BSt 500</t>
  </si>
  <si>
    <t>1419369076</t>
  </si>
  <si>
    <t>https://podminky.urs.cz/item/CS_URS_2021_01/430361821</t>
  </si>
  <si>
    <t>62</t>
  </si>
  <si>
    <t>431351121</t>
  </si>
  <si>
    <t>Bednění podest, podstupňových desek a ramp včetně podpěrné konstrukce výšky do 4 m půdorysně přímočarých zřízení</t>
  </si>
  <si>
    <t>1315968636</t>
  </si>
  <si>
    <t>https://podminky.urs.cz/item/CS_URS_2021_01/431351121</t>
  </si>
  <si>
    <t>vč. bednění stupňů</t>
  </si>
  <si>
    <t>63</t>
  </si>
  <si>
    <t>431351122</t>
  </si>
  <si>
    <t>Bednění podest, podstupňových desek a ramp včetně podpěrné konstrukce výšky do 4 m půdorysně přímočarých odstranění</t>
  </si>
  <si>
    <t>-1646707286</t>
  </si>
  <si>
    <t>https://podminky.urs.cz/item/CS_URS_2021_01/431351122</t>
  </si>
  <si>
    <t>Úpravy povrchů, podlahy a osazování výplní</t>
  </si>
  <si>
    <t>611321341</t>
  </si>
  <si>
    <t>Omítka vápenocementová vnitřních ploch nanášená strojně dvouvrstvá, tloušťky jádrové omítky do 10 mm a tloušťky štuku do 3 mm štuková vodorovných konstrukcí stropů rovných</t>
  </si>
  <si>
    <t>-733025228</t>
  </si>
  <si>
    <t>https://podminky.urs.cz/item/CS_URS_2021_01/611321341</t>
  </si>
  <si>
    <t>750+750+750+220</t>
  </si>
  <si>
    <t>65</t>
  </si>
  <si>
    <t>612321341</t>
  </si>
  <si>
    <t>Omítka vápenocementová vnitřních ploch nanášená strojně dvouvrstvá, tloušťky jádrové omítky do 10 mm a tloušťky štuku do 3 mm štuková svislých konstrukcí stěn</t>
  </si>
  <si>
    <t>-1286385066</t>
  </si>
  <si>
    <t>https://podminky.urs.cz/item/CS_URS_2021_01/612321341</t>
  </si>
  <si>
    <t>60*2,8 + 30*2,8 + 40*2,8 + (185*2,7)*3 +820 +93</t>
  </si>
  <si>
    <t>66</t>
  </si>
  <si>
    <t>612381031</t>
  </si>
  <si>
    <t>Omítka tenkovrstvá minerální vnitřních ploch včetně penetrace podkladu zrnitá, tloušťky 3,0 mm svislých konstrukcí stěn v podlaží i na schodišti</t>
  </si>
  <si>
    <t>-770579588</t>
  </si>
  <si>
    <t>https://podminky.urs.cz/item/CS_URS_2021_01/612381031</t>
  </si>
  <si>
    <t>728*2</t>
  </si>
  <si>
    <t>67</t>
  </si>
  <si>
    <t>622221111</t>
  </si>
  <si>
    <t>Montáž kontaktního zateplení lepením a mechanickým kotvením z desek z minerální vlny s kolmou orientací vláken na vnější stěny, tloušťky desek přes 40 do 80 mm, vč. veškerých lišt a profilů</t>
  </si>
  <si>
    <t>1733429296</t>
  </si>
  <si>
    <t>https://podminky.urs.cz/item/CS_URS_2021_01/622221111</t>
  </si>
  <si>
    <t>30*1</t>
  </si>
  <si>
    <t>68</t>
  </si>
  <si>
    <t>63151511</t>
  </si>
  <si>
    <t>deska tepelně izolační minerální kontaktních fasád kolmé vlákno λ=0,041 tl 80mm</t>
  </si>
  <si>
    <t>270798702</t>
  </si>
  <si>
    <t>30*1,02 'Přepočtené koeficientem množství</t>
  </si>
  <si>
    <t>69</t>
  </si>
  <si>
    <t>622321141</t>
  </si>
  <si>
    <t>Omítka vápenocementová vnějších ploch nanášená ručně dvouvrstvá, tloušťky jádrové omítky do 15 mm a tloušťky štuku do 3 mm štuková stěn</t>
  </si>
  <si>
    <t>-126149431</t>
  </si>
  <si>
    <t>https://podminky.urs.cz/item/CS_URS_2021_01/622321141</t>
  </si>
  <si>
    <t>90+145+90+345</t>
  </si>
  <si>
    <t>70</t>
  </si>
  <si>
    <t>629995101</t>
  </si>
  <si>
    <t>Očištění vnějších ploch tlakovou vodou omytím</t>
  </si>
  <si>
    <t>683235071</t>
  </si>
  <si>
    <t>https://podminky.urs.cz/item/CS_URS_2021_01/629995101</t>
  </si>
  <si>
    <t>"fasáda" 390</t>
  </si>
  <si>
    <t>71</t>
  </si>
  <si>
    <t>631311116</t>
  </si>
  <si>
    <t>Mazanina z betonu prostého bez zvýšených nároků na prostředí tl. přes 50 do 80 mm tř. C 25/30</t>
  </si>
  <si>
    <t>-1578267726</t>
  </si>
  <si>
    <t>https://podminky.urs.cz/item/CS_URS_2021_01/631311116</t>
  </si>
  <si>
    <t>(750+750+750)* 0,065</t>
  </si>
  <si>
    <t xml:space="preserve">14,7*9,1*0,07 </t>
  </si>
  <si>
    <t>72</t>
  </si>
  <si>
    <t>631311126</t>
  </si>
  <si>
    <t>Mazanina z betonu prostého bez zvýšených nároků na prostředí tl. přes 80 do 120 mm tř. C 25/30</t>
  </si>
  <si>
    <t>1605681200</t>
  </si>
  <si>
    <t>https://podminky.urs.cz/item/CS_URS_2021_01/631311126</t>
  </si>
  <si>
    <t>220*0,1</t>
  </si>
  <si>
    <t>73</t>
  </si>
  <si>
    <t>631319011</t>
  </si>
  <si>
    <t>Příplatek k cenám mazanin za úpravu povrchu mazaniny přehlazením, mazanina tl. přes 50 do 80 mm</t>
  </si>
  <si>
    <t>-2043266533</t>
  </si>
  <si>
    <t>https://podminky.urs.cz/item/CS_URS_2021_01/631319011</t>
  </si>
  <si>
    <t>74</t>
  </si>
  <si>
    <t>631319012</t>
  </si>
  <si>
    <t>Příplatek k cenám mazanin za úpravu povrchu mazaniny přehlazením, mazanina tl. přes 80 do 120 mm</t>
  </si>
  <si>
    <t>-1451844467</t>
  </si>
  <si>
    <t>https://podminky.urs.cz/item/CS_URS_2021_01/631319012</t>
  </si>
  <si>
    <t>75</t>
  </si>
  <si>
    <t>631319171</t>
  </si>
  <si>
    <t>Příplatek k cenám mazanin za stržení povrchu spodní vrstvy mazaniny latí před vložením výztuže nebo pletiva pro tl. obou vrstev mazaniny přes 50 do 80 mm</t>
  </si>
  <si>
    <t>580544444</t>
  </si>
  <si>
    <t>https://podminky.urs.cz/item/CS_URS_2021_01/631319171</t>
  </si>
  <si>
    <t>76</t>
  </si>
  <si>
    <t>631319173</t>
  </si>
  <si>
    <t>Příplatek k cenám mazanin za stržení povrchu spodní vrstvy mazaniny latí před vložením výztuže nebo pletiva pro tl. obou vrstev mazaniny přes 80 do 120 mm</t>
  </si>
  <si>
    <t>1700903355</t>
  </si>
  <si>
    <t>https://podminky.urs.cz/item/CS_URS_2021_01/631319173</t>
  </si>
  <si>
    <t>77</t>
  </si>
  <si>
    <t>631362021</t>
  </si>
  <si>
    <t>Výztuž mazanin ze svařovaných sítí KARI</t>
  </si>
  <si>
    <t>-1397008912</t>
  </si>
  <si>
    <t>https://podminky.urs.cz/item/CS_URS_2021_01/631362021</t>
  </si>
  <si>
    <t>(750*3+220+14,7*9,1)*4,44*1,15/1000</t>
  </si>
  <si>
    <t>Ostatní konstrukce a práce, bourání</t>
  </si>
  <si>
    <t>78</t>
  </si>
  <si>
    <t>9001001</t>
  </si>
  <si>
    <t>Výtah lůžkový evakuační, 3 stanice, zdvih 7m - dodávka a montáž</t>
  </si>
  <si>
    <t>-1433942863</t>
  </si>
  <si>
    <t>79</t>
  </si>
  <si>
    <t>941311112</t>
  </si>
  <si>
    <t>Montáž lešení řadového modulového lehkého pracovního s podlahami</t>
  </si>
  <si>
    <t>-410843413</t>
  </si>
  <si>
    <t>https://podminky.urs.cz/item/CS_URS_2021_01/941311112</t>
  </si>
  <si>
    <t>1300</t>
  </si>
  <si>
    <t>80</t>
  </si>
  <si>
    <t>941311211</t>
  </si>
  <si>
    <t>Montáž lešení řadového modulového lehkého pracovního s podlahami s provozním zatížením tř. 3 do 200 kg/m2 Příplatek za první a každý další den použití lešení k ceně -1111 nebo -1112</t>
  </si>
  <si>
    <t>1031138465</t>
  </si>
  <si>
    <t>https://podminky.urs.cz/item/CS_URS_2021_01/941311211</t>
  </si>
  <si>
    <t>1300*90</t>
  </si>
  <si>
    <t>81</t>
  </si>
  <si>
    <t>941311812</t>
  </si>
  <si>
    <t>Demontáž lešení řadového modulového lehkého pracovního s podlahami</t>
  </si>
  <si>
    <t>708116525</t>
  </si>
  <si>
    <t>https://podminky.urs.cz/item/CS_URS_2021_01/941311812</t>
  </si>
  <si>
    <t>82</t>
  </si>
  <si>
    <t>949101111</t>
  </si>
  <si>
    <t>Lešení pomocné pracovní pro objekty pozemních staveb pro zatížení do 150 kg/m2, o výšce lešeňové podlahy do 1,9 m</t>
  </si>
  <si>
    <t>-2033688927</t>
  </si>
  <si>
    <t>https://podminky.urs.cz/item/CS_URS_2021_01/949101111</t>
  </si>
  <si>
    <t>1086+941+142,5</t>
  </si>
  <si>
    <t>83</t>
  </si>
  <si>
    <t>962031136</t>
  </si>
  <si>
    <t>Bourání příček z cihel, tvárnic nebo příčkovek z tvárnic nebo příčkovek pálených nebo nepálených na maltu vápennou nebo vápenocementovou, tl. do 150 mm</t>
  </si>
  <si>
    <t>998055477</t>
  </si>
  <si>
    <t>https://podminky.urs.cz/item/CS_URS_2021_01/962031136</t>
  </si>
  <si>
    <t xml:space="preserve">tl. 100 mm - </t>
  </si>
  <si>
    <t>(1,5m+2,55m+2,5m+1,5m+2,5m+1,5m+3,0m+1,5m+2,5m+2,5m+1,5m+1,5m+2,5m+1,0m+2,5m+2,5m+4,5m+2,5m+7,5m)*2,9m + (2,5m+1,5m+2,45m+2,45m+1,5m+1,5m+2,45m+1,0m+3</t>
  </si>
  <si>
    <t>2,5m+1,5m+2,9m+2,45+1,5m+2,45m+1,5+2,45m+1,5m+3,0m+2,5m+1,5m+2,5m+1,5m+2,5m+1,5m+2,5m+1,5m+2,5m+</t>
  </si>
  <si>
    <t>1,5m+2,55m+1,5m)*2,75m=</t>
  </si>
  <si>
    <t>365,2</t>
  </si>
  <si>
    <t xml:space="preserve">tl. 125 mm - </t>
  </si>
  <si>
    <t>(3,9m+4,1m+4,1m+4,1m+5,1m+4,1m+4,1m+4,1m+4,1m+4,1m)*2,9m + (10m+3,9m+4,1m+4,1m+2,5m+5,1m+4,1m+</t>
  </si>
  <si>
    <t>4,1m+4,1m+4,1m+4,1m+4,1m+4,1m+4,1m+5,1m+4,1m+4,1m+4,1m+4,1m+4,1m)*2,75m=</t>
  </si>
  <si>
    <t>363,3</t>
  </si>
  <si>
    <t>84</t>
  </si>
  <si>
    <t>962032231</t>
  </si>
  <si>
    <t>Bourání zdiva nadzákladového z cihel nebo tvárnic z cihel pálených nebo vápenopískových, na maltu vápennou nebo vápenocementovou, objemu přes 1 m3</t>
  </si>
  <si>
    <t>636700545</t>
  </si>
  <si>
    <t>https://podminky.urs.cz/item/CS_URS_2021_01/962032231</t>
  </si>
  <si>
    <t>1,5m*0,3m*2,85m + 1,95m*0,3m*2,85m + 1,65m*0,3m*2,85m +</t>
  </si>
  <si>
    <t>+1,0m*0,3m*2,2m+2,5m*0,3m*2,3m + 0,5m*0,4m*2,5m+8,5m * 0,25m * 2,5m + 6,2m*0,25m*2,5m + 1,7m*0,4m*2,6m + 0,5m*0,4m*2,5m=</t>
  </si>
  <si>
    <t>18,7</t>
  </si>
  <si>
    <t>1+1,5+1,5</t>
  </si>
  <si>
    <t>85</t>
  </si>
  <si>
    <t>963051113</t>
  </si>
  <si>
    <t>Bourání železobetonových stropů deskových, tl. přes 80 mm</t>
  </si>
  <si>
    <t>-1820731562</t>
  </si>
  <si>
    <t>https://podminky.urs.cz/item/CS_URS_2021_01/963051113</t>
  </si>
  <si>
    <t>Železobetonové schodiště (2,0m2+2,0m2+2,0m2+1,5m2)*1,8m + 2,0m3 + 2,0m3</t>
  </si>
  <si>
    <t>17,5</t>
  </si>
  <si>
    <t>86</t>
  </si>
  <si>
    <t>965042141</t>
  </si>
  <si>
    <t>Bourání mazanin betonových nebo z litého asfaltu tl. do 100 mm, plochy přes 4 m2</t>
  </si>
  <si>
    <t>-208803389</t>
  </si>
  <si>
    <t>https://podminky.urs.cz/item/CS_URS_2021_01/965042141</t>
  </si>
  <si>
    <t xml:space="preserve"> (220 + 350 + 370 + 300)*0,1</t>
  </si>
  <si>
    <t>87</t>
  </si>
  <si>
    <t>965049111</t>
  </si>
  <si>
    <t>Bourání mazanin Příplatek k cenám za bourání mazanin betonových se svařovanou sítí, tl. do 100 mm</t>
  </si>
  <si>
    <t>1889050195</t>
  </si>
  <si>
    <t>https://podminky.urs.cz/item/CS_URS_2021_01/965049111</t>
  </si>
  <si>
    <t>88</t>
  </si>
  <si>
    <t>965081223</t>
  </si>
  <si>
    <t>Bourání podlah z dlaždic, s jakoukoliv výplní spár keramických tl. přes 10 mm plochy přes 1 m2, vč. soklu</t>
  </si>
  <si>
    <t>-632869906</t>
  </si>
  <si>
    <t>https://podminky.urs.cz/item/CS_URS_2021_01/965081223</t>
  </si>
  <si>
    <t>220+ 350+ 370+ 300</t>
  </si>
  <si>
    <t>89</t>
  </si>
  <si>
    <t>9680001</t>
  </si>
  <si>
    <t>Vybourání stávajícího výtahu - 3 stanice, vnitřní rozměr šachty 2,7m * 1,9m * 12,1m</t>
  </si>
  <si>
    <t>-270017023</t>
  </si>
  <si>
    <t>90</t>
  </si>
  <si>
    <t>968072455</t>
  </si>
  <si>
    <t>Vybourání kovových rámů oken s křídly, dveřních zárubní, vrat, stěn, ostění nebo obkladů dveřních zárubní, plochy do 2 m2</t>
  </si>
  <si>
    <t>-146950364</t>
  </si>
  <si>
    <t>https://podminky.urs.cz/item/CS_URS_2021_01/968072455</t>
  </si>
  <si>
    <t>Vnitřní dřevěné dveře 600/1970</t>
  </si>
  <si>
    <t>2*0,6*1,97</t>
  </si>
  <si>
    <t>Vnitřní dřevěné dveře 900/1970</t>
  </si>
  <si>
    <t>104*0,9*1,97</t>
  </si>
  <si>
    <t>91</t>
  </si>
  <si>
    <t>968072456</t>
  </si>
  <si>
    <t>Vybourání kovových rámů oken s křídly, dveřních zárubní, vrat, stěn, ostění nebo obkladů dveřních zárubní, plochy přes 2 m2</t>
  </si>
  <si>
    <t>1568920461</t>
  </si>
  <si>
    <t>https://podminky.urs.cz/item/CS_URS_2021_01/968072456</t>
  </si>
  <si>
    <t>1,450*1,970*9</t>
  </si>
  <si>
    <t>92</t>
  </si>
  <si>
    <t>968072641</t>
  </si>
  <si>
    <t>Vybourání kovových rámů oken s křídly, dveřních zárubní, vrat, stěn, ostění nebo obkladů stěn jakýchkoliv, kromě výkladních jakékoliv plochy</t>
  </si>
  <si>
    <t>-1091427555</t>
  </si>
  <si>
    <t>https://podminky.urs.cz/item/CS_URS_2021_01/968072641</t>
  </si>
  <si>
    <t>Vnitřní prosklená stěna 2700/2400</t>
  </si>
  <si>
    <t>3*2,7*2,4</t>
  </si>
  <si>
    <t>Vnější prosklená stěna vchodová 2750/2150</t>
  </si>
  <si>
    <t>2,75*2,15</t>
  </si>
  <si>
    <t>93</t>
  </si>
  <si>
    <t>968082015</t>
  </si>
  <si>
    <t>Vybourání plastových rámů oken s křídly, dveřních zárubní, vrat rámu oken s křídly, plochy do 1 m2</t>
  </si>
  <si>
    <t>-166454864</t>
  </si>
  <si>
    <t>https://podminky.urs.cz/item/CS_URS_2021_01/968082015</t>
  </si>
  <si>
    <t>0,9*0,5*5</t>
  </si>
  <si>
    <t>94</t>
  </si>
  <si>
    <t>968082016</t>
  </si>
  <si>
    <t>Vybourání plastových rámů oken s křídly, dveřních zárubní, vrat rámu oken s křídly, plochy přes 1 do 2 m2</t>
  </si>
  <si>
    <t>1863815735</t>
  </si>
  <si>
    <t>https://podminky.urs.cz/item/CS_URS_2021_01/968082016</t>
  </si>
  <si>
    <t>Okno plastové 900/1500</t>
  </si>
  <si>
    <t>6*0,9*1,5</t>
  </si>
  <si>
    <t>Okno plastové 1200/1500</t>
  </si>
  <si>
    <t>37*1,2*1,5</t>
  </si>
  <si>
    <t>95</t>
  </si>
  <si>
    <t>968082017</t>
  </si>
  <si>
    <t>Vybourání plastových rámů oken s křídly, dveřních zárubní, vrat rámu oken s křídly, plochy přes 2 do 4 m2</t>
  </si>
  <si>
    <t>-289017962</t>
  </si>
  <si>
    <t>https://podminky.urs.cz/item/CS_URS_2021_01/968082017</t>
  </si>
  <si>
    <t>Okno plastové 2150/1500</t>
  </si>
  <si>
    <t>2,15*1,5*2</t>
  </si>
  <si>
    <t>Okno plastové 2750/1500</t>
  </si>
  <si>
    <t>2,75*1,5*1</t>
  </si>
  <si>
    <t>Okno plastové 1550/1500</t>
  </si>
  <si>
    <t>1,55*1,5*2</t>
  </si>
  <si>
    <t>96</t>
  </si>
  <si>
    <t>976071111</t>
  </si>
  <si>
    <t>Vybourání kovových madel, zábradlí, dvířek, zděří, kotevních želez madel a zábradlí</t>
  </si>
  <si>
    <t>-117138775</t>
  </si>
  <si>
    <t>https://podminky.urs.cz/item/CS_URS_2021_01/976071111</t>
  </si>
  <si>
    <t>zábradlí 18 m + madlo 18 m</t>
  </si>
  <si>
    <t>97</t>
  </si>
  <si>
    <t>976085411</t>
  </si>
  <si>
    <t>Vybourání poklopů</t>
  </si>
  <si>
    <t>596864710</t>
  </si>
  <si>
    <t>https://podminky.urs.cz/item/CS_URS_2021_01/976085411</t>
  </si>
  <si>
    <t>98</t>
  </si>
  <si>
    <t>978011191</t>
  </si>
  <si>
    <t>Otlučení vápenných nebo vápenocementových omítek vnitřních ploch stropů, v rozsahu přes 50 do 100 %</t>
  </si>
  <si>
    <t>-1293745369</t>
  </si>
  <si>
    <t>https://podminky.urs.cz/item/CS_URS_2021_01/978011191</t>
  </si>
  <si>
    <t>185+490+490+490</t>
  </si>
  <si>
    <t>99</t>
  </si>
  <si>
    <t>9600001</t>
  </si>
  <si>
    <t>Odstranění stávajících kuchyňských linek 2,7m*0,6m (vařič, umyvadlo, lednice)</t>
  </si>
  <si>
    <t>ks</t>
  </si>
  <si>
    <t>-328736653</t>
  </si>
  <si>
    <t>100</t>
  </si>
  <si>
    <t>9600002</t>
  </si>
  <si>
    <t>Odstranění stávajícího mobiliáře (1 stůl,3 židle)</t>
  </si>
  <si>
    <t>834087251</t>
  </si>
  <si>
    <t>(1 stůl,3 židle)</t>
  </si>
  <si>
    <t>101</t>
  </si>
  <si>
    <t>9600003</t>
  </si>
  <si>
    <t>Odstranění stávajícího lůžka</t>
  </si>
  <si>
    <t>-363584842</t>
  </si>
  <si>
    <t>102</t>
  </si>
  <si>
    <t>9600004</t>
  </si>
  <si>
    <t>Odstranění stávajícího zábradlí</t>
  </si>
  <si>
    <t>1906937143</t>
  </si>
  <si>
    <t>103</t>
  </si>
  <si>
    <t>9600005</t>
  </si>
  <si>
    <t>Odstranění anglického dvorku 1m*0,4m*1,1m</t>
  </si>
  <si>
    <t>2027399997</t>
  </si>
  <si>
    <t>104</t>
  </si>
  <si>
    <t>9100001</t>
  </si>
  <si>
    <t>Přenosný hasící přístroj práškový 21A 113B</t>
  </si>
  <si>
    <t>2109997139</t>
  </si>
  <si>
    <t>105</t>
  </si>
  <si>
    <t>9100002</t>
  </si>
  <si>
    <t>Přenosný hasící přístroj práškový CO2 55B</t>
  </si>
  <si>
    <t>1394109473</t>
  </si>
  <si>
    <t>106</t>
  </si>
  <si>
    <t>9100003</t>
  </si>
  <si>
    <t>Přenosný hasící přístroj práškový F</t>
  </si>
  <si>
    <t>-101888397</t>
  </si>
  <si>
    <t>107</t>
  </si>
  <si>
    <t>9100004</t>
  </si>
  <si>
    <t>Venkovní podlahová vpusť DN110 se zpětnou klapkou</t>
  </si>
  <si>
    <t>1520470063</t>
  </si>
  <si>
    <t>108</t>
  </si>
  <si>
    <t>978013191</t>
  </si>
  <si>
    <t>Otlučení vápenných nebo vápenocementových omítek vnitřních ploch stěn s vyškrabáním spar, s očištěním zdiva, v rozsahu přes 50 do 100 %</t>
  </si>
  <si>
    <t>-887152866</t>
  </si>
  <si>
    <t>https://podminky.urs.cz/item/CS_URS_2021_01/978013191</t>
  </si>
  <si>
    <t>60*2,8 + 30*2,8 + 40*2,8 + (185*2,7)*3 + 93,5</t>
  </si>
  <si>
    <t>109</t>
  </si>
  <si>
    <t>978059541</t>
  </si>
  <si>
    <t>Odsekání obkladů stěn včetně otlučení podkladní omítky až na zdivo z obkládaček vnitřních, z jakýchkoliv materiálů, plochy přes 1 m2</t>
  </si>
  <si>
    <t>269587990</t>
  </si>
  <si>
    <t>https://podminky.urs.cz/item/CS_URS_2021_01/978059541</t>
  </si>
  <si>
    <t xml:space="preserve">(10*2,0*10)*3 + 12*2,0*5 </t>
  </si>
  <si>
    <t>997</t>
  </si>
  <si>
    <t>Přesun sutě</t>
  </si>
  <si>
    <t>110</t>
  </si>
  <si>
    <t>997013113</t>
  </si>
  <si>
    <t>Vnitrostaveništní doprava suti a vybouraných hmot vodorovně a svisle</t>
  </si>
  <si>
    <t>959306251</t>
  </si>
  <si>
    <t>https://podminky.urs.cz/item/CS_URS_2021_01/997013113</t>
  </si>
  <si>
    <t>111</t>
  </si>
  <si>
    <t>997013501</t>
  </si>
  <si>
    <t>Odvoz suti a vybouraných hmot na skládku nebo meziskládku se složením, na vzdálenost do 1 km</t>
  </si>
  <si>
    <t>-1832574285</t>
  </si>
  <si>
    <t>https://podminky.urs.cz/item/CS_URS_2021_01/997013501</t>
  </si>
  <si>
    <t>112</t>
  </si>
  <si>
    <t>997013509</t>
  </si>
  <si>
    <t>Odvoz suti a vybouraných hmot na skládku nebo meziskládku se složením, na vzdálenost Příplatek k ceně za každý další i započatý 1 km přes 1 km</t>
  </si>
  <si>
    <t>-35057266</t>
  </si>
  <si>
    <t>https://podminky.urs.cz/item/CS_URS_2021_01/997013509</t>
  </si>
  <si>
    <t>797,463*19 'Přepočtené koeficientem množství</t>
  </si>
  <si>
    <t>113</t>
  </si>
  <si>
    <t>997013631</t>
  </si>
  <si>
    <t>Poplatek za uložení stavebního odpadu na skládce (skládkovné) směsného stavebního a demoličního zatříděného do Katalogu odpadů pod kódem 17 09 04</t>
  </si>
  <si>
    <t>-1336965535</t>
  </si>
  <si>
    <t>https://podminky.urs.cz/item/CS_URS_2021_01/997013631</t>
  </si>
  <si>
    <t>998</t>
  </si>
  <si>
    <t>Přesun hmot</t>
  </si>
  <si>
    <t>114</t>
  </si>
  <si>
    <t>998011002</t>
  </si>
  <si>
    <t>-1375736817</t>
  </si>
  <si>
    <t>https://podminky.urs.cz/item/CS_URS_2021_01/998011002</t>
  </si>
  <si>
    <t>PSV</t>
  </si>
  <si>
    <t>Práce a dodávky PSV</t>
  </si>
  <si>
    <t>711</t>
  </si>
  <si>
    <t>Izolace proti vodě, vlhkosti a plynům</t>
  </si>
  <si>
    <t>115</t>
  </si>
  <si>
    <t>711112001</t>
  </si>
  <si>
    <t>Provedení izolace proti zemní vlhkosti natěradly a tmely za studena na ploše svislé S nátěrem penetračním</t>
  </si>
  <si>
    <t>-893301431</t>
  </si>
  <si>
    <t>https://podminky.urs.cz/item/CS_URS_2021_01/711112001</t>
  </si>
  <si>
    <t>Ochrannný asfaltový penetrační nátěr na železobetonové základové pasy</t>
  </si>
  <si>
    <t>116</t>
  </si>
  <si>
    <t>11163150</t>
  </si>
  <si>
    <t>lak penetrační asfaltový</t>
  </si>
  <si>
    <t>1831592073</t>
  </si>
  <si>
    <t>7,14*0,00034 'Přepočtené koeficientem množství</t>
  </si>
  <si>
    <t>117</t>
  </si>
  <si>
    <t>711113125</t>
  </si>
  <si>
    <t>Hydroizolační stěrka pod dlažby a obklad</t>
  </si>
  <si>
    <t>-1851226758</t>
  </si>
  <si>
    <t>https://podminky.urs.cz/item/CS_URS_2021_01/711113125</t>
  </si>
  <si>
    <t>220+350+240</t>
  </si>
  <si>
    <t>118</t>
  </si>
  <si>
    <t>711161273</t>
  </si>
  <si>
    <t>Provedení izolace proti zemní vlhkosti nopovou fólií na ploše svislé S z nopové fólie</t>
  </si>
  <si>
    <t>-340730773</t>
  </si>
  <si>
    <t>https://podminky.urs.cz/item/CS_URS_2021_01/711161273</t>
  </si>
  <si>
    <t>119</t>
  </si>
  <si>
    <t>28323137</t>
  </si>
  <si>
    <t>fólie profilovaná (nopová) drenážní HDPE s výškou nopů 30mm</t>
  </si>
  <si>
    <t>-27496341</t>
  </si>
  <si>
    <t>7,14*1,221 'Přepočtené koeficientem množství</t>
  </si>
  <si>
    <t>712</t>
  </si>
  <si>
    <t>Povlakové krytiny</t>
  </si>
  <si>
    <t>120</t>
  </si>
  <si>
    <t>712311101</t>
  </si>
  <si>
    <t>Provedení povlakové krytiny střech plochých do 10° natěradly a tmely za studena nátěrem lakem penetračním nebo asfaltovým</t>
  </si>
  <si>
    <t>1860464499</t>
  </si>
  <si>
    <t>https://podminky.urs.cz/item/CS_URS_2021_01/712311101</t>
  </si>
  <si>
    <t>5,4+5,4+2,1+20,5*2,3</t>
  </si>
  <si>
    <t>121</t>
  </si>
  <si>
    <t>-1125309069</t>
  </si>
  <si>
    <t>60,05*0,00032 'Přepočtené koeficientem množství</t>
  </si>
  <si>
    <t>122</t>
  </si>
  <si>
    <t>712771203</t>
  </si>
  <si>
    <t>Provedení vrstvy z kameniva, tloušťky násypu přes 100 do 200 mm</t>
  </si>
  <si>
    <t>704513527</t>
  </si>
  <si>
    <t>https://podminky.urs.cz/item/CS_URS_2021_01/712771203</t>
  </si>
  <si>
    <t>5,4+5,4+2,1</t>
  </si>
  <si>
    <t>123</t>
  </si>
  <si>
    <t>58337403</t>
  </si>
  <si>
    <t>kamenivo dekorační (kačírek) frakce 16/32</t>
  </si>
  <si>
    <t>-812979976</t>
  </si>
  <si>
    <t>(5,4+5,4+2,1)*0,2*1,8</t>
  </si>
  <si>
    <t>713</t>
  </si>
  <si>
    <t>Izolace tepelné</t>
  </si>
  <si>
    <t>124</t>
  </si>
  <si>
    <t>713111111</t>
  </si>
  <si>
    <t>Montáž tepelné izolace stropů rohožemi, pásy, dílci, deskami, bloky (izolační materiál ve specifikaci) vrchem bez překrytí lepenkou kladenými volně</t>
  </si>
  <si>
    <t>405071517</t>
  </si>
  <si>
    <t>https://podminky.urs.cz/item/CS_URS_2021_01/713111111</t>
  </si>
  <si>
    <t>"zateplení podhledu" 145</t>
  </si>
  <si>
    <t>125</t>
  </si>
  <si>
    <t>63140407</t>
  </si>
  <si>
    <t>deska tepelně izolační minerální tl 160mm</t>
  </si>
  <si>
    <t>1498985925</t>
  </si>
  <si>
    <t>145*1,02 'Přepočtené koeficientem množství</t>
  </si>
  <si>
    <t>126</t>
  </si>
  <si>
    <t>713120821</t>
  </si>
  <si>
    <t>Odstranění tepelné izolace podlah z rohoží, pásů, dílců, desek, bloků podlah</t>
  </si>
  <si>
    <t>-66882333</t>
  </si>
  <si>
    <t>https://podminky.urs.cz/item/CS_URS_2021_01/713120821</t>
  </si>
  <si>
    <t>550+550+550</t>
  </si>
  <si>
    <t>127</t>
  </si>
  <si>
    <t>713121111</t>
  </si>
  <si>
    <t>Montáž tepelné izolace podlah rohožemi, pásy, deskami, dílci, bloky (izolační materiál ve specifikaci) kladenými volně jednovrstvá</t>
  </si>
  <si>
    <t>52772250</t>
  </si>
  <si>
    <t>https://podminky.urs.cz/item/CS_URS_2021_01/713121111</t>
  </si>
  <si>
    <t>750*3+220+150+14,7*9,1*2</t>
  </si>
  <si>
    <t>128</t>
  </si>
  <si>
    <t>63141434</t>
  </si>
  <si>
    <t>deska tepelně izolační minerální podlahová tl 40mm</t>
  </si>
  <si>
    <t>-452050010</t>
  </si>
  <si>
    <t>14,7m * 9,1m = 135m2 * 2 vrstvy</t>
  </si>
  <si>
    <t>14,7*9,1*2</t>
  </si>
  <si>
    <t>129</t>
  </si>
  <si>
    <t>28376383</t>
  </si>
  <si>
    <t>deska z polystyrénu XPS, hrana polodrážková a hladký povrch s vyšší odolností tl 120mm</t>
  </si>
  <si>
    <t>1710586883</t>
  </si>
  <si>
    <t>220+150</t>
  </si>
  <si>
    <t>370*1,05 'Přepočtené koeficientem množství</t>
  </si>
  <si>
    <t>130</t>
  </si>
  <si>
    <t>28376550</t>
  </si>
  <si>
    <t>deska polystyrénová pro snížení kročejového hluku (max. zatížení 10 kN/m2)</t>
  </si>
  <si>
    <t>-1949501427</t>
  </si>
  <si>
    <t>(750*3)*0,08</t>
  </si>
  <si>
    <t>180*1,05 'Přepočtené koeficientem množství</t>
  </si>
  <si>
    <t>131</t>
  </si>
  <si>
    <t>713151111</t>
  </si>
  <si>
    <t>Montáž tepelné izolace střech šikmých rohožemi, pásy, deskami (izolační materiál ve specifikaci) kladenými volně mezi krokve</t>
  </si>
  <si>
    <t>2031130014</t>
  </si>
  <si>
    <t>https://podminky.urs.cz/item/CS_URS_2021_01/713151111</t>
  </si>
  <si>
    <t>18*18</t>
  </si>
  <si>
    <t>132</t>
  </si>
  <si>
    <t>63151643</t>
  </si>
  <si>
    <t>deska tepelně izolační minerální střech  tl 300mm</t>
  </si>
  <si>
    <t>-1444970184</t>
  </si>
  <si>
    <t>324*1,02 'Přepočtené koeficientem množství</t>
  </si>
  <si>
    <t>133</t>
  </si>
  <si>
    <t>713151813</t>
  </si>
  <si>
    <t>Odstranění tepelné izolace střech šikmých nebo nadstřešních částí z rohoží, pásů, dílců, desek, bloků mezi krokve nebo pod krokve volně položených z vláknitých materiálů suchých, tloušťka izolace přes 100 mm</t>
  </si>
  <si>
    <t>1597073943</t>
  </si>
  <si>
    <t>https://podminky.urs.cz/item/CS_URS_2021_01/713151813</t>
  </si>
  <si>
    <t>134</t>
  </si>
  <si>
    <t>713190821</t>
  </si>
  <si>
    <t>Odstranění tepelné izolace běžných stavebních konstrukcí – vrstvy, doplňky a konstrukční součásti dilatační vrstvy a pod</t>
  </si>
  <si>
    <t>-120136609</t>
  </si>
  <si>
    <t>https://podminky.urs.cz/item/CS_URS_2021_01/713190821</t>
  </si>
  <si>
    <t>Odstranění stávajících hydroizolací a lepenky z podlahy</t>
  </si>
  <si>
    <t>135</t>
  </si>
  <si>
    <t>713191132</t>
  </si>
  <si>
    <t>Montáž tepelné izolace stavebních konstrukcí - doplňky a konstrukční součásti podlah, stropů vrchem nebo střech překrytím fólií separační z PE</t>
  </si>
  <si>
    <t>-1550124270</t>
  </si>
  <si>
    <t>https://podminky.urs.cz/item/CS_URS_2021_01/713191132</t>
  </si>
  <si>
    <t>750*3+220</t>
  </si>
  <si>
    <t>136</t>
  </si>
  <si>
    <t>28323071</t>
  </si>
  <si>
    <t>fólie LDPE (750 kg/m3) proti zemní vlhkosti nad úrovní terénu tl 1,2mm</t>
  </si>
  <si>
    <t>206747779</t>
  </si>
  <si>
    <t>1400*1,1655 'Přepočtené koeficientem množství</t>
  </si>
  <si>
    <t>721</t>
  </si>
  <si>
    <t>Zdravotechnika - vnitřní kanalizace</t>
  </si>
  <si>
    <t>137</t>
  </si>
  <si>
    <t>721211422</t>
  </si>
  <si>
    <t>Podlahové vpusti DN 110 nerez</t>
  </si>
  <si>
    <t>-1962220225</t>
  </si>
  <si>
    <t>https://podminky.urs.cz/item/CS_URS_2021_01/721211422</t>
  </si>
  <si>
    <t>760</t>
  </si>
  <si>
    <t>Výplně otvorů</t>
  </si>
  <si>
    <t>138</t>
  </si>
  <si>
    <t>D-015</t>
  </si>
  <si>
    <t>Vnější plastové dveře 1100/2250, izolační trojsklo, plastový rám - dodávka a montáž vč. zárubně, kování a ostatních prvků dle tabulky dveří</t>
  </si>
  <si>
    <t>-756592686</t>
  </si>
  <si>
    <t>139</t>
  </si>
  <si>
    <t>O-002</t>
  </si>
  <si>
    <t>Okno 900x1250mm, izolační trojsklo, plastový rám - dodávka a montáž</t>
  </si>
  <si>
    <t>849453278</t>
  </si>
  <si>
    <t>140</t>
  </si>
  <si>
    <t>O-003</t>
  </si>
  <si>
    <t>Okno 900x1500mm, izolační trojsklo, plastový rám - dodávka a montáž</t>
  </si>
  <si>
    <t>1901096465</t>
  </si>
  <si>
    <t>141</t>
  </si>
  <si>
    <t>O-004</t>
  </si>
  <si>
    <t>Okno 2150x1500mm, izolační trojsklo, plastový rám, neotvíravé, požární odolnost EI30 DP1 - dodávka a montáž</t>
  </si>
  <si>
    <t>-1347366740</t>
  </si>
  <si>
    <t>142</t>
  </si>
  <si>
    <t>O-005</t>
  </si>
  <si>
    <t>Okno 2150x1100mm, izolační trojsklo, plastový rám, neotvíravé, požární odolnost EI30 DP1 - dodávka a montáž</t>
  </si>
  <si>
    <t>385070914</t>
  </si>
  <si>
    <t>143</t>
  </si>
  <si>
    <t>O-006</t>
  </si>
  <si>
    <t>Prosklená stěna vchodová, 2750x2150mm, plastový rám, trojsklo, dvě křídla 1700x1970 - dodávka a montáž</t>
  </si>
  <si>
    <t>-1761016092</t>
  </si>
  <si>
    <t>144</t>
  </si>
  <si>
    <t>O-007</t>
  </si>
  <si>
    <t>Vnější plastová prosklená stěna 1550/350 s dveřmi 1100/2250 - dodávka a montáž</t>
  </si>
  <si>
    <t>-1985172891</t>
  </si>
  <si>
    <t>145</t>
  </si>
  <si>
    <t>O-008</t>
  </si>
  <si>
    <t>Okno 1550x1500mm, izolační trojsklo, plastový rám - dodávka a montáž</t>
  </si>
  <si>
    <t>2100939394</t>
  </si>
  <si>
    <t>146</t>
  </si>
  <si>
    <t>O-009</t>
  </si>
  <si>
    <t>Okno 1200x1500mm, izolační trojsklo, plastový rám - dodávka a montáž</t>
  </si>
  <si>
    <t>1432818095</t>
  </si>
  <si>
    <t>147</t>
  </si>
  <si>
    <t>O-010</t>
  </si>
  <si>
    <t>Okno 1200x1230mm, izolační trojsklo, plastový rám - dodávka a montáž</t>
  </si>
  <si>
    <t>-1133478720</t>
  </si>
  <si>
    <t>148</t>
  </si>
  <si>
    <t>O-011</t>
  </si>
  <si>
    <t>Okno 1200x1230mm, izolační trojsklo, plastový rám, EW30 DP3 - dodávka a montáž</t>
  </si>
  <si>
    <t>2091097412</t>
  </si>
  <si>
    <t>149</t>
  </si>
  <si>
    <t>O-012</t>
  </si>
  <si>
    <t>-327707139</t>
  </si>
  <si>
    <t>150</t>
  </si>
  <si>
    <t>O-013</t>
  </si>
  <si>
    <t>Okno 900x1500mm, izolační trojsklo, plastový rám, EW30 DP3 - dodávka a montáž</t>
  </si>
  <si>
    <t>405740101</t>
  </si>
  <si>
    <t>151</t>
  </si>
  <si>
    <t>O-014</t>
  </si>
  <si>
    <t>Okno 900x1200mm, izolační trojsklo, plastový rám - dodávka a montáž</t>
  </si>
  <si>
    <t>-1406759607</t>
  </si>
  <si>
    <t>152</t>
  </si>
  <si>
    <t>O-015</t>
  </si>
  <si>
    <t>Okno 2750x1500mm, izolační trojsklo, plastový rám - dodávka a montáž</t>
  </si>
  <si>
    <t>1532080346</t>
  </si>
  <si>
    <t>153</t>
  </si>
  <si>
    <t>P-001</t>
  </si>
  <si>
    <t xml:space="preserve">Požární poklop ve stropě 1100x700 EI30-DP1-S200 - dodávka a montáž </t>
  </si>
  <si>
    <t>1035686455</t>
  </si>
  <si>
    <t>154</t>
  </si>
  <si>
    <t>S-001</t>
  </si>
  <si>
    <t>Dveře - dodávka a montáž</t>
  </si>
  <si>
    <t>-1779001811</t>
  </si>
  <si>
    <t>155</t>
  </si>
  <si>
    <t>D-001</t>
  </si>
  <si>
    <t>Vnitřní dřevěné dveře 700/1970, obložková zárubeň - dodávka a montáž vč. zárubně, kování a ostatních prvků dle tabulky dveří</t>
  </si>
  <si>
    <t>-1067181148</t>
  </si>
  <si>
    <t>156</t>
  </si>
  <si>
    <t>D-002</t>
  </si>
  <si>
    <t>Vnitřní dřevěné dveře 800/1970, obložková zárubeň - dodávka a montáž vč. zárubně, kování a ostatních prvků dle tabulky dveří</t>
  </si>
  <si>
    <t>-1402046391</t>
  </si>
  <si>
    <t>157</t>
  </si>
  <si>
    <t>D-003</t>
  </si>
  <si>
    <t>Vnitřní dřevěné dveře 1100/1970, obložková zárubeň - dodávka a montáž vč. zárubně, kování a ostatních prvků dle tabulky dveří</t>
  </si>
  <si>
    <t>-1310333732</t>
  </si>
  <si>
    <t>158</t>
  </si>
  <si>
    <t>D-004</t>
  </si>
  <si>
    <t>Vnitřní dřevěné dveře dvoukřídlé 1450/1970 EW30 DP1-C3 - dodávka a montáž vč. zárubně, kování a ostatních prvků dle tabulky dveří</t>
  </si>
  <si>
    <t>-136574965</t>
  </si>
  <si>
    <t>159</t>
  </si>
  <si>
    <t>D-005</t>
  </si>
  <si>
    <t>Vnitřní dřevěné dveře dvoukřídlé 1450/1970 EI230 DP1-S200-C3 - dodávka a montáž vč. zárubně, kování a ostatních prvků dle tabulky dveří</t>
  </si>
  <si>
    <t>650645371</t>
  </si>
  <si>
    <t>160</t>
  </si>
  <si>
    <t>D-006</t>
  </si>
  <si>
    <t>Vnitřní dřevěné dveře 1100/1970 EI2,30DP3-S200-C3, obložková zárubeň - dodávka a montáž vč. zárubně, kování a ostatních prvků dle tabulky dveří</t>
  </si>
  <si>
    <t>-1608700469</t>
  </si>
  <si>
    <t>161</t>
  </si>
  <si>
    <t>D-007</t>
  </si>
  <si>
    <t>Vnitřní dřevěné dveře 900/1970 EW30 DP3-C3, obložková zárubeň - dodávka a montáž vč. zárubně, kování a ostatních prvků dle tabulky dveří</t>
  </si>
  <si>
    <t>824480846</t>
  </si>
  <si>
    <t>162</t>
  </si>
  <si>
    <t>D-008</t>
  </si>
  <si>
    <t>Vnitřní dřevěné dveře 900/1970 EW30 DP1-C3, obložková zárubeň - dodávka a montáž vč. zárubně, kování a ostatních prvků dle tabulky dveří</t>
  </si>
  <si>
    <t>517663200</t>
  </si>
  <si>
    <t>163</t>
  </si>
  <si>
    <t>D-009</t>
  </si>
  <si>
    <t>Vnitřní dřevěné dveře 1100/1970 EW30 DP3-C3, obložková zárubeň - dodávka a montáž vč. zárubně, kování a ostatních prvků dle tabulky dveří</t>
  </si>
  <si>
    <t>-264504595</t>
  </si>
  <si>
    <t>164</t>
  </si>
  <si>
    <t>D-010</t>
  </si>
  <si>
    <t>Vnitřní dřevěné dveře 1100/1970 EI2,30DP3-S200, obložková zárubeň - dodávka a montáž vč. zárubně, kování a ostatních prvků dle tabulky dveří</t>
  </si>
  <si>
    <t>-156281569</t>
  </si>
  <si>
    <t>165</t>
  </si>
  <si>
    <t>D-011</t>
  </si>
  <si>
    <t>Vnitřní dřevěné dveře 900/1970, obložková zárubeň - dodávka a montáž vč. zárubně, kování a ostatních prvků dle tabulky dveří</t>
  </si>
  <si>
    <t>-221530161</t>
  </si>
  <si>
    <t>166</t>
  </si>
  <si>
    <t>D-012</t>
  </si>
  <si>
    <t>Vnitřní dřevěné dveře 900/1970 EI2,30DP3-S200-C3, obložková zárubeň - dodávka a montáž vč. zárubně, kování a ostatních prvků dle tabulky dveří</t>
  </si>
  <si>
    <t>-122705149</t>
  </si>
  <si>
    <t>167</t>
  </si>
  <si>
    <t>S-002</t>
  </si>
  <si>
    <t>Vnitřní prosklená stěna 2500/2150 EW30 DP3-C3, hliníkový rám - dodávka a montáž</t>
  </si>
  <si>
    <t>1741825906</t>
  </si>
  <si>
    <t>168</t>
  </si>
  <si>
    <t>S-003</t>
  </si>
  <si>
    <t>Vnitřní prosklená stěna 2500/2150 EI2,30 DP3-S200-C3, hliníkový rám - dodávka a montáž</t>
  </si>
  <si>
    <t>1629244200</t>
  </si>
  <si>
    <t>169</t>
  </si>
  <si>
    <t>D-013</t>
  </si>
  <si>
    <t>Vnitřní dvoukřídlé dveře 1800/2600 EW30 DP3-S200-C3, hliníkový rám - dodávka a montáž vč. zárubně, kování a ostatních prvků dle tabulky dveří</t>
  </si>
  <si>
    <t>-2077189638</t>
  </si>
  <si>
    <t>170</t>
  </si>
  <si>
    <t>D-014</t>
  </si>
  <si>
    <t>Vnitřní dvoukřídlé dveře 1700/2600 EW30 DP3-S200-C3, hliníkový rám - dodávka a montáž vč. zárubně, kování a ostatních prvků dle tabulky dveří</t>
  </si>
  <si>
    <t>2056987585</t>
  </si>
  <si>
    <t>171</t>
  </si>
  <si>
    <t>S-004</t>
  </si>
  <si>
    <t>Vnitřní prosklená stěna 1650/2150 EI230 DP3 S200-C3, hliníkový rám - dodávka a montáž</t>
  </si>
  <si>
    <t>667253742</t>
  </si>
  <si>
    <t>172</t>
  </si>
  <si>
    <t>S-005</t>
  </si>
  <si>
    <t>Vnější prosklená stěna vchodová 2750/2150, dveře dvoukřídlé 1700/1970 - dodávka a montáž</t>
  </si>
  <si>
    <t>-744475407</t>
  </si>
  <si>
    <t>762</t>
  </si>
  <si>
    <t>Konstrukce tesařské</t>
  </si>
  <si>
    <t>173</t>
  </si>
  <si>
    <t>7620001</t>
  </si>
  <si>
    <t>Vaznice ocelová U160 - dodávka a montáž vč. kotvení a povrchových úprav</t>
  </si>
  <si>
    <t>-1990115494</t>
  </si>
  <si>
    <t>"5m * 4ks" 20</t>
  </si>
  <si>
    <t>174</t>
  </si>
  <si>
    <t>7620002</t>
  </si>
  <si>
    <t>Sloupek U140 - dodávka a montáž vč. kotvení a povrchových úprav</t>
  </si>
  <si>
    <t>-694882571</t>
  </si>
  <si>
    <t>"1,75m * 8ks"  14</t>
  </si>
  <si>
    <t>175</t>
  </si>
  <si>
    <t>7620003</t>
  </si>
  <si>
    <t>Ocelový patní plech 300x300x10mm, včetně kotvení 4 ks kotva průměr 12mm, délka 150mm - dodávka a montáž vč. povrchových úprav</t>
  </si>
  <si>
    <t>-651135126</t>
  </si>
  <si>
    <t>176</t>
  </si>
  <si>
    <t>762083111</t>
  </si>
  <si>
    <t>Práce společné pro tesařské konstrukce impregnace řeziva máčením proti dřevokaznému hmyzu a houbám, třída ohrožení 1 a 2 (dřevo v interiéru)</t>
  </si>
  <si>
    <t>115902198</t>
  </si>
  <si>
    <t>https://podminky.urs.cz/item/CS_URS_2021_01/762083111</t>
  </si>
  <si>
    <t>0,18+4,3+0,66</t>
  </si>
  <si>
    <t>177</t>
  </si>
  <si>
    <t>7621001</t>
  </si>
  <si>
    <t>Dřevěný příhradový vazník, délka 15,85m, výška 3,22m - dodávka a montáž vč. kotvení a impregnace</t>
  </si>
  <si>
    <t>-2001464938</t>
  </si>
  <si>
    <t>178</t>
  </si>
  <si>
    <t>762332131</t>
  </si>
  <si>
    <t>Montáž vázaných konstrukcí krovů střech pultových, sedlových, valbových, stanových čtvercového nebo obdélníkového půdorysu z řeziva hraněného průřezové plochy do 120 cm2</t>
  </si>
  <si>
    <t>-158112639</t>
  </si>
  <si>
    <t>https://podminky.urs.cz/item/CS_URS_2021_01/762332131</t>
  </si>
  <si>
    <t>Kleština 60x150mm</t>
  </si>
  <si>
    <t>179</t>
  </si>
  <si>
    <t>60512125</t>
  </si>
  <si>
    <t>hranol stavební řezivo průřezu do 120cm2</t>
  </si>
  <si>
    <t>-844231070</t>
  </si>
  <si>
    <t>20*0,15*0,06</t>
  </si>
  <si>
    <t>180</t>
  </si>
  <si>
    <t>762332132</t>
  </si>
  <si>
    <t>Montáž vázaných konstrukcí krovů střech pultových, sedlových, valbových, stanových čtvercového nebo obdélníkového půdorysu z řeziva hraněného průřezové plochy přes 120 do 224 cm2</t>
  </si>
  <si>
    <t>1546890459</t>
  </si>
  <si>
    <t>https://podminky.urs.cz/item/CS_URS_2021_01/762332132</t>
  </si>
  <si>
    <t>Krokev 100x200mm</t>
  </si>
  <si>
    <t>182,0</t>
  </si>
  <si>
    <t>Pozednice 200x100mm</t>
  </si>
  <si>
    <t>33,0</t>
  </si>
  <si>
    <t>181</t>
  </si>
  <si>
    <t>60512130</t>
  </si>
  <si>
    <t>hranol stavební řezivo průřezu do 224cm2</t>
  </si>
  <si>
    <t>-125871572</t>
  </si>
  <si>
    <t>215*0,1*0,2</t>
  </si>
  <si>
    <t>182</t>
  </si>
  <si>
    <t>762332134</t>
  </si>
  <si>
    <t>Montáž vázaných konstrukcí krovů střech pultových, sedlových, valbových, stanových čtvercového nebo obdélníkového půdorysu z řeziva hraněného průřezové plochy přes 288 do 450 cm2</t>
  </si>
  <si>
    <t>1712183668</t>
  </si>
  <si>
    <t>https://podminky.urs.cz/item/CS_URS_2021_01/762332134</t>
  </si>
  <si>
    <t>Nárožní krokev 150x200mm</t>
  </si>
  <si>
    <t>11+11</t>
  </si>
  <si>
    <t>183</t>
  </si>
  <si>
    <t>60512140</t>
  </si>
  <si>
    <t>hranol stavební řezivo průřezu do 450cm2</t>
  </si>
  <si>
    <t>-702550385</t>
  </si>
  <si>
    <t>22*0,15*0,2</t>
  </si>
  <si>
    <t>184</t>
  </si>
  <si>
    <t>762341009</t>
  </si>
  <si>
    <t>Bednění střech rovných z desek OSB tl 32 mm</t>
  </si>
  <si>
    <t>-33734554</t>
  </si>
  <si>
    <t>185</t>
  </si>
  <si>
    <t>762341114</t>
  </si>
  <si>
    <t>Bednění z cementotřískových desek, tloušťky desky 18 mm</t>
  </si>
  <si>
    <t>-1198132623</t>
  </si>
  <si>
    <t>https://podminky.urs.cz/item/CS_URS_2021_01/762341114</t>
  </si>
  <si>
    <t>53*1,5</t>
  </si>
  <si>
    <t>186</t>
  </si>
  <si>
    <t>762341831</t>
  </si>
  <si>
    <t>Demontáž bednění a laťování bednění střech rovných, obloukových, sklonu do 60° se všemi nadstřešními konstrukcemi z desek měkkých (minerálněvláknitých dřevovláknitých apod.)</t>
  </si>
  <si>
    <t>-933985796</t>
  </si>
  <si>
    <t>https://podminky.urs.cz/item/CS_URS_2021_01/762341831</t>
  </si>
  <si>
    <t>187</t>
  </si>
  <si>
    <t>762395000</t>
  </si>
  <si>
    <t>Spojovací prostředky krovů, bednění a laťování, nadstřešních konstrukcí svory, prkna, hřebíky, pásová ocel, vruty</t>
  </si>
  <si>
    <t>-204084949</t>
  </si>
  <si>
    <t>https://podminky.urs.cz/item/CS_URS_2021_01/762395000</t>
  </si>
  <si>
    <t>188</t>
  </si>
  <si>
    <t>7629001</t>
  </si>
  <si>
    <t>Odstranění stávajících dřevěných vazníků délka 15,85m, výška 3,3m</t>
  </si>
  <si>
    <t>-2020709543</t>
  </si>
  <si>
    <t>763</t>
  </si>
  <si>
    <t>Konstrukce suché výstavby</t>
  </si>
  <si>
    <t>189</t>
  </si>
  <si>
    <t>763131451</t>
  </si>
  <si>
    <t xml:space="preserve">Podhled ze sádrokartonových desek dvouvrstvá zavěšená spodní konstrukce z ocelových profilů CD, UD jednoduše opláštěná </t>
  </si>
  <si>
    <t>209384893</t>
  </si>
  <si>
    <t>https://podminky.urs.cz/item/CS_URS_2021_01/763131451</t>
  </si>
  <si>
    <t>190</t>
  </si>
  <si>
    <t>763131821</t>
  </si>
  <si>
    <t>Demontáž podhledu nebo samostatného požárního předělu ze sádrokartonových desek s nosnou konstrukcí dvouvrstvou z ocelových profilů, opláštění jednoduché</t>
  </si>
  <si>
    <t>1520272676</t>
  </si>
  <si>
    <t>https://podminky.urs.cz/item/CS_URS_2021_01/763131821</t>
  </si>
  <si>
    <t>6,5*28+12+145</t>
  </si>
  <si>
    <t>764</t>
  </si>
  <si>
    <t>Konstrukce klempířské</t>
  </si>
  <si>
    <t>191</t>
  </si>
  <si>
    <t>7610401</t>
  </si>
  <si>
    <t>Očištění-zbroušení stávajícího dřevěného podkladu pod hydroizolací</t>
  </si>
  <si>
    <t>-739777064</t>
  </si>
  <si>
    <t>192</t>
  </si>
  <si>
    <t>764002851</t>
  </si>
  <si>
    <t>Demontáž klempířských konstrukcí oplechování parapetů do suti</t>
  </si>
  <si>
    <t>-1106739461</t>
  </si>
  <si>
    <t>https://podminky.urs.cz/item/CS_URS_2021_01/764002851</t>
  </si>
  <si>
    <t>Vnější parapet 0,2m * 1,5m</t>
  </si>
  <si>
    <t>6*1,5</t>
  </si>
  <si>
    <t>Vnější parapet 0,2m * 0,9m</t>
  </si>
  <si>
    <t>5*0,9</t>
  </si>
  <si>
    <t>193</t>
  </si>
  <si>
    <t>764004801</t>
  </si>
  <si>
    <t>Demontáž klempířských konstrukcí žlabu podokapního do suti</t>
  </si>
  <si>
    <t>2063334437</t>
  </si>
  <si>
    <t>https://podminky.urs.cz/item/CS_URS_2021_01/764004801</t>
  </si>
  <si>
    <t>194</t>
  </si>
  <si>
    <t>764004861</t>
  </si>
  <si>
    <t>Demontáž klempířských konstrukcí svodu do suti</t>
  </si>
  <si>
    <t>-1306399003</t>
  </si>
  <si>
    <t>https://podminky.urs.cz/item/CS_URS_2021_01/764004861</t>
  </si>
  <si>
    <t>11*2+80</t>
  </si>
  <si>
    <t>195</t>
  </si>
  <si>
    <t>764042419</t>
  </si>
  <si>
    <t>Strukturovaná odddělovací rohož s integrovanou pojistnou hydroizolací jakékoliv rš</t>
  </si>
  <si>
    <t>-307742341</t>
  </si>
  <si>
    <t>https://podminky.urs.cz/item/CS_URS_2021_01/764042419</t>
  </si>
  <si>
    <t>840+324</t>
  </si>
  <si>
    <t>196</t>
  </si>
  <si>
    <t>764111133</t>
  </si>
  <si>
    <t>Krytina z pozinkovaného plechu s povrchovou úpravou s úpravou u okapů, prostupů a výčnělků</t>
  </si>
  <si>
    <t>-1835134206</t>
  </si>
  <si>
    <t>https://podminky.urs.cz/item/CS_URS_2021_01/764111133</t>
  </si>
  <si>
    <t>197</t>
  </si>
  <si>
    <t>764215611</t>
  </si>
  <si>
    <t>Oplechování z pozinkovaného plechu s povrchovou úpravou</t>
  </si>
  <si>
    <t>-897780537</t>
  </si>
  <si>
    <t>https://podminky.urs.cz/item/CS_URS_2021_01/764215611</t>
  </si>
  <si>
    <t>198</t>
  </si>
  <si>
    <t>764246001</t>
  </si>
  <si>
    <t>Sněhové háky na střechu</t>
  </si>
  <si>
    <t>1714729774</t>
  </si>
  <si>
    <t>199</t>
  </si>
  <si>
    <t>764216644</t>
  </si>
  <si>
    <t>Oplechování parapetů z pozinkovaného plechu s povrchovou úpravou rovných celoplošně lepené, bez rohů rš 330 mm</t>
  </si>
  <si>
    <t>162335947</t>
  </si>
  <si>
    <t>https://podminky.urs.cz/item/CS_URS_2021_01/764216644</t>
  </si>
  <si>
    <t>200</t>
  </si>
  <si>
    <t>764511602</t>
  </si>
  <si>
    <t>Žlab podokapní z pozinkovaného plechu s povrchovou úpravou včetně háků a čel půlkruhový rš 330 mm</t>
  </si>
  <si>
    <t>691959742</t>
  </si>
  <si>
    <t>https://podminky.urs.cz/item/CS_URS_2021_01/764511602</t>
  </si>
  <si>
    <t>201</t>
  </si>
  <si>
    <t>764518622</t>
  </si>
  <si>
    <t>Svod z pozinkovaného plechu s upraveným povrchem včetně objímek, kolen a odskoků kruhový, průměru 100 mm</t>
  </si>
  <si>
    <t>455405815</t>
  </si>
  <si>
    <t>https://podminky.urs.cz/item/CS_URS_2021_01/764518622</t>
  </si>
  <si>
    <t>765</t>
  </si>
  <si>
    <t>Krytina skládaná</t>
  </si>
  <si>
    <t>202</t>
  </si>
  <si>
    <t>765151801</t>
  </si>
  <si>
    <t>Demontáž krytiny bitumenové ze šindelů do suti</t>
  </si>
  <si>
    <t>-1463337709</t>
  </si>
  <si>
    <t>https://podminky.urs.cz/item/CS_URS_2021_01/765151801</t>
  </si>
  <si>
    <t>145 m2 + 20m * 42m</t>
  </si>
  <si>
    <t>145+840</t>
  </si>
  <si>
    <t>203</t>
  </si>
  <si>
    <t>765191901</t>
  </si>
  <si>
    <t>Demontáž pojistné hydroizolační fólie</t>
  </si>
  <si>
    <t>1822704380</t>
  </si>
  <si>
    <t>https://podminky.urs.cz/item/CS_URS_2021_01/765191901</t>
  </si>
  <si>
    <t>"pojistná" 145+840</t>
  </si>
  <si>
    <t>"parozábrana" 145+840</t>
  </si>
  <si>
    <t>766</t>
  </si>
  <si>
    <t>Konstrukce truhlářské</t>
  </si>
  <si>
    <t>204</t>
  </si>
  <si>
    <t>766010002</t>
  </si>
  <si>
    <t>Dřevěná deska obklad stěn DUB výšky 1,27m - dodávka a montáž</t>
  </si>
  <si>
    <t>-261010940</t>
  </si>
  <si>
    <t xml:space="preserve">(5,0m + 5,0m + 5,0m + 5,0m + 5,0m + 5,0m + 5,0m + 5,0m + 5,0m + 5,0m + 5,0m + 5,0m + 5,0m + 5,0m + </t>
  </si>
  <si>
    <t>5,0m + 5,0m + 5,0m + 5,0m + 4,8m + 5,0m + 5,0m + 5,0m + 5,0m + 5,0m + 5,0m + 5,0m + 5,0m + 5,0m + 5,0m +</t>
  </si>
  <si>
    <t>5,0m) * 1,2 * 1,27m</t>
  </si>
  <si>
    <t>228,6</t>
  </si>
  <si>
    <t>205</t>
  </si>
  <si>
    <t>766010003</t>
  </si>
  <si>
    <t>Dřevěný obklad stěn - dubová lať 20x20mm svisle včetně podkladního dřevěného roštu - dodávka a montáž</t>
  </si>
  <si>
    <t>-1326367853</t>
  </si>
  <si>
    <t>"(1,5m * 3,0m) * 40ks - 180,0 m2" 180</t>
  </si>
  <si>
    <t>206</t>
  </si>
  <si>
    <t>766010004</t>
  </si>
  <si>
    <t>Dřevěný obklad stěn - dubová lať 18x36mm vodorovně kladená na dřevěném roštu - dodávka a montáž</t>
  </si>
  <si>
    <t>-1240958611</t>
  </si>
  <si>
    <t>"5,0m * 2,6m * 3" 39</t>
  </si>
  <si>
    <t>207</t>
  </si>
  <si>
    <t>766211410</t>
  </si>
  <si>
    <t>Montáž madel dřevěných</t>
  </si>
  <si>
    <t>-157043516</t>
  </si>
  <si>
    <t>https://podminky.urs.cz/item/CS_URS_2021_01/766211410</t>
  </si>
  <si>
    <t>20+40+40+20+ 120 +30+20</t>
  </si>
  <si>
    <t>208</t>
  </si>
  <si>
    <t>05217101</t>
  </si>
  <si>
    <t>madlo dřevěné</t>
  </si>
  <si>
    <t>-1831074840</t>
  </si>
  <si>
    <t>209</t>
  </si>
  <si>
    <t>766441821</t>
  </si>
  <si>
    <t>Demontáž parapetních desek dřevěných nebo plastových šířky do 300 mm délky přes 1 m</t>
  </si>
  <si>
    <t>2124070485</t>
  </si>
  <si>
    <t>https://podminky.urs.cz/item/CS_URS_2021_01/766441821</t>
  </si>
  <si>
    <t>6+5</t>
  </si>
  <si>
    <t>210</t>
  </si>
  <si>
    <t>766694111</t>
  </si>
  <si>
    <t>Montáž ostatních truhlářských konstrukcí parapetních desek dřevěných nebo plastových šířky do 300 mm</t>
  </si>
  <si>
    <t>1731489980</t>
  </si>
  <si>
    <t>https://podminky.urs.cz/item/CS_URS_2021_01/766694111</t>
  </si>
  <si>
    <t>211</t>
  </si>
  <si>
    <t>607940051</t>
  </si>
  <si>
    <t>parapet dřevěný vnitřní š 250mm</t>
  </si>
  <si>
    <t>1881202546</t>
  </si>
  <si>
    <t>767</t>
  </si>
  <si>
    <t>Konstrukce zámečnické</t>
  </si>
  <si>
    <t>212</t>
  </si>
  <si>
    <t>7670001</t>
  </si>
  <si>
    <t>VZT žaluzie 1400x400 - dodávka a montáž vč. kotvení a povrchových úprav</t>
  </si>
  <si>
    <t>174426427</t>
  </si>
  <si>
    <t>213</t>
  </si>
  <si>
    <t>7670002</t>
  </si>
  <si>
    <t>Venkovní ocelové nerez zábradlí výšky 0,9m - dodávka a montáž vč. kotvení a povrchových úprav</t>
  </si>
  <si>
    <t>80539175</t>
  </si>
  <si>
    <t>7,5+7,5+5,7</t>
  </si>
  <si>
    <t>214</t>
  </si>
  <si>
    <t>7670003</t>
  </si>
  <si>
    <t>Interiérové madlo - dodávka a montáž vč. kotvení a povrchových úprav</t>
  </si>
  <si>
    <t>-1401195152</t>
  </si>
  <si>
    <t>133+142+105</t>
  </si>
  <si>
    <t>215</t>
  </si>
  <si>
    <t>7670051</t>
  </si>
  <si>
    <t>Zámečnické konstrukce z oceli - dodávka a montáž vč. kotvení a povrchových úprav</t>
  </si>
  <si>
    <t>kg</t>
  </si>
  <si>
    <t>-468781772</t>
  </si>
  <si>
    <t>216</t>
  </si>
  <si>
    <t>7670061</t>
  </si>
  <si>
    <t>Překlady z válcovaných profilů - dodávka a montáž vč. kotvení a povrchových úprav</t>
  </si>
  <si>
    <t>1897286097</t>
  </si>
  <si>
    <t>5400</t>
  </si>
  <si>
    <t>217</t>
  </si>
  <si>
    <t>767132812</t>
  </si>
  <si>
    <t>Demontáž stěn a příček z plechů svařovaných do suti</t>
  </si>
  <si>
    <t>-1279040618</t>
  </si>
  <si>
    <t>https://podminky.urs.cz/item/CS_URS_2021_01/767132812</t>
  </si>
  <si>
    <t>(4,9m+4,9m+2,0m+2,0m+2,0m+2,4m+2,4m+2,4m)*2,9m+(4,9m+4,9m+2,0m+2,0m+2,0m+2,4m+2,4m+2,4m+4,85m+4,85m+12m)*2,75m=</t>
  </si>
  <si>
    <t>218</t>
  </si>
  <si>
    <t>767421211</t>
  </si>
  <si>
    <t>Montáž kovových obkladů stěn</t>
  </si>
  <si>
    <t>660940959</t>
  </si>
  <si>
    <t>https://podminky.urs.cz/item/CS_URS_2021_01/767421211</t>
  </si>
  <si>
    <t>767491</t>
  </si>
  <si>
    <t>vnitřní kovový obklad, imitace dřevo</t>
  </si>
  <si>
    <t>-1271645392</t>
  </si>
  <si>
    <t>220</t>
  </si>
  <si>
    <t>76758012</t>
  </si>
  <si>
    <t>VZT žaluzie 2100x960mm - dodávka a montáž</t>
  </si>
  <si>
    <t>-367611152</t>
  </si>
  <si>
    <t>771</t>
  </si>
  <si>
    <t>Podlahy z dlaždic</t>
  </si>
  <si>
    <t>221</t>
  </si>
  <si>
    <t>771574152</t>
  </si>
  <si>
    <t>Montáž podlah z dlaždic keramických lepených flexibilním lepidlem velkoformátových</t>
  </si>
  <si>
    <t>CS ÚRS 2021 02</t>
  </si>
  <si>
    <t>-279510981</t>
  </si>
  <si>
    <t>https://podminky.urs.cz/item/CS_URS_2021_02/771574152</t>
  </si>
  <si>
    <t>21,9+5,7+5,7+5,7+3,7+8,3+5,7+5,7+43,7+4,3+6,3+4,7+5,7+5,7+5,7+49,2+5,7+5,7+5,7+10,7+37,5+7,7+5,7+5,7+3,7</t>
  </si>
  <si>
    <t>5.7+5,7+5,7+9,5+9,5+21,9+43,8+5,7+5,7+5,7+4,4+6,3+4,7+5,7+49,2+14,7+14,9+9,7+10,7+5,7+5,7+5,7+3,7+5,7+5,7</t>
  </si>
  <si>
    <t>21,9+17,9+44+5,7+5,7+5,7+48,5+4,7+6,3+4,3+5,6+5,6+5,6+10,7+23,5+8,4+7,3+18,7+3,6+23,5+8+4,6+3,9+4+56+4,4</t>
  </si>
  <si>
    <t>10,7+25</t>
  </si>
  <si>
    <t>222</t>
  </si>
  <si>
    <t>59761008</t>
  </si>
  <si>
    <t>dlažba velkoformátová keramická</t>
  </si>
  <si>
    <t>1173875289</t>
  </si>
  <si>
    <t>941*1,1 'Přepočtené koeficientem množství</t>
  </si>
  <si>
    <t>773</t>
  </si>
  <si>
    <t>Podlahy z litého teraca</t>
  </si>
  <si>
    <t>223</t>
  </si>
  <si>
    <t>-441851657</t>
  </si>
  <si>
    <t>44m2 + 44m2 + 44m2</t>
  </si>
  <si>
    <t>776</t>
  </si>
  <si>
    <t>Podlahy povlakové</t>
  </si>
  <si>
    <t>224</t>
  </si>
  <si>
    <t>776201812</t>
  </si>
  <si>
    <t>Demontáž povlakových podlahovin lepených ručně s podložkou vč. soklů</t>
  </si>
  <si>
    <t>-454276558</t>
  </si>
  <si>
    <t>https://podminky.urs.cz/item/CS_URS_2021_01/776201812</t>
  </si>
  <si>
    <t>225</t>
  </si>
  <si>
    <t>776231111</t>
  </si>
  <si>
    <t>Montáž podlahovin z vinylu lepením lamel nebo čtverců standardním lepidlem, vč. dodávky a montáže soklové lišty</t>
  </si>
  <si>
    <t>194456085</t>
  </si>
  <si>
    <t>https://podminky.urs.cz/item/CS_URS_2021_01/776231111</t>
  </si>
  <si>
    <t>24,3+24,3+23,7+24,9+24,3+24,3+22,6+31,5+24,5+24,5+32,1+18,9+22,9+24,2+24,2+24,3+23,7+24,3+24,3+24,3+14,3</t>
  </si>
  <si>
    <t>22,6+24,5+24,5+32,1+31,5+18,9+23,0+20+24,3+24,3+23,7+12,5+21,4+24,3+24,3+32,1+24,5+24,5+31,3+19+22,9</t>
  </si>
  <si>
    <t>24,2+24,2+25</t>
  </si>
  <si>
    <t>226</t>
  </si>
  <si>
    <t>28411015</t>
  </si>
  <si>
    <t>vinylová podlahová krytina</t>
  </si>
  <si>
    <t>-1432956548</t>
  </si>
  <si>
    <t>1086*1,1 'Přepočtené koeficientem množství</t>
  </si>
  <si>
    <t>781</t>
  </si>
  <si>
    <t>Dokončovací práce - obklady</t>
  </si>
  <si>
    <t>227</t>
  </si>
  <si>
    <t>781474154</t>
  </si>
  <si>
    <t>Montáž obkladů vnitřních stěn z dlaždic keramických lepených flexibilním lepidlem velkoformátových hladkých přes 4 do 6 ks/m2, vč. rohových a ukončovacích lišt</t>
  </si>
  <si>
    <t>-1279517417</t>
  </si>
  <si>
    <t>https://podminky.urs.cz/item/CS_URS_2021_01/781474154</t>
  </si>
  <si>
    <t>228</t>
  </si>
  <si>
    <t>59761001</t>
  </si>
  <si>
    <t>obklad keramický</t>
  </si>
  <si>
    <t>-1990312165</t>
  </si>
  <si>
    <t>860*1,15 'Přepočtené koeficientem množství</t>
  </si>
  <si>
    <t>229</t>
  </si>
  <si>
    <t>781774113</t>
  </si>
  <si>
    <t>Montáž obkladů vnějších stěn z dlaždic keramických lepených flexibilním lepidlem</t>
  </si>
  <si>
    <t>422627692</t>
  </si>
  <si>
    <t>https://podminky.urs.cz/item/CS_URS_2021_02/781774113</t>
  </si>
  <si>
    <t>35*1,5</t>
  </si>
  <si>
    <t>230</t>
  </si>
  <si>
    <t>59761040</t>
  </si>
  <si>
    <t>obklad keramický hladký přes 19 do 22ks/m2</t>
  </si>
  <si>
    <t>1855525690</t>
  </si>
  <si>
    <t>52,5*1,1 'Přepočtené koeficientem množství</t>
  </si>
  <si>
    <t>783</t>
  </si>
  <si>
    <t>Dokončovací práce - nátěry</t>
  </si>
  <si>
    <t>231</t>
  </si>
  <si>
    <t>783817421</t>
  </si>
  <si>
    <t>Nátěr fasády</t>
  </si>
  <si>
    <t>-780525204</t>
  </si>
  <si>
    <t>https://podminky.urs.cz/item/CS_URS_2021_01/783817421</t>
  </si>
  <si>
    <t>na MVC omítku 345+ 90+145+90 m2</t>
  </si>
  <si>
    <t>na zateplovák 30 m2</t>
  </si>
  <si>
    <t>na stávající fasádu 390 m2</t>
  </si>
  <si>
    <t>345+ 90+145+90+30+390</t>
  </si>
  <si>
    <t>390+90+145+90</t>
  </si>
  <si>
    <t>232</t>
  </si>
  <si>
    <t>783937161</t>
  </si>
  <si>
    <t>Bezprašný nátěr betonových podlah</t>
  </si>
  <si>
    <t>1571082966</t>
  </si>
  <si>
    <t>https://podminky.urs.cz/item/CS_URS_2021_01/783937161</t>
  </si>
  <si>
    <t>15*9,5</t>
  </si>
  <si>
    <t>784</t>
  </si>
  <si>
    <t>Dokončovací práce - malby a tapety</t>
  </si>
  <si>
    <t>233</t>
  </si>
  <si>
    <t>784321033</t>
  </si>
  <si>
    <t>Malby dvojnásobné, bílé</t>
  </si>
  <si>
    <t>CS ÚRS 2020 02</t>
  </si>
  <si>
    <t>91200634</t>
  </si>
  <si>
    <t>"stropy" 2470</t>
  </si>
  <si>
    <t>"stěny" 2776+1456</t>
  </si>
  <si>
    <t>"malba na SDK" 145</t>
  </si>
  <si>
    <t>D.1.4 - Vytápění</t>
  </si>
  <si>
    <t>D1 - KOTELNA V OBJEKTU B</t>
  </si>
  <si>
    <t>D2 - ROZVODY POTRUBÍ V KOTELNĚ B</t>
  </si>
  <si>
    <t>D3 - ARMATURY KOTELNA B</t>
  </si>
  <si>
    <t>D4 - OTOPNÁ TĚLESA  A</t>
  </si>
  <si>
    <t xml:space="preserve">    D5 - ROZVODY POTRUBÍ </t>
  </si>
  <si>
    <t xml:space="preserve">    D6 - DEMONTÁŽE KOTELNY</t>
  </si>
  <si>
    <t>D1</t>
  </si>
  <si>
    <t>KOTELNA V OBJEKTU B</t>
  </si>
  <si>
    <t>73200001</t>
  </si>
  <si>
    <t>Montáž kotle</t>
  </si>
  <si>
    <t>soubor</t>
  </si>
  <si>
    <t>-2057868650</t>
  </si>
  <si>
    <t>73200002</t>
  </si>
  <si>
    <t>Montáž ohříváku</t>
  </si>
  <si>
    <t>kpl</t>
  </si>
  <si>
    <t>-350388527</t>
  </si>
  <si>
    <t>73200003</t>
  </si>
  <si>
    <t>Montáž elektrického topného tělesa</t>
  </si>
  <si>
    <t>364264812</t>
  </si>
  <si>
    <t>73200004</t>
  </si>
  <si>
    <t>montáž plnoautomatického doplňovacího zařízení</t>
  </si>
  <si>
    <t>-925548130</t>
  </si>
  <si>
    <t>73200005</t>
  </si>
  <si>
    <t>Montáž změkčovacího filtru</t>
  </si>
  <si>
    <t>-17523831</t>
  </si>
  <si>
    <t>73200006</t>
  </si>
  <si>
    <t>Montáž elektronického vodoměru s kontrolou kapacity</t>
  </si>
  <si>
    <t>25672622</t>
  </si>
  <si>
    <t>732101</t>
  </si>
  <si>
    <t>Teplovodní stacionární kondenzační kotel na ZP o výkonu MAX 49,9 Kw</t>
  </si>
  <si>
    <t>799379218</t>
  </si>
  <si>
    <t>732102</t>
  </si>
  <si>
    <t>Odkouření C53 X dn 80/125, včetně montáže</t>
  </si>
  <si>
    <t>1760484682</t>
  </si>
  <si>
    <t>732103</t>
  </si>
  <si>
    <t>Kombinovaný rozdělovač modul 100 včetně montáže</t>
  </si>
  <si>
    <t>-1656578899</t>
  </si>
  <si>
    <t>732107</t>
  </si>
  <si>
    <t>Elektrické topné těleso do ohříváku TV 9kW</t>
  </si>
  <si>
    <t>-188258217</t>
  </si>
  <si>
    <t>732109</t>
  </si>
  <si>
    <t>Expanzomat 50l, 6bar,120 C</t>
  </si>
  <si>
    <t>-1435546514</t>
  </si>
  <si>
    <t>732110</t>
  </si>
  <si>
    <t>plnoautomatické doplňovací zařízení</t>
  </si>
  <si>
    <t>-1993189077</t>
  </si>
  <si>
    <t>732111</t>
  </si>
  <si>
    <t>Změkčovací filtr pro plnění a doplňování soustavy vodou</t>
  </si>
  <si>
    <t>211996253</t>
  </si>
  <si>
    <t>732112</t>
  </si>
  <si>
    <t>Elektronický vodoměr s kontrolou kapacity</t>
  </si>
  <si>
    <t>-1550008146</t>
  </si>
  <si>
    <t>732211123</t>
  </si>
  <si>
    <t>Ohřívač TV, objem 500l</t>
  </si>
  <si>
    <t>-1110037252</t>
  </si>
  <si>
    <t>732331614</t>
  </si>
  <si>
    <t>Expanzní nádoba pro ohřívák 25l, 10bar</t>
  </si>
  <si>
    <t>1490504984</t>
  </si>
  <si>
    <t>732421401</t>
  </si>
  <si>
    <t>Teplovodní oběhové čerpadlo Q=1,5m3/h, H=4m, DN25</t>
  </si>
  <si>
    <t>656490317</t>
  </si>
  <si>
    <t>732421404</t>
  </si>
  <si>
    <t>Teplovodní oběhové čerpadlo Q=2,5m3/h, H=4m, DN25</t>
  </si>
  <si>
    <t>238439785</t>
  </si>
  <si>
    <t>732429122</t>
  </si>
  <si>
    <t>Montáž oběhových čerpadel</t>
  </si>
  <si>
    <t>-694359731</t>
  </si>
  <si>
    <t>D2</t>
  </si>
  <si>
    <t>ROZVODY POTRUBÍ V KOTELNĚ B</t>
  </si>
  <si>
    <t>733111102</t>
  </si>
  <si>
    <t>Potrubí závitové bezešvé běžné nízkotlaké DN 10</t>
  </si>
  <si>
    <t>-1276249157</t>
  </si>
  <si>
    <t>733111103</t>
  </si>
  <si>
    <t>Potrubí závitové bezešvé běžné nízkotlaké DN 15</t>
  </si>
  <si>
    <t>1518333671</t>
  </si>
  <si>
    <t>733111104</t>
  </si>
  <si>
    <t>Potrubí závitové bezešvé běžné nízkotlaké DN 20</t>
  </si>
  <si>
    <t>-752677629</t>
  </si>
  <si>
    <t>733111105</t>
  </si>
  <si>
    <t>Potrubí závitové bezešvé běžné nízkotlaké DN 25</t>
  </si>
  <si>
    <t>-1775420113</t>
  </si>
  <si>
    <t>733111106</t>
  </si>
  <si>
    <t>Potrubí závitové bezešvé běžné nízkotlaké DN 32</t>
  </si>
  <si>
    <t>-2082498814</t>
  </si>
  <si>
    <t>733111108</t>
  </si>
  <si>
    <t>Potrubí závitové bezešvé běžné nízkotlaké DN 50</t>
  </si>
  <si>
    <t>1728795921</t>
  </si>
  <si>
    <t>733190107</t>
  </si>
  <si>
    <t>Zkoušky těsnosti potrubí z trubek plastových do 32/2,9</t>
  </si>
  <si>
    <t>5464167</t>
  </si>
  <si>
    <t>733190108</t>
  </si>
  <si>
    <t>Tlaková zkouška potrubí DN 50</t>
  </si>
  <si>
    <t>-757489868</t>
  </si>
  <si>
    <t>733190225</t>
  </si>
  <si>
    <t>Zkoušky těsnosti potrubí z trubek plastových do 75/6,8</t>
  </si>
  <si>
    <t>-2080785824</t>
  </si>
  <si>
    <t>998733103</t>
  </si>
  <si>
    <t>Přesun hmot pro rozvody potrubí, výšky do 24 m</t>
  </si>
  <si>
    <t>tun</t>
  </si>
  <si>
    <t>141983691</t>
  </si>
  <si>
    <t>D3</t>
  </si>
  <si>
    <t>ARMATURY KOTELNA B</t>
  </si>
  <si>
    <t>722262162</t>
  </si>
  <si>
    <t>Vodoměr horizontální suchoběžný přírubový Q=2,5</t>
  </si>
  <si>
    <t>709971004</t>
  </si>
  <si>
    <t>734001</t>
  </si>
  <si>
    <t>Vyvažovací ventil přímý G1/2</t>
  </si>
  <si>
    <t>-1389545460</t>
  </si>
  <si>
    <t>734002</t>
  </si>
  <si>
    <t>Pojistný ventil závitový 8 Bar G 3/4</t>
  </si>
  <si>
    <t>-366634342</t>
  </si>
  <si>
    <t>734003</t>
  </si>
  <si>
    <t>Uzavírací ventil s el. Pohonem DN32</t>
  </si>
  <si>
    <t>1981927636</t>
  </si>
  <si>
    <t>734004</t>
  </si>
  <si>
    <t>Kulový kohout na plyn,vnitřní závit PN 42, K20</t>
  </si>
  <si>
    <t>867225810</t>
  </si>
  <si>
    <t>734005</t>
  </si>
  <si>
    <t>Hlavice termostatická pro ovládání ventilů s vestavěným čidlem</t>
  </si>
  <si>
    <t>-970332560</t>
  </si>
  <si>
    <t>734111752</t>
  </si>
  <si>
    <t>Uzavírací ventil s el. Pohonem DN25</t>
  </si>
  <si>
    <t>1868903916</t>
  </si>
  <si>
    <t>734209113</t>
  </si>
  <si>
    <t>Montáž armatur závitových,se 2závity, DN15</t>
  </si>
  <si>
    <t>1371232234</t>
  </si>
  <si>
    <t>734209114</t>
  </si>
  <si>
    <t>Montáž armatur závitových,se 2závity, DN20</t>
  </si>
  <si>
    <t>457242188</t>
  </si>
  <si>
    <t>734209115</t>
  </si>
  <si>
    <t>Montáž armatur závitových,se 2závity, DN25</t>
  </si>
  <si>
    <t>1787469860</t>
  </si>
  <si>
    <t>734209116</t>
  </si>
  <si>
    <t>Montáž armatur závitových,se 2závity, DN32</t>
  </si>
  <si>
    <t>-923669267</t>
  </si>
  <si>
    <t>734209118</t>
  </si>
  <si>
    <t>Montáž armatur závitových,se 2závity, DN50</t>
  </si>
  <si>
    <t>219223215</t>
  </si>
  <si>
    <t>734211110</t>
  </si>
  <si>
    <t>Ventili odvzdušňovací závitové automatické G 1/2</t>
  </si>
  <si>
    <t>2013283230</t>
  </si>
  <si>
    <t>734220101</t>
  </si>
  <si>
    <t>Vyvažovací ventil přímý G3/4</t>
  </si>
  <si>
    <t>-1612955529</t>
  </si>
  <si>
    <t>734220102</t>
  </si>
  <si>
    <t>Vyvažovací ventil přímý G1</t>
  </si>
  <si>
    <t>1243772439</t>
  </si>
  <si>
    <t>734220103</t>
  </si>
  <si>
    <t>Vyvažovací ventil přímý G5/4</t>
  </si>
  <si>
    <t>-1928830660</t>
  </si>
  <si>
    <t>734242414</t>
  </si>
  <si>
    <t>Klapka zpětná závitová G1</t>
  </si>
  <si>
    <t>-930859974</t>
  </si>
  <si>
    <t>734242415</t>
  </si>
  <si>
    <t>Klapka zpětná závitová G5/4</t>
  </si>
  <si>
    <t>-883192274</t>
  </si>
  <si>
    <t>734242416</t>
  </si>
  <si>
    <t>Klapka zpětná závitová G6/4</t>
  </si>
  <si>
    <t>1517181738</t>
  </si>
  <si>
    <t>734251212</t>
  </si>
  <si>
    <t>Pojistný ventil závitový 6 Bar G 3/4</t>
  </si>
  <si>
    <t>492912304</t>
  </si>
  <si>
    <t>734261233</t>
  </si>
  <si>
    <t>Šroubení topenářské přímé G 1/2</t>
  </si>
  <si>
    <t>982468994</t>
  </si>
  <si>
    <t>734261234</t>
  </si>
  <si>
    <t>Šroubení topenářské přímé G 3/4</t>
  </si>
  <si>
    <t>-1600402999</t>
  </si>
  <si>
    <t>734261235</t>
  </si>
  <si>
    <t>Šroubení topenářské přímé G 1</t>
  </si>
  <si>
    <t>-644913808</t>
  </si>
  <si>
    <t>734261236</t>
  </si>
  <si>
    <t>Šroubení topenářské přímé G 5/4</t>
  </si>
  <si>
    <t>34271283</t>
  </si>
  <si>
    <t>734261237</t>
  </si>
  <si>
    <t>Šroubení topenářské přímé G 6/4</t>
  </si>
  <si>
    <t>-2027364342</t>
  </si>
  <si>
    <t>734261238</t>
  </si>
  <si>
    <t>Šroubení topenářské přímé G 2</t>
  </si>
  <si>
    <t>-1185639789</t>
  </si>
  <si>
    <t>734261717</t>
  </si>
  <si>
    <t>Připojovací armatura radiátorů typu VK s vypouštěním G 1/2</t>
  </si>
  <si>
    <t>677663707</t>
  </si>
  <si>
    <t>734291123</t>
  </si>
  <si>
    <t>Kohouty plnící a vypouštěcí G1/2</t>
  </si>
  <si>
    <t>-188108466</t>
  </si>
  <si>
    <t>734291124</t>
  </si>
  <si>
    <t>Kohouty plnící a vypouštěcí G3/4</t>
  </si>
  <si>
    <t>-405079410</t>
  </si>
  <si>
    <t>734291244</t>
  </si>
  <si>
    <t>Filtr závitový G1</t>
  </si>
  <si>
    <t>1048613309</t>
  </si>
  <si>
    <t>734291246</t>
  </si>
  <si>
    <t>Filtr závitový G6/4</t>
  </si>
  <si>
    <t>607787041</t>
  </si>
  <si>
    <t>734292712</t>
  </si>
  <si>
    <t>Kulový kohout přímý - vnitřní závit G 3/8</t>
  </si>
  <si>
    <t>173000668</t>
  </si>
  <si>
    <t>734292713</t>
  </si>
  <si>
    <t>Kulový kohout přímý - vnitřní závit G 1/2</t>
  </si>
  <si>
    <t>919825481</t>
  </si>
  <si>
    <t>734292714</t>
  </si>
  <si>
    <t>Kulový kohout přímý - vnitřní závit G 3/4</t>
  </si>
  <si>
    <t>-1332829193</t>
  </si>
  <si>
    <t>734292715</t>
  </si>
  <si>
    <t>Kulový kohout přímý - vnitřní závit G 1</t>
  </si>
  <si>
    <t>-1307430791</t>
  </si>
  <si>
    <t>734292716</t>
  </si>
  <si>
    <t>Kulový kohout přímý - vnitřní závit G 5/4</t>
  </si>
  <si>
    <t>-1341922785</t>
  </si>
  <si>
    <t>734292717</t>
  </si>
  <si>
    <t>Kulový kohout přímý - vnitřní závit G 6/4</t>
  </si>
  <si>
    <t>-2135505462</t>
  </si>
  <si>
    <t>734292718</t>
  </si>
  <si>
    <t>Kulový kohout přímý - vnitřní závit G 2</t>
  </si>
  <si>
    <t>-1150123625</t>
  </si>
  <si>
    <t>734295021</t>
  </si>
  <si>
    <t>Směšovací ventil závitový se servropohonem DN20</t>
  </si>
  <si>
    <t>-1852868823</t>
  </si>
  <si>
    <t>734411102</t>
  </si>
  <si>
    <t>Teploměr s pevným stonkem a jímkou, zadní připojení, délka stonku 75mm</t>
  </si>
  <si>
    <t>-194474407</t>
  </si>
  <si>
    <t>734421101</t>
  </si>
  <si>
    <t>Tlakoměr s pevným stonkem, spodní připojení +50mm</t>
  </si>
  <si>
    <t>1818502682</t>
  </si>
  <si>
    <t>734424101</t>
  </si>
  <si>
    <t>Kondenzační smyčka zahnutá</t>
  </si>
  <si>
    <t>2014880470</t>
  </si>
  <si>
    <t>998734101</t>
  </si>
  <si>
    <t>Přesun hmot pro armatury, výšky do 6 m</t>
  </si>
  <si>
    <t>-311703402</t>
  </si>
  <si>
    <t>D4</t>
  </si>
  <si>
    <t>OTOPNÁ TĚLESA  A</t>
  </si>
  <si>
    <t>20-06040</t>
  </si>
  <si>
    <t>OTOPNÁ TĚLESA PANELOVÁ 20-06040</t>
  </si>
  <si>
    <t>-492126651</t>
  </si>
  <si>
    <t>20-06050</t>
  </si>
  <si>
    <t>OTOPNÁ TĚLESA PANELOVÁ 20-06050</t>
  </si>
  <si>
    <t>-128322786</t>
  </si>
  <si>
    <t>20-06060</t>
  </si>
  <si>
    <t>OTOPNÁ TĚLESA PANELOVÁ 20-06060</t>
  </si>
  <si>
    <t>175809788</t>
  </si>
  <si>
    <t>-1955494611</t>
  </si>
  <si>
    <t>20-06070</t>
  </si>
  <si>
    <t>OTOPNÁ TĚLESA PANELOVÁ 20-06070</t>
  </si>
  <si>
    <t>2092452003</t>
  </si>
  <si>
    <t>20-06080</t>
  </si>
  <si>
    <t>OTOPNÁ TĚLESA PANELOVÁ 20-06080</t>
  </si>
  <si>
    <t>-1746996310</t>
  </si>
  <si>
    <t>20-06090</t>
  </si>
  <si>
    <t>OTOPNÁ TĚLESA PANELOVÁ 20-06090</t>
  </si>
  <si>
    <t>-1613010501</t>
  </si>
  <si>
    <t>20-06100</t>
  </si>
  <si>
    <t>OTOPNÁ TĚLESA PANELOVÁ 20-06100</t>
  </si>
  <si>
    <t>1450092819</t>
  </si>
  <si>
    <t>20-06110</t>
  </si>
  <si>
    <t>OTOPNÁ TĚLESA PANELOVÁ 20-06110</t>
  </si>
  <si>
    <t>-1796286620</t>
  </si>
  <si>
    <t>20-06120</t>
  </si>
  <si>
    <t>OTOPNÁ TĚLESA PANELOVÁ 20-06120</t>
  </si>
  <si>
    <t>1857667235</t>
  </si>
  <si>
    <t>20-06140</t>
  </si>
  <si>
    <t>OTOPNÁ TĚLESA PANELOVÁ 20-06140</t>
  </si>
  <si>
    <t>772001440</t>
  </si>
  <si>
    <t>22-09140</t>
  </si>
  <si>
    <t>OTOPNÁ TĚLESA PANELOVÁ 22-09140</t>
  </si>
  <si>
    <t>750335101</t>
  </si>
  <si>
    <t>33-06100</t>
  </si>
  <si>
    <t>OTOPNÁ TĚLESA PANELOVÁ 33-06100</t>
  </si>
  <si>
    <t>1407856291</t>
  </si>
  <si>
    <t>PT-0001</t>
  </si>
  <si>
    <t>PANELOVÉ TĚLESO 1800X600</t>
  </si>
  <si>
    <t>715170631</t>
  </si>
  <si>
    <t>D4-001</t>
  </si>
  <si>
    <t>Designové koupelnové těleso</t>
  </si>
  <si>
    <t>412779439</t>
  </si>
  <si>
    <t>998735104</t>
  </si>
  <si>
    <t>Přesun hmot pro otopná tělesa, výšky do 36 m</t>
  </si>
  <si>
    <t>tuna</t>
  </si>
  <si>
    <t>1898693100</t>
  </si>
  <si>
    <t>9999001</t>
  </si>
  <si>
    <t>montáž</t>
  </si>
  <si>
    <t>1820625393</t>
  </si>
  <si>
    <t>D5</t>
  </si>
  <si>
    <t xml:space="preserve">ROZVODY POTRUBÍ </t>
  </si>
  <si>
    <t>7300001</t>
  </si>
  <si>
    <t>Potrubí vícevrstvé 20x2,8</t>
  </si>
  <si>
    <t>-2134192799</t>
  </si>
  <si>
    <t>7300002</t>
  </si>
  <si>
    <t>Potrubí vícevrstvé 25x3,5</t>
  </si>
  <si>
    <t>1213692091</t>
  </si>
  <si>
    <t>7300003</t>
  </si>
  <si>
    <t>Potrubí vícevrstvé 32x4,6</t>
  </si>
  <si>
    <t>-1039944035</t>
  </si>
  <si>
    <t>7300004</t>
  </si>
  <si>
    <t>Potrubí vícevrstvé 40x5,6</t>
  </si>
  <si>
    <t>1309817039</t>
  </si>
  <si>
    <t>7300005</t>
  </si>
  <si>
    <t>Potrubí vícevrstvé 63x8,6</t>
  </si>
  <si>
    <t>1953658779</t>
  </si>
  <si>
    <t>7300006</t>
  </si>
  <si>
    <t>Montáž potrubí z plastových trub D přes 16 do 20 mm</t>
  </si>
  <si>
    <t>566074090</t>
  </si>
  <si>
    <t>7300007</t>
  </si>
  <si>
    <t>Montáž potrubí z plastových trub D přes 20 do 25 mm</t>
  </si>
  <si>
    <t>1283973500</t>
  </si>
  <si>
    <t>7300008</t>
  </si>
  <si>
    <t>Montáž potrubí z plastových trub D přes 25 do 32 mm</t>
  </si>
  <si>
    <t>-945717245</t>
  </si>
  <si>
    <t>7300009</t>
  </si>
  <si>
    <t>Montáž potrubí z plastových trub D přes 32 do 40 mm</t>
  </si>
  <si>
    <t>2036286507</t>
  </si>
  <si>
    <t>7300010</t>
  </si>
  <si>
    <t>Montáž potrubí z plastových trub D přes 40 do 63 mm</t>
  </si>
  <si>
    <t>711451378</t>
  </si>
  <si>
    <t>D6</t>
  </si>
  <si>
    <t>DEMONTÁŽE KOTELNY</t>
  </si>
  <si>
    <t>731100803</t>
  </si>
  <si>
    <t>Demontáž kotle litinového Viadrus U,G Emka 5 čl.</t>
  </si>
  <si>
    <t>-714081864</t>
  </si>
  <si>
    <t>731391811</t>
  </si>
  <si>
    <t>Vypouštění vody z kotlů samospádem do 5 m2</t>
  </si>
  <si>
    <t>2058017125</t>
  </si>
  <si>
    <t>731890801</t>
  </si>
  <si>
    <t>Přemístění vybouraných hmot - kotelny, H do 6 m</t>
  </si>
  <si>
    <t>1997847336</t>
  </si>
  <si>
    <t>732212815</t>
  </si>
  <si>
    <t>Demontáž ohříváků zásobníkových stojat.do 1600 l</t>
  </si>
  <si>
    <t>704057655</t>
  </si>
  <si>
    <t>733110803</t>
  </si>
  <si>
    <t>Demontáž potrubí ocelového závitového do DN 15</t>
  </si>
  <si>
    <t>547813333</t>
  </si>
  <si>
    <t>733110806</t>
  </si>
  <si>
    <t>Demontáž potrubí ocelového závitového do DN 15-32</t>
  </si>
  <si>
    <t>-1124854627</t>
  </si>
  <si>
    <t>733110808</t>
  </si>
  <si>
    <t>Demontáž potrubí ocelového závitového do DN 32-50</t>
  </si>
  <si>
    <t>-553914334</t>
  </si>
  <si>
    <t>733890801</t>
  </si>
  <si>
    <t>Přemístění vybouraných hmot - potrubí, H do 6 m</t>
  </si>
  <si>
    <t>707121364</t>
  </si>
  <si>
    <t>734200824</t>
  </si>
  <si>
    <t>Demontáž armatur závitových se dvěma závity do G2</t>
  </si>
  <si>
    <t>-1871585656</t>
  </si>
  <si>
    <t>735151821</t>
  </si>
  <si>
    <t>Demontáž otopných těles panelových 2řadých,1500 mm</t>
  </si>
  <si>
    <t>1485364062</t>
  </si>
  <si>
    <t>735890801</t>
  </si>
  <si>
    <t>Vnitrostaveništní přeprava otopných těles vodorovně do 100 m a výšky do 12m</t>
  </si>
  <si>
    <t>-861011568</t>
  </si>
  <si>
    <t>D.1.5 - MaR</t>
  </si>
  <si>
    <t>1 - ROZVADĚČE</t>
  </si>
  <si>
    <t>2 - KABELY</t>
  </si>
  <si>
    <t>3 - KABELOVÉ TRASY</t>
  </si>
  <si>
    <t>5 - Polní instrumentace</t>
  </si>
  <si>
    <t>6 - Nehmotné dodávky - systémový (licenční) a uživatelský SW</t>
  </si>
  <si>
    <t>7 - OSTATNÍ MATERIÁL A MONTÁŽNÍ PRÁCE</t>
  </si>
  <si>
    <t>8 - INŽENÝRSKÁ ČINNOST</t>
  </si>
  <si>
    <t>ROZVADĚČE</t>
  </si>
  <si>
    <t>1.1</t>
  </si>
  <si>
    <t>Nový rozvaděč DT1</t>
  </si>
  <si>
    <t>1.2</t>
  </si>
  <si>
    <t>Dodavatelská dokumentace (vnitřní zapojení rozvaděče DT1)</t>
  </si>
  <si>
    <t>KABELY</t>
  </si>
  <si>
    <t>2.1</t>
  </si>
  <si>
    <t>Kabel CYKY do 3x2,5 Metalický kabel Cu(O)</t>
  </si>
  <si>
    <t>2.2</t>
  </si>
  <si>
    <t>Metalický kabel stíněný Cu(O) do 30x1</t>
  </si>
  <si>
    <t>2.3</t>
  </si>
  <si>
    <t>Metalický kabel stíněný Cu(O) do 30x1 provedení "R"</t>
  </si>
  <si>
    <t>2.4</t>
  </si>
  <si>
    <t>Vodič CYA 10 zž</t>
  </si>
  <si>
    <t>KABELOVÉ TRASY</t>
  </si>
  <si>
    <t>3.1</t>
  </si>
  <si>
    <t>Mřížový kabelový žlab do 200/50, vč. příslušenství, kabelových příchytek a nosného materiálu, stavebních přípomocí a drobného nespecifikovaného materiálu (hmoždiny, šrouby, sádra, …), kompletní dodávka</t>
  </si>
  <si>
    <t>3.2</t>
  </si>
  <si>
    <t>Mřížový kabelový žlab do 50/50, vč. příslušenství, kabelových příchytek a nosného materiálu, stavebních přípomocí a drobného nespecifikovaného materiálu (hmoždiny, šrouby, sádra, …), kompletní dodávka</t>
  </si>
  <si>
    <t>3.3</t>
  </si>
  <si>
    <t>Kabelová příchytka pro svazek Ć 8÷30 mm, vč. příslušenství, stavebních přípomocí a drobného nespecifikovaného materiálu (hmoždiny, šrouby, sádra, …), kompletní dodávka</t>
  </si>
  <si>
    <t>3.4</t>
  </si>
  <si>
    <t>Požární ucpávky kabelových tras, kompletní dodávka</t>
  </si>
  <si>
    <t>Polní instrumentace</t>
  </si>
  <si>
    <t>5.1</t>
  </si>
  <si>
    <t>Snímač teploty venkovní, 4-20mA, -30-70°C</t>
  </si>
  <si>
    <t>5.2</t>
  </si>
  <si>
    <t>Detektor úniku plynu</t>
  </si>
  <si>
    <t>5.3</t>
  </si>
  <si>
    <t>Siréna s optickou signalizací</t>
  </si>
  <si>
    <t>5.4</t>
  </si>
  <si>
    <t>Snímač tlaku do vodního potrubí (návarky součástí dodávky tehcnologie),rozsah dle projektu vytápění</t>
  </si>
  <si>
    <t>5.5</t>
  </si>
  <si>
    <t>Prostorový termostat, havarijní teplota 35°C</t>
  </si>
  <si>
    <t>5.6</t>
  </si>
  <si>
    <t>Termostat boileru bezpečnostní</t>
  </si>
  <si>
    <t>5.7</t>
  </si>
  <si>
    <t>Prostorové teplotní čidlo 4-20mA, 0-70°C</t>
  </si>
  <si>
    <t>5.8</t>
  </si>
  <si>
    <t>Snímač zaplavení prostoru - kapacitní</t>
  </si>
  <si>
    <t>5.9</t>
  </si>
  <si>
    <t>Teplotní snímač horké vody v boileru (včetně stonku)</t>
  </si>
  <si>
    <t>5.10</t>
  </si>
  <si>
    <t>Teplotní snímač topné vody - rozdělovač/sběrač, 0-100 °C, 4-20mA-déka stonku 100mm, včetně jímky (návarky součástí dodávky tehcnologie)</t>
  </si>
  <si>
    <t>5.11</t>
  </si>
  <si>
    <t>Teplotní snímač topné vody - topné větve, 0-100 °C, 4-20mA-déka stonku 50mm, včetně jímky (návarky součástí dodávky tehcnologie)</t>
  </si>
  <si>
    <t>5.12</t>
  </si>
  <si>
    <t>Teplotní snímač topné vody - výstup z kotlů, 0-100 °C, 4-20mA-déka stonku 50mm, včetně jímky (návarky součástí dodávky tehcnologie)</t>
  </si>
  <si>
    <t>5.13</t>
  </si>
  <si>
    <t>Kaskádový řadič kotle, včetně 2ks regulátorů pro kotle a příslušenství</t>
  </si>
  <si>
    <t>5.14</t>
  </si>
  <si>
    <t>Teplotní snímač topné vody - výstup z kotlů, 0-100 °C, 4-20mA - pro připojení do kaskádového řadiče</t>
  </si>
  <si>
    <t>5.15</t>
  </si>
  <si>
    <t>Servopohony na ventily (vodní armatury), 24VDC, ovl, sig. 0-10V, pro regulaci TV boileru,dimenze dle dodávky technologie</t>
  </si>
  <si>
    <t>5.16</t>
  </si>
  <si>
    <t>Servopohony na ventily (vodní armatury), 24VDC, ovl, sig. 0-10V, pro regulaci výstupní vody z kotlů,dimenze dle dodávky technologie</t>
  </si>
  <si>
    <t>5.17</t>
  </si>
  <si>
    <t>Servopohony na trojcestné ventily (vodní armatury), 24VDC, ovl, sig. 0-10V, pro regulaci topných větví,dimenze dle dodávky technologie</t>
  </si>
  <si>
    <t>5.18</t>
  </si>
  <si>
    <t>Bezpečnostní tlačítko CENTRAL STOP</t>
  </si>
  <si>
    <t>Nehmotné dodávky - systémový (licenční) a uživatelský SW</t>
  </si>
  <si>
    <t>6.1</t>
  </si>
  <si>
    <t>Vývojové prostředí, uživatelský SW v PLC (DT2)</t>
  </si>
  <si>
    <t>6.2</t>
  </si>
  <si>
    <t>Systémový SW pro panelové PC ve skříni DT2</t>
  </si>
  <si>
    <t>6.3</t>
  </si>
  <si>
    <t>Prametrizace systému</t>
  </si>
  <si>
    <t>6.3.1</t>
  </si>
  <si>
    <t>Kalibrace, odzkoušení detekčního systému plynu</t>
  </si>
  <si>
    <t>OSTATNÍ MATERIÁL A MONTÁŽNÍ PRÁCE</t>
  </si>
  <si>
    <t>7.1</t>
  </si>
  <si>
    <t>Kovové konstrukce všeobecně, vč. nátěrů</t>
  </si>
  <si>
    <t>7.2</t>
  </si>
  <si>
    <t>Individuální a komplexní zkoušky</t>
  </si>
  <si>
    <t>7.3</t>
  </si>
  <si>
    <t>Oživení</t>
  </si>
  <si>
    <t>7.4</t>
  </si>
  <si>
    <t>Zaškolení obsluhy</t>
  </si>
  <si>
    <t>7.5</t>
  </si>
  <si>
    <t>Výchozí revize</t>
  </si>
  <si>
    <t>INŽENÝRSKÁ ČINNOST</t>
  </si>
  <si>
    <t>8.3</t>
  </si>
  <si>
    <t>Provozní zkoušky (komplexní stress-test)</t>
  </si>
  <si>
    <t>D.1.6 - Zdravotně-technic...</t>
  </si>
  <si>
    <t>1 - KANALIZACE PŮVODNÍ OBJEKTY</t>
  </si>
  <si>
    <t>2 - KANALIZACE PŘÍSTAVBA</t>
  </si>
  <si>
    <t>3 - DEŠŤOVÁ KANALIZACE</t>
  </si>
  <si>
    <t>4 - VODOMĚRNÁ SESTAVA</t>
  </si>
  <si>
    <t>5 - VODOVODNÍ ARMATURY</t>
  </si>
  <si>
    <t>6 - POTRUBÍ VODOVODNÍ</t>
  </si>
  <si>
    <t>7 - ZAŘIZOVACÍ PŘEDMĚTY - dodávka + montáž</t>
  </si>
  <si>
    <t>KANALIZACE PŮVODNÍ OBJEKTY</t>
  </si>
  <si>
    <t>721175001</t>
  </si>
  <si>
    <t>Potrubí kanalizační plastové připojovací odhlučněné dvouvrstvé DN 50</t>
  </si>
  <si>
    <t>721175002</t>
  </si>
  <si>
    <t>Potrubí kanalizační plastové připojovací odhlučněné dvouvrstvé DN 70</t>
  </si>
  <si>
    <t>721175021</t>
  </si>
  <si>
    <t>Potrubí kanalizační plastové svodné odhlučněné dvouvrstvé DN 100</t>
  </si>
  <si>
    <t>721175022</t>
  </si>
  <si>
    <t>Potrubí kanalizační plastové svodné odhlučněné dvouvrstvé DN 125</t>
  </si>
  <si>
    <t>721175023</t>
  </si>
  <si>
    <t>Potrubí kanalizační plastové svodné odhlučněné dvouvrstvé DN 150</t>
  </si>
  <si>
    <t>721175024</t>
  </si>
  <si>
    <t>Potrubí kanalizační plastové svodné odhlučněné dvouvrstvé DN 200</t>
  </si>
  <si>
    <t>721211403</t>
  </si>
  <si>
    <t>podlahové vpusti DN 50/75</t>
  </si>
  <si>
    <t>721211912</t>
  </si>
  <si>
    <t>montáž podlahových vpustí DN 50/75</t>
  </si>
  <si>
    <t>721212113</t>
  </si>
  <si>
    <t>odtokové střešní žlaby l=1000mm</t>
  </si>
  <si>
    <t>721219114</t>
  </si>
  <si>
    <t>montáž odtokových žlabů l=1000mm</t>
  </si>
  <si>
    <t>721273133</t>
  </si>
  <si>
    <t>ventilační hlavice DN110</t>
  </si>
  <si>
    <t>721171809</t>
  </si>
  <si>
    <t>demontáž potrubí z vodovodních trub</t>
  </si>
  <si>
    <t>998721</t>
  </si>
  <si>
    <t>přesun hmot do výšky 12m</t>
  </si>
  <si>
    <t>721290112</t>
  </si>
  <si>
    <t>zkouška těsnosti kanalizace do DN 200</t>
  </si>
  <si>
    <t>KANALIZACE PŘÍSTAVBA</t>
  </si>
  <si>
    <t>721175001.1</t>
  </si>
  <si>
    <t>Potrubí z plastových trub polypropylenové tlumící zvuk dvouvrstvé připojovací DN 50</t>
  </si>
  <si>
    <t>721175002.1</t>
  </si>
  <si>
    <t>Potrubí z plastových trub polypropylenové tlumící zvuk dvouvrstvé připojovací DN 70</t>
  </si>
  <si>
    <t>721175003</t>
  </si>
  <si>
    <t>Potrubí z plastových trub polypropylenové tlumící zvuk dvouvrstvé připojovací DN 100</t>
  </si>
  <si>
    <t>721173402</t>
  </si>
  <si>
    <t>Potrubí kanalizační KG-Systém SN 4 svodné DN 125</t>
  </si>
  <si>
    <t>721173403</t>
  </si>
  <si>
    <t>Potrubí kanalizační KG-Systém SN 4 svodné DN 160</t>
  </si>
  <si>
    <t>721173404</t>
  </si>
  <si>
    <t>Potrubí kanalizační KG-Systém SN 4 svodné DN 200</t>
  </si>
  <si>
    <t>DEŠŤOVÁ KANALIZACE</t>
  </si>
  <si>
    <t>VODOMĚRNÁ SESTAVA</t>
  </si>
  <si>
    <t>7220001</t>
  </si>
  <si>
    <t>vodoměrná sestava - dodávka a montáž</t>
  </si>
  <si>
    <t>VODOVODNÍ ARMATURY</t>
  </si>
  <si>
    <t>7220002</t>
  </si>
  <si>
    <t>kulový kohout K80</t>
  </si>
  <si>
    <t>7220003</t>
  </si>
  <si>
    <t>kulový kohout K50</t>
  </si>
  <si>
    <t>7220004</t>
  </si>
  <si>
    <t>kulový kohout K40</t>
  </si>
  <si>
    <t>7220005</t>
  </si>
  <si>
    <t>kulový kohout K32</t>
  </si>
  <si>
    <t>7220006</t>
  </si>
  <si>
    <t>kulový kohout K25</t>
  </si>
  <si>
    <t>7220007</t>
  </si>
  <si>
    <t>zpětná klapka ZK 50</t>
  </si>
  <si>
    <t>SOUBOR</t>
  </si>
  <si>
    <t>7220008</t>
  </si>
  <si>
    <t>zpětná klapka ZK 25</t>
  </si>
  <si>
    <t>7220009</t>
  </si>
  <si>
    <t>zpětná klapka ZK 40</t>
  </si>
  <si>
    <t>7220010</t>
  </si>
  <si>
    <t>vyvažovací ventil VV25</t>
  </si>
  <si>
    <t>7220011</t>
  </si>
  <si>
    <t>vyvažovací ventil VV15</t>
  </si>
  <si>
    <t>7220012</t>
  </si>
  <si>
    <t>filtr F25</t>
  </si>
  <si>
    <t>7220013</t>
  </si>
  <si>
    <t>kulový kohout s elektropohonem K32</t>
  </si>
  <si>
    <t>7220014</t>
  </si>
  <si>
    <t>pojišťovací ventil G 15/20 8bar</t>
  </si>
  <si>
    <t>7220015</t>
  </si>
  <si>
    <t>vodoměr G20 na studenou vodu</t>
  </si>
  <si>
    <t>7220016</t>
  </si>
  <si>
    <t>manometr 300kPa</t>
  </si>
  <si>
    <t>7220017</t>
  </si>
  <si>
    <t>manometr 800kPa</t>
  </si>
  <si>
    <t>7220018</t>
  </si>
  <si>
    <t>teploměr 0-100 stupňů</t>
  </si>
  <si>
    <t>7220019</t>
  </si>
  <si>
    <t>expanzomat 25l</t>
  </si>
  <si>
    <t>7220020</t>
  </si>
  <si>
    <t>flowjet 3/4''</t>
  </si>
  <si>
    <t>7220021</t>
  </si>
  <si>
    <t>cirkulační čerpadlo</t>
  </si>
  <si>
    <t>POTRUBÍ VODOVODNÍ</t>
  </si>
  <si>
    <t>7220022</t>
  </si>
  <si>
    <t>vícevrstvá plastová trubka DN 32</t>
  </si>
  <si>
    <t>7220023</t>
  </si>
  <si>
    <t>vícevrstvá plastová trubka DN 40</t>
  </si>
  <si>
    <t>7220024</t>
  </si>
  <si>
    <t>vícevrstvá plastová trubka DN 50</t>
  </si>
  <si>
    <t>7220025</t>
  </si>
  <si>
    <t>vícevrstvá plastová trubka DN 63</t>
  </si>
  <si>
    <t>7220026</t>
  </si>
  <si>
    <t>vícevrstvá plastová trubka DN 80</t>
  </si>
  <si>
    <t>7220027</t>
  </si>
  <si>
    <t>vícevrstvá plastová trubka DN 100</t>
  </si>
  <si>
    <t>7220028</t>
  </si>
  <si>
    <t>vícevrstvá plastová trubka DN 25</t>
  </si>
  <si>
    <t>7220029</t>
  </si>
  <si>
    <t>vícevrstvá plastová trubka DN 20</t>
  </si>
  <si>
    <t>7220030</t>
  </si>
  <si>
    <t>ocelová závitová trubka pozink DN 25</t>
  </si>
  <si>
    <t>7220031</t>
  </si>
  <si>
    <t>ocelová závitová trubka pozink DN 32</t>
  </si>
  <si>
    <t>7220032</t>
  </si>
  <si>
    <t>ocelová závitová trubka pozink DN 40</t>
  </si>
  <si>
    <t>7220033</t>
  </si>
  <si>
    <t>ocelová závitová trubka pozink DN 50</t>
  </si>
  <si>
    <t>7220034</t>
  </si>
  <si>
    <t>hydrantová skříň s tvarově stálou hadicí o délce 30m</t>
  </si>
  <si>
    <t>ZAŘIZOVACÍ PŘEDMĚTY - dodávka + montáž</t>
  </si>
  <si>
    <t>7220035</t>
  </si>
  <si>
    <t>WC+tlačítko - standard viz. D.1.14. Vybavení, architektura</t>
  </si>
  <si>
    <t>7220036</t>
  </si>
  <si>
    <t>UMYVADLO na desku, otvor pro baterii uprostřed, vč. baterie - standard viz. D.1.14. Vybavení, architektura</t>
  </si>
  <si>
    <t>7220037</t>
  </si>
  <si>
    <t>SPRCHA - vč. termostatické baterie chrom - standard viz. D.1.14. Vybavení, architektura</t>
  </si>
  <si>
    <t>7220038</t>
  </si>
  <si>
    <t>VÝLEVKA - standard viz. D.1.14. Vybavení, architektura</t>
  </si>
  <si>
    <t>7220039</t>
  </si>
  <si>
    <t>DŘEZ -vč. baterie - standard viz. D.1.14. Vybavení, architektura</t>
  </si>
  <si>
    <t>7220040</t>
  </si>
  <si>
    <t>MYČKA - standard viz. D.1.14. Vybavení, architektura</t>
  </si>
  <si>
    <t>D.1.7 - VZT</t>
  </si>
  <si>
    <t>Zař. č. 1 - Zař. č. - Zař. č. 1 - Zař. č.</t>
  </si>
  <si>
    <t>Zař. č. 1A - Zař. č. - Zař. č. 1A - Zař. č.</t>
  </si>
  <si>
    <t>Zař. č. 3A - Zař. č. - Zař. č. 3A - Zař. č.</t>
  </si>
  <si>
    <t>Zař. č. 5 - Zař. č. - Zař. č. 5 - Zař. č.</t>
  </si>
  <si>
    <t>Zař. č. 55 - Doplňko - Zař. č. 55 - Doplňko</t>
  </si>
  <si>
    <t>Zař. č. 1 - Zař. č.</t>
  </si>
  <si>
    <t>1.200</t>
  </si>
  <si>
    <t>Regulační klapka, 1250x315</t>
  </si>
  <si>
    <t>1.302</t>
  </si>
  <si>
    <t>Požární klapka, se servopohonem 230V, signalizace poloh, zpětná pružina, odolnost 90 minut, 1000x355 - nebo rovnocenný výrobek</t>
  </si>
  <si>
    <t>KS</t>
  </si>
  <si>
    <t>1.304</t>
  </si>
  <si>
    <t>1.305</t>
  </si>
  <si>
    <t>Požární klapka, se servopohonem 230V, signalizace poloh, zpětná pružina, odolnost 90 minut, 1250x315 - nebo rovnocenný výrobek</t>
  </si>
  <si>
    <t>1.400</t>
  </si>
  <si>
    <t>Vyústka přívodní, dvouřadá, s upevňovacím rámem, včetně regulace výkonu, 425x75 - nebo rovnocenný výrobek</t>
  </si>
  <si>
    <t>1.800</t>
  </si>
  <si>
    <t>Požární izolace 90 min, odolnost 90 min</t>
  </si>
  <si>
    <t>1.950</t>
  </si>
  <si>
    <t>Trouby rovné, materiál pozinkovaný plech, Čtyřhranné potrubí skupiny I., se stranami do 250 mm</t>
  </si>
  <si>
    <t>1.950.1</t>
  </si>
  <si>
    <t>Trouby rovné, materiál pozinkovaný plech, Čtyřhranné potrubí skupiny I., se stranami nad 250 mm</t>
  </si>
  <si>
    <t>1.951</t>
  </si>
  <si>
    <t>Tvarovky potrubí, materiál pozinkovaný plech, Čtyřhranné potrubí skupiny I., se stranami do 250 mm, tvarovky</t>
  </si>
  <si>
    <t>1.951.1</t>
  </si>
  <si>
    <t>Tvarovky potrubí, materiál pozinkovaný plech, Čtyřhranné potrubí skupiny I., se stranami nad 250 mm, tvarovky</t>
  </si>
  <si>
    <t>Pol1</t>
  </si>
  <si>
    <t>Větrací strop TPV - přívodní vzduchovod, odtahový vzduchovod, včetně osvětlení, čidel - příloha č. 012, automatický hasící systém, LED osvětlení, UV-C technologie pro eleminaci zápachu</t>
  </si>
  <si>
    <t>Zař. č. 1A - Zař. č.</t>
  </si>
  <si>
    <t>1A.304</t>
  </si>
  <si>
    <t>Požární klapka, se servopohonem 230V, signalizace poloh, zpětná pružina, odolnost 90 minut, 160x200 - nebo rovnocenný výrobek</t>
  </si>
  <si>
    <t>1A.305</t>
  </si>
  <si>
    <t>Požární klapka, se servopohonem 230V, signalizace poloh, zpětná pružina, odolnost 90 minut, 200x200 - nebo rovnocenný výrobek</t>
  </si>
  <si>
    <t>1A.306</t>
  </si>
  <si>
    <t>1A.400</t>
  </si>
  <si>
    <t>Vyústka odvodní, dvouřadá, s upevňovacím rámem, včetně regulace výkonu, 225x75 - nebo rovnocenný výrobek</t>
  </si>
  <si>
    <t>1A.401</t>
  </si>
  <si>
    <t>Vyústka odvodní, dvouřadá, s upevňovacím rámem, včetně regulace výkonu, 425x75 - nebo rovnocenný výrobek</t>
  </si>
  <si>
    <t>1A.402</t>
  </si>
  <si>
    <t>Vyústka odvodní, dvouřadá, s upevňovacím rámem, včetně regulace výkonu, 625x75 - nebo rovnocenný výrobek</t>
  </si>
  <si>
    <t>1A.800</t>
  </si>
  <si>
    <t>1A.950</t>
  </si>
  <si>
    <t>1A.951</t>
  </si>
  <si>
    <t>Zař. č. 3A - Zař. č.</t>
  </si>
  <si>
    <t>3A.009</t>
  </si>
  <si>
    <t>Ventilátor, diagonální, krytí motoru IP44, se stejnosměrným motorem, Odvodní ventilátor, Vo = 160 m3/h, Ne=0,053kW, 230V, 0,21A, doběh 5 min. - nebo rovnocenný výrobek</t>
  </si>
  <si>
    <t>3A.010</t>
  </si>
  <si>
    <t>Radiální ventilátor, malý, IP44, Odvodní ventilátor, Vo = 150 m3/h, Ne= 0,068kW, 230V, doběh 5 min. - nebo rovnocenný výrobek</t>
  </si>
  <si>
    <t>3A.011</t>
  </si>
  <si>
    <t>3A.012</t>
  </si>
  <si>
    <t>3A.013</t>
  </si>
  <si>
    <t>3A.014</t>
  </si>
  <si>
    <t>3A.015</t>
  </si>
  <si>
    <t>3A.016</t>
  </si>
  <si>
    <t>3A.017</t>
  </si>
  <si>
    <t>3A.018</t>
  </si>
  <si>
    <t>3A.020</t>
  </si>
  <si>
    <t>3A.021</t>
  </si>
  <si>
    <t>3A.023</t>
  </si>
  <si>
    <t>3A.028</t>
  </si>
  <si>
    <t>3A.029</t>
  </si>
  <si>
    <t>3A.030</t>
  </si>
  <si>
    <t>Radiální ventilátor, malý, IP44, Odvodní ventilátor, Vo = 50 m3/h, Ne= 0,026kW, 230V, doběh 5 min.</t>
  </si>
  <si>
    <t>3A.031</t>
  </si>
  <si>
    <t>3A.032</t>
  </si>
  <si>
    <t>3A.033</t>
  </si>
  <si>
    <t>3A.034</t>
  </si>
  <si>
    <t>3A.035</t>
  </si>
  <si>
    <t>3A.036</t>
  </si>
  <si>
    <t>3A.037</t>
  </si>
  <si>
    <t>3A.038</t>
  </si>
  <si>
    <t>3A.040</t>
  </si>
  <si>
    <t>3A.041</t>
  </si>
  <si>
    <t>Radiální ventilátor, malý, IP44, Odvodní ventilátor, Vo = 160 m3/h, Ne=0,053kW, 230V, 0,21A, doběh 5 min. - nebo rovnocenný výrobek</t>
  </si>
  <si>
    <t>3A.042</t>
  </si>
  <si>
    <t>3A.044</t>
  </si>
  <si>
    <t>3A.046</t>
  </si>
  <si>
    <t>Radiální ventilátor, malý, IP44, Odvodní ventilátor, Vo = 50 m3/h, Ne= 0,026kW, 230V, doběh 5 min. - nebo rovnocenný výrobek</t>
  </si>
  <si>
    <t>3A.047</t>
  </si>
  <si>
    <t>3A.048</t>
  </si>
  <si>
    <t>3A.049</t>
  </si>
  <si>
    <t>3A.050</t>
  </si>
  <si>
    <t>3A.051</t>
  </si>
  <si>
    <t>3A.052</t>
  </si>
  <si>
    <t>3A.053</t>
  </si>
  <si>
    <t>3A.054</t>
  </si>
  <si>
    <t>3A.055</t>
  </si>
  <si>
    <t>3A.056</t>
  </si>
  <si>
    <t>3A.057</t>
  </si>
  <si>
    <t>3A.058</t>
  </si>
  <si>
    <t>3A.060</t>
  </si>
  <si>
    <t>3A.061</t>
  </si>
  <si>
    <t>3A.062</t>
  </si>
  <si>
    <t>3A.201</t>
  </si>
  <si>
    <t>Regulační klapka, d160</t>
  </si>
  <si>
    <t>3A.202</t>
  </si>
  <si>
    <t>3A.203</t>
  </si>
  <si>
    <t>3A.313</t>
  </si>
  <si>
    <t>Požární klapka, se servopohonem 230V, signalizace poloh, zpětná pružina, odolnost 90 minut, d= 160 - nebo rovnocenný výrobek</t>
  </si>
  <si>
    <t>3A.314</t>
  </si>
  <si>
    <t>3A.315</t>
  </si>
  <si>
    <t>3A.317</t>
  </si>
  <si>
    <t>3A.318</t>
  </si>
  <si>
    <t>3A.321</t>
  </si>
  <si>
    <t>3A.324</t>
  </si>
  <si>
    <t>3A.325</t>
  </si>
  <si>
    <t>3A.326</t>
  </si>
  <si>
    <t>3A.328</t>
  </si>
  <si>
    <t>3A.329</t>
  </si>
  <si>
    <t>3A.330</t>
  </si>
  <si>
    <t>3A.331</t>
  </si>
  <si>
    <t>3A.332</t>
  </si>
  <si>
    <t>3A.334</t>
  </si>
  <si>
    <t>3A.336</t>
  </si>
  <si>
    <t>3A.337</t>
  </si>
  <si>
    <t>3A.338</t>
  </si>
  <si>
    <t>3A.339</t>
  </si>
  <si>
    <t>3A.340</t>
  </si>
  <si>
    <t>3A.341</t>
  </si>
  <si>
    <t>3A.342</t>
  </si>
  <si>
    <t>3A.343</t>
  </si>
  <si>
    <t>3A.344</t>
  </si>
  <si>
    <t>3A.345</t>
  </si>
  <si>
    <t>3A.346</t>
  </si>
  <si>
    <t>3A.347</t>
  </si>
  <si>
    <t>3A.348</t>
  </si>
  <si>
    <t>3A.349</t>
  </si>
  <si>
    <t>3A.350</t>
  </si>
  <si>
    <t>3A.351</t>
  </si>
  <si>
    <t>3A.352</t>
  </si>
  <si>
    <t>3A.353</t>
  </si>
  <si>
    <t>3A.354</t>
  </si>
  <si>
    <t>3A.355</t>
  </si>
  <si>
    <t>Požární klapka, se servopohonem 230V, signalizace poloh, zpětná pružina, odolnost 90 minut, 200x160 - nebo rovnocenný výrobek</t>
  </si>
  <si>
    <t>3A.356</t>
  </si>
  <si>
    <t>3A.357</t>
  </si>
  <si>
    <t>3A.358</t>
  </si>
  <si>
    <t>3A.359</t>
  </si>
  <si>
    <t>3A.360</t>
  </si>
  <si>
    <t>3A.361</t>
  </si>
  <si>
    <t>3A.362</t>
  </si>
  <si>
    <t>3A.363</t>
  </si>
  <si>
    <t>3A.369</t>
  </si>
  <si>
    <t>3A.370</t>
  </si>
  <si>
    <t>3A.371</t>
  </si>
  <si>
    <t>3A.372</t>
  </si>
  <si>
    <t>Požární klapka, se servopohonem 230V, signalizace poloh, zpětná pružina, odolnost 90 minut, 160x160 - nebo rovnocenný výrobek</t>
  </si>
  <si>
    <t>3A.373</t>
  </si>
  <si>
    <t>3A.374</t>
  </si>
  <si>
    <t>3A.375</t>
  </si>
  <si>
    <t>234</t>
  </si>
  <si>
    <t>3A.376</t>
  </si>
  <si>
    <t>236</t>
  </si>
  <si>
    <t>3A.377</t>
  </si>
  <si>
    <t>238</t>
  </si>
  <si>
    <t>3A.378</t>
  </si>
  <si>
    <t>240</t>
  </si>
  <si>
    <t>3A.379</t>
  </si>
  <si>
    <t>242</t>
  </si>
  <si>
    <t>3A.380</t>
  </si>
  <si>
    <t>244</t>
  </si>
  <si>
    <t>3A.381</t>
  </si>
  <si>
    <t>246</t>
  </si>
  <si>
    <t>3A.400</t>
  </si>
  <si>
    <t>248</t>
  </si>
  <si>
    <t>3A.800</t>
  </si>
  <si>
    <t>250</t>
  </si>
  <si>
    <t>3A.950</t>
  </si>
  <si>
    <t>252</t>
  </si>
  <si>
    <t>3A.951</t>
  </si>
  <si>
    <t>254</t>
  </si>
  <si>
    <t>3A.955</t>
  </si>
  <si>
    <t>Trouby rovné, materiál pozinkovaný plech, Vinuté potrubí SPIRO, d=100</t>
  </si>
  <si>
    <t>bm</t>
  </si>
  <si>
    <t>256</t>
  </si>
  <si>
    <t>3A.955.1</t>
  </si>
  <si>
    <t>Trouby rovné, materiál pozinkovaný plech, Vinuté potrubí SPIRO, d=160</t>
  </si>
  <si>
    <t>258</t>
  </si>
  <si>
    <t>3A.955.1.1</t>
  </si>
  <si>
    <t>260</t>
  </si>
  <si>
    <t>3A.955.3</t>
  </si>
  <si>
    <t>262</t>
  </si>
  <si>
    <t>3A.956</t>
  </si>
  <si>
    <t>Tvarovky potrubí, materiál pozinkovaný plech, Vinuté potrubí SPIRO, d=100</t>
  </si>
  <si>
    <t>264</t>
  </si>
  <si>
    <t>3A.956.1</t>
  </si>
  <si>
    <t>Tvarovky potrubí, materiál pozinkovaný plech, Vinuté potrubí SPIRO, d=160</t>
  </si>
  <si>
    <t>266</t>
  </si>
  <si>
    <t>3A.956.1.1</t>
  </si>
  <si>
    <t>268</t>
  </si>
  <si>
    <t>3A.956.3</t>
  </si>
  <si>
    <t>270</t>
  </si>
  <si>
    <t>Zař. č. 5 - Zař. č.</t>
  </si>
  <si>
    <t>5.006</t>
  </si>
  <si>
    <t>Radiální ventilátor do čtyřhranného potrubí IP55, Přívodní ventilátor, Vp = 6650 m3/h, Ne=8,36kW, 400V, 14,6A - nebo rovnocenný výrobek</t>
  </si>
  <si>
    <t>272</t>
  </si>
  <si>
    <t>5.007</t>
  </si>
  <si>
    <t>274</t>
  </si>
  <si>
    <t>5.012</t>
  </si>
  <si>
    <t>Pružná vložka, 1000x500</t>
  </si>
  <si>
    <t>276</t>
  </si>
  <si>
    <t>5.201</t>
  </si>
  <si>
    <t>Regulační klapka, 1000x500, ovládání pomocí servopohonu 230V</t>
  </si>
  <si>
    <t>278</t>
  </si>
  <si>
    <t>5.203</t>
  </si>
  <si>
    <t>280</t>
  </si>
  <si>
    <t>5.400</t>
  </si>
  <si>
    <t>Mřížka, 900x900</t>
  </si>
  <si>
    <t>282</t>
  </si>
  <si>
    <t>5.405</t>
  </si>
  <si>
    <t>Protidešťová žaluzie, 1400x400</t>
  </si>
  <si>
    <t>284</t>
  </si>
  <si>
    <t>5.800</t>
  </si>
  <si>
    <t>286</t>
  </si>
  <si>
    <t>5.950</t>
  </si>
  <si>
    <t>288</t>
  </si>
  <si>
    <t>5.951</t>
  </si>
  <si>
    <t>290</t>
  </si>
  <si>
    <t>Zař. č. 55 - Doplňko</t>
  </si>
  <si>
    <t>55.10</t>
  </si>
  <si>
    <t>Zkoušky a protokoly</t>
  </si>
  <si>
    <t>292</t>
  </si>
  <si>
    <t>55.11</t>
  </si>
  <si>
    <t>Stavební přípomoce</t>
  </si>
  <si>
    <t>294</t>
  </si>
  <si>
    <t>55.2</t>
  </si>
  <si>
    <t>Doprava</t>
  </si>
  <si>
    <t>296</t>
  </si>
  <si>
    <t>55.3</t>
  </si>
  <si>
    <t>Montáž VZT</t>
  </si>
  <si>
    <t>298</t>
  </si>
  <si>
    <t>55.4</t>
  </si>
  <si>
    <t>Měření hluku od vzducuhotechniky</t>
  </si>
  <si>
    <t>300</t>
  </si>
  <si>
    <t>55.5</t>
  </si>
  <si>
    <t>Měření průtočných množství</t>
  </si>
  <si>
    <t>302</t>
  </si>
  <si>
    <t>55.7</t>
  </si>
  <si>
    <t>Systém MaR</t>
  </si>
  <si>
    <t>304</t>
  </si>
  <si>
    <t>55.8</t>
  </si>
  <si>
    <t>Upevňovací a spojovací materiál</t>
  </si>
  <si>
    <t>306</t>
  </si>
  <si>
    <t>55.9</t>
  </si>
  <si>
    <t>308</t>
  </si>
  <si>
    <t>D.1.8 - Elektroinstalace-silnoproud</t>
  </si>
  <si>
    <t>Rozváděče - Rozváděče</t>
  </si>
  <si>
    <t xml:space="preserve">D1 - Kabely včetně prořezu CYKY(Lo), uložení pod omítkou, v dutinách stavebních konstrukcí, v ochranných </t>
  </si>
  <si>
    <t>D2 - Kabely dle vyhlášky 23/2008 Sb. vč. její novelizace 268/2011 Sb. kabely a kabelové kosntrukce s funk</t>
  </si>
  <si>
    <t>D3 - Kabelové konstrukce</t>
  </si>
  <si>
    <t xml:space="preserve">D4 - Zásuvky, spínače - koncové prvky elektro v design dle architekta   -  vybrané vývody soustředěny ve </t>
  </si>
  <si>
    <t>D5 - Centrální nouzový bateriový systém</t>
  </si>
  <si>
    <t>D6 - Svítidla dle požadavku architekta, přesný typ, barevné provedení bude upřesněn architektem viz. vizu</t>
  </si>
  <si>
    <t>Ostatní - Ostatní</t>
  </si>
  <si>
    <t>Rozváděče</t>
  </si>
  <si>
    <t>SIL-1</t>
  </si>
  <si>
    <t>Hlavní skříňový rozváděče objektu RH-B, náplň rozváděče viz.výkres 22</t>
  </si>
  <si>
    <t>SIL-2</t>
  </si>
  <si>
    <t>Průmyslový nástěnný rozváděč dílny RD-B , náplň a provedení rozváděče viz. výkres 24</t>
  </si>
  <si>
    <t>SIL-3</t>
  </si>
  <si>
    <t>Průmyslový nástěnný rozváděč pro technologii vytápění RT-B-DA , náplň a provedení rozváděče viz. výkres 25</t>
  </si>
  <si>
    <t>SIL-4</t>
  </si>
  <si>
    <t>Průmyslový nástěnný rozváděč pro technologii prádelny RP-B náplň rozváděče viz. výkres 26</t>
  </si>
  <si>
    <t>SIL-5</t>
  </si>
  <si>
    <t>Podružný patrový rozváděč průmyslový, skříňový R1-B-DA náplň rozváděče viz. výkres 27</t>
  </si>
  <si>
    <t>SIL-6</t>
  </si>
  <si>
    <t>Podružný patrový rozváděč průmyslový, skříňový R2-B-DA náplň rozváděče viz. výkres 28</t>
  </si>
  <si>
    <t>SIL-7</t>
  </si>
  <si>
    <t>Hlavní ochranná přípojnice HOP</t>
  </si>
  <si>
    <t xml:space="preserve">Kabely včetně prořezu CYKY(Lo), uložení pod omítkou, v dutinách stavebních konstrukcí, v ochranných </t>
  </si>
  <si>
    <t>SIL-8</t>
  </si>
  <si>
    <t>Kabel 1-CYKY 3Jx1,5mm2</t>
  </si>
  <si>
    <t>SIL-9</t>
  </si>
  <si>
    <t>Kabel 1-CYKY 3Ox1,5mm2</t>
  </si>
  <si>
    <t>SIL-10</t>
  </si>
  <si>
    <t>Kabel 1-CYKY 3Jx2,5mm2</t>
  </si>
  <si>
    <t>SIL-11</t>
  </si>
  <si>
    <t>Kabel 1-CYKY 5Jx1,5mm2</t>
  </si>
  <si>
    <t>SIL-12</t>
  </si>
  <si>
    <t>Kabel 1-CYKY 5Ox1,5mm2</t>
  </si>
  <si>
    <t>SIL-13</t>
  </si>
  <si>
    <t>Kabel 1-CYKY 7Jx1,5mm2</t>
  </si>
  <si>
    <t>SIL-14</t>
  </si>
  <si>
    <t>Kabel 1-CYKY 5Jx2,5mm2</t>
  </si>
  <si>
    <t>SIL-15</t>
  </si>
  <si>
    <t>Kabel 1-CYKY 5Jx6mm2</t>
  </si>
  <si>
    <t>SIL-16</t>
  </si>
  <si>
    <t>Kabel 1-CYKY 5Jx4mm2</t>
  </si>
  <si>
    <t>SIL-17</t>
  </si>
  <si>
    <t>Kabel 1-CYKY 5Jx10mm2</t>
  </si>
  <si>
    <t>SIL-18</t>
  </si>
  <si>
    <t>Kabel 1-CYKY 5Jx35mm2</t>
  </si>
  <si>
    <t>SIL-19</t>
  </si>
  <si>
    <t>Kabel 1-CYKY 5Jx70mm2</t>
  </si>
  <si>
    <t>SIL-20</t>
  </si>
  <si>
    <t>Kabel 1-CYKY 3Jx4mm2</t>
  </si>
  <si>
    <t>SIL-21</t>
  </si>
  <si>
    <t>Kabel JYTY 5x1,5</t>
  </si>
  <si>
    <t>SIL-22</t>
  </si>
  <si>
    <t>Kabel 1-CGTG 5x2,5</t>
  </si>
  <si>
    <t>SIL-23</t>
  </si>
  <si>
    <t>Kabel 1-CGTG 5x4</t>
  </si>
  <si>
    <t>SIL-24</t>
  </si>
  <si>
    <t>Kabel 1-CGTG 5x10</t>
  </si>
  <si>
    <t>SIL-25</t>
  </si>
  <si>
    <t>Kabel 1-H07 V-K/CYA/ 35mm2</t>
  </si>
  <si>
    <t>SIL-26</t>
  </si>
  <si>
    <t>Kabel 1-H07 V-K/CYA/ 25mm2</t>
  </si>
  <si>
    <t>SIL-27</t>
  </si>
  <si>
    <t>Kabel 1-H07 V-K/CYA/ 16mm2</t>
  </si>
  <si>
    <t>SIL-28</t>
  </si>
  <si>
    <t>Kabel 1-H07 V-K/CYA/ 6mm2</t>
  </si>
  <si>
    <t>Kabely dle vyhlášky 23/2008 Sb. vč. její novelizace 268/2011 Sb. kabely a kabelové kosntrukce s funk</t>
  </si>
  <si>
    <t>SIL-29</t>
  </si>
  <si>
    <t>Kabel "V" Cu J 5x6 B2cas1d1</t>
  </si>
  <si>
    <t>SIL-30</t>
  </si>
  <si>
    <t>Kabel "V" Cu J 5x2,5 B2cas1d1</t>
  </si>
  <si>
    <t>SIL-31</t>
  </si>
  <si>
    <t>Kabel "V" Cu 5x1,5 B2cas1d1</t>
  </si>
  <si>
    <t>Kabelové konstrukce</t>
  </si>
  <si>
    <t>SIL-32</t>
  </si>
  <si>
    <t>Mřížový kabelový žlab 400/50 včetně kompletního příslušenství pro páteřní rozvody 1.PP a v technických místnostech</t>
  </si>
  <si>
    <t>SIL-33</t>
  </si>
  <si>
    <t>Mřížový kabelový žlab 200/50 včetně kompletního příslušenství pro páteřní rozvody 1.PP, půdní prostory a v technických místnostech</t>
  </si>
  <si>
    <t>SIL-34</t>
  </si>
  <si>
    <t>Kabelový žebřík pro stoupací vedení vč. uchycení kabelů š=400</t>
  </si>
  <si>
    <t>SIL-35</t>
  </si>
  <si>
    <t>Kabelová konstrukce splňující funkční integritu dle vyhlášky 23/2008Sb. Pro požárně bezpečnostní vedení do š=400mm</t>
  </si>
  <si>
    <t>SIL-36</t>
  </si>
  <si>
    <t>Kabelová lišta pro přívoní vedení ke koncovým zařízením (vypínače, svítidla atd.) v technickcý prostorách</t>
  </si>
  <si>
    <t xml:space="preserve">Zásuvky, spínače - koncové prvky elektro v design dle architekta   -  vybrané vývody soustředěny ve </t>
  </si>
  <si>
    <t>SIL-37</t>
  </si>
  <si>
    <t>Zásuvka jednonásobná komplet vč.vícenásobného rámečku 230V/16A, IP20</t>
  </si>
  <si>
    <t>SIL-38</t>
  </si>
  <si>
    <t>Zásuvka jednonásobná komplet vč.vícenásobného rámečku 230V/16A, IP20 v odlišném barevném provedení např.béžová dle arch. napájeno z DA</t>
  </si>
  <si>
    <t>SIL-39</t>
  </si>
  <si>
    <t>Zásuvka jednonásobná komplet vč.vícenásobného rámečku 230V/16A, IP44</t>
  </si>
  <si>
    <t>SIL-40</t>
  </si>
  <si>
    <t>Zásuvka jednonásobná s ochrannými clonkami(víčkou - bude upřesněno dle arch.) komplet vč.vícenásobného rámečku 230V/16A, IP20</t>
  </si>
  <si>
    <t>SIL-41</t>
  </si>
  <si>
    <t>Zásuvka 400V/16A</t>
  </si>
  <si>
    <t>SIL-42</t>
  </si>
  <si>
    <t>Přepínač sériový řaz.5 komplet vč.rámečku, přístroj, klapka, 230V/10, IP20</t>
  </si>
  <si>
    <t>SIL-43</t>
  </si>
  <si>
    <t>Spínač jednopólový řaz.1 komplet vč.rámečku,přistroj, klapka, 230V/10A, IP20</t>
  </si>
  <si>
    <t>SIL-44</t>
  </si>
  <si>
    <t>Spínač jednopólový řaz.1 komplet vč.rámečku,přistroj, klapka, 230V/10A, IP44</t>
  </si>
  <si>
    <t>SIL-45</t>
  </si>
  <si>
    <t>Přepínač střídavý dvojitý řaz.6+6 komplet vč.rámečku, přístroj, klapka 230V/10A, IP20</t>
  </si>
  <si>
    <t>SIL-46</t>
  </si>
  <si>
    <t>Přepínač střídavý řaz.6 komplet vč.rámečku, přístroj, klapka 230V/10A, IP20</t>
  </si>
  <si>
    <t>SIL-47</t>
  </si>
  <si>
    <t>Přepínač střídavý řaz.6 komplet vč.rámečku, přístroj, klapka 230V/10A, IP44</t>
  </si>
  <si>
    <t>SIL-48</t>
  </si>
  <si>
    <t>Přepínač křížový řaz.7 komplet vč.rámečku, přístroj, klapka 230V/10A, IP20</t>
  </si>
  <si>
    <t>SIL-49</t>
  </si>
  <si>
    <t>Soumrakový spínač se snímačem pohybu, čidlo 180st. 5-1000lx, 2s-32min - kvalitní ovladač</t>
  </si>
  <si>
    <t>SIL-50</t>
  </si>
  <si>
    <t>Tlačítko pro ovládání osvětlení komplet vč.rámečku, přístroj, klapka 230V/10A, IP20</t>
  </si>
  <si>
    <t>SIL-51</t>
  </si>
  <si>
    <t>Tlačítko pro ovládání osvětlení komplet vč.rámečku, přístroj, klapka 230V/10A, IP20 brevně odlišné dle arch.</t>
  </si>
  <si>
    <t>SIL-52</t>
  </si>
  <si>
    <t>Typové bezpečnostní "prosklené" tlačítko BEZPEČNOSTNÍ VYPNUTÍ technologie kuchyně, prádelna</t>
  </si>
  <si>
    <t>SIL-53</t>
  </si>
  <si>
    <t>Výkonový vypínač 400V/50A</t>
  </si>
  <si>
    <t>SIL-54</t>
  </si>
  <si>
    <t>Výkonový vypínač 400V/32A</t>
  </si>
  <si>
    <t>SIL-55</t>
  </si>
  <si>
    <t>Výkonový vypínač 400V/16A</t>
  </si>
  <si>
    <t>SIL-56</t>
  </si>
  <si>
    <t>Krabice univerzální KU68 + pro vícenásobné rámečky</t>
  </si>
  <si>
    <t>Centrální nouzový bateriový systém</t>
  </si>
  <si>
    <t>SIL-57</t>
  </si>
  <si>
    <t>Monitor výpadku napájení do světelných rozvaděčů</t>
  </si>
  <si>
    <t>SIL-58</t>
  </si>
  <si>
    <t>NA Svítidlo s jednostranným pikto. 25m, přisazené, IP44</t>
  </si>
  <si>
    <t>SIL-59</t>
  </si>
  <si>
    <t>NB Svítidlo s dvoustrannm pikto. 25m, přisazené, IP44</t>
  </si>
  <si>
    <t>SIL-60</t>
  </si>
  <si>
    <t>NC Svítidlo s asymerickou optikou přisazené, IP20</t>
  </si>
  <si>
    <t>SIL-61</t>
  </si>
  <si>
    <t>ND Svítidlo se symerickou optikou přisazené, IP20</t>
  </si>
  <si>
    <t>SIL-62</t>
  </si>
  <si>
    <t>NE Svítidlo s asymerickou optikou pro PBZ přisazené, IP20</t>
  </si>
  <si>
    <t>SIL-63</t>
  </si>
  <si>
    <t>NF Svítidlo s jednostranným pikto. 25m, přisazené, IP65</t>
  </si>
  <si>
    <t>SIL-64</t>
  </si>
  <si>
    <t>NH Svítidlo s asymerickou optikou pro PBZ přisazené, IP65</t>
  </si>
  <si>
    <t>Svítidla dle požadavku architekta, přesný typ, barevné provedení bude upřesněn architektem viz. vizu</t>
  </si>
  <si>
    <t>SIL-65</t>
  </si>
  <si>
    <t>CH-Led svítidlo přisazené nástěnné stropní kruhové/koule průměr 400 LED 29W/4000lm, IP20</t>
  </si>
  <si>
    <t>SIL-66</t>
  </si>
  <si>
    <t>K-Led koupelnové nástěnné svítidlokruhové/koule průměr 350 LED 11W/1350lm, IP44</t>
  </si>
  <si>
    <t>SIL-67</t>
  </si>
  <si>
    <t>K1-Led koupelnové stropní svítidlo kruhové průměr 540 LED 56W/7640lm, IP44</t>
  </si>
  <si>
    <t>SIL-68</t>
  </si>
  <si>
    <t>N-nástěnné noční LED světélko</t>
  </si>
  <si>
    <t>SIL-69</t>
  </si>
  <si>
    <t>P-Led pokojové stropní svítidlo kruhové průměr 590 LED 35W/5010lm, IP20</t>
  </si>
  <si>
    <t>SIL-70</t>
  </si>
  <si>
    <t>P1-Led pokojové stropní svítidlo kruhové průměr 590 LED 53W/7150lm, IP20</t>
  </si>
  <si>
    <t>SIL-71</t>
  </si>
  <si>
    <t>S-Led závěsné atypické svítidlo z ručně vyráběného skla průměr 300 LED 36W/3000lm, IP20</t>
  </si>
  <si>
    <t>SIL-72</t>
  </si>
  <si>
    <t>T-Led stropní přisazené svítidlo s opálovým krytem průměr 480 LED 44W/5000lm, IP20</t>
  </si>
  <si>
    <t>SIL-73</t>
  </si>
  <si>
    <t>T1-Led stropní přisazené svítidlo s opálovým krytem průměr 480 LED 34W/3900lm, IP20</t>
  </si>
  <si>
    <t>SIL-74</t>
  </si>
  <si>
    <t>U-Led designové, závěsné svítidlo průměr 800 LED 38W/2903lm IP20</t>
  </si>
  <si>
    <t>SIL-75</t>
  </si>
  <si>
    <t>V-Led nástěnné svítidlo do venkovního prostoru na fasádu objektu, IP44</t>
  </si>
  <si>
    <t>SIL-76</t>
  </si>
  <si>
    <t>V1-Led stropní svítidlo do venkovního prostoru na fasádu objektu, IP44</t>
  </si>
  <si>
    <t>SIL-77</t>
  </si>
  <si>
    <t>Z-Led designové závěsné svítidlo dle arch., IP20</t>
  </si>
  <si>
    <t>SIL-78</t>
  </si>
  <si>
    <t>ZA-Led designové závěsné svítidlo průměr 500 LED 50W/6890lm, IP20</t>
  </si>
  <si>
    <t>SIL-79</t>
  </si>
  <si>
    <t>LED průmyslové svítidlo do technických prostor 40W/5500lm, IP44</t>
  </si>
  <si>
    <t>SIL-80</t>
  </si>
  <si>
    <t>LED průmyslové svítidlo do technických prostor 32W/4400lm, IP44</t>
  </si>
  <si>
    <t>Ostatní</t>
  </si>
  <si>
    <t>SIL-81</t>
  </si>
  <si>
    <t>Kompletní demontáž stávající elektroinstalace(koncové prvky, rozváděče, kabeláž), odvoz, skládkovné atd.</t>
  </si>
  <si>
    <t>hod</t>
  </si>
  <si>
    <t>SIL-82</t>
  </si>
  <si>
    <t>Přepojovaní, úprava napojení dle etapizace výstavby, provizorní připojení atd., pasport stávajících rozvodů</t>
  </si>
  <si>
    <t>SIL-83</t>
  </si>
  <si>
    <t>Součinnost s profesí MaR - servopohony, čidla atd. dle požadavku VZT a vytápění</t>
  </si>
  <si>
    <t>SIL-84</t>
  </si>
  <si>
    <t>Drážkování, vrtání prostupů, konstrukce, nika pro rozváděč, atd, likvidace a odvoz materiálu</t>
  </si>
  <si>
    <t>SIL-85</t>
  </si>
  <si>
    <t>Ostatní drobný el. materiál(kabelové příchytky, kabelové lišty kovové, hmoždinky, šrouby, sádra, chráničky, trubkly pro uložení v podlaze atd)</t>
  </si>
  <si>
    <t>SIL-86</t>
  </si>
  <si>
    <t>Požární těsnění na rozhraní požárních úseků, požární ucpávka</t>
  </si>
  <si>
    <t>SIL-87</t>
  </si>
  <si>
    <t>Zkoušky, revize</t>
  </si>
  <si>
    <t>SIL-89</t>
  </si>
  <si>
    <t>Montáž</t>
  </si>
  <si>
    <t>D.1.9 - Elektroinstalace-slaboproud</t>
  </si>
  <si>
    <t xml:space="preserve">D1 -  Strukturovaná kabeláž + telefonní rozvody </t>
  </si>
  <si>
    <t xml:space="preserve">    D2 -  Rack </t>
  </si>
  <si>
    <t xml:space="preserve">    D3 -  Podružné rozvaděče R-SLB-x </t>
  </si>
  <si>
    <t xml:space="preserve">    D4 -  Aktivní prvky /nutné upřesnit před dodávkou s IT uživatele/  </t>
  </si>
  <si>
    <t xml:space="preserve">    D5 -  Telefonní ústředna, telefony, interkomy </t>
  </si>
  <si>
    <t xml:space="preserve">    D6 -  Datové zásuvky </t>
  </si>
  <si>
    <t xml:space="preserve">    D7 -  Kabely, chráničky </t>
  </si>
  <si>
    <t xml:space="preserve">    D8 -  Ostatní /datové rozvody/ </t>
  </si>
  <si>
    <t xml:space="preserve">D9 -  EKV, docházkový systém </t>
  </si>
  <si>
    <t xml:space="preserve">    D10 -  Ostatní EKV </t>
  </si>
  <si>
    <t xml:space="preserve">D11 -  AV technika - projektor, plátno, audio </t>
  </si>
  <si>
    <t xml:space="preserve">D12 -  Nouzový zvukový systém - evakuační rozhlas </t>
  </si>
  <si>
    <t xml:space="preserve">    D13 -  Aktivní prvky </t>
  </si>
  <si>
    <t xml:space="preserve">    D14 -  Reproduktory </t>
  </si>
  <si>
    <t xml:space="preserve">    D15 -  Ostatní </t>
  </si>
  <si>
    <t xml:space="preserve">D16 -  STA - společná televizní anténa </t>
  </si>
  <si>
    <t xml:space="preserve">D17 -  Nouzový komunikační systém </t>
  </si>
  <si>
    <t xml:space="preserve">D18 -  Kamerový dohled - CCTV /kabeláž  a akt. prvky v rámci dat. rozvodů/ </t>
  </si>
  <si>
    <t xml:space="preserve">    D19 -  Ostatní /kamerový dohled - CCTV/ </t>
  </si>
  <si>
    <t>D20 - Hlavní kabelové trasy</t>
  </si>
  <si>
    <t>D21 - Ostatní</t>
  </si>
  <si>
    <t xml:space="preserve"> Strukturovaná kabeláž + telefonní rozvody </t>
  </si>
  <si>
    <t xml:space="preserve"> Rack </t>
  </si>
  <si>
    <t>SLA-1</t>
  </si>
  <si>
    <t>rack 19",45U 800x800mm, vč podstavce ventil jednotky</t>
  </si>
  <si>
    <t>SLA-2</t>
  </si>
  <si>
    <t>patch panel 19" 24xRJ45 cat.6 FTP - komplet vč. keystone</t>
  </si>
  <si>
    <t>SLA-3</t>
  </si>
  <si>
    <t>patch panel telefonní 25xRJ45 cat.3 - komplet vč. keystone</t>
  </si>
  <si>
    <t>SLA-4</t>
  </si>
  <si>
    <t>19" napájecí lišta s přepěť ochranou "D" 230V do dat. rozvaděče</t>
  </si>
  <si>
    <t xml:space="preserve"> Podružné rozvaděče R-SLB-x </t>
  </si>
  <si>
    <t>SLA-5</t>
  </si>
  <si>
    <t>rozvaděč š.600x700mm hl.150mm (R-SLB-x páteřní rozvody)</t>
  </si>
  <si>
    <t>SLA-6</t>
  </si>
  <si>
    <t>montážní deska do rozvaděče</t>
  </si>
  <si>
    <t>SLA-7</t>
  </si>
  <si>
    <t>zásuvka 230V do rozvaděče s přepěťovou ochranou "D"</t>
  </si>
  <si>
    <t xml:space="preserve"> Aktivní prvky /nutné upřesnit před dodávkou s IT uživatele/  </t>
  </si>
  <si>
    <t>SLA-8</t>
  </si>
  <si>
    <t>Switch Gigabit, 48port 10/100/1000, 4x SFP, 802.3at PoE+ na 24 portech, PoE výkon15,5W/port, Smart Managed (web, SNMP, DNA utility)</t>
  </si>
  <si>
    <t>SLA-9</t>
  </si>
  <si>
    <t>SFP modul 10GB</t>
  </si>
  <si>
    <t>SLA-10</t>
  </si>
  <si>
    <t>WiFi Access Controller</t>
  </si>
  <si>
    <t>SLA-11</t>
  </si>
  <si>
    <t>WiFi Access Point 2,4+5GHz 802.11a/b/g/n/ac až 867Mbps, Dualband, PoE, 2x GLAN, WPS, centrální správa AP, vč. licencí</t>
  </si>
  <si>
    <t xml:space="preserve"> Telefonní ústředna, telefony, interkomy </t>
  </si>
  <si>
    <t>SLA-12</t>
  </si>
  <si>
    <t>základní IP telefon, grafický nepodsvícený LCD, 1 SIP účet, HD Voice, PoE napájení</t>
  </si>
  <si>
    <t>SLA-13</t>
  </si>
  <si>
    <t>manažerský IP, PoE, 4,3" bar. LCD, 27 prog.tl., GigE</t>
  </si>
  <si>
    <t>SLA-14</t>
  </si>
  <si>
    <t>vstupní zvonkové videotablo 4x tlačítko, IP65 vč. mont krabice a příslušenství</t>
  </si>
  <si>
    <t xml:space="preserve"> Datové zásuvky </t>
  </si>
  <si>
    <t>SLA-15</t>
  </si>
  <si>
    <t>datová dvouzásuvka design cat.6 UTP - komplet design dle NN</t>
  </si>
  <si>
    <t>SLA-16</t>
  </si>
  <si>
    <t>datová zásuvka design cat.6 UTP - komplet design dle NN</t>
  </si>
  <si>
    <t>D7</t>
  </si>
  <si>
    <t xml:space="preserve"> Kabely, chráničky </t>
  </si>
  <si>
    <t>SLA-17</t>
  </si>
  <si>
    <t>kabel UTP cat.6 - interiér</t>
  </si>
  <si>
    <t>SLA-18</t>
  </si>
  <si>
    <t>kabel UTP cat.6 - venkovní</t>
  </si>
  <si>
    <t>SLA-19</t>
  </si>
  <si>
    <t>kabely CYKY 3Cx2,5</t>
  </si>
  <si>
    <t>SLA-20</t>
  </si>
  <si>
    <t>patch kabel do 1m cat.6</t>
  </si>
  <si>
    <t>SLA-21</t>
  </si>
  <si>
    <t>patch kabel do 2m cat.6</t>
  </si>
  <si>
    <t>SLA-22</t>
  </si>
  <si>
    <t>ptický patchcord do 2m SM duplex</t>
  </si>
  <si>
    <t>SLA-23</t>
  </si>
  <si>
    <t>vodič CU 16 ZŽ, pro pospojování</t>
  </si>
  <si>
    <t>SLA-24</t>
  </si>
  <si>
    <t>vodič CU 6 ZŽ, pro pospojování</t>
  </si>
  <si>
    <t>SLA-25</t>
  </si>
  <si>
    <t>el. instal trubka vnější prům. do 25mm např. monoflexsuper (pro dva kabely UTP/FTP cat.6)</t>
  </si>
  <si>
    <t>SLA-26</t>
  </si>
  <si>
    <t>el. instal trubka vnější prům. 40mm např. monoflexsuper (páteřní rozvod)</t>
  </si>
  <si>
    <t>SLA-27</t>
  </si>
  <si>
    <t>instalační krabice do zdi typu KU68-hluboká</t>
  </si>
  <si>
    <t>SLA-28</t>
  </si>
  <si>
    <t>krabice typu KT</t>
  </si>
  <si>
    <t>D8</t>
  </si>
  <si>
    <t xml:space="preserve"> Ostatní /datové rozvody/ </t>
  </si>
  <si>
    <t>SLA-29</t>
  </si>
  <si>
    <t>měření UTP segmentu vč. protokolu</t>
  </si>
  <si>
    <t>SLA-30</t>
  </si>
  <si>
    <t>Měření signálu WiFi před instalací a po instalaci AP vč. protokolu</t>
  </si>
  <si>
    <t>SLA-31</t>
  </si>
  <si>
    <t>Instalace a konfigurace WiFi</t>
  </si>
  <si>
    <t>SLA-32</t>
  </si>
  <si>
    <t>přepojení datových rozvodů z důvodu etapizace</t>
  </si>
  <si>
    <t>SLA-33</t>
  </si>
  <si>
    <t>Konfigurace aktivních prvků - zákl. nastavení - IPS, VLAN, routing, VPN</t>
  </si>
  <si>
    <t>D9</t>
  </si>
  <si>
    <t xml:space="preserve"> EKV, docházkový systém </t>
  </si>
  <si>
    <t>SLA-34</t>
  </si>
  <si>
    <t>IP čtečka EKV, biometrie otisk prstů</t>
  </si>
  <si>
    <t>SLA-35</t>
  </si>
  <si>
    <t>dveřní kontakt</t>
  </si>
  <si>
    <t>SLA-36</t>
  </si>
  <si>
    <t>čip - typ dle projektové dokumentace</t>
  </si>
  <si>
    <t>SLA-37</t>
  </si>
  <si>
    <t>elektromechanický zámek, komplet vč. kování a příslušenství (protiplech, dělený čtyřhran, pruchodka, kabel...)</t>
  </si>
  <si>
    <t>SLA-38</t>
  </si>
  <si>
    <t>zálohovaný napájecí zdroj 24V/5A</t>
  </si>
  <si>
    <t>SLA-39</t>
  </si>
  <si>
    <t>docházkový terminál vč. licence</t>
  </si>
  <si>
    <t>SLA-40</t>
  </si>
  <si>
    <t>kabely CYKY 2x2,5 (napájení el. zámků)</t>
  </si>
  <si>
    <t>SLA-41</t>
  </si>
  <si>
    <t>přepojovací box vč. svorkovnice</t>
  </si>
  <si>
    <t>D10</t>
  </si>
  <si>
    <t xml:space="preserve"> Ostatní EKV </t>
  </si>
  <si>
    <t>SLA-42</t>
  </si>
  <si>
    <t>programování, oživení, nastavení</t>
  </si>
  <si>
    <t>SLA-43</t>
  </si>
  <si>
    <t>úprava stáv dveří pro instalaci EMZ</t>
  </si>
  <si>
    <t>D11</t>
  </si>
  <si>
    <t xml:space="preserve"> AV technika - projektor, plátno, audio </t>
  </si>
  <si>
    <t>SLA-44</t>
  </si>
  <si>
    <t>projekční plátno přenosné na stojanu cca 3x2m</t>
  </si>
  <si>
    <t>SLA-45</t>
  </si>
  <si>
    <t>Projektor DLP, Full HD (1920x1080), 2500 ANSI lm, kontrast 20000:1, VGA, 2x HDMI, RJ45, USB, repro (NBD On-Site) vč. kabeláže</t>
  </si>
  <si>
    <t>SLA-46</t>
  </si>
  <si>
    <t>propojovací kabely (HDMI, DVI, AUDIO)</t>
  </si>
  <si>
    <t>sada</t>
  </si>
  <si>
    <t>D12</t>
  </si>
  <si>
    <t xml:space="preserve"> Nouzový zvukový systém - evakuační rozhlas </t>
  </si>
  <si>
    <t>D13</t>
  </si>
  <si>
    <t xml:space="preserve"> Aktivní prvky </t>
  </si>
  <si>
    <t>SLA-47</t>
  </si>
  <si>
    <t>digitální hlásící a ovládací stanice (15 tlačítek)</t>
  </si>
  <si>
    <t>SLA-48</t>
  </si>
  <si>
    <t>skříňka pro jmikrof stanici se zámkem</t>
  </si>
  <si>
    <t>D14</t>
  </si>
  <si>
    <t xml:space="preserve"> Reproduktory </t>
  </si>
  <si>
    <t>SLA-49</t>
  </si>
  <si>
    <t>nástěnný reproduktor 1/3/6 W / 100 V bílý vč.pojistek dle ČSN EN 60849</t>
  </si>
  <si>
    <t>SLA-50</t>
  </si>
  <si>
    <t>stropní nástěnný reproduktor 1/3/6 W /100V dle ČSN EN 60849</t>
  </si>
  <si>
    <t>SLA-51</t>
  </si>
  <si>
    <t>nástěnný reproduktor do hlhka 1/3/6 W / 100 V bílý vč.pojistek dle ČSN EN 60849</t>
  </si>
  <si>
    <t>SLA-52</t>
  </si>
  <si>
    <t>kabel typu 1-CHKE-V 2x1,5 dle 23/2008Sb. P-90R</t>
  </si>
  <si>
    <t>SLA-53</t>
  </si>
  <si>
    <t>Metalický kabel Cat.6 S/FTP "R" B2cas1d0 dle 23/2008Sb.</t>
  </si>
  <si>
    <t>SLA-54</t>
  </si>
  <si>
    <t>systémové a propojovací kabely</t>
  </si>
  <si>
    <t>kpl.</t>
  </si>
  <si>
    <t>SLA-55</t>
  </si>
  <si>
    <t>sada montážního příslušenství</t>
  </si>
  <si>
    <t>D15</t>
  </si>
  <si>
    <t xml:space="preserve"> Ostatní </t>
  </si>
  <si>
    <t>SLA-56</t>
  </si>
  <si>
    <t>zásuvka cat.6a FTP</t>
  </si>
  <si>
    <t>SLA-57</t>
  </si>
  <si>
    <t>požárně odolné krabice vč. keramické svorkovnice P90-R</t>
  </si>
  <si>
    <t>SLA-58</t>
  </si>
  <si>
    <t>příchytky jednostranné typu PO GMT dle ZP 27/2008</t>
  </si>
  <si>
    <t>SLA-59</t>
  </si>
  <si>
    <t>příchytky dvojité požární typu PO GMT dle ZP 27/2008</t>
  </si>
  <si>
    <t>SLA-60</t>
  </si>
  <si>
    <t>držák GRIP 15 dle ZP 27/2008</t>
  </si>
  <si>
    <t>SLA-61</t>
  </si>
  <si>
    <t>Instalace a konfigurace, nastavení</t>
  </si>
  <si>
    <t>SLA-62</t>
  </si>
  <si>
    <t>Poslechové zkoušky, měření srozumitelnosti dle ČSN EN 50849 vč. protokolu</t>
  </si>
  <si>
    <t>SLA-63</t>
  </si>
  <si>
    <t>Úprava umístění reproduktorů dle měření</t>
  </si>
  <si>
    <t>D16</t>
  </si>
  <si>
    <t xml:space="preserve"> STA - společná televizní anténa </t>
  </si>
  <si>
    <t>SLA-64</t>
  </si>
  <si>
    <t>anténní stožár prům.60mm délka 3m. žárově zinkováno, včetně atyp. ukotvení přes krov</t>
  </si>
  <si>
    <t>SLA-65</t>
  </si>
  <si>
    <t>parabola sat prům.90cm</t>
  </si>
  <si>
    <t>SLA-66</t>
  </si>
  <si>
    <t>anténa DVB-T2</t>
  </si>
  <si>
    <t>SLA-67</t>
  </si>
  <si>
    <t>anténa VKV (FM)</t>
  </si>
  <si>
    <t>SLA-68</t>
  </si>
  <si>
    <t>zesilovač SAT - typ dle projektové dokumentace</t>
  </si>
  <si>
    <t>SLA-69</t>
  </si>
  <si>
    <t>multipřepínač SAT - typ dle projektové dokumentace</t>
  </si>
  <si>
    <t>SLA-70</t>
  </si>
  <si>
    <t>zdroj - typ dle projektové dokumentace</t>
  </si>
  <si>
    <t>SLA-71</t>
  </si>
  <si>
    <t>SLA-72</t>
  </si>
  <si>
    <t>quatro LNB</t>
  </si>
  <si>
    <t>SLA-73</t>
  </si>
  <si>
    <t>držák pro 2 LNB</t>
  </si>
  <si>
    <t>SLA-74</t>
  </si>
  <si>
    <t>hrubá koaxiální ochrana (bleskojistky)</t>
  </si>
  <si>
    <t>SLA-75</t>
  </si>
  <si>
    <t>jemná koaxiální ochrana (bleskojistky)</t>
  </si>
  <si>
    <t>SLA-76</t>
  </si>
  <si>
    <t>zesilovač, rozbočovač, slučovač (VKV,DVB-T) - dle měření signálu</t>
  </si>
  <si>
    <t>SLA-77</t>
  </si>
  <si>
    <t>zásuvka koncová SAT,TV,R - design NN - komplet</t>
  </si>
  <si>
    <t>SLA-78</t>
  </si>
  <si>
    <t>konektory lisovací</t>
  </si>
  <si>
    <t>SLA-79</t>
  </si>
  <si>
    <t>instal. box pro koax. ochranu</t>
  </si>
  <si>
    <t>SLA-80</t>
  </si>
  <si>
    <t>koaxiální kabel 75ohmů 27dB/100m při 2150MHz - venkovní provedení (K2)</t>
  </si>
  <si>
    <t>SLA-81</t>
  </si>
  <si>
    <t>koaxiální kabel 75ohmů 27dB/100m při 2150MHz - vnitřní provedení (K1)</t>
  </si>
  <si>
    <t>SLA-82</t>
  </si>
  <si>
    <t>SLA-83</t>
  </si>
  <si>
    <t>SLA-84</t>
  </si>
  <si>
    <t>el. instal trubka vnější do prům. 25mm např. monoflexsuper</t>
  </si>
  <si>
    <t>SLA-85</t>
  </si>
  <si>
    <t>prostup střešním pláštěm</t>
  </si>
  <si>
    <t>SLA-86</t>
  </si>
  <si>
    <t>Instalace a konfigurace, nastavení, úprava návrhu na základě měření</t>
  </si>
  <si>
    <t>SLA-87</t>
  </si>
  <si>
    <t>měření signálu vč. protokolu</t>
  </si>
  <si>
    <t>SLA-88</t>
  </si>
  <si>
    <t>měření signálu na zásuvách vč. protokolu</t>
  </si>
  <si>
    <t>D17</t>
  </si>
  <si>
    <t xml:space="preserve"> Nouzový komunikační systém </t>
  </si>
  <si>
    <t>SLA-89</t>
  </si>
  <si>
    <t>Adaptér VKJV IP</t>
  </si>
  <si>
    <t>SLA-90</t>
  </si>
  <si>
    <t>Komunikační jednotka IP</t>
  </si>
  <si>
    <t>SLA-91</t>
  </si>
  <si>
    <t>Komunikační jednotka s displejem IP</t>
  </si>
  <si>
    <t>SLA-92</t>
  </si>
  <si>
    <t>Lůžková jednotka IP</t>
  </si>
  <si>
    <t>SLA-93</t>
  </si>
  <si>
    <t>Napáječ 250W 24V IP</t>
  </si>
  <si>
    <t>SLA-94</t>
  </si>
  <si>
    <t>Ovladač elektrického zámku IP</t>
  </si>
  <si>
    <t>SLA-95</t>
  </si>
  <si>
    <t>Sada kamera venkovní IP</t>
  </si>
  <si>
    <t>SLA-96</t>
  </si>
  <si>
    <t>Signalizační jednotka IP</t>
  </si>
  <si>
    <t>SLA-97</t>
  </si>
  <si>
    <t>Svítidlo IP</t>
  </si>
  <si>
    <t>SLA-98</t>
  </si>
  <si>
    <t>Switch modul ZPT (RJ45) IP</t>
  </si>
  <si>
    <t>SLA-99</t>
  </si>
  <si>
    <t>Táhlo nouzového volání IP</t>
  </si>
  <si>
    <t>SLA-100</t>
  </si>
  <si>
    <t>Táhlo nouzového volání s tlačíkem IP</t>
  </si>
  <si>
    <t>SLA-101</t>
  </si>
  <si>
    <t>Vchodová komnikační jednotka venkovní s RFID IP</t>
  </si>
  <si>
    <t>SLA-102</t>
  </si>
  <si>
    <t>Vchodová komunikační jednotka s RFID IP</t>
  </si>
  <si>
    <t>SLA-103</t>
  </si>
  <si>
    <t>Závěs LJ s konektorem IP</t>
  </si>
  <si>
    <t>SLA-104</t>
  </si>
  <si>
    <t>Instalační rámeček malý</t>
  </si>
  <si>
    <t>SLA-105</t>
  </si>
  <si>
    <t>Instalační rámeček malý (SIJ)</t>
  </si>
  <si>
    <t>SLA-106</t>
  </si>
  <si>
    <t>Instalační rámeček malý (ZE)</t>
  </si>
  <si>
    <t>SLA-107</t>
  </si>
  <si>
    <t>Instalační rámeček střední (TPS AVKJV)</t>
  </si>
  <si>
    <t>SLA-109</t>
  </si>
  <si>
    <t>Instalační rámeček střední (ZLJK)</t>
  </si>
  <si>
    <t>SLA-110</t>
  </si>
  <si>
    <t>Instalační rámeček střední (ZUR SJD)</t>
  </si>
  <si>
    <t>SLA-111</t>
  </si>
  <si>
    <t>Instalační rámeček velký (KJ KJD VKJ)</t>
  </si>
  <si>
    <t>SLA-112</t>
  </si>
  <si>
    <t>Kabel FTP 5E LSOH</t>
  </si>
  <si>
    <t>SLA-113</t>
  </si>
  <si>
    <t>Kabel CHKE-R 2 x 1,5</t>
  </si>
  <si>
    <t>SLA-114</t>
  </si>
  <si>
    <t>Kabel UTP 5E LSOH</t>
  </si>
  <si>
    <t>SLA-115</t>
  </si>
  <si>
    <t>Konektor RJ45 včetně proměření</t>
  </si>
  <si>
    <t>SLA-116</t>
  </si>
  <si>
    <t>Kontrola a otestování rozvodného vedení</t>
  </si>
  <si>
    <t>SLA-117</t>
  </si>
  <si>
    <t>Kontrola provozu a zaškolení</t>
  </si>
  <si>
    <t>SLA-118</t>
  </si>
  <si>
    <t>Krabice KO97 pod omítku</t>
  </si>
  <si>
    <t>SLA-119</t>
  </si>
  <si>
    <t>Krabice KT250</t>
  </si>
  <si>
    <t>SLA-120</t>
  </si>
  <si>
    <t>Krabice KU68 pod omítku</t>
  </si>
  <si>
    <t>SLA-121</t>
  </si>
  <si>
    <t>Naprogramování a konfigurace systému</t>
  </si>
  <si>
    <t>SLA-122</t>
  </si>
  <si>
    <t>SW licence účastníka</t>
  </si>
  <si>
    <t>SLA-123</t>
  </si>
  <si>
    <t>Trubka HFX prům. 25 mm</t>
  </si>
  <si>
    <t>SLA-124</t>
  </si>
  <si>
    <t>Zkratovací propojka (jumper)</t>
  </si>
  <si>
    <t>D18</t>
  </si>
  <si>
    <t xml:space="preserve"> Kamerový dohled - CCTV /kabeláž  a akt. prvky v rámci dat. rozvodů/ </t>
  </si>
  <si>
    <t>SLA-125</t>
  </si>
  <si>
    <t>Kamera vnitřní - DOME, IP, 3MPix, D/N, vč. objektivu, drážaku, IR přísvit, PoE</t>
  </si>
  <si>
    <t>SLA-126</t>
  </si>
  <si>
    <t>Kamera venkovní - IP, 3MPix, D/N, vč. objektivu, drážaku, IR přísvit min. 30m, PoE</t>
  </si>
  <si>
    <t>SLA-128</t>
  </si>
  <si>
    <t>ovládací klávesnioce CCTV+24"LCD do racku</t>
  </si>
  <si>
    <t>SLA-129</t>
  </si>
  <si>
    <t>32"- LCD moniotr, 24/7, 4K, VGA, DVI, HDMI, 230VAC, 50/60 HZ, vč. držáku na stěnu</t>
  </si>
  <si>
    <t>SLA-130</t>
  </si>
  <si>
    <t>PC: 1× procesor 2,9 GHz, turbo boost 4,8GHz, 16MB cache, 8C/16T (65W) 1× paměť 16GB DDR4-2666 1× grafická karta 2GB GDDR6, PCIe 3.0 x16, 3x DP, 1×USB-C, USB-C - DP adaptér, HDD 2TB 1× integrovaná síťová karta 1× klávesnice USB, myš USB 1× OS Windows 10 Pro 64bit</t>
  </si>
  <si>
    <t>SLA-131</t>
  </si>
  <si>
    <t>dvoustupňová přepěťová ochrana</t>
  </si>
  <si>
    <t>D19</t>
  </si>
  <si>
    <t xml:space="preserve"> Ostatní /kamerový dohled - CCTV/ </t>
  </si>
  <si>
    <t>SLA-132</t>
  </si>
  <si>
    <t>Konfigurace, nastavení</t>
  </si>
  <si>
    <t>D20</t>
  </si>
  <si>
    <t>Hlavní kabelové trasy</t>
  </si>
  <si>
    <t>SLA-133</t>
  </si>
  <si>
    <t>žlab neděrovaný 100/50 s víkem, pozink - komplet vč. konzol (závěsů) a mont. příslušenství</t>
  </si>
  <si>
    <t>SLA-134</t>
  </si>
  <si>
    <t>žlab neděrovaný 200/50 s víkem, pozink - komplet vč. konzol (závěsů) a mont. příslušenství</t>
  </si>
  <si>
    <t>SLA-135</t>
  </si>
  <si>
    <t>drátěný žlab 200/50 s víkem, pozink - komplet vč. konzol (závěsů) a mont. příslušenství</t>
  </si>
  <si>
    <t>SLA-136</t>
  </si>
  <si>
    <t>drátěný žlab 300/100 pozink - komplet vč. konzol (závěsů) a mont. příslušenství</t>
  </si>
  <si>
    <t>D21</t>
  </si>
  <si>
    <t>SLA-137</t>
  </si>
  <si>
    <t>upínací pásky</t>
  </si>
  <si>
    <t>SLA-138</t>
  </si>
  <si>
    <t>popisovací kabelový štítek</t>
  </si>
  <si>
    <t>SLA-139</t>
  </si>
  <si>
    <t>demontáž stávajících zařízení a kabelových rozvodů slaboproudu (TEL, STA atd.) vč. ekol. likvidace</t>
  </si>
  <si>
    <t>hod.</t>
  </si>
  <si>
    <t>SLA-140</t>
  </si>
  <si>
    <t>vrtání prostupu do prům. 25mm hl. do 50cm</t>
  </si>
  <si>
    <t>SLA-141</t>
  </si>
  <si>
    <t>jádrové vrtání prostupu do prům. 100mm hl. 50cm</t>
  </si>
  <si>
    <t>SLA-142</t>
  </si>
  <si>
    <t>požární ucpávka vč. štítku a protokolu</t>
  </si>
  <si>
    <t>dm3</t>
  </si>
  <si>
    <t>SLA-143</t>
  </si>
  <si>
    <t>drobné stavební práce - sekání drážek, začištění, demontáž podhledu apod.</t>
  </si>
  <si>
    <t>SLA-144</t>
  </si>
  <si>
    <t>SDK konstrukce -zakrytí kabel tras</t>
  </si>
  <si>
    <t>SLA-145</t>
  </si>
  <si>
    <t>drobný úlož.a inst.mat.(příchytky, pásky, štítky, hmoždínky apod.)</t>
  </si>
  <si>
    <t>SLA-146</t>
  </si>
  <si>
    <t>nastavení ,seřízení, oživení</t>
  </si>
  <si>
    <t>SLA-147</t>
  </si>
  <si>
    <t>komplexní přezkoušení, revize</t>
  </si>
  <si>
    <t>D.1.10 - EPS</t>
  </si>
  <si>
    <t>D1 - dodávka zařízení EPS</t>
  </si>
  <si>
    <t>D2 - Montážní materiál</t>
  </si>
  <si>
    <t>D3 - Montáž EPS</t>
  </si>
  <si>
    <t>D4 - Kabely</t>
  </si>
  <si>
    <t>dodávka zařízení EPS</t>
  </si>
  <si>
    <t>EPS-1</t>
  </si>
  <si>
    <t>LCD ovl panel</t>
  </si>
  <si>
    <t>EPS-2</t>
  </si>
  <si>
    <t>Pragramovatelná ústředna EPS 3.okružní smyčky, 250 adres vč.příslušenství</t>
  </si>
  <si>
    <t>EPS-3</t>
  </si>
  <si>
    <t>optickokouřový hlásič požáru vč příslušenství</t>
  </si>
  <si>
    <t>EPS-4</t>
  </si>
  <si>
    <t>tlačítko adresné červené vnitřní</t>
  </si>
  <si>
    <t>EPS-5</t>
  </si>
  <si>
    <t>Houkačka adresná</t>
  </si>
  <si>
    <t>EPS-6</t>
  </si>
  <si>
    <t>adresný spínací člen -4x kontakt 230V/1A</t>
  </si>
  <si>
    <t>EPS-7</t>
  </si>
  <si>
    <t>přídržný magnet dveří 24V</t>
  </si>
  <si>
    <t>EPS-8</t>
  </si>
  <si>
    <t>základní uživatelský SW</t>
  </si>
  <si>
    <t>EPS-9</t>
  </si>
  <si>
    <t>Štítek s číslem hlásiče</t>
  </si>
  <si>
    <t>Montážní materiál</t>
  </si>
  <si>
    <t>EPS-10</t>
  </si>
  <si>
    <t>nosná kabelová lišta</t>
  </si>
  <si>
    <t>EPS-11</t>
  </si>
  <si>
    <t>trubka t 21 pod om</t>
  </si>
  <si>
    <t>EPS-12</t>
  </si>
  <si>
    <t>krabice instalační</t>
  </si>
  <si>
    <t>EPS-13</t>
  </si>
  <si>
    <t>Drobný instalační materiál</t>
  </si>
  <si>
    <t>Montáž EPS</t>
  </si>
  <si>
    <t>EPS-14</t>
  </si>
  <si>
    <t>montáž hlásičů vč soklu a příslušenství</t>
  </si>
  <si>
    <t>EPS-15</t>
  </si>
  <si>
    <t>montáž houkačky</t>
  </si>
  <si>
    <t>EPS-16</t>
  </si>
  <si>
    <t>montáž tlačítk. hlásiče</t>
  </si>
  <si>
    <t>EPS-17</t>
  </si>
  <si>
    <t>montáž ústředny</t>
  </si>
  <si>
    <t>EPS-18</t>
  </si>
  <si>
    <t>montáž kabelu</t>
  </si>
  <si>
    <t>EPS-19</t>
  </si>
  <si>
    <t>programování ústředny</t>
  </si>
  <si>
    <t>EPS-20</t>
  </si>
  <si>
    <t>montáž vstupu a výstupu</t>
  </si>
  <si>
    <t>EPS-21</t>
  </si>
  <si>
    <t>zasekání trubky pod om.</t>
  </si>
  <si>
    <t>EPS-22</t>
  </si>
  <si>
    <t>vyfrézování drážky</t>
  </si>
  <si>
    <t>EPS-23</t>
  </si>
  <si>
    <t>vrtání otvoru do 60mm</t>
  </si>
  <si>
    <t>EPS-24</t>
  </si>
  <si>
    <t>montáž krabice</t>
  </si>
  <si>
    <t>EPS-25</t>
  </si>
  <si>
    <t>Kabely</t>
  </si>
  <si>
    <t>EPS-26</t>
  </si>
  <si>
    <t>kabel 2x0,8 ( J-Y(St)Y</t>
  </si>
  <si>
    <t>EPS-27</t>
  </si>
  <si>
    <t>kabel 3x1,5 (CYKY)</t>
  </si>
  <si>
    <t>EPS-28</t>
  </si>
  <si>
    <t>kabel 2x1,5 (CYKY)</t>
  </si>
  <si>
    <t>EPS-29</t>
  </si>
  <si>
    <t>Revize zařízení</t>
  </si>
  <si>
    <t>kompl</t>
  </si>
  <si>
    <t>D.1.12 - Pokojový zvedací systém</t>
  </si>
  <si>
    <t xml:space="preserve">    KZS - Kolejnicový zvedací systém</t>
  </si>
  <si>
    <t>KZS</t>
  </si>
  <si>
    <t>Kolejnicový zvedací systém</t>
  </si>
  <si>
    <t>KZS-0001</t>
  </si>
  <si>
    <t>Kolejnicový systém portálový na ploše cca 4,1 x 4,9 m pro pokrytí hlavní části plochy místnosti, včetně dopravy, montáže a inicializační revize. Montáž do stěn. Všechny kolejnice profilu 120 x 73 mm. Nosnost 150 kg. Pokoj č.1</t>
  </si>
  <si>
    <t>-735146376</t>
  </si>
  <si>
    <t>KZS-0002</t>
  </si>
  <si>
    <t>Kolejnicový systém portálový na ploše cca 4,1 x 4,9 m pro pokrytí hlavní části plochy místnosti, včetně dopravy, montáže a inicializační revize. Montáž do stěn. Všechny kolejnice profilu 120 x 73 mm. Nosnost 150 kg. Pokoj č.2</t>
  </si>
  <si>
    <t>236925715</t>
  </si>
  <si>
    <t>KZS-0003</t>
  </si>
  <si>
    <t>Kolejnicový systém portálový na ploše cca 3,4 x 4,9 m pro pokrytí hlavní části plochy místnosti, včetně dopravy, montáže a inicializační revize. Montáž do stěn. Všechny kolejnice profilu 120 x 73 mm. Nosnost 150 kg. Pokoj č.3</t>
  </si>
  <si>
    <t>-279944426</t>
  </si>
  <si>
    <t>KZS-0004</t>
  </si>
  <si>
    <t>Kolejnicový systém portálový na ploše cca 5,0 x 5,0 m pro pokrytí hlavní části plochy místnosti, včetně dopravy, montáže a inicializační revize. Montáž do stěn. Pevné kolejnice profilu 87 x 70 mm, pohyblivá kolejnice profilu 120 x 73 mm. Nosnost 150 kg. P</t>
  </si>
  <si>
    <t>2139153593</t>
  </si>
  <si>
    <t>KZS-0005</t>
  </si>
  <si>
    <t>Kolejnicový systém portálový na ploše cca 5,0 x 4,0 m pro pokrytí hlavní části plochy místnosti, včetně dopravy, montáže a inicializační revize. Montáž do stěn. Pevné kolejnice profilu 87 x 70 mm, pohyblivá kolejnice profilu 120 x 73 mm. Nosnost 150 kg. P</t>
  </si>
  <si>
    <t>-1762690003</t>
  </si>
  <si>
    <t>KZS-0006</t>
  </si>
  <si>
    <t>10079695</t>
  </si>
  <si>
    <t>KZS-0007</t>
  </si>
  <si>
    <t>-181990403</t>
  </si>
  <si>
    <t>KZS-0008</t>
  </si>
  <si>
    <t>2089392044</t>
  </si>
  <si>
    <t>KZS-0009</t>
  </si>
  <si>
    <t>-540107923</t>
  </si>
  <si>
    <t>KZS-0010</t>
  </si>
  <si>
    <t>-1603325961</t>
  </si>
  <si>
    <t>KZS-0011</t>
  </si>
  <si>
    <t>Kolejnicový systém portálový na ploše cca 4,0 x 5,8 m pro pokrytí celé plochy místnosti, včetně dopravy, montáže a inicializační revize. Montáž do stěn. Pevné kolejnice profilu 87 x 70 mm, pohyblivá kolejnice profilu 120 x 73 mm. Nosnost 150 kg. Pokoj č.1</t>
  </si>
  <si>
    <t>1655450389</t>
  </si>
  <si>
    <t>KZS-0012</t>
  </si>
  <si>
    <t>Kolejnicový systém portálový na ploše cca 2,4 x 2,1 m pro pokrytí hlavní části plochy místnosti, včetně dopravy, montáže a inicializační revize. Montáž do stěn. Všechny kolejnice profilu 87 x 70 mm. Nosnost 150 kg. Sociální zařízení č.11</t>
  </si>
  <si>
    <t>1168485234</t>
  </si>
  <si>
    <t>KZS-0013</t>
  </si>
  <si>
    <t>Kolejnicový systém portálový na ploše cca 4,0 x 2,5 m pro pokrytí celé plochy místnosti, včetně dopravy, montáže a inicializační revize. Montáž do stěn. Pevné kolejnice profilu 87 x 70 mm, pohyblivá kolejnice profilu 120 x 73 mm. Nosnost 150 kg. Koupelna</t>
  </si>
  <si>
    <t>1120443571</t>
  </si>
  <si>
    <t>KZS-0014</t>
  </si>
  <si>
    <t>-776120963</t>
  </si>
  <si>
    <t>KZS-0015</t>
  </si>
  <si>
    <t>-1942161377</t>
  </si>
  <si>
    <t>KZS-0016</t>
  </si>
  <si>
    <t>1029949111</t>
  </si>
  <si>
    <t>KZS-0017</t>
  </si>
  <si>
    <t>1016421986</t>
  </si>
  <si>
    <t>KZS-0018</t>
  </si>
  <si>
    <t>265836280</t>
  </si>
  <si>
    <t>KZS-0019</t>
  </si>
  <si>
    <t>665011441</t>
  </si>
  <si>
    <t>KZS-0020</t>
  </si>
  <si>
    <t>-1739555835</t>
  </si>
  <si>
    <t>KZS-0021</t>
  </si>
  <si>
    <t>813031801</t>
  </si>
  <si>
    <t>KZS-0022</t>
  </si>
  <si>
    <t>Kolejnicový systém portálový na ploše cca 2,4 x 2,1 m pro pokrytí hlavní části plochy místnosti, včetně dopravy, montáže a inicializační revize. Montáž do stěn. Všechny kolejnice profilu 87 x 70 mm. Nosnost 150 kg. Sociální zařízení č.19</t>
  </si>
  <si>
    <t>-618743742</t>
  </si>
  <si>
    <t>KZS-0023</t>
  </si>
  <si>
    <t>Kolejnicový systém portálový na ploše cca 4,1 x 4,9 m pro pokrytí hlavní části plochy místnosti, včetně dopravy, montáže a inicializační revize. Montáž do stěn. Všechny kolejnice profilu 120 x 73 mm. Nosnost 150 kg. Pokoj č.20</t>
  </si>
  <si>
    <t>1967466126</t>
  </si>
  <si>
    <t>KZS-0024</t>
  </si>
  <si>
    <t>Kolejnicový systém portálový na ploše cca 3,4 x 4,9 m pro pokrytí hlavní části plochy místnosti, včetně dopravy, montáže a inicializační revize. Montáž do stěn. Všechny kolejnice profilu 120 x 73 mm. Nosnost 150 kg. Pokoj č.21</t>
  </si>
  <si>
    <t>-2100972045</t>
  </si>
  <si>
    <t>KZS-0025</t>
  </si>
  <si>
    <t>899993712</t>
  </si>
  <si>
    <t>KZS-0026</t>
  </si>
  <si>
    <t>169618069</t>
  </si>
  <si>
    <t>KZS-0027</t>
  </si>
  <si>
    <t>-1239365571</t>
  </si>
  <si>
    <t>KZS-0028</t>
  </si>
  <si>
    <t>69532728</t>
  </si>
  <si>
    <t>KZS-0029</t>
  </si>
  <si>
    <t>-578775652</t>
  </si>
  <si>
    <t>KZS-0030</t>
  </si>
  <si>
    <t>374230427</t>
  </si>
  <si>
    <t>KZS-0031</t>
  </si>
  <si>
    <t>-2122352809</t>
  </si>
  <si>
    <t>KZS-0032</t>
  </si>
  <si>
    <t>Kolejnicový systém portálový na ploše cca 4,0 x 5,8 m pro pokrytí celé plochy místnosti, včetně dopravy, montáže a inicializační revize. Montáž do stěn. Pevné kolejnice profilu 87 x 70 mm, pohyblivá kolejnice profilu 120 x 73 mm. Nosnost 150 kg. Pokoj č.2</t>
  </si>
  <si>
    <t>-1617209437</t>
  </si>
  <si>
    <t>KZS-0033</t>
  </si>
  <si>
    <t>Kolejnicový systém portálový na ploše cca 2,4 x 2,1 m pro pokrytí hlavní části plochy místnosti, včetně dopravy, montáže a inicializační revize. Montáž do stěn. Všechny kolejnice profilu 87 x 70 mm. Nosnost 150 kg. Sociální zařízení č.29</t>
  </si>
  <si>
    <t>-508971747</t>
  </si>
  <si>
    <t>KZS-0034</t>
  </si>
  <si>
    <t>Kolejnicový systém portálový na ploše cca 4,0 x 6,1 m pro pokrytí celé plochy místnosti, včetně dopravy, montáže a inicializační revize. Montáž do stěn. Pevné kolejnice profilu 87 x 70 mm, pohyblivá kolejnice profilu 120 x 73 mm. Nosnost 150 kg. Pokoj č.3</t>
  </si>
  <si>
    <t>-8789547</t>
  </si>
  <si>
    <t>KZS-0035</t>
  </si>
  <si>
    <t>Kolejnicový systém portálový na ploše cca 4,0 x 1,8 m pro pokrytí hlavní části plochy místnosti, včetně dopravy, montáže a inicializační revize. Montáž do stěn. Pevné kolejnice profilu 87 x 70 mm, pohyblivá kolejnice profilu 120 x 73 mm. Nosnost 150 kg. S</t>
  </si>
  <si>
    <t>515299845</t>
  </si>
  <si>
    <t>KZS-0036</t>
  </si>
  <si>
    <t>Dvourychlostní zvedací jednotka pro transport mezi místnostmi se dvěma aktivními popruhy, s tříbodovým zavěšením asistenčního vaku a nastavitelnou šířkou závěsného ramene pro zvedání klientů do 150 kg</t>
  </si>
  <si>
    <t>-1516723368</t>
  </si>
  <si>
    <t>KZS-0037</t>
  </si>
  <si>
    <t>Dvourychlostní zvedací jednotka pro obsluhu jedné místnosti s tříbodovým zavěšením asistenčního vaku a nastavitelnou šířkou závěsného ramene pro zvedání klientů do 150 kg.</t>
  </si>
  <si>
    <t>-609991320</t>
  </si>
  <si>
    <t>KZS-0038</t>
  </si>
  <si>
    <t>Přepravní vozík zvedací jednotky</t>
  </si>
  <si>
    <t>-1144575109</t>
  </si>
  <si>
    <t>KZS-0039</t>
  </si>
  <si>
    <t>Závěs pro transport různé velikosti</t>
  </si>
  <si>
    <t>-487903751</t>
  </si>
  <si>
    <t>KZS-0040</t>
  </si>
  <si>
    <t>Závěs pro sprchování, různé velikosti</t>
  </si>
  <si>
    <t>-463119851</t>
  </si>
  <si>
    <t>KZS-0041</t>
  </si>
  <si>
    <t>Závěs pro použití toalety, různé velikosti</t>
  </si>
  <si>
    <t>-1838610920</t>
  </si>
  <si>
    <t>VON - Vedlejší a ostatní ...</t>
  </si>
  <si>
    <t>VRN - VRN</t>
  </si>
  <si>
    <t xml:space="preserve">    1 - ZS - Zařízení staveniště</t>
  </si>
  <si>
    <t xml:space="preserve">    2 - PP - Projektové práce</t>
  </si>
  <si>
    <t xml:space="preserve">    3 - GP - Geodetické práce</t>
  </si>
  <si>
    <t>VRN</t>
  </si>
  <si>
    <t>1 - ZS</t>
  </si>
  <si>
    <t>Zařízení staveniště</t>
  </si>
  <si>
    <t>ZS-001</t>
  </si>
  <si>
    <t>Zařízení staveniště - zřízení, provoz, odstranění - položka obsahuje veškeré náklady zařízení staveniště, které nejsou uvedeny zvlášť</t>
  </si>
  <si>
    <t>2 - PP</t>
  </si>
  <si>
    <t>Projektové práce</t>
  </si>
  <si>
    <t>PP-002</t>
  </si>
  <si>
    <t>Dokumentace skutečného provedení stavby</t>
  </si>
  <si>
    <t>3 - GP</t>
  </si>
  <si>
    <t>Geodetické práce</t>
  </si>
  <si>
    <t>GP-001</t>
  </si>
  <si>
    <t>Vytyčení stavby a geodetické práce dodavatele</t>
  </si>
  <si>
    <t>GP-002</t>
  </si>
  <si>
    <t>Vytyčení stávajících inženýrských sítí</t>
  </si>
  <si>
    <t>Položka obsahuje dodávku rozvaděče, montáž, manipulaci, uskladnění, dopravu rozvaděče, připojení a zkoušky. Viz. příloha číslo 22</t>
  </si>
  <si>
    <t>Položka obsahuje dodávku rozvaděče, montáž, manipulaci, uskladnění, dopravu rozvaděče, připojení a zkoušky. Viz. příloha číslo 24</t>
  </si>
  <si>
    <t>Položka obsahuje dodávku rozvaděče, montáž, manipulaci, uskladnění, dopravu rozvaděče, připojení a zkoušky. Viz. příloha číslo 25</t>
  </si>
  <si>
    <t>Položka obsahuje dodávku rozvaděče, montáž, manipulaci, uskladnění, dopravu rozvaděče, připojení a zkoušky. Viz. příloha číslo 26</t>
  </si>
  <si>
    <t>Položka obsahuje dodávku rozvaděče, montáž, manipulaci, uskladnění, dopravu rozvaděče, připojení a zkoušky. Viz. příloha číslo 27</t>
  </si>
  <si>
    <t>Položka obsahuje dodávku rozvaděče, montáž, manipulaci, uskladnění, dopravu rozvaděče, připojení a zkoušky. Viz. příloha číslo 28</t>
  </si>
  <si>
    <t>Položka obsahuje dodávku, uskladnění, manipulaci a montáž HOP včetně příslušenství. Viz. příloha číslo 03 - 10</t>
  </si>
  <si>
    <t>Dodávka, manipulace a montáž kabelu, včetně dodávky drobného instalačního materiálu, včetně ukončení, kabelových štítků, apod.  
Dle jednotlivých vývodů v rozvaděčích a výkresové části, včetně prořezů, atd.</t>
  </si>
  <si>
    <t>Dodávka, manipulace a montáž kabelu, včetně dodávky drobného instalačního materiálu, včetně ukončení, kabelových štítků, apod.  Kabel tvoří spolu s kabelovými nosnými konstrukcemi funkční celek s klasifikací dle PBŘ a vyhlášky 23/2008 Sb. vč. její novelizace 268/2011 Sb. vše v posledním platném znění
Kabely ohniodolné se zaručenou funkční schopností při požáru P60-R. Dle jednotlivých vývodů v rozvaděčích a výkresové části, včetně prořezů, atd.</t>
  </si>
  <si>
    <t>Položka obsahuje dodávku kabelového roštu na třmenové příchytky včetně odbočovacích dílu, spojek a výložníků. Kabelová konstrukce splňující funkční integritu dle vyhlášky 23/2008Sb v platném znění a dle PBŘ. Pro požárně bezpečnostní vedení do š=400mm kotvícího materiálu,třmenové příchytky, uskladnění, dopravu, manipulaci a jeho montáž. Kabelová trasa v jednotlivých podlažích dle výkresové části 03-10.</t>
  </si>
  <si>
    <t xml:space="preserve">Položka obsahuje dodávku instalační lišty včetně kotvícího materiálu, upínacích pásek atd, uskladnění, dopravu, manipulaci a její montáž 
</t>
  </si>
  <si>
    <t>Položka obsahuje dodávku materiálu a jeho montáž a označení. Instalační koncové prvky rozmístěny v jednotlivých podlažích objektu dle výkresové části 03-10.</t>
  </si>
  <si>
    <t>Položka obsahuje dodávku komponent do jednotlivých světelných  rozvaděčů, montáž, manipulaci, uskladnění, dopravu , připojení a zkoušky. Viz. příloha číslo 13-28</t>
  </si>
  <si>
    <t>Položka obsahuje dodávku, uskladnění, manipulaci a montáž svítidla včetně  příslušenství a recyklačních poplatků. Svítidla rozmístěna v jednotlivých  podlažích objektu dle výkresové části 03-10</t>
  </si>
  <si>
    <t>Položka obsahuje kompletní demontáž stávající elektroinstalace(koncové prvky, rozváděče, kabeláž), odvoz, skládkovné, ekkologická likvidace, práce na stávajícícm zařízení, pasport stávající rozvodů s ohledem na etapizaci výstavby atd.</t>
  </si>
  <si>
    <t>Součinnost s profesí MaR - servopohony, čidla atd. dle požadavku VZT a vytápění - koordinace projektů D1.8. silno - D1.11 Mar</t>
  </si>
  <si>
    <t>Položka obsahuje ostatní drobný el. materiál(kabelové příchytky, kabelové lišty kovové, hmoždinky, šrouby, sádra, chráničky, trubkly pro uložení v podlaze atd)</t>
  </si>
  <si>
    <t>Položka obsahuje revizi el. zařízení a vypracování revizní zprávy.</t>
  </si>
  <si>
    <t>Položka obsahuje dodávku kabelového roštu na třmenové příchytky včetně odbočovacích dílu, spojek a výložníků, kotvícího materiálu, třmenové příchytky, uskladnění, dopravu, manipulaci a jeho montáž. Kabelová trasa v jednotlivých podlažích dle výkresové části 03-10.</t>
  </si>
  <si>
    <t>Drážkování,  vrtání prostupů, konstrukce, nika pro rozváděč, atd, likvidace a odvoz materiálu - dle výkresové části 03-10</t>
  </si>
  <si>
    <t xml:space="preserve">Položka obsahuje požární těsnění na rozhraní požárních úseků, požární ucpávka dle projektu PBŘ </t>
  </si>
  <si>
    <t>Položka obsahuje veškerou montáž a dodávku na stavbu výše uvedených zařízení a prací, vč. jejich manipulací a uskladnění.</t>
  </si>
  <si>
    <t>Viz. výkres 07 – přístavba I., výkres výztuže pilot, množství 3,3 tuny</t>
  </si>
  <si>
    <t>Výkres 08 – přístavba I., výkres výztuže základů, množství 3,4 tuny</t>
  </si>
  <si>
    <t>Výkres 09 – přístavba I. Výkres výztuže podkladní desky, množství 0,6 tuny</t>
  </si>
  <si>
    <t xml:space="preserve">Odečteno z dispozičních výkresů - 09 Půdorys 1.PP-nový stav, 10 Půdorys 1.NP-nový stav, 11 Půdorys 2.NP-nový stav, 12 Půdorys 3.NP-nový stav </t>
  </si>
  <si>
    <t>Odečteno z konstrukčních výkresů stropů – viz D.1.2 – Stavebně konstrukční část. Překlady tam jsou vyznačeny a popsány.</t>
  </si>
  <si>
    <t>Odečteno z konstrukčních výkresů stropů – viz D.1.2 – Stavebně konstrukční část. Ve výkresech jsou detaily překladů vč. izolací mezi překlady.</t>
  </si>
  <si>
    <t>Viz. výkresy stavebně konstrukční část – viz. výkresy 19 a 22:     1,1m2*1,6m + 1,4m2*1,6m + 1,4m2*1,6m</t>
  </si>
  <si>
    <t>ostění: 4,8m x 64 x 0,4m + 6,4m x 3 x 0,4m + 7m x 0,4m + 4,8m x 0,4m + 5,1m x 0,4m + 4,8m x 0,4m + 7m x 0,4m + 3m x 0,4m x 4 + 
7,5m x 0,4m + 6,4m x 0,4m + 31 x 3,6m</t>
  </si>
  <si>
    <t>Odečteno v Autocadu</t>
  </si>
  <si>
    <t>1m + 2m</t>
  </si>
  <si>
    <t>1m + 2m + 2m</t>
  </si>
  <si>
    <t>1m + 3m</t>
  </si>
  <si>
    <t>2m + 3m + 5m + 5m + 2m</t>
  </si>
  <si>
    <t>8m + 7m</t>
  </si>
  <si>
    <t>5m + 5m</t>
  </si>
  <si>
    <t>90m + 20m + 12m + 50m + 8m</t>
  </si>
  <si>
    <t>12m + 10m + 12m + 13m + 6m</t>
  </si>
  <si>
    <t>12m + 10m + 12m + 1m</t>
  </si>
  <si>
    <t>25m + 35m + 120m + 54m + 34m + 25m + 78m + 120m + 128m + 150m + 120m + 229m + 156m + 120m + 120m + 150m + 104m</t>
  </si>
  <si>
    <t>55m + 27m + 36m + 78m + 23m + 13m + 50m + 45m + 11m</t>
  </si>
  <si>
    <t>104m + 58m + 65m + 47m + 120m + 74m</t>
  </si>
  <si>
    <t>12m + 25m + 33m + 8m</t>
  </si>
  <si>
    <t xml:space="preserve">20m + 37m + 34m </t>
  </si>
  <si>
    <t>10m + 12m + 12m + 15m + 15m + 12m + 9m</t>
  </si>
  <si>
    <t>25m + 150m + 23m + 52m</t>
  </si>
  <si>
    <t>2m x 6</t>
  </si>
  <si>
    <t>15m + 12m + 13m + 20m + 25m</t>
  </si>
  <si>
    <t>25m + 20m + 15m + 5m</t>
  </si>
  <si>
    <t>2m + 2m + 2m + 2m</t>
  </si>
  <si>
    <t>120m + 55m + 60m + 50m</t>
  </si>
  <si>
    <t>20m + 30m + 30m + 20m + 30m + 40m + 15m + 25m + 35m + 120m + 60m + 45m + 120m + 38m + 20m + 10m</t>
  </si>
  <si>
    <t xml:space="preserve">25m + 25m + 40m + 30m </t>
  </si>
  <si>
    <t>25m + 35m + 25m + 25m</t>
  </si>
  <si>
    <t>20m + 14m + 20m + 22m</t>
  </si>
  <si>
    <t>50m + 25m + 35m</t>
  </si>
  <si>
    <t>12m + 12m + 10m + 8m</t>
  </si>
  <si>
    <t>35m + 25m + 46m + 67m + 47m + 27m + 25m</t>
  </si>
  <si>
    <t>80m + 45m + 35m + 25m + 150m + 45m + 120m + 100m</t>
  </si>
  <si>
    <t>20m + 10m + 15m + 20m + 20m</t>
  </si>
  <si>
    <t>15m + 12m + 13m + 20m + 20m</t>
  </si>
  <si>
    <t>1m + 1m + 1m + 1m + 1m</t>
  </si>
  <si>
    <t>10m + 10m + 8m</t>
  </si>
  <si>
    <t>4m + 4m</t>
  </si>
  <si>
    <t>45m + 28m + 56m + 23m + 25m + 45m + 60m + 25m + 34m + 60m + 58m + 31m + 45m + 60m + 55m</t>
  </si>
  <si>
    <t>23m + 40m + 35m + 23m + 15m + 23m + 25m + 120m + 45m + 63m + 34m + 25m + 45m + 50m + 30m + 29m</t>
  </si>
  <si>
    <t>6m + 2m + 4m</t>
  </si>
  <si>
    <t>10m + 25m + 10m</t>
  </si>
  <si>
    <t>12m + 23m + 15m + 24m + 32m + 12m + 17m</t>
  </si>
  <si>
    <t>612315302</t>
  </si>
  <si>
    <t>Vápenná štuková omítka ostění nebo nadpraží</t>
  </si>
  <si>
    <t>538042820</t>
  </si>
  <si>
    <t>Přesun hmot HSV</t>
  </si>
  <si>
    <t>998711202</t>
  </si>
  <si>
    <t>Přesun hmot procentní pro izolace proti vodě</t>
  </si>
  <si>
    <t>%</t>
  </si>
  <si>
    <t>-499541863</t>
  </si>
  <si>
    <t>998713202</t>
  </si>
  <si>
    <t>Přesun hmot procentní pro izolace tepelné</t>
  </si>
  <si>
    <t>998760202</t>
  </si>
  <si>
    <t>Přesun hmot procentní pro výplně otvorů</t>
  </si>
  <si>
    <t>998762202</t>
  </si>
  <si>
    <t>Přesun hmot procentní pro konstrukce tesařské</t>
  </si>
  <si>
    <t>998763202</t>
  </si>
  <si>
    <t>Přesun hmot procentní pro konstrukce suché výstavby</t>
  </si>
  <si>
    <t>998764202</t>
  </si>
  <si>
    <t>Přesun hmot procentní pro konstrukce klempířské</t>
  </si>
  <si>
    <t>998765202</t>
  </si>
  <si>
    <t>Přesun hmot procentní pro krytinu skládanou</t>
  </si>
  <si>
    <t>998766202</t>
  </si>
  <si>
    <t>Přesun hmot procentní pro konstrukce truhlářské</t>
  </si>
  <si>
    <t>998767202</t>
  </si>
  <si>
    <t>Přesun hmot procentní pro konstrukce zámečnické</t>
  </si>
  <si>
    <t>998771202</t>
  </si>
  <si>
    <t>Přesun hmot procentní pro podlahy z dlaždic</t>
  </si>
  <si>
    <t>998776202</t>
  </si>
  <si>
    <t>Přesun hmot procentní pro podlahy povlakové</t>
  </si>
  <si>
    <t>998781202</t>
  </si>
  <si>
    <t>Přesun hmot procentní pro obklady keramické</t>
  </si>
  <si>
    <t>998721202</t>
  </si>
  <si>
    <t>Přesun hmot procentní pro vnitřní kanalizace</t>
  </si>
  <si>
    <t>622143004</t>
  </si>
  <si>
    <t>Montáž omítkových samolepících začišťovacích profilů pro spojení s okenním rámem</t>
  </si>
  <si>
    <t>622001</t>
  </si>
  <si>
    <t>začišťovací lišty oken</t>
  </si>
  <si>
    <t>5,4m x 24 + 7,3m x 2 + 6,3m + 5,4m x 33 + 8,5m x 2 + 9,5m + 5,4m x 30 + 6,0m x 2 + 5,7m + 5,4m x 2 + 4,8m x 2 + 5m + 4m + 
5,4m x 10 + 6,1m x 2 + 5,9m x 2 + 6,3m + 5,8m + 3,5m x 10</t>
  </si>
  <si>
    <t>689*1,05</t>
  </si>
  <si>
    <t>634112123</t>
  </si>
  <si>
    <t>Obvodová dilatace podlahovým páskem z pěnového PE s fólií mezi stěnou a mazaninou nebo potěrem v 80 mm</t>
  </si>
  <si>
    <t>634112127</t>
  </si>
  <si>
    <t>Obvodová dilatace podlahovým páskem z pěnového PE s fólií mezi stěnou a mazaninou nebo potěrem v 120 mm</t>
  </si>
  <si>
    <t>(25m + 10m + 25m + 10m + 20m + 10m + 8m + 25m + 10m + 20m + 15m + 70m + 20m + 25m + 10m + 25m + 10m + 25m + 10m + 60m + 25m + 20m + 10m + 20m + 10m + 25m + 15m + 8m + 8m + 5m + 6m + 5m + 5m) x 3</t>
  </si>
  <si>
    <t>20m + 12m + 90m + 12m + 22m + 9m + 9m + 14m</t>
  </si>
  <si>
    <t>771474113</t>
  </si>
  <si>
    <t>Montáž soklů z dlaždic keramických rovných flexibilní lepidlo</t>
  </si>
  <si>
    <t>597991</t>
  </si>
  <si>
    <t>sokl keramický</t>
  </si>
  <si>
    <t>-1368380119</t>
  </si>
  <si>
    <t>776421111</t>
  </si>
  <si>
    <t>Montáž obvodových lišt lepením</t>
  </si>
  <si>
    <t>776001</t>
  </si>
  <si>
    <t>lišta obvodová</t>
  </si>
  <si>
    <t>(10m x 11 + 23m + 8m + 7m + 6m) + 2 x 169m</t>
  </si>
  <si>
    <t>492*1,1 'Přepočtené koeficientem množství</t>
  </si>
  <si>
    <t xml:space="preserve">(25m + 10m + 25m + 10m + 20m + 10m + 8m + 25m + 10m + 20m + 15m + 70m + 20m + 25m + 10m + 25m + 10m + 25m + 10m + 60m + 25m + 20m + 10m + 20m + 10m + 25m + 15m + 8m + 8m + 5m + 6m + 5m + 5m) x 3 - 492m </t>
  </si>
  <si>
    <t>1693*1,1 'Přepočtené koeficientem množství</t>
  </si>
  <si>
    <t>771554116</t>
  </si>
  <si>
    <t>Montáž podlah z dlaždic teracových lepených flexibilním lepidlem do 25 ks/m2</t>
  </si>
  <si>
    <t>7715591</t>
  </si>
  <si>
    <t>Dlažba teracová 200x200 mm</t>
  </si>
  <si>
    <t>771554991</t>
  </si>
  <si>
    <t>7715592</t>
  </si>
  <si>
    <t>sokl teraco</t>
  </si>
  <si>
    <t>Montáž soklů z dlaždic teraco flexibilní lepidlo</t>
  </si>
  <si>
    <t>132*1,1 'Přepočtené koeficientem množství</t>
  </si>
  <si>
    <t>16m + 16m</t>
  </si>
  <si>
    <t>32*1,1 'Přepočtené koeficientem množství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</si>
</sst>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%"/>
    <numFmt numFmtId="165" formatCode="dd\.mm\.yyyy"/>
    <numFmt numFmtId="166" formatCode="#,##0.00000"/>
    <numFmt numFmtId="167" formatCode="#,##0.000"/>
    <numFmt numFmtId="168" formatCode="* #,##0;* \-#,##0;* &quot;-&quot;;@"/>
    <numFmt numFmtId="169" formatCode="_ * #,##0_ ;_ * \-#,##0_ ;_ * &quot;-&quot;_ ;_ @_ "/>
    <numFmt numFmtId="170" formatCode="_ * #,##0.00_ ;_ * \-#,##0.00_ ;_ * &quot;-&quot;??_ ;_ @_ "/>
    <numFmt numFmtId="171" formatCode="_-* #,##0.00\ [$€-1]_-;\-* #,##0.00\ [$€-1]_-;_-* &quot;-&quot;??\ [$€-1]_-"/>
    <numFmt numFmtId="172" formatCode="#,##0.0"/>
    <numFmt numFmtId="173" formatCode="_ &quot;Fr.&quot;\ * #,##0_ ;_ &quot;Fr.&quot;\ * \-#,##0_ ;_ &quot;Fr.&quot;\ * &quot;-&quot;_ ;_ @_ "/>
    <numFmt numFmtId="174" formatCode="_ &quot;Fr.&quot;\ * #,##0.00_ ;_ &quot;Fr.&quot;\ * \-#,##0.00_ ;_ &quot;Fr.&quot;\ * &quot;-&quot;??_ ;_ @_ "/>
  </numFmts>
  <fonts count="68" x14ac:knownFonts="1">
    <font>
      <sz val="8"/>
      <name val="Arial CE"/>
      <family val="2"/>
    </font>
    <font>
      <sz val="10"/>
      <color rgb="FF969696"/>
      <name val="Arial CE"/>
      <family val="2"/>
      <charset val="238"/>
    </font>
    <font>
      <sz val="10"/>
      <name val="Arial CE"/>
      <family val="2"/>
      <charset val="238"/>
    </font>
    <font>
      <b/>
      <sz val="11"/>
      <name val="Arial CE"/>
      <family val="2"/>
      <charset val="238"/>
    </font>
    <font>
      <b/>
      <sz val="12"/>
      <name val="Arial CE"/>
      <family val="2"/>
      <charset val="238"/>
    </font>
    <font>
      <sz val="11"/>
      <name val="Arial CE"/>
      <family val="2"/>
      <charset val="238"/>
    </font>
    <font>
      <sz val="12"/>
      <color rgb="FF003366"/>
      <name val="Arial CE"/>
      <family val="2"/>
      <charset val="238"/>
    </font>
    <font>
      <sz val="10"/>
      <color rgb="FF003366"/>
      <name val="Arial CE"/>
      <family val="2"/>
      <charset val="238"/>
    </font>
    <font>
      <sz val="8"/>
      <color rgb="FF003366"/>
      <name val="Arial CE"/>
      <family val="2"/>
      <charset val="238"/>
    </font>
    <font>
      <sz val="8"/>
      <color rgb="FF800080"/>
      <name val="Arial CE"/>
      <family val="2"/>
      <charset val="238"/>
    </font>
    <font>
      <sz val="8"/>
      <color rgb="FF505050"/>
      <name val="Arial CE"/>
      <family val="2"/>
      <charset val="238"/>
    </font>
    <font>
      <sz val="8"/>
      <color rgb="FFFF0000"/>
      <name val="Arial CE"/>
      <family val="2"/>
      <charset val="238"/>
    </font>
    <font>
      <sz val="8"/>
      <color rgb="FFFFFFFF"/>
      <name val="Arial CE"/>
      <family val="2"/>
      <charset val="238"/>
    </font>
    <font>
      <sz val="8"/>
      <color rgb="FF3366FF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color rgb="FF969696"/>
      <name val="Arial CE"/>
      <family val="2"/>
      <charset val="238"/>
    </font>
    <font>
      <b/>
      <sz val="8"/>
      <color rgb="FF969696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color rgb="FF969696"/>
      <name val="Arial CE"/>
      <family val="2"/>
      <charset val="238"/>
    </font>
    <font>
      <sz val="12"/>
      <color rgb="FF969696"/>
      <name val="Arial CE"/>
      <family val="2"/>
      <charset val="238"/>
    </font>
    <font>
      <sz val="8"/>
      <color rgb="FF969696"/>
      <name val="Arial CE"/>
      <family val="2"/>
      <charset val="238"/>
    </font>
    <font>
      <sz val="9"/>
      <name val="Arial CE"/>
      <family val="2"/>
      <charset val="238"/>
    </font>
    <font>
      <sz val="9"/>
      <color rgb="FF969696"/>
      <name val="Arial CE"/>
      <family val="2"/>
      <charset val="238"/>
    </font>
    <font>
      <b/>
      <sz val="12"/>
      <color rgb="FF960000"/>
      <name val="Arial CE"/>
      <family val="2"/>
      <charset val="238"/>
    </font>
    <font>
      <sz val="12"/>
      <name val="Arial CE"/>
      <family val="2"/>
      <charset val="238"/>
    </font>
    <font>
      <sz val="18"/>
      <color theme="10"/>
      <name val="Wingdings 2"/>
      <family val="1"/>
      <charset val="2"/>
    </font>
    <font>
      <b/>
      <sz val="11"/>
      <color rgb="FF003366"/>
      <name val="Arial CE"/>
      <family val="2"/>
      <charset val="238"/>
    </font>
    <font>
      <sz val="11"/>
      <color rgb="FF003366"/>
      <name val="Arial CE"/>
      <family val="2"/>
      <charset val="238"/>
    </font>
    <font>
      <sz val="11"/>
      <color rgb="FF969696"/>
      <name val="Arial CE"/>
      <family val="2"/>
      <charset val="238"/>
    </font>
    <font>
      <sz val="10"/>
      <color rgb="FF3366FF"/>
      <name val="Arial CE"/>
      <family val="2"/>
      <charset val="238"/>
    </font>
    <font>
      <b/>
      <sz val="12"/>
      <color rgb="FF800000"/>
      <name val="Arial CE"/>
      <family val="2"/>
      <charset val="238"/>
    </font>
    <font>
      <sz val="8"/>
      <color rgb="FF960000"/>
      <name val="Arial CE"/>
      <family val="2"/>
      <charset val="238"/>
    </font>
    <font>
      <b/>
      <sz val="8"/>
      <name val="Arial CE"/>
      <family val="2"/>
      <charset val="238"/>
    </font>
    <font>
      <sz val="7"/>
      <color rgb="FF979797"/>
      <name val="Arial CE"/>
      <family val="2"/>
      <charset val="238"/>
    </font>
    <font>
      <i/>
      <u/>
      <sz val="7"/>
      <color rgb="FF979797"/>
      <name val="Calibri"/>
      <family val="2"/>
      <charset val="238"/>
      <scheme val="minor"/>
    </font>
    <font>
      <sz val="7"/>
      <color rgb="FF969696"/>
      <name val="Arial CE"/>
      <family val="2"/>
      <charset val="238"/>
    </font>
    <font>
      <i/>
      <sz val="9"/>
      <color rgb="FF0000FF"/>
      <name val="Arial CE"/>
      <family val="2"/>
      <charset val="238"/>
    </font>
    <font>
      <i/>
      <sz val="8"/>
      <color rgb="FF0000FF"/>
      <name val="Arial CE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8"/>
      <color rgb="FF505050"/>
      <name val="Arial CE"/>
      <family val="2"/>
      <charset val="238"/>
    </font>
    <font>
      <sz val="8"/>
      <color rgb="FF800080"/>
      <name val="Arial CE"/>
      <family val="2"/>
      <charset val="238"/>
    </font>
    <font>
      <sz val="9"/>
      <name val="Arial CE"/>
      <family val="2"/>
      <charset val="238"/>
    </font>
    <font>
      <sz val="9"/>
      <color rgb="FF969696"/>
      <name val="Arial CE"/>
      <family val="2"/>
      <charset val="238"/>
    </font>
    <font>
      <sz val="10"/>
      <color rgb="FF003366"/>
      <name val="Arial CE"/>
      <family val="2"/>
      <charset val="238"/>
    </font>
    <font>
      <sz val="10"/>
      <name val="Arial CE"/>
      <family val="2"/>
      <charset val="238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name val="Arial"/>
      <family val="2"/>
      <charset val="238"/>
    </font>
    <font>
      <b/>
      <sz val="24"/>
      <name val="Tahoma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4"/>
      <name val="Tahoma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Gray">
        <fgColor indexed="22"/>
      </patternFill>
    </fill>
    <fill>
      <patternFill patternType="lightGray">
        <fgColor indexed="22"/>
        <bgColor indexed="9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8BE1FF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8">
    <xf numFmtId="0" fontId="0" fillId="0" borderId="0"/>
    <xf numFmtId="0" fontId="38" fillId="0" borderId="0" applyNumberFormat="0" applyFill="0" applyBorder="0" applyAlignment="0" applyProtection="0"/>
    <xf numFmtId="0" fontId="45" fillId="0" borderId="0"/>
    <xf numFmtId="0" fontId="2" fillId="0" borderId="0"/>
    <xf numFmtId="0" fontId="21" fillId="0" borderId="0"/>
    <xf numFmtId="0" fontId="46" fillId="0" borderId="0"/>
    <xf numFmtId="0" fontId="47" fillId="8" borderId="0" applyNumberFormat="0" applyBorder="0" applyAlignment="0" applyProtection="0"/>
    <xf numFmtId="0" fontId="47" fillId="9" borderId="0" applyNumberFormat="0" applyBorder="0" applyAlignment="0" applyProtection="0"/>
    <xf numFmtId="0" fontId="47" fillId="10" borderId="0" applyNumberFormat="0" applyBorder="0" applyAlignment="0" applyProtection="0"/>
    <xf numFmtId="0" fontId="47" fillId="11" borderId="0" applyNumberFormat="0" applyBorder="0" applyAlignment="0" applyProtection="0"/>
    <xf numFmtId="0" fontId="47" fillId="12" borderId="0" applyNumberFormat="0" applyBorder="0" applyAlignment="0" applyProtection="0"/>
    <xf numFmtId="0" fontId="47" fillId="13" borderId="0" applyNumberFormat="0" applyBorder="0" applyAlignment="0" applyProtection="0"/>
    <xf numFmtId="0" fontId="47" fillId="14" borderId="0" applyNumberFormat="0" applyBorder="0" applyAlignment="0" applyProtection="0"/>
    <xf numFmtId="0" fontId="47" fillId="15" borderId="0" applyNumberFormat="0" applyBorder="0" applyAlignment="0" applyProtection="0"/>
    <xf numFmtId="0" fontId="47" fillId="16" borderId="0" applyNumberFormat="0" applyBorder="0" applyAlignment="0" applyProtection="0"/>
    <xf numFmtId="0" fontId="47" fillId="11" borderId="0" applyNumberFormat="0" applyBorder="0" applyAlignment="0" applyProtection="0"/>
    <xf numFmtId="0" fontId="47" fillId="14" borderId="0" applyNumberFormat="0" applyBorder="0" applyAlignment="0" applyProtection="0"/>
    <xf numFmtId="0" fontId="47" fillId="17" borderId="0" applyNumberFormat="0" applyBorder="0" applyAlignment="0" applyProtection="0"/>
    <xf numFmtId="0" fontId="48" fillId="18" borderId="0" applyNumberFormat="0" applyBorder="0" applyAlignment="0" applyProtection="0"/>
    <xf numFmtId="0" fontId="48" fillId="15" borderId="0" applyNumberFormat="0" applyBorder="0" applyAlignment="0" applyProtection="0"/>
    <xf numFmtId="0" fontId="48" fillId="16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1" borderId="0" applyNumberFormat="0" applyBorder="0" applyAlignment="0" applyProtection="0"/>
    <xf numFmtId="0" fontId="49" fillId="0" borderId="24" applyNumberFormat="0" applyFill="0" applyAlignment="0" applyProtection="0"/>
    <xf numFmtId="168" fontId="50" fillId="0" borderId="0" applyFont="0" applyFill="0" applyBorder="0" applyAlignment="0" applyProtection="0"/>
    <xf numFmtId="169" fontId="46" fillId="0" borderId="0" applyFont="0" applyFill="0" applyBorder="0" applyAlignment="0" applyProtection="0"/>
    <xf numFmtId="170" fontId="46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4" fillId="0" borderId="0"/>
    <xf numFmtId="0" fontId="51" fillId="0" borderId="0"/>
    <xf numFmtId="0" fontId="52" fillId="9" borderId="0" applyNumberFormat="0" applyBorder="0" applyAlignment="0" applyProtection="0"/>
    <xf numFmtId="0" fontId="53" fillId="22" borderId="25" applyNumberFormat="0" applyAlignment="0" applyProtection="0"/>
    <xf numFmtId="0" fontId="54" fillId="0" borderId="26" applyNumberFormat="0" applyFill="0" applyAlignment="0" applyProtection="0"/>
    <xf numFmtId="0" fontId="55" fillId="0" borderId="27" applyNumberFormat="0" applyFill="0" applyAlignment="0" applyProtection="0"/>
    <xf numFmtId="0" fontId="56" fillId="0" borderId="28" applyNumberFormat="0" applyFill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23" borderId="0" applyNumberFormat="0" applyBorder="0" applyAlignment="0" applyProtection="0"/>
    <xf numFmtId="0" fontId="2" fillId="0" borderId="0"/>
    <xf numFmtId="0" fontId="46" fillId="0" borderId="0"/>
    <xf numFmtId="0" fontId="46" fillId="0" borderId="0"/>
    <xf numFmtId="0" fontId="46" fillId="0" borderId="0"/>
    <xf numFmtId="0" fontId="59" fillId="0" borderId="0"/>
    <xf numFmtId="0" fontId="2" fillId="24" borderId="29" applyNumberFormat="0" applyFont="0" applyAlignment="0" applyProtection="0"/>
    <xf numFmtId="0" fontId="60" fillId="0" borderId="30" applyNumberFormat="0" applyFill="0" applyAlignment="0" applyProtection="0"/>
    <xf numFmtId="0" fontId="61" fillId="10" borderId="0" applyNumberFormat="0" applyBorder="0" applyAlignment="0" applyProtection="0"/>
    <xf numFmtId="0" fontId="46" fillId="0" borderId="0"/>
    <xf numFmtId="0" fontId="17" fillId="25" borderId="0">
      <alignment horizontal="left"/>
    </xf>
    <xf numFmtId="0" fontId="14" fillId="26" borderId="0"/>
    <xf numFmtId="0" fontId="2" fillId="0" borderId="0" applyProtection="0"/>
    <xf numFmtId="0" fontId="62" fillId="0" borderId="0" applyNumberFormat="0" applyFill="0" applyBorder="0" applyAlignment="0" applyProtection="0"/>
    <xf numFmtId="0" fontId="17" fillId="0" borderId="0"/>
    <xf numFmtId="172" fontId="63" fillId="0" borderId="23">
      <alignment horizontal="right" vertical="center"/>
    </xf>
    <xf numFmtId="0" fontId="64" fillId="13" borderId="31" applyNumberFormat="0" applyAlignment="0" applyProtection="0"/>
    <xf numFmtId="0" fontId="65" fillId="27" borderId="31" applyNumberFormat="0" applyAlignment="0" applyProtection="0"/>
    <xf numFmtId="0" fontId="66" fillId="27" borderId="32" applyNumberFormat="0" applyAlignment="0" applyProtection="0"/>
    <xf numFmtId="0" fontId="67" fillId="0" borderId="0" applyNumberFormat="0" applyFill="0" applyBorder="0" applyAlignment="0" applyProtection="0"/>
    <xf numFmtId="173" fontId="46" fillId="0" borderId="0" applyFont="0" applyFill="0" applyBorder="0" applyAlignment="0" applyProtection="0"/>
    <xf numFmtId="174" fontId="46" fillId="0" borderId="0" applyFont="0" applyFill="0" applyBorder="0" applyAlignment="0" applyProtection="0"/>
    <xf numFmtId="0" fontId="2" fillId="0" borderId="0"/>
    <xf numFmtId="0" fontId="48" fillId="28" borderId="0" applyNumberFormat="0" applyBorder="0" applyAlignment="0" applyProtection="0"/>
    <xf numFmtId="0" fontId="48" fillId="29" borderId="0" applyNumberFormat="0" applyBorder="0" applyAlignment="0" applyProtection="0"/>
    <xf numFmtId="0" fontId="48" fillId="30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31" borderId="0" applyNumberFormat="0" applyBorder="0" applyAlignment="0" applyProtection="0"/>
    <xf numFmtId="0" fontId="46" fillId="0" borderId="0"/>
  </cellStyleXfs>
  <cellXfs count="338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7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21" fillId="5" borderId="8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4" fontId="2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Border="1" applyAlignment="1">
      <alignment vertical="center"/>
    </xf>
    <xf numFmtId="166" fontId="19" fillId="0" borderId="0" xfId="0" applyNumberFormat="1" applyFont="1" applyBorder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8" fillId="0" borderId="14" xfId="0" applyNumberFormat="1" applyFont="1" applyBorder="1" applyAlignment="1">
      <alignment vertical="center"/>
    </xf>
    <xf numFmtId="4" fontId="28" fillId="0" borderId="0" xfId="0" applyNumberFormat="1" applyFont="1" applyBorder="1" applyAlignment="1">
      <alignment vertical="center"/>
    </xf>
    <xf numFmtId="166" fontId="28" fillId="0" borderId="0" xfId="0" applyNumberFormat="1" applyFont="1" applyBorder="1" applyAlignment="1">
      <alignment vertical="center"/>
    </xf>
    <xf numFmtId="4" fontId="28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8" fillId="0" borderId="19" xfId="0" applyNumberFormat="1" applyFont="1" applyBorder="1" applyAlignment="1">
      <alignment vertical="center"/>
    </xf>
    <xf numFmtId="4" fontId="28" fillId="0" borderId="20" xfId="0" applyNumberFormat="1" applyFont="1" applyBorder="1" applyAlignment="1">
      <alignment vertical="center"/>
    </xf>
    <xf numFmtId="166" fontId="28" fillId="0" borderId="20" xfId="0" applyNumberFormat="1" applyFont="1" applyBorder="1" applyAlignment="1">
      <alignment vertical="center"/>
    </xf>
    <xf numFmtId="4" fontId="28" fillId="0" borderId="21" xfId="0" applyNumberFormat="1" applyFont="1" applyBorder="1" applyAlignment="1">
      <alignment vertical="center"/>
    </xf>
    <xf numFmtId="0" fontId="29" fillId="0" borderId="0" xfId="0" applyFont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21" fillId="5" borderId="0" xfId="0" applyFont="1" applyFill="1" applyAlignment="1">
      <alignment horizontal="left" vertical="center"/>
    </xf>
    <xf numFmtId="0" fontId="21" fillId="5" borderId="0" xfId="0" applyFont="1" applyFill="1" applyAlignment="1">
      <alignment horizontal="right" vertical="center"/>
    </xf>
    <xf numFmtId="0" fontId="30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3" fillId="0" borderId="0" xfId="0" applyNumberFormat="1" applyFont="1" applyAlignment="1"/>
    <xf numFmtId="166" fontId="31" fillId="0" borderId="12" xfId="0" applyNumberFormat="1" applyFont="1" applyBorder="1" applyAlignment="1"/>
    <xf numFmtId="166" fontId="31" fillId="0" borderId="13" xfId="0" applyNumberFormat="1" applyFont="1" applyBorder="1" applyAlignment="1"/>
    <xf numFmtId="4" fontId="32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21" fillId="0" borderId="22" xfId="0" applyFont="1" applyBorder="1" applyAlignment="1" applyProtection="1">
      <alignment horizontal="center" vertical="center"/>
      <protection locked="0"/>
    </xf>
    <xf numFmtId="49" fontId="21" fillId="0" borderId="22" xfId="0" applyNumberFormat="1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center" vertical="center" wrapText="1"/>
      <protection locked="0"/>
    </xf>
    <xf numFmtId="167" fontId="21" fillId="0" borderId="22" xfId="0" applyNumberFormat="1" applyFont="1" applyBorder="1" applyAlignment="1" applyProtection="1">
      <alignment vertical="center"/>
      <protection locked="0"/>
    </xf>
    <xf numFmtId="4" fontId="21" fillId="3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  <protection locked="0"/>
    </xf>
    <xf numFmtId="0" fontId="22" fillId="3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>
      <alignment horizontal="center" vertical="center"/>
    </xf>
    <xf numFmtId="166" fontId="22" fillId="0" borderId="0" xfId="0" applyNumberFormat="1" applyFont="1" applyBorder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3" fillId="0" borderId="0" xfId="0" applyFont="1" applyAlignment="1">
      <alignment horizontal="left" vertical="center"/>
    </xf>
    <xf numFmtId="0" fontId="34" fillId="0" borderId="0" xfId="1" applyFont="1" applyAlignment="1">
      <alignment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3" xfId="0" applyFont="1" applyBorder="1" applyAlignment="1">
      <alignment vertical="center"/>
    </xf>
    <xf numFmtId="0" fontId="3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 applyProtection="1">
      <alignment vertical="center"/>
      <protection locked="0"/>
    </xf>
    <xf numFmtId="0" fontId="9" fillId="0" borderId="1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167" fontId="10" fillId="0" borderId="0" xfId="0" applyNumberFormat="1" applyFont="1" applyAlignment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14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36" fillId="0" borderId="22" xfId="0" applyFont="1" applyBorder="1" applyAlignment="1" applyProtection="1">
      <alignment horizontal="center" vertical="center"/>
      <protection locked="0"/>
    </xf>
    <xf numFmtId="49" fontId="36" fillId="0" borderId="22" xfId="0" applyNumberFormat="1" applyFont="1" applyBorder="1" applyAlignment="1" applyProtection="1">
      <alignment horizontal="left" vertical="center" wrapText="1"/>
      <protection locked="0"/>
    </xf>
    <xf numFmtId="0" fontId="36" fillId="0" borderId="22" xfId="0" applyFont="1" applyBorder="1" applyAlignment="1" applyProtection="1">
      <alignment horizontal="left" vertical="center" wrapText="1"/>
      <protection locked="0"/>
    </xf>
    <xf numFmtId="0" fontId="36" fillId="0" borderId="22" xfId="0" applyFont="1" applyBorder="1" applyAlignment="1" applyProtection="1">
      <alignment horizontal="center" vertical="center" wrapText="1"/>
      <protection locked="0"/>
    </xf>
    <xf numFmtId="167" fontId="36" fillId="0" borderId="22" xfId="0" applyNumberFormat="1" applyFont="1" applyBorder="1" applyAlignment="1" applyProtection="1">
      <alignment vertical="center"/>
      <protection locked="0"/>
    </xf>
    <xf numFmtId="4" fontId="36" fillId="3" borderId="22" xfId="0" applyNumberFormat="1" applyFont="1" applyFill="1" applyBorder="1" applyAlignment="1" applyProtection="1">
      <alignment vertical="center"/>
      <protection locked="0"/>
    </xf>
    <xf numFmtId="4" fontId="36" fillId="0" borderId="22" xfId="0" applyNumberFormat="1" applyFont="1" applyBorder="1" applyAlignment="1" applyProtection="1">
      <alignment vertical="center"/>
      <protection locked="0"/>
    </xf>
    <xf numFmtId="0" fontId="37" fillId="0" borderId="3" xfId="0" applyFont="1" applyBorder="1" applyAlignment="1">
      <alignment vertical="center"/>
    </xf>
    <xf numFmtId="0" fontId="36" fillId="3" borderId="14" xfId="0" applyFont="1" applyFill="1" applyBorder="1" applyAlignment="1" applyProtection="1">
      <alignment horizontal="left" vertical="center"/>
      <protection locked="0"/>
    </xf>
    <xf numFmtId="0" fontId="36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67" fontId="11" fillId="0" borderId="0" xfId="0" applyNumberFormat="1" applyFont="1" applyAlignment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14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19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22" fillId="3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2" fillId="0" borderId="20" xfId="0" applyNumberFormat="1" applyFont="1" applyBorder="1" applyAlignment="1">
      <alignment vertical="center"/>
    </xf>
    <xf numFmtId="166" fontId="22" fillId="0" borderId="21" xfId="0" applyNumberFormat="1" applyFont="1" applyBorder="1" applyAlignment="1">
      <alignment vertical="center"/>
    </xf>
    <xf numFmtId="0" fontId="10" fillId="6" borderId="0" xfId="0" applyFont="1" applyFill="1" applyAlignment="1">
      <alignment horizontal="left" vertical="center" wrapText="1"/>
    </xf>
    <xf numFmtId="165" fontId="2" fillId="6" borderId="0" xfId="0" applyNumberFormat="1" applyFont="1" applyFill="1" applyAlignment="1">
      <alignment horizontal="left" vertical="center"/>
    </xf>
    <xf numFmtId="167" fontId="21" fillId="6" borderId="22" xfId="0" applyNumberFormat="1" applyFont="1" applyFill="1" applyBorder="1" applyAlignment="1" applyProtection="1">
      <alignment vertical="center"/>
      <protection locked="0"/>
    </xf>
    <xf numFmtId="0" fontId="10" fillId="6" borderId="0" xfId="0" applyFont="1" applyFill="1" applyAlignment="1">
      <alignment vertical="center"/>
    </xf>
    <xf numFmtId="167" fontId="10" fillId="6" borderId="0" xfId="0" applyNumberFormat="1" applyFont="1" applyFill="1" applyAlignment="1">
      <alignment vertical="center"/>
    </xf>
    <xf numFmtId="0" fontId="39" fillId="6" borderId="0" xfId="0" applyFont="1" applyFill="1" applyAlignment="1">
      <alignment horizontal="left" vertical="center" wrapText="1"/>
    </xf>
    <xf numFmtId="0" fontId="40" fillId="6" borderId="0" xfId="0" applyFont="1" applyFill="1" applyAlignment="1">
      <alignment horizontal="left" vertical="center" wrapText="1"/>
    </xf>
    <xf numFmtId="0" fontId="21" fillId="0" borderId="0" xfId="0" applyFont="1" applyBorder="1" applyAlignment="1" applyProtection="1">
      <alignment horizontal="center" vertical="center"/>
      <protection locked="0"/>
    </xf>
    <xf numFmtId="0" fontId="0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8" fillId="0" borderId="3" xfId="0" applyFont="1" applyBorder="1" applyAlignment="1"/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8" fillId="0" borderId="3" xfId="0" applyFont="1" applyBorder="1" applyAlignment="1"/>
    <xf numFmtId="0" fontId="0" fillId="0" borderId="3" xfId="0" applyFont="1" applyBorder="1" applyAlignment="1" applyProtection="1">
      <alignment vertical="center"/>
      <protection locked="0"/>
    </xf>
    <xf numFmtId="0" fontId="21" fillId="0" borderId="22" xfId="0" applyFont="1" applyBorder="1" applyAlignment="1" applyProtection="1">
      <alignment horizontal="center" vertical="center"/>
      <protection locked="0"/>
    </xf>
    <xf numFmtId="49" fontId="21" fillId="0" borderId="22" xfId="0" applyNumberFormat="1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center" vertical="center" wrapText="1"/>
      <protection locked="0"/>
    </xf>
    <xf numFmtId="167" fontId="21" fillId="0" borderId="22" xfId="0" applyNumberFormat="1" applyFont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  <protection locked="0"/>
    </xf>
    <xf numFmtId="0" fontId="22" fillId="0" borderId="0" xfId="0" applyFont="1" applyBorder="1" applyAlignment="1">
      <alignment horizontal="center" vertical="center"/>
    </xf>
    <xf numFmtId="166" fontId="22" fillId="0" borderId="0" xfId="0" applyNumberFormat="1" applyFont="1" applyBorder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49" fontId="21" fillId="0" borderId="0" xfId="0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Border="1" applyAlignment="1" applyProtection="1">
      <alignment horizontal="left" vertical="center" wrapText="1"/>
      <protection locked="0"/>
    </xf>
    <xf numFmtId="0" fontId="21" fillId="0" borderId="0" xfId="0" applyFont="1" applyBorder="1" applyAlignment="1" applyProtection="1">
      <alignment horizontal="center" vertical="center" wrapText="1"/>
      <protection locked="0"/>
    </xf>
    <xf numFmtId="167" fontId="21" fillId="0" borderId="0" xfId="0" applyNumberFormat="1" applyFont="1" applyBorder="1" applyAlignment="1" applyProtection="1">
      <alignment vertical="center"/>
      <protection locked="0"/>
    </xf>
    <xf numFmtId="4" fontId="21" fillId="3" borderId="0" xfId="0" applyNumberFormat="1" applyFont="1" applyFill="1" applyBorder="1" applyAlignment="1" applyProtection="1">
      <alignment vertical="center"/>
      <protection locked="0"/>
    </xf>
    <xf numFmtId="4" fontId="21" fillId="0" borderId="0" xfId="0" applyNumberFormat="1" applyFont="1" applyBorder="1" applyAlignment="1" applyProtection="1">
      <alignment vertical="center"/>
      <protection locked="0"/>
    </xf>
    <xf numFmtId="0" fontId="22" fillId="3" borderId="0" xfId="0" applyFont="1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21" fillId="7" borderId="22" xfId="0" applyFont="1" applyFill="1" applyBorder="1" applyAlignment="1" applyProtection="1">
      <alignment horizontal="center" vertical="center"/>
      <protection locked="0"/>
    </xf>
    <xf numFmtId="49" fontId="21" fillId="7" borderId="22" xfId="0" applyNumberFormat="1" applyFont="1" applyFill="1" applyBorder="1" applyAlignment="1" applyProtection="1">
      <alignment horizontal="left" vertical="center" wrapText="1"/>
      <protection locked="0"/>
    </xf>
    <xf numFmtId="0" fontId="21" fillId="7" borderId="22" xfId="0" applyFont="1" applyFill="1" applyBorder="1" applyAlignment="1" applyProtection="1">
      <alignment horizontal="left" vertical="center" wrapText="1"/>
      <protection locked="0"/>
    </xf>
    <xf numFmtId="0" fontId="21" fillId="7" borderId="22" xfId="0" applyFont="1" applyFill="1" applyBorder="1" applyAlignment="1" applyProtection="1">
      <alignment horizontal="center" vertical="center" wrapText="1"/>
      <protection locked="0"/>
    </xf>
    <xf numFmtId="167" fontId="21" fillId="7" borderId="22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Alignment="1">
      <alignment horizontal="center" vertical="center"/>
    </xf>
    <xf numFmtId="166" fontId="22" fillId="0" borderId="0" xfId="0" applyNumberFormat="1" applyFont="1" applyAlignment="1">
      <alignment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vertical="center"/>
    </xf>
    <xf numFmtId="0" fontId="10" fillId="7" borderId="0" xfId="0" applyFont="1" applyFill="1" applyAlignment="1">
      <alignment vertical="center"/>
    </xf>
    <xf numFmtId="0" fontId="35" fillId="7" borderId="0" xfId="0" applyFont="1" applyFill="1" applyAlignment="1">
      <alignment horizontal="left" vertical="center"/>
    </xf>
    <xf numFmtId="0" fontId="10" fillId="7" borderId="0" xfId="0" applyFont="1" applyFill="1" applyAlignment="1">
      <alignment horizontal="left" vertical="center"/>
    </xf>
    <xf numFmtId="0" fontId="10" fillId="7" borderId="0" xfId="0" applyFont="1" applyFill="1" applyAlignment="1">
      <alignment horizontal="left" vertical="center" wrapText="1"/>
    </xf>
    <xf numFmtId="167" fontId="10" fillId="7" borderId="0" xfId="0" applyNumberFormat="1" applyFont="1" applyFill="1" applyAlignment="1">
      <alignment vertical="center"/>
    </xf>
    <xf numFmtId="0" fontId="41" fillId="0" borderId="22" xfId="0" applyFont="1" applyBorder="1" applyAlignment="1" applyProtection="1">
      <alignment horizontal="left" vertical="center" wrapText="1"/>
      <protection locked="0"/>
    </xf>
    <xf numFmtId="0" fontId="41" fillId="7" borderId="22" xfId="0" applyFont="1" applyFill="1" applyBorder="1" applyAlignment="1" applyProtection="1">
      <alignment horizontal="left" vertical="center" wrapText="1"/>
      <protection locked="0"/>
    </xf>
    <xf numFmtId="0" fontId="41" fillId="7" borderId="22" xfId="0" applyFont="1" applyFill="1" applyBorder="1" applyAlignment="1" applyProtection="1">
      <alignment horizontal="center" vertical="center"/>
      <protection locked="0"/>
    </xf>
    <xf numFmtId="49" fontId="41" fillId="7" borderId="22" xfId="0" applyNumberFormat="1" applyFont="1" applyFill="1" applyBorder="1" applyAlignment="1" applyProtection="1">
      <alignment horizontal="left" vertical="center" wrapText="1"/>
      <protection locked="0"/>
    </xf>
    <xf numFmtId="0" fontId="41" fillId="7" borderId="22" xfId="0" applyFont="1" applyFill="1" applyBorder="1" applyAlignment="1" applyProtection="1">
      <alignment horizontal="center" vertical="center" wrapText="1"/>
      <protection locked="0"/>
    </xf>
    <xf numFmtId="167" fontId="41" fillId="3" borderId="22" xfId="0" applyNumberFormat="1" applyFont="1" applyFill="1" applyBorder="1" applyAlignment="1" applyProtection="1">
      <alignment vertical="center"/>
      <protection locked="0"/>
    </xf>
    <xf numFmtId="4" fontId="41" fillId="3" borderId="22" xfId="0" applyNumberFormat="1" applyFont="1" applyFill="1" applyBorder="1" applyAlignment="1" applyProtection="1">
      <alignment vertical="center"/>
      <protection locked="0"/>
    </xf>
    <xf numFmtId="4" fontId="41" fillId="0" borderId="22" xfId="0" applyNumberFormat="1" applyFont="1" applyBorder="1" applyAlignment="1" applyProtection="1">
      <alignment vertical="center"/>
      <protection locked="0"/>
    </xf>
    <xf numFmtId="0" fontId="42" fillId="3" borderId="14" xfId="0" applyFont="1" applyFill="1" applyBorder="1" applyAlignment="1" applyProtection="1">
      <alignment horizontal="left" vertical="center"/>
      <protection locked="0"/>
    </xf>
    <xf numFmtId="0" fontId="42" fillId="0" borderId="0" xfId="0" applyFont="1" applyAlignment="1">
      <alignment horizontal="center" vertical="center"/>
    </xf>
    <xf numFmtId="166" fontId="42" fillId="0" borderId="0" xfId="0" applyNumberFormat="1" applyFont="1" applyAlignment="1">
      <alignment vertical="center"/>
    </xf>
    <xf numFmtId="166" fontId="42" fillId="0" borderId="15" xfId="0" applyNumberFormat="1" applyFont="1" applyBorder="1" applyAlignment="1">
      <alignment vertical="center"/>
    </xf>
    <xf numFmtId="0" fontId="41" fillId="0" borderId="0" xfId="0" applyFont="1" applyAlignment="1">
      <alignment horizontal="left" vertical="center"/>
    </xf>
    <xf numFmtId="0" fontId="43" fillId="0" borderId="0" xfId="0" applyFont="1" applyAlignment="1">
      <alignment horizontal="left"/>
    </xf>
    <xf numFmtId="0" fontId="36" fillId="7" borderId="22" xfId="0" applyFont="1" applyFill="1" applyBorder="1" applyAlignment="1" applyProtection="1">
      <alignment horizontal="center" vertical="center"/>
      <protection locked="0"/>
    </xf>
    <xf numFmtId="49" fontId="36" fillId="7" borderId="22" xfId="0" applyNumberFormat="1" applyFont="1" applyFill="1" applyBorder="1" applyAlignment="1" applyProtection="1">
      <alignment horizontal="left" vertical="center" wrapText="1"/>
      <protection locked="0"/>
    </xf>
    <xf numFmtId="0" fontId="36" fillId="7" borderId="22" xfId="0" applyFont="1" applyFill="1" applyBorder="1" applyAlignment="1" applyProtection="1">
      <alignment horizontal="left" vertical="center" wrapText="1"/>
      <protection locked="0"/>
    </xf>
    <xf numFmtId="0" fontId="36" fillId="7" borderId="22" xfId="0" applyFont="1" applyFill="1" applyBorder="1" applyAlignment="1" applyProtection="1">
      <alignment horizontal="center" vertical="center" wrapText="1"/>
      <protection locked="0"/>
    </xf>
    <xf numFmtId="167" fontId="36" fillId="7" borderId="22" xfId="0" applyNumberFormat="1" applyFont="1" applyFill="1" applyBorder="1" applyAlignment="1" applyProtection="1">
      <alignment vertical="center"/>
      <protection locked="0"/>
    </xf>
    <xf numFmtId="0" fontId="3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1" fillId="5" borderId="7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4" fontId="18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7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4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1" fillId="5" borderId="7" xfId="0" applyFont="1" applyFill="1" applyBorder="1" applyAlignment="1">
      <alignment horizontal="right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4" fontId="23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4" fontId="23" fillId="0" borderId="0" xfId="0" applyNumberFormat="1" applyFont="1" applyAlignment="1">
      <alignment horizontal="right" vertical="center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0" fontId="21" fillId="32" borderId="22" xfId="0" applyFont="1" applyFill="1" applyBorder="1" applyAlignment="1" applyProtection="1">
      <alignment horizontal="center" vertical="center"/>
      <protection locked="0"/>
    </xf>
    <xf numFmtId="49" fontId="21" fillId="32" borderId="22" xfId="0" applyNumberFormat="1" applyFont="1" applyFill="1" applyBorder="1" applyAlignment="1" applyProtection="1">
      <alignment horizontal="left" vertical="center" wrapText="1"/>
      <protection locked="0"/>
    </xf>
    <xf numFmtId="0" fontId="21" fillId="32" borderId="22" xfId="0" applyFont="1" applyFill="1" applyBorder="1" applyAlignment="1" applyProtection="1">
      <alignment horizontal="left" vertical="center" wrapText="1"/>
      <protection locked="0"/>
    </xf>
    <xf numFmtId="0" fontId="21" fillId="32" borderId="22" xfId="0" applyFont="1" applyFill="1" applyBorder="1" applyAlignment="1" applyProtection="1">
      <alignment horizontal="center" vertical="center" wrapText="1"/>
      <protection locked="0"/>
    </xf>
    <xf numFmtId="167" fontId="21" fillId="32" borderId="22" xfId="0" applyNumberFormat="1" applyFont="1" applyFill="1" applyBorder="1" applyAlignment="1" applyProtection="1">
      <alignment vertical="center"/>
      <protection locked="0"/>
    </xf>
    <xf numFmtId="0" fontId="10" fillId="32" borderId="0" xfId="0" applyFont="1" applyFill="1" applyAlignment="1">
      <alignment vertical="center"/>
    </xf>
    <xf numFmtId="0" fontId="35" fillId="32" borderId="0" xfId="0" applyFont="1" applyFill="1" applyAlignment="1">
      <alignment horizontal="left" vertical="center"/>
    </xf>
    <xf numFmtId="0" fontId="10" fillId="32" borderId="0" xfId="0" applyFont="1" applyFill="1" applyAlignment="1">
      <alignment horizontal="left" vertical="center"/>
    </xf>
    <xf numFmtId="0" fontId="10" fillId="32" borderId="0" xfId="0" applyFont="1" applyFill="1" applyAlignment="1">
      <alignment horizontal="left" vertical="center" wrapText="1"/>
    </xf>
    <xf numFmtId="167" fontId="10" fillId="32" borderId="0" xfId="0" applyNumberFormat="1" applyFont="1" applyFill="1" applyAlignment="1">
      <alignment vertical="center"/>
    </xf>
    <xf numFmtId="0" fontId="36" fillId="32" borderId="22" xfId="0" applyFont="1" applyFill="1" applyBorder="1" applyAlignment="1" applyProtection="1">
      <alignment horizontal="center" vertical="center"/>
      <protection locked="0"/>
    </xf>
    <xf numFmtId="49" fontId="36" fillId="32" borderId="22" xfId="0" applyNumberFormat="1" applyFont="1" applyFill="1" applyBorder="1" applyAlignment="1" applyProtection="1">
      <alignment horizontal="left" vertical="center" wrapText="1"/>
      <protection locked="0"/>
    </xf>
    <xf numFmtId="0" fontId="36" fillId="32" borderId="22" xfId="0" applyFont="1" applyFill="1" applyBorder="1" applyAlignment="1" applyProtection="1">
      <alignment horizontal="left" vertical="center" wrapText="1"/>
      <protection locked="0"/>
    </xf>
    <xf numFmtId="0" fontId="36" fillId="32" borderId="22" xfId="0" applyFont="1" applyFill="1" applyBorder="1" applyAlignment="1" applyProtection="1">
      <alignment horizontal="center" vertical="center" wrapText="1"/>
      <protection locked="0"/>
    </xf>
    <xf numFmtId="167" fontId="36" fillId="32" borderId="22" xfId="0" applyNumberFormat="1" applyFont="1" applyFill="1" applyBorder="1" applyAlignment="1" applyProtection="1">
      <alignment vertical="center"/>
      <protection locked="0"/>
    </xf>
    <xf numFmtId="0" fontId="33" fillId="32" borderId="0" xfId="0" applyFont="1" applyFill="1" applyAlignment="1">
      <alignment horizontal="left" vertical="center"/>
    </xf>
    <xf numFmtId="0" fontId="0" fillId="32" borderId="0" xfId="0" applyFont="1" applyFill="1" applyAlignment="1">
      <alignment vertical="center"/>
    </xf>
    <xf numFmtId="0" fontId="34" fillId="32" borderId="0" xfId="1" applyFont="1" applyFill="1" applyAlignment="1">
      <alignment vertical="center" wrapText="1"/>
    </xf>
    <xf numFmtId="0" fontId="9" fillId="32" borderId="0" xfId="0" applyFont="1" applyFill="1" applyAlignment="1">
      <alignment horizontal="left" vertical="center"/>
    </xf>
    <xf numFmtId="0" fontId="9" fillId="32" borderId="0" xfId="0" applyFont="1" applyFill="1" applyAlignment="1">
      <alignment horizontal="left" vertical="center" wrapText="1"/>
    </xf>
    <xf numFmtId="0" fontId="9" fillId="32" borderId="0" xfId="0" applyFont="1" applyFill="1" applyAlignment="1">
      <alignment vertical="center"/>
    </xf>
    <xf numFmtId="49" fontId="41" fillId="32" borderId="22" xfId="0" applyNumberFormat="1" applyFont="1" applyFill="1" applyBorder="1" applyAlignment="1" applyProtection="1">
      <alignment horizontal="left" vertical="center" wrapText="1"/>
      <protection locked="0"/>
    </xf>
    <xf numFmtId="0" fontId="41" fillId="32" borderId="22" xfId="0" applyFont="1" applyFill="1" applyBorder="1" applyAlignment="1" applyProtection="1">
      <alignment horizontal="left" vertical="center" wrapText="1"/>
      <protection locked="0"/>
    </xf>
    <xf numFmtId="0" fontId="41" fillId="32" borderId="22" xfId="0" applyFont="1" applyFill="1" applyBorder="1" applyAlignment="1" applyProtection="1">
      <alignment horizontal="center" vertical="center" wrapText="1"/>
      <protection locked="0"/>
    </xf>
    <xf numFmtId="167" fontId="41" fillId="32" borderId="22" xfId="0" applyNumberFormat="1" applyFont="1" applyFill="1" applyBorder="1" applyAlignment="1" applyProtection="1">
      <alignment vertical="center"/>
      <protection locked="0"/>
    </xf>
    <xf numFmtId="0" fontId="41" fillId="32" borderId="22" xfId="0" applyFont="1" applyFill="1" applyBorder="1" applyAlignment="1" applyProtection="1">
      <alignment horizontal="center" vertical="center"/>
      <protection locked="0"/>
    </xf>
    <xf numFmtId="165" fontId="44" fillId="32" borderId="0" xfId="0" applyNumberFormat="1" applyFont="1" applyFill="1" applyAlignment="1">
      <alignment horizontal="left" vertical="center"/>
    </xf>
  </cellXfs>
  <cellStyles count="68">
    <cellStyle name="20 % – Zvýraznění1 2" xfId="6" xr:uid="{F1FE3C3E-B5F4-4F6E-91F2-CDB479DD651B}"/>
    <cellStyle name="20 % – Zvýraznění2 2" xfId="7" xr:uid="{132B420C-B14A-4144-BF27-4061C50F5D29}"/>
    <cellStyle name="20 % – Zvýraznění3 2" xfId="8" xr:uid="{D67D35F2-2D22-48D9-A5B1-DDA8E05B65FE}"/>
    <cellStyle name="20 % – Zvýraznění4 2" xfId="9" xr:uid="{589E0414-D3A3-4D62-8513-F9B11CE91CD1}"/>
    <cellStyle name="20 % – Zvýraznění5 2" xfId="10" xr:uid="{9192B5B9-055B-4A17-B6FC-5701B9F4D59D}"/>
    <cellStyle name="20 % – Zvýraznění6 2" xfId="11" xr:uid="{83887F8D-F299-47C5-A55C-5A2CEE20F73A}"/>
    <cellStyle name="40 % – Zvýraznění1 2" xfId="12" xr:uid="{65A386BF-2ADD-4248-B09D-328833ADC671}"/>
    <cellStyle name="40 % – Zvýraznění2 2" xfId="13" xr:uid="{8D9B7EE5-C123-43F8-AFF8-CAEDFEF7BC34}"/>
    <cellStyle name="40 % – Zvýraznění3 2" xfId="14" xr:uid="{8C1C3B8D-1422-444E-8E73-ACCF675FACDD}"/>
    <cellStyle name="40 % – Zvýraznění4 2" xfId="15" xr:uid="{244EB467-82BE-4AE7-805E-EE0EBF006077}"/>
    <cellStyle name="40 % – Zvýraznění5 2" xfId="16" xr:uid="{CDB9F36C-097C-4041-B0DD-EFA756626C28}"/>
    <cellStyle name="40 % – Zvýraznění6 2" xfId="17" xr:uid="{42B4A1E9-F682-415C-A080-0FF2D15875E0}"/>
    <cellStyle name="60 % – Zvýraznění1 2" xfId="18" xr:uid="{BA24F1F3-634C-40FF-A001-1BDF5D651416}"/>
    <cellStyle name="60 % – Zvýraznění2 2" xfId="19" xr:uid="{413FFAA0-27BC-4246-B3A9-B3F2EF06947D}"/>
    <cellStyle name="60 % – Zvýraznění3 2" xfId="20" xr:uid="{0AA0735E-D0C5-477A-8D2D-4938C15BA88D}"/>
    <cellStyle name="60 % – Zvýraznění4 2" xfId="21" xr:uid="{20F83AA9-1C2D-42B7-828C-A18C48349D9A}"/>
    <cellStyle name="60 % – Zvýraznění5 2" xfId="22" xr:uid="{B1DD01C7-419B-4907-AD25-93F8DCADF275}"/>
    <cellStyle name="60 % – Zvýraznění6 2" xfId="23" xr:uid="{7BB0913D-4C8B-4E51-B416-184C0DDC7F48}"/>
    <cellStyle name="Celkem 2" xfId="24" xr:uid="{65DFFBA1-EB0B-4C8B-BBAF-F6A0C35FEDC1}"/>
    <cellStyle name="čárky [0]_Rozpocet km 38,887 " xfId="25" xr:uid="{888C17C3-B0A5-47F5-A7FE-2629BB3B1B8E}"/>
    <cellStyle name="Dezimal [0]_Tabelle1" xfId="26" xr:uid="{B06BDEA2-131F-4DFF-8B15-039FEF785D3E}"/>
    <cellStyle name="Dezimal_Tabelle1" xfId="27" xr:uid="{9773421C-200F-4802-8662-A21CF59E7807}"/>
    <cellStyle name="Euro" xfId="28" xr:uid="{CE360E7A-0B18-4B9F-B7E9-80F2E4B55172}"/>
    <cellStyle name="Firma" xfId="29" xr:uid="{873449A3-1503-403E-B10F-8E2F11AFD128}"/>
    <cellStyle name="Hlavní nadpis" xfId="30" xr:uid="{EDF78150-AD1E-4ACA-9551-C891FF51D30E}"/>
    <cellStyle name="Hypertextový odkaz" xfId="1" builtinId="8"/>
    <cellStyle name="Chybně 2" xfId="31" xr:uid="{A741C39C-F142-4B03-9FC6-F9BD2C230A3A}"/>
    <cellStyle name="Kontrolní buňka 2" xfId="32" xr:uid="{3E2F9C20-19B4-4A9B-BA3C-2938E9BA28D3}"/>
    <cellStyle name="Nadpis 1 2" xfId="33" xr:uid="{74BAF90E-7A23-4011-A048-3F04B9AE4956}"/>
    <cellStyle name="Nadpis 2 2" xfId="34" xr:uid="{7A1C56C6-B61F-4891-8B6D-8B736DE9979F}"/>
    <cellStyle name="Nadpis 3 2" xfId="35" xr:uid="{16192E6B-B7EF-4A74-8415-668259255759}"/>
    <cellStyle name="Nadpis 4 2" xfId="36" xr:uid="{7D2F6991-C55A-4DCD-962B-144C1280010D}"/>
    <cellStyle name="Název 2" xfId="37" xr:uid="{80CA9EFA-4150-4E9A-B782-EEA4D25F21FF}"/>
    <cellStyle name="Neutrální 2" xfId="38" xr:uid="{BD130E7C-4312-4ED9-8CD4-55AEF9A59A1B}"/>
    <cellStyle name="Normální" xfId="0" builtinId="0" customBuiltin="1"/>
    <cellStyle name="Normální 2" xfId="3" xr:uid="{AD918C2E-359C-45C0-8D5B-EC1E1B3BB51C}"/>
    <cellStyle name="Normální 2 2" xfId="4" xr:uid="{DB127FFE-6605-47D3-A1D4-317C637C1722}"/>
    <cellStyle name="normální 2 7" xfId="39" xr:uid="{CE097B13-2571-43A9-BA5A-2ACCB18CC364}"/>
    <cellStyle name="Normální 3" xfId="5" xr:uid="{8CD1429E-A96B-4CAB-A42B-1488CE8922BF}"/>
    <cellStyle name="Normální 3 2" xfId="67" xr:uid="{D4501C5A-BF4A-4974-BF27-4E7B287CB07C}"/>
    <cellStyle name="Normální 4" xfId="40" xr:uid="{1DF99503-4866-488B-B3B1-CC8CC5EC7008}"/>
    <cellStyle name="Normální 5" xfId="41" xr:uid="{25D1D48D-8FB0-4595-A625-50951206A6CA}"/>
    <cellStyle name="Normální 6" xfId="42" xr:uid="{CF8B5DD3-F5CB-4C4C-8717-FA9B59E6B148}"/>
    <cellStyle name="Normální 7" xfId="2" xr:uid="{43D25D82-B48F-4CD4-99C2-653EF96C23CB}"/>
    <cellStyle name="Podnadpis" xfId="43" xr:uid="{182E0035-C3AB-45D2-87A4-FF7DB6B8995E}"/>
    <cellStyle name="Poznámka 2" xfId="44" xr:uid="{86E6437D-55BD-44E5-81E8-6B91B71E22D3}"/>
    <cellStyle name="Propojená buňka 2" xfId="45" xr:uid="{114EA3E1-8B1C-4E3F-8A5B-700607A53C72}"/>
    <cellStyle name="Správně 2" xfId="46" xr:uid="{FC9ABFBB-35BD-4584-892D-B502E4BB6309}"/>
    <cellStyle name="Standard_Tabelle1" xfId="47" xr:uid="{1655C8AB-87A7-475F-814C-ABAA3C1D55B1}"/>
    <cellStyle name="Stín+tučně" xfId="48" xr:uid="{8CB66E0B-106E-451A-B776-F795EA48173F}"/>
    <cellStyle name="Stín+tučně+velké písmo" xfId="49" xr:uid="{456C6186-4B97-48A0-9E22-F599954FDA79}"/>
    <cellStyle name="Styl 1" xfId="50" xr:uid="{352CA738-BCA8-4DBE-8612-710AF4BB6777}"/>
    <cellStyle name="Text upozornění 2" xfId="51" xr:uid="{605D6188-4657-4FC1-BA12-BA4F7638E49D}"/>
    <cellStyle name="Tučně" xfId="52" xr:uid="{5A460527-9C49-4F8E-939D-A5D667E2C574}"/>
    <cellStyle name="TYP ŘÁDKU_4(sloupceJ-L)" xfId="53" xr:uid="{554D06F2-B1F4-4509-8022-21844E362FF3}"/>
    <cellStyle name="Vstup 2" xfId="54" xr:uid="{39FC83D2-D0B6-43F3-835F-D3E23FC611CD}"/>
    <cellStyle name="Výpočet 2" xfId="55" xr:uid="{A25E785B-F946-4CA2-81A9-0CC757F97A8D}"/>
    <cellStyle name="Výstup 2" xfId="56" xr:uid="{D1427324-3912-4FCE-8369-1E47DE8E0D31}"/>
    <cellStyle name="Vysvětlující text 2" xfId="57" xr:uid="{ACD58093-0CEF-4161-8F71-3A3A1CA52C3C}"/>
    <cellStyle name="Währung [0]_Tabelle1" xfId="58" xr:uid="{43806C21-88AB-4BB0-946C-00F9DC694724}"/>
    <cellStyle name="Währung_Tabelle1" xfId="59" xr:uid="{77C18586-0B16-4E12-9335-A8F51B565200}"/>
    <cellStyle name="základní" xfId="60" xr:uid="{1CCEFD62-5311-4D7D-9529-B99032AA5461}"/>
    <cellStyle name="Zvýraznění 1 2" xfId="61" xr:uid="{50E92D57-94B8-449F-B3EE-61234D3ACC73}"/>
    <cellStyle name="Zvýraznění 2 2" xfId="62" xr:uid="{843495DD-023E-475A-A383-41F62C39AC2F}"/>
    <cellStyle name="Zvýraznění 3 2" xfId="63" xr:uid="{5C7CC36B-1371-45C6-95C0-15478E90279B}"/>
    <cellStyle name="Zvýraznění 4 2" xfId="64" xr:uid="{54B49E1D-0A7F-4313-8607-7BEF51E4F058}"/>
    <cellStyle name="Zvýraznění 5 2" xfId="65" xr:uid="{A35D1A58-5DDD-47BD-8044-FBFB2498460B}"/>
    <cellStyle name="Zvýraznění 6 2" xfId="66" xr:uid="{6930C4F9-627D-4ABB-AED8-8AAD87999071}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podminky.urs.cz/item/CS_URS_2021_01/762395000" TargetMode="External"/><Relationship Id="rId21" Type="http://schemas.openxmlformats.org/officeDocument/2006/relationships/hyperlink" Target="https://podminky.urs.cz/item/CS_URS_2021_01/274321611" TargetMode="External"/><Relationship Id="rId42" Type="http://schemas.openxmlformats.org/officeDocument/2006/relationships/hyperlink" Target="https://podminky.urs.cz/item/CS_URS_2021_01/342272245" TargetMode="External"/><Relationship Id="rId63" Type="http://schemas.openxmlformats.org/officeDocument/2006/relationships/hyperlink" Target="https://podminky.urs.cz/item/CS_URS_2021_01/622321141" TargetMode="External"/><Relationship Id="rId84" Type="http://schemas.openxmlformats.org/officeDocument/2006/relationships/hyperlink" Target="https://podminky.urs.cz/item/CS_URS_2021_01/968072641" TargetMode="External"/><Relationship Id="rId138" Type="http://schemas.openxmlformats.org/officeDocument/2006/relationships/hyperlink" Target="https://podminky.urs.cz/item/CS_URS_2021_01/776231111" TargetMode="External"/><Relationship Id="rId107" Type="http://schemas.openxmlformats.org/officeDocument/2006/relationships/hyperlink" Target="https://podminky.urs.cz/item/CS_URS_2021_01/713151813" TargetMode="External"/><Relationship Id="rId11" Type="http://schemas.openxmlformats.org/officeDocument/2006/relationships/hyperlink" Target="https://podminky.urs.cz/item/CS_URS_2021_01/226113213" TargetMode="External"/><Relationship Id="rId32" Type="http://schemas.openxmlformats.org/officeDocument/2006/relationships/hyperlink" Target="https://podminky.urs.cz/item/CS_URS_2021_01/317142422" TargetMode="External"/><Relationship Id="rId37" Type="http://schemas.openxmlformats.org/officeDocument/2006/relationships/hyperlink" Target="https://podminky.urs.cz/item/CS_URS_2021_01/341351111" TargetMode="External"/><Relationship Id="rId53" Type="http://schemas.openxmlformats.org/officeDocument/2006/relationships/hyperlink" Target="https://podminky.urs.cz/item/CS_URS_2021_01/417351116" TargetMode="External"/><Relationship Id="rId58" Type="http://schemas.openxmlformats.org/officeDocument/2006/relationships/hyperlink" Target="https://podminky.urs.cz/item/CS_URS_2021_01/431351122" TargetMode="External"/><Relationship Id="rId74" Type="http://schemas.openxmlformats.org/officeDocument/2006/relationships/hyperlink" Target="https://podminky.urs.cz/item/CS_URS_2021_01/941311812" TargetMode="External"/><Relationship Id="rId79" Type="http://schemas.openxmlformats.org/officeDocument/2006/relationships/hyperlink" Target="https://podminky.urs.cz/item/CS_URS_2021_01/965042141" TargetMode="External"/><Relationship Id="rId102" Type="http://schemas.openxmlformats.org/officeDocument/2006/relationships/hyperlink" Target="https://podminky.urs.cz/item/CS_URS_2021_01/712771203" TargetMode="External"/><Relationship Id="rId123" Type="http://schemas.openxmlformats.org/officeDocument/2006/relationships/hyperlink" Target="https://podminky.urs.cz/item/CS_URS_2021_01/764042419" TargetMode="External"/><Relationship Id="rId128" Type="http://schemas.openxmlformats.org/officeDocument/2006/relationships/hyperlink" Target="https://podminky.urs.cz/item/CS_URS_2021_01/764518622" TargetMode="External"/><Relationship Id="rId144" Type="http://schemas.openxmlformats.org/officeDocument/2006/relationships/drawing" Target="../drawings/drawing2.xml"/><Relationship Id="rId5" Type="http://schemas.openxmlformats.org/officeDocument/2006/relationships/hyperlink" Target="https://podminky.urs.cz/item/CS_URS_2021_01/167151111" TargetMode="External"/><Relationship Id="rId90" Type="http://schemas.openxmlformats.org/officeDocument/2006/relationships/hyperlink" Target="https://podminky.urs.cz/item/CS_URS_2021_01/978011191" TargetMode="External"/><Relationship Id="rId95" Type="http://schemas.openxmlformats.org/officeDocument/2006/relationships/hyperlink" Target="https://podminky.urs.cz/item/CS_URS_2021_01/997013509" TargetMode="External"/><Relationship Id="rId22" Type="http://schemas.openxmlformats.org/officeDocument/2006/relationships/hyperlink" Target="https://podminky.urs.cz/item/CS_URS_2021_01/274351121" TargetMode="External"/><Relationship Id="rId27" Type="http://schemas.openxmlformats.org/officeDocument/2006/relationships/hyperlink" Target="https://podminky.urs.cz/item/CS_URS_2021_01/311235145" TargetMode="External"/><Relationship Id="rId43" Type="http://schemas.openxmlformats.org/officeDocument/2006/relationships/hyperlink" Target="https://podminky.urs.cz/item/CS_URS_2021_01/411168334" TargetMode="External"/><Relationship Id="rId48" Type="http://schemas.openxmlformats.org/officeDocument/2006/relationships/hyperlink" Target="https://podminky.urs.cz/item/CS_URS_2021_01/411354314" TargetMode="External"/><Relationship Id="rId64" Type="http://schemas.openxmlformats.org/officeDocument/2006/relationships/hyperlink" Target="https://podminky.urs.cz/item/CS_URS_2021_01/629995101" TargetMode="External"/><Relationship Id="rId69" Type="http://schemas.openxmlformats.org/officeDocument/2006/relationships/hyperlink" Target="https://podminky.urs.cz/item/CS_URS_2021_01/631319171" TargetMode="External"/><Relationship Id="rId113" Type="http://schemas.openxmlformats.org/officeDocument/2006/relationships/hyperlink" Target="https://podminky.urs.cz/item/CS_URS_2021_01/762332132" TargetMode="External"/><Relationship Id="rId118" Type="http://schemas.openxmlformats.org/officeDocument/2006/relationships/hyperlink" Target="https://podminky.urs.cz/item/CS_URS_2021_01/763131451" TargetMode="External"/><Relationship Id="rId134" Type="http://schemas.openxmlformats.org/officeDocument/2006/relationships/hyperlink" Target="https://podminky.urs.cz/item/CS_URS_2021_01/767132812" TargetMode="External"/><Relationship Id="rId139" Type="http://schemas.openxmlformats.org/officeDocument/2006/relationships/hyperlink" Target="https://podminky.urs.cz/item/CS_URS_2021_01/781474154" TargetMode="External"/><Relationship Id="rId80" Type="http://schemas.openxmlformats.org/officeDocument/2006/relationships/hyperlink" Target="https://podminky.urs.cz/item/CS_URS_2021_01/965049111" TargetMode="External"/><Relationship Id="rId85" Type="http://schemas.openxmlformats.org/officeDocument/2006/relationships/hyperlink" Target="https://podminky.urs.cz/item/CS_URS_2021_01/968082015" TargetMode="External"/><Relationship Id="rId12" Type="http://schemas.openxmlformats.org/officeDocument/2006/relationships/hyperlink" Target="https://podminky.urs.cz/item/CS_URS_2021_01/231212113" TargetMode="External"/><Relationship Id="rId17" Type="http://schemas.openxmlformats.org/officeDocument/2006/relationships/hyperlink" Target="https://podminky.urs.cz/item/CS_URS_2021_01/273321611" TargetMode="External"/><Relationship Id="rId33" Type="http://schemas.openxmlformats.org/officeDocument/2006/relationships/hyperlink" Target="https://podminky.urs.cz/item/CS_URS_2021_01/317168053" TargetMode="External"/><Relationship Id="rId38" Type="http://schemas.openxmlformats.org/officeDocument/2006/relationships/hyperlink" Target="https://podminky.urs.cz/item/CS_URS_2021_01/341351112" TargetMode="External"/><Relationship Id="rId59" Type="http://schemas.openxmlformats.org/officeDocument/2006/relationships/hyperlink" Target="https://podminky.urs.cz/item/CS_URS_2021_01/611321341" TargetMode="External"/><Relationship Id="rId103" Type="http://schemas.openxmlformats.org/officeDocument/2006/relationships/hyperlink" Target="https://podminky.urs.cz/item/CS_URS_2021_01/713111111" TargetMode="External"/><Relationship Id="rId108" Type="http://schemas.openxmlformats.org/officeDocument/2006/relationships/hyperlink" Target="https://podminky.urs.cz/item/CS_URS_2021_01/713190821" TargetMode="External"/><Relationship Id="rId124" Type="http://schemas.openxmlformats.org/officeDocument/2006/relationships/hyperlink" Target="https://podminky.urs.cz/item/CS_URS_2021_01/764111133" TargetMode="External"/><Relationship Id="rId129" Type="http://schemas.openxmlformats.org/officeDocument/2006/relationships/hyperlink" Target="https://podminky.urs.cz/item/CS_URS_2021_01/765151801" TargetMode="External"/><Relationship Id="rId54" Type="http://schemas.openxmlformats.org/officeDocument/2006/relationships/hyperlink" Target="https://podminky.urs.cz/item/CS_URS_2021_01/417361821" TargetMode="External"/><Relationship Id="rId70" Type="http://schemas.openxmlformats.org/officeDocument/2006/relationships/hyperlink" Target="https://podminky.urs.cz/item/CS_URS_2021_01/631319173" TargetMode="External"/><Relationship Id="rId75" Type="http://schemas.openxmlformats.org/officeDocument/2006/relationships/hyperlink" Target="https://podminky.urs.cz/item/CS_URS_2021_01/949101111" TargetMode="External"/><Relationship Id="rId91" Type="http://schemas.openxmlformats.org/officeDocument/2006/relationships/hyperlink" Target="https://podminky.urs.cz/item/CS_URS_2021_01/978013191" TargetMode="External"/><Relationship Id="rId96" Type="http://schemas.openxmlformats.org/officeDocument/2006/relationships/hyperlink" Target="https://podminky.urs.cz/item/CS_URS_2021_01/997013631" TargetMode="External"/><Relationship Id="rId140" Type="http://schemas.openxmlformats.org/officeDocument/2006/relationships/hyperlink" Target="https://podminky.urs.cz/item/CS_URS_2021_02/781774113" TargetMode="External"/><Relationship Id="rId1" Type="http://schemas.openxmlformats.org/officeDocument/2006/relationships/hyperlink" Target="https://podminky.urs.cz/item/CS_URS_2021_01/131251104" TargetMode="External"/><Relationship Id="rId6" Type="http://schemas.openxmlformats.org/officeDocument/2006/relationships/hyperlink" Target="https://podminky.urs.cz/item/CS_URS_2021_01/171201221" TargetMode="External"/><Relationship Id="rId23" Type="http://schemas.openxmlformats.org/officeDocument/2006/relationships/hyperlink" Target="https://podminky.urs.cz/item/CS_URS_2021_01/274351122" TargetMode="External"/><Relationship Id="rId28" Type="http://schemas.openxmlformats.org/officeDocument/2006/relationships/hyperlink" Target="https://podminky.urs.cz/item/CS_URS_2021_01/311235161" TargetMode="External"/><Relationship Id="rId49" Type="http://schemas.openxmlformats.org/officeDocument/2006/relationships/hyperlink" Target="https://podminky.urs.cz/item/CS_URS_2021_01/411361821" TargetMode="External"/><Relationship Id="rId114" Type="http://schemas.openxmlformats.org/officeDocument/2006/relationships/hyperlink" Target="https://podminky.urs.cz/item/CS_URS_2021_01/762332134" TargetMode="External"/><Relationship Id="rId119" Type="http://schemas.openxmlformats.org/officeDocument/2006/relationships/hyperlink" Target="https://podminky.urs.cz/item/CS_URS_2021_01/763131821" TargetMode="External"/><Relationship Id="rId44" Type="http://schemas.openxmlformats.org/officeDocument/2006/relationships/hyperlink" Target="https://podminky.urs.cz/item/CS_URS_2021_01/411321616" TargetMode="External"/><Relationship Id="rId60" Type="http://schemas.openxmlformats.org/officeDocument/2006/relationships/hyperlink" Target="https://podminky.urs.cz/item/CS_URS_2021_01/612321341" TargetMode="External"/><Relationship Id="rId65" Type="http://schemas.openxmlformats.org/officeDocument/2006/relationships/hyperlink" Target="https://podminky.urs.cz/item/CS_URS_2021_01/631311116" TargetMode="External"/><Relationship Id="rId81" Type="http://schemas.openxmlformats.org/officeDocument/2006/relationships/hyperlink" Target="https://podminky.urs.cz/item/CS_URS_2021_01/965081223" TargetMode="External"/><Relationship Id="rId86" Type="http://schemas.openxmlformats.org/officeDocument/2006/relationships/hyperlink" Target="https://podminky.urs.cz/item/CS_URS_2021_01/968082016" TargetMode="External"/><Relationship Id="rId130" Type="http://schemas.openxmlformats.org/officeDocument/2006/relationships/hyperlink" Target="https://podminky.urs.cz/item/CS_URS_2021_01/765191901" TargetMode="External"/><Relationship Id="rId135" Type="http://schemas.openxmlformats.org/officeDocument/2006/relationships/hyperlink" Target="https://podminky.urs.cz/item/CS_URS_2021_01/767421211" TargetMode="External"/><Relationship Id="rId13" Type="http://schemas.openxmlformats.org/officeDocument/2006/relationships/hyperlink" Target="https://podminky.urs.cz/item/CS_URS_2021_01/231611114" TargetMode="External"/><Relationship Id="rId18" Type="http://schemas.openxmlformats.org/officeDocument/2006/relationships/hyperlink" Target="https://podminky.urs.cz/item/CS_URS_2021_01/273351121" TargetMode="External"/><Relationship Id="rId39" Type="http://schemas.openxmlformats.org/officeDocument/2006/relationships/hyperlink" Target="https://podminky.urs.cz/item/CS_URS_2021_01/341361821" TargetMode="External"/><Relationship Id="rId109" Type="http://schemas.openxmlformats.org/officeDocument/2006/relationships/hyperlink" Target="https://podminky.urs.cz/item/CS_URS_2021_01/713191132" TargetMode="External"/><Relationship Id="rId34" Type="http://schemas.openxmlformats.org/officeDocument/2006/relationships/hyperlink" Target="https://podminky.urs.cz/item/CS_URS_2021_01/317168056" TargetMode="External"/><Relationship Id="rId50" Type="http://schemas.openxmlformats.org/officeDocument/2006/relationships/hyperlink" Target="https://podminky.urs.cz/item/CS_URS_2021_01/417238212" TargetMode="External"/><Relationship Id="rId55" Type="http://schemas.openxmlformats.org/officeDocument/2006/relationships/hyperlink" Target="https://podminky.urs.cz/item/CS_URS_2021_01/430321616" TargetMode="External"/><Relationship Id="rId76" Type="http://schemas.openxmlformats.org/officeDocument/2006/relationships/hyperlink" Target="https://podminky.urs.cz/item/CS_URS_2021_01/962031136" TargetMode="External"/><Relationship Id="rId97" Type="http://schemas.openxmlformats.org/officeDocument/2006/relationships/hyperlink" Target="https://podminky.urs.cz/item/CS_URS_2021_01/998011002" TargetMode="External"/><Relationship Id="rId104" Type="http://schemas.openxmlformats.org/officeDocument/2006/relationships/hyperlink" Target="https://podminky.urs.cz/item/CS_URS_2021_01/713120821" TargetMode="External"/><Relationship Id="rId120" Type="http://schemas.openxmlformats.org/officeDocument/2006/relationships/hyperlink" Target="https://podminky.urs.cz/item/CS_URS_2021_01/764002851" TargetMode="External"/><Relationship Id="rId125" Type="http://schemas.openxmlformats.org/officeDocument/2006/relationships/hyperlink" Target="https://podminky.urs.cz/item/CS_URS_2021_01/764215611" TargetMode="External"/><Relationship Id="rId141" Type="http://schemas.openxmlformats.org/officeDocument/2006/relationships/hyperlink" Target="https://podminky.urs.cz/item/CS_URS_2021_01/783817421" TargetMode="External"/><Relationship Id="rId7" Type="http://schemas.openxmlformats.org/officeDocument/2006/relationships/hyperlink" Target="https://podminky.urs.cz/item/CS_URS_2021_01/171251201" TargetMode="External"/><Relationship Id="rId71" Type="http://schemas.openxmlformats.org/officeDocument/2006/relationships/hyperlink" Target="https://podminky.urs.cz/item/CS_URS_2021_01/631362021" TargetMode="External"/><Relationship Id="rId92" Type="http://schemas.openxmlformats.org/officeDocument/2006/relationships/hyperlink" Target="https://podminky.urs.cz/item/CS_URS_2021_01/978059541" TargetMode="External"/><Relationship Id="rId2" Type="http://schemas.openxmlformats.org/officeDocument/2006/relationships/hyperlink" Target="https://podminky.urs.cz/item/CS_URS_2021_01/162351103" TargetMode="External"/><Relationship Id="rId29" Type="http://schemas.openxmlformats.org/officeDocument/2006/relationships/hyperlink" Target="https://podminky.urs.cz/item/CS_URS_2021_01/311235211" TargetMode="External"/><Relationship Id="rId24" Type="http://schemas.openxmlformats.org/officeDocument/2006/relationships/hyperlink" Target="https://podminky.urs.cz/item/CS_URS_2021_01/283111113" TargetMode="External"/><Relationship Id="rId40" Type="http://schemas.openxmlformats.org/officeDocument/2006/relationships/hyperlink" Target="https://podminky.urs.cz/item/CS_URS_2021_01/342272225" TargetMode="External"/><Relationship Id="rId45" Type="http://schemas.openxmlformats.org/officeDocument/2006/relationships/hyperlink" Target="https://podminky.urs.cz/item/CS_URS_2021_01/411351011" TargetMode="External"/><Relationship Id="rId66" Type="http://schemas.openxmlformats.org/officeDocument/2006/relationships/hyperlink" Target="https://podminky.urs.cz/item/CS_URS_2021_01/631311126" TargetMode="External"/><Relationship Id="rId87" Type="http://schemas.openxmlformats.org/officeDocument/2006/relationships/hyperlink" Target="https://podminky.urs.cz/item/CS_URS_2021_01/968082017" TargetMode="External"/><Relationship Id="rId110" Type="http://schemas.openxmlformats.org/officeDocument/2006/relationships/hyperlink" Target="https://podminky.urs.cz/item/CS_URS_2021_01/721211422" TargetMode="External"/><Relationship Id="rId115" Type="http://schemas.openxmlformats.org/officeDocument/2006/relationships/hyperlink" Target="https://podminky.urs.cz/item/CS_URS_2021_01/762341114" TargetMode="External"/><Relationship Id="rId131" Type="http://schemas.openxmlformats.org/officeDocument/2006/relationships/hyperlink" Target="https://podminky.urs.cz/item/CS_URS_2021_01/766211410" TargetMode="External"/><Relationship Id="rId136" Type="http://schemas.openxmlformats.org/officeDocument/2006/relationships/hyperlink" Target="https://podminky.urs.cz/item/CS_URS_2021_02/771574152" TargetMode="External"/><Relationship Id="rId61" Type="http://schemas.openxmlformats.org/officeDocument/2006/relationships/hyperlink" Target="https://podminky.urs.cz/item/CS_URS_2021_01/612381031" TargetMode="External"/><Relationship Id="rId82" Type="http://schemas.openxmlformats.org/officeDocument/2006/relationships/hyperlink" Target="https://podminky.urs.cz/item/CS_URS_2021_01/968072455" TargetMode="External"/><Relationship Id="rId19" Type="http://schemas.openxmlformats.org/officeDocument/2006/relationships/hyperlink" Target="https://podminky.urs.cz/item/CS_URS_2021_01/273351122" TargetMode="External"/><Relationship Id="rId14" Type="http://schemas.openxmlformats.org/officeDocument/2006/relationships/hyperlink" Target="https://podminky.urs.cz/item/CS_URS_2021_01/272361821" TargetMode="External"/><Relationship Id="rId30" Type="http://schemas.openxmlformats.org/officeDocument/2006/relationships/hyperlink" Target="https://podminky.urs.cz/item/CS_URS_2021_01/311236121" TargetMode="External"/><Relationship Id="rId35" Type="http://schemas.openxmlformats.org/officeDocument/2006/relationships/hyperlink" Target="https://podminky.urs.cz/item/CS_URS_2021_01/317998121" TargetMode="External"/><Relationship Id="rId56" Type="http://schemas.openxmlformats.org/officeDocument/2006/relationships/hyperlink" Target="https://podminky.urs.cz/item/CS_URS_2021_01/430361821" TargetMode="External"/><Relationship Id="rId77" Type="http://schemas.openxmlformats.org/officeDocument/2006/relationships/hyperlink" Target="https://podminky.urs.cz/item/CS_URS_2021_01/962032231" TargetMode="External"/><Relationship Id="rId100" Type="http://schemas.openxmlformats.org/officeDocument/2006/relationships/hyperlink" Target="https://podminky.urs.cz/item/CS_URS_2021_01/711161273" TargetMode="External"/><Relationship Id="rId105" Type="http://schemas.openxmlformats.org/officeDocument/2006/relationships/hyperlink" Target="https://podminky.urs.cz/item/CS_URS_2021_01/713121111" TargetMode="External"/><Relationship Id="rId126" Type="http://schemas.openxmlformats.org/officeDocument/2006/relationships/hyperlink" Target="https://podminky.urs.cz/item/CS_URS_2021_01/764216644" TargetMode="External"/><Relationship Id="rId8" Type="http://schemas.openxmlformats.org/officeDocument/2006/relationships/hyperlink" Target="https://podminky.urs.cz/item/CS_URS_2021_01/174151101" TargetMode="External"/><Relationship Id="rId51" Type="http://schemas.openxmlformats.org/officeDocument/2006/relationships/hyperlink" Target="https://podminky.urs.cz/item/CS_URS_2021_01/417321616" TargetMode="External"/><Relationship Id="rId72" Type="http://schemas.openxmlformats.org/officeDocument/2006/relationships/hyperlink" Target="https://podminky.urs.cz/item/CS_URS_2021_01/941311112" TargetMode="External"/><Relationship Id="rId93" Type="http://schemas.openxmlformats.org/officeDocument/2006/relationships/hyperlink" Target="https://podminky.urs.cz/item/CS_URS_2021_01/997013113" TargetMode="External"/><Relationship Id="rId98" Type="http://schemas.openxmlformats.org/officeDocument/2006/relationships/hyperlink" Target="https://podminky.urs.cz/item/CS_URS_2021_01/711112001" TargetMode="External"/><Relationship Id="rId121" Type="http://schemas.openxmlformats.org/officeDocument/2006/relationships/hyperlink" Target="https://podminky.urs.cz/item/CS_URS_2021_01/764004801" TargetMode="External"/><Relationship Id="rId142" Type="http://schemas.openxmlformats.org/officeDocument/2006/relationships/hyperlink" Target="https://podminky.urs.cz/item/CS_URS_2021_01/783937161" TargetMode="External"/><Relationship Id="rId3" Type="http://schemas.openxmlformats.org/officeDocument/2006/relationships/hyperlink" Target="https://podminky.urs.cz/item/CS_URS_2021_01/162751117" TargetMode="External"/><Relationship Id="rId25" Type="http://schemas.openxmlformats.org/officeDocument/2006/relationships/hyperlink" Target="https://podminky.urs.cz/item/CS_URS_2021_01/283111123" TargetMode="External"/><Relationship Id="rId46" Type="http://schemas.openxmlformats.org/officeDocument/2006/relationships/hyperlink" Target="https://podminky.urs.cz/item/CS_URS_2021_01/411351012" TargetMode="External"/><Relationship Id="rId67" Type="http://schemas.openxmlformats.org/officeDocument/2006/relationships/hyperlink" Target="https://podminky.urs.cz/item/CS_URS_2021_01/631319011" TargetMode="External"/><Relationship Id="rId116" Type="http://schemas.openxmlformats.org/officeDocument/2006/relationships/hyperlink" Target="https://podminky.urs.cz/item/CS_URS_2021_01/762341831" TargetMode="External"/><Relationship Id="rId137" Type="http://schemas.openxmlformats.org/officeDocument/2006/relationships/hyperlink" Target="https://podminky.urs.cz/item/CS_URS_2021_01/776201812" TargetMode="External"/><Relationship Id="rId20" Type="http://schemas.openxmlformats.org/officeDocument/2006/relationships/hyperlink" Target="https://podminky.urs.cz/item/CS_URS_2021_01/273361821" TargetMode="External"/><Relationship Id="rId41" Type="http://schemas.openxmlformats.org/officeDocument/2006/relationships/hyperlink" Target="https://podminky.urs.cz/item/CS_URS_2021_01/342272235" TargetMode="External"/><Relationship Id="rId62" Type="http://schemas.openxmlformats.org/officeDocument/2006/relationships/hyperlink" Target="https://podminky.urs.cz/item/CS_URS_2021_01/622221111" TargetMode="External"/><Relationship Id="rId83" Type="http://schemas.openxmlformats.org/officeDocument/2006/relationships/hyperlink" Target="https://podminky.urs.cz/item/CS_URS_2021_01/968072456" TargetMode="External"/><Relationship Id="rId88" Type="http://schemas.openxmlformats.org/officeDocument/2006/relationships/hyperlink" Target="https://podminky.urs.cz/item/CS_URS_2021_01/976071111" TargetMode="External"/><Relationship Id="rId111" Type="http://schemas.openxmlformats.org/officeDocument/2006/relationships/hyperlink" Target="https://podminky.urs.cz/item/CS_URS_2021_01/762083111" TargetMode="External"/><Relationship Id="rId132" Type="http://schemas.openxmlformats.org/officeDocument/2006/relationships/hyperlink" Target="https://podminky.urs.cz/item/CS_URS_2021_01/766441821" TargetMode="External"/><Relationship Id="rId15" Type="http://schemas.openxmlformats.org/officeDocument/2006/relationships/hyperlink" Target="https://podminky.urs.cz/item/CS_URS_2021_01/273313511" TargetMode="External"/><Relationship Id="rId36" Type="http://schemas.openxmlformats.org/officeDocument/2006/relationships/hyperlink" Target="https://podminky.urs.cz/item/CS_URS_2021_01/341321610" TargetMode="External"/><Relationship Id="rId57" Type="http://schemas.openxmlformats.org/officeDocument/2006/relationships/hyperlink" Target="https://podminky.urs.cz/item/CS_URS_2021_01/431351121" TargetMode="External"/><Relationship Id="rId106" Type="http://schemas.openxmlformats.org/officeDocument/2006/relationships/hyperlink" Target="https://podminky.urs.cz/item/CS_URS_2021_01/713151111" TargetMode="External"/><Relationship Id="rId127" Type="http://schemas.openxmlformats.org/officeDocument/2006/relationships/hyperlink" Target="https://podminky.urs.cz/item/CS_URS_2021_01/764511602" TargetMode="External"/><Relationship Id="rId10" Type="http://schemas.openxmlformats.org/officeDocument/2006/relationships/hyperlink" Target="https://podminky.urs.cz/item/CS_URS_2021_01/224311114" TargetMode="External"/><Relationship Id="rId31" Type="http://schemas.openxmlformats.org/officeDocument/2006/relationships/hyperlink" Target="https://podminky.urs.cz/item/CS_URS_2021_01/311238652" TargetMode="External"/><Relationship Id="rId52" Type="http://schemas.openxmlformats.org/officeDocument/2006/relationships/hyperlink" Target="https://podminky.urs.cz/item/CS_URS_2021_01/417351115" TargetMode="External"/><Relationship Id="rId73" Type="http://schemas.openxmlformats.org/officeDocument/2006/relationships/hyperlink" Target="https://podminky.urs.cz/item/CS_URS_2021_01/941311211" TargetMode="External"/><Relationship Id="rId78" Type="http://schemas.openxmlformats.org/officeDocument/2006/relationships/hyperlink" Target="https://podminky.urs.cz/item/CS_URS_2021_01/963051113" TargetMode="External"/><Relationship Id="rId94" Type="http://schemas.openxmlformats.org/officeDocument/2006/relationships/hyperlink" Target="https://podminky.urs.cz/item/CS_URS_2021_01/997013501" TargetMode="External"/><Relationship Id="rId99" Type="http://schemas.openxmlformats.org/officeDocument/2006/relationships/hyperlink" Target="https://podminky.urs.cz/item/CS_URS_2021_01/711113125" TargetMode="External"/><Relationship Id="rId101" Type="http://schemas.openxmlformats.org/officeDocument/2006/relationships/hyperlink" Target="https://podminky.urs.cz/item/CS_URS_2021_01/712311101" TargetMode="External"/><Relationship Id="rId122" Type="http://schemas.openxmlformats.org/officeDocument/2006/relationships/hyperlink" Target="https://podminky.urs.cz/item/CS_URS_2021_01/764004861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https://podminky.urs.cz/item/CS_URS_2021_01/162751119" TargetMode="External"/><Relationship Id="rId9" Type="http://schemas.openxmlformats.org/officeDocument/2006/relationships/hyperlink" Target="https://podminky.urs.cz/item/CS_URS_2021_01/213311113" TargetMode="External"/><Relationship Id="rId26" Type="http://schemas.openxmlformats.org/officeDocument/2006/relationships/hyperlink" Target="https://podminky.urs.cz/item/CS_URS_2021_01/283131113" TargetMode="External"/><Relationship Id="rId47" Type="http://schemas.openxmlformats.org/officeDocument/2006/relationships/hyperlink" Target="https://podminky.urs.cz/item/CS_URS_2021_01/411354313" TargetMode="External"/><Relationship Id="rId68" Type="http://schemas.openxmlformats.org/officeDocument/2006/relationships/hyperlink" Target="https://podminky.urs.cz/item/CS_URS_2021_01/631319012" TargetMode="External"/><Relationship Id="rId89" Type="http://schemas.openxmlformats.org/officeDocument/2006/relationships/hyperlink" Target="https://podminky.urs.cz/item/CS_URS_2021_01/976085411" TargetMode="External"/><Relationship Id="rId112" Type="http://schemas.openxmlformats.org/officeDocument/2006/relationships/hyperlink" Target="https://podminky.urs.cz/item/CS_URS_2021_01/762332131" TargetMode="External"/><Relationship Id="rId133" Type="http://schemas.openxmlformats.org/officeDocument/2006/relationships/hyperlink" Target="https://podminky.urs.cz/item/CS_URS_2021_01/766694111" TargetMode="External"/><Relationship Id="rId16" Type="http://schemas.openxmlformats.org/officeDocument/2006/relationships/hyperlink" Target="https://podminky.urs.cz/item/CS_URS_2021_01/27332131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66"/>
  <sheetViews>
    <sheetView showGridLines="0" topLeftCell="A13" workbookViewId="0">
      <selection activeCell="K6" sqref="K6:AO6"/>
    </sheetView>
  </sheetViews>
  <sheetFormatPr defaultRowHeight="11.25" x14ac:dyDescent="0.2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x14ac:dyDescent="0.2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pans="1:74" s="1" customFormat="1" ht="36.950000000000003" customHeight="1" x14ac:dyDescent="0.2">
      <c r="AR2" s="289" t="s">
        <v>6</v>
      </c>
      <c r="AS2" s="278"/>
      <c r="AT2" s="278"/>
      <c r="AU2" s="278"/>
      <c r="AV2" s="278"/>
      <c r="AW2" s="278"/>
      <c r="AX2" s="278"/>
      <c r="AY2" s="278"/>
      <c r="AZ2" s="278"/>
      <c r="BA2" s="278"/>
      <c r="BB2" s="278"/>
      <c r="BC2" s="278"/>
      <c r="BD2" s="278"/>
      <c r="BE2" s="278"/>
      <c r="BS2" s="17" t="s">
        <v>7</v>
      </c>
      <c r="BT2" s="17" t="s">
        <v>8</v>
      </c>
    </row>
    <row r="3" spans="1:74" s="1" customFormat="1" ht="6.95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7</v>
      </c>
      <c r="BT3" s="17" t="s">
        <v>9</v>
      </c>
    </row>
    <row r="4" spans="1:74" s="1" customFormat="1" ht="24.95" customHeight="1" x14ac:dyDescent="0.2">
      <c r="B4" s="20"/>
      <c r="D4" s="21" t="s">
        <v>10</v>
      </c>
      <c r="AR4" s="20"/>
      <c r="AS4" s="22" t="s">
        <v>11</v>
      </c>
      <c r="BE4" s="23" t="s">
        <v>12</v>
      </c>
      <c r="BS4" s="17" t="s">
        <v>13</v>
      </c>
    </row>
    <row r="5" spans="1:74" s="1" customFormat="1" ht="12" customHeight="1" x14ac:dyDescent="0.2">
      <c r="B5" s="20"/>
      <c r="D5" s="24" t="s">
        <v>14</v>
      </c>
      <c r="K5" s="277" t="s">
        <v>15</v>
      </c>
      <c r="L5" s="278"/>
      <c r="M5" s="278"/>
      <c r="N5" s="278"/>
      <c r="O5" s="278"/>
      <c r="P5" s="278"/>
      <c r="Q5" s="278"/>
      <c r="R5" s="278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R5" s="20"/>
      <c r="BE5" s="301" t="s">
        <v>16</v>
      </c>
      <c r="BS5" s="17" t="s">
        <v>7</v>
      </c>
    </row>
    <row r="6" spans="1:74" s="1" customFormat="1" ht="36.950000000000003" customHeight="1" x14ac:dyDescent="0.2">
      <c r="B6" s="20"/>
      <c r="D6" s="26" t="s">
        <v>17</v>
      </c>
      <c r="K6" s="279" t="s">
        <v>18</v>
      </c>
      <c r="L6" s="278"/>
      <c r="M6" s="278"/>
      <c r="N6" s="278"/>
      <c r="O6" s="278"/>
      <c r="P6" s="278"/>
      <c r="Q6" s="278"/>
      <c r="R6" s="278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R6" s="20"/>
      <c r="BE6" s="302"/>
      <c r="BS6" s="17" t="s">
        <v>7</v>
      </c>
    </row>
    <row r="7" spans="1:74" s="1" customFormat="1" ht="12" customHeight="1" x14ac:dyDescent="0.2">
      <c r="B7" s="20"/>
      <c r="D7" s="27" t="s">
        <v>19</v>
      </c>
      <c r="K7" s="25" t="s">
        <v>3</v>
      </c>
      <c r="AK7" s="27" t="s">
        <v>20</v>
      </c>
      <c r="AN7" s="25" t="s">
        <v>3</v>
      </c>
      <c r="AR7" s="20"/>
      <c r="BE7" s="302"/>
      <c r="BS7" s="17" t="s">
        <v>7</v>
      </c>
    </row>
    <row r="8" spans="1:74" s="1" customFormat="1" ht="12" customHeight="1" x14ac:dyDescent="0.2">
      <c r="B8" s="20"/>
      <c r="D8" s="27" t="s">
        <v>21</v>
      </c>
      <c r="K8" s="25" t="s">
        <v>22</v>
      </c>
      <c r="AK8" s="27" t="s">
        <v>23</v>
      </c>
      <c r="AN8" s="28" t="s">
        <v>24</v>
      </c>
      <c r="AR8" s="20"/>
      <c r="BE8" s="302"/>
      <c r="BS8" s="17" t="s">
        <v>7</v>
      </c>
    </row>
    <row r="9" spans="1:74" s="1" customFormat="1" ht="14.45" customHeight="1" x14ac:dyDescent="0.2">
      <c r="B9" s="20"/>
      <c r="AR9" s="20"/>
      <c r="BE9" s="302"/>
      <c r="BS9" s="17" t="s">
        <v>7</v>
      </c>
    </row>
    <row r="10" spans="1:74" s="1" customFormat="1" ht="12" customHeight="1" x14ac:dyDescent="0.2">
      <c r="B10" s="20"/>
      <c r="D10" s="27" t="s">
        <v>25</v>
      </c>
      <c r="AK10" s="27" t="s">
        <v>26</v>
      </c>
      <c r="AN10" s="25" t="s">
        <v>3</v>
      </c>
      <c r="AR10" s="20"/>
      <c r="BE10" s="302"/>
      <c r="BS10" s="17" t="s">
        <v>7</v>
      </c>
    </row>
    <row r="11" spans="1:74" s="1" customFormat="1" ht="18.399999999999999" customHeight="1" x14ac:dyDescent="0.2">
      <c r="B11" s="20"/>
      <c r="E11" s="25" t="s">
        <v>27</v>
      </c>
      <c r="AK11" s="27" t="s">
        <v>28</v>
      </c>
      <c r="AN11" s="25" t="s">
        <v>3</v>
      </c>
      <c r="AR11" s="20"/>
      <c r="BE11" s="302"/>
      <c r="BS11" s="17" t="s">
        <v>7</v>
      </c>
    </row>
    <row r="12" spans="1:74" s="1" customFormat="1" ht="6.95" customHeight="1" x14ac:dyDescent="0.2">
      <c r="B12" s="20"/>
      <c r="AR12" s="20"/>
      <c r="BE12" s="302"/>
      <c r="BS12" s="17" t="s">
        <v>7</v>
      </c>
    </row>
    <row r="13" spans="1:74" s="1" customFormat="1" ht="12" customHeight="1" x14ac:dyDescent="0.2">
      <c r="B13" s="20"/>
      <c r="D13" s="27" t="s">
        <v>29</v>
      </c>
      <c r="AK13" s="27" t="s">
        <v>26</v>
      </c>
      <c r="AN13" s="29" t="s">
        <v>30</v>
      </c>
      <c r="AR13" s="20"/>
      <c r="BE13" s="302"/>
      <c r="BS13" s="17" t="s">
        <v>7</v>
      </c>
    </row>
    <row r="14" spans="1:74" ht="12.75" x14ac:dyDescent="0.2">
      <c r="B14" s="20"/>
      <c r="E14" s="280" t="s">
        <v>30</v>
      </c>
      <c r="F14" s="281"/>
      <c r="G14" s="281"/>
      <c r="H14" s="281"/>
      <c r="I14" s="281"/>
      <c r="J14" s="281"/>
      <c r="K14" s="281"/>
      <c r="L14" s="281"/>
      <c r="M14" s="281"/>
      <c r="N14" s="281"/>
      <c r="O14" s="281"/>
      <c r="P14" s="281"/>
      <c r="Q14" s="281"/>
      <c r="R14" s="281"/>
      <c r="S14" s="281"/>
      <c r="T14" s="281"/>
      <c r="U14" s="281"/>
      <c r="V14" s="281"/>
      <c r="W14" s="281"/>
      <c r="X14" s="281"/>
      <c r="Y14" s="281"/>
      <c r="Z14" s="281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7" t="s">
        <v>28</v>
      </c>
      <c r="AN14" s="29" t="s">
        <v>30</v>
      </c>
      <c r="AR14" s="20"/>
      <c r="BE14" s="302"/>
      <c r="BS14" s="17" t="s">
        <v>7</v>
      </c>
    </row>
    <row r="15" spans="1:74" s="1" customFormat="1" ht="6.95" customHeight="1" x14ac:dyDescent="0.2">
      <c r="B15" s="20"/>
      <c r="AR15" s="20"/>
      <c r="BE15" s="302"/>
      <c r="BS15" s="17" t="s">
        <v>4</v>
      </c>
    </row>
    <row r="16" spans="1:74" s="1" customFormat="1" ht="12" customHeight="1" x14ac:dyDescent="0.2">
      <c r="B16" s="20"/>
      <c r="D16" s="27" t="s">
        <v>31</v>
      </c>
      <c r="AK16" s="27" t="s">
        <v>26</v>
      </c>
      <c r="AN16" s="25" t="s">
        <v>3</v>
      </c>
      <c r="AR16" s="20"/>
      <c r="BE16" s="302"/>
      <c r="BS16" s="17" t="s">
        <v>4</v>
      </c>
    </row>
    <row r="17" spans="1:71" s="1" customFormat="1" ht="18.399999999999999" customHeight="1" x14ac:dyDescent="0.2">
      <c r="B17" s="20"/>
      <c r="E17" s="25" t="s">
        <v>22</v>
      </c>
      <c r="AK17" s="27" t="s">
        <v>28</v>
      </c>
      <c r="AN17" s="25" t="s">
        <v>3</v>
      </c>
      <c r="AR17" s="20"/>
      <c r="BE17" s="302"/>
      <c r="BS17" s="17" t="s">
        <v>32</v>
      </c>
    </row>
    <row r="18" spans="1:71" s="1" customFormat="1" ht="6.95" customHeight="1" x14ac:dyDescent="0.2">
      <c r="B18" s="20"/>
      <c r="AR18" s="20"/>
      <c r="BE18" s="302"/>
      <c r="BS18" s="17" t="s">
        <v>7</v>
      </c>
    </row>
    <row r="19" spans="1:71" s="1" customFormat="1" ht="12" customHeight="1" x14ac:dyDescent="0.2">
      <c r="B19" s="20"/>
      <c r="D19" s="27" t="s">
        <v>33</v>
      </c>
      <c r="AK19" s="27" t="s">
        <v>26</v>
      </c>
      <c r="AN19" s="25" t="s">
        <v>3</v>
      </c>
      <c r="AR19" s="20"/>
      <c r="BE19" s="302"/>
      <c r="BS19" s="17" t="s">
        <v>7</v>
      </c>
    </row>
    <row r="20" spans="1:71" s="1" customFormat="1" ht="18.399999999999999" customHeight="1" x14ac:dyDescent="0.2">
      <c r="B20" s="20"/>
      <c r="E20" s="25" t="s">
        <v>22</v>
      </c>
      <c r="AK20" s="27" t="s">
        <v>28</v>
      </c>
      <c r="AN20" s="25" t="s">
        <v>3</v>
      </c>
      <c r="AR20" s="20"/>
      <c r="BE20" s="302"/>
      <c r="BS20" s="17" t="s">
        <v>4</v>
      </c>
    </row>
    <row r="21" spans="1:71" s="1" customFormat="1" ht="6.95" customHeight="1" x14ac:dyDescent="0.2">
      <c r="B21" s="20"/>
      <c r="AR21" s="20"/>
      <c r="BE21" s="302"/>
    </row>
    <row r="22" spans="1:71" s="1" customFormat="1" ht="12" customHeight="1" x14ac:dyDescent="0.2">
      <c r="B22" s="20"/>
      <c r="D22" s="27" t="s">
        <v>34</v>
      </c>
      <c r="AR22" s="20"/>
      <c r="BE22" s="302"/>
    </row>
    <row r="23" spans="1:71" s="1" customFormat="1" ht="47.25" customHeight="1" x14ac:dyDescent="0.2">
      <c r="B23" s="20"/>
      <c r="E23" s="282" t="s">
        <v>35</v>
      </c>
      <c r="F23" s="282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R23" s="20"/>
      <c r="BE23" s="302"/>
    </row>
    <row r="24" spans="1:71" s="1" customFormat="1" ht="6.95" customHeight="1" x14ac:dyDescent="0.2">
      <c r="B24" s="20"/>
      <c r="AR24" s="20"/>
      <c r="BE24" s="302"/>
    </row>
    <row r="25" spans="1:71" s="1" customFormat="1" ht="6.95" customHeight="1" x14ac:dyDescent="0.2">
      <c r="B25" s="20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R25" s="20"/>
      <c r="BE25" s="302"/>
    </row>
    <row r="26" spans="1:71" s="2" customFormat="1" ht="25.9" customHeight="1" x14ac:dyDescent="0.2">
      <c r="A26" s="32"/>
      <c r="B26" s="33"/>
      <c r="C26" s="32"/>
      <c r="D26" s="34" t="s">
        <v>36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283">
        <f>ROUND(AG54,2)</f>
        <v>0</v>
      </c>
      <c r="AL26" s="284"/>
      <c r="AM26" s="284"/>
      <c r="AN26" s="284"/>
      <c r="AO26" s="284"/>
      <c r="AP26" s="32"/>
      <c r="AQ26" s="32"/>
      <c r="AR26" s="33"/>
      <c r="BE26" s="302"/>
    </row>
    <row r="27" spans="1:71" s="2" customFormat="1" ht="6.95" customHeight="1" x14ac:dyDescent="0.2">
      <c r="A27" s="32"/>
      <c r="B27" s="33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3"/>
      <c r="BE27" s="302"/>
    </row>
    <row r="28" spans="1:71" s="2" customFormat="1" ht="12.75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273" t="s">
        <v>37</v>
      </c>
      <c r="M28" s="273"/>
      <c r="N28" s="273"/>
      <c r="O28" s="273"/>
      <c r="P28" s="273"/>
      <c r="Q28" s="32"/>
      <c r="R28" s="32"/>
      <c r="S28" s="32"/>
      <c r="T28" s="32"/>
      <c r="U28" s="32"/>
      <c r="V28" s="32"/>
      <c r="W28" s="273" t="s">
        <v>38</v>
      </c>
      <c r="X28" s="273"/>
      <c r="Y28" s="273"/>
      <c r="Z28" s="273"/>
      <c r="AA28" s="273"/>
      <c r="AB28" s="273"/>
      <c r="AC28" s="273"/>
      <c r="AD28" s="273"/>
      <c r="AE28" s="273"/>
      <c r="AF28" s="32"/>
      <c r="AG28" s="32"/>
      <c r="AH28" s="32"/>
      <c r="AI28" s="32"/>
      <c r="AJ28" s="32"/>
      <c r="AK28" s="273" t="s">
        <v>39</v>
      </c>
      <c r="AL28" s="273"/>
      <c r="AM28" s="273"/>
      <c r="AN28" s="273"/>
      <c r="AO28" s="273"/>
      <c r="AP28" s="32"/>
      <c r="AQ28" s="32"/>
      <c r="AR28" s="33"/>
      <c r="BE28" s="302"/>
    </row>
    <row r="29" spans="1:71" s="3" customFormat="1" ht="14.45" customHeight="1" x14ac:dyDescent="0.2">
      <c r="B29" s="37"/>
      <c r="D29" s="27" t="s">
        <v>40</v>
      </c>
      <c r="F29" s="27" t="s">
        <v>41</v>
      </c>
      <c r="L29" s="276">
        <v>0.21</v>
      </c>
      <c r="M29" s="275"/>
      <c r="N29" s="275"/>
      <c r="O29" s="275"/>
      <c r="P29" s="275"/>
      <c r="W29" s="274">
        <f>ROUND(AZ54, 2)</f>
        <v>0</v>
      </c>
      <c r="X29" s="275"/>
      <c r="Y29" s="275"/>
      <c r="Z29" s="275"/>
      <c r="AA29" s="275"/>
      <c r="AB29" s="275"/>
      <c r="AC29" s="275"/>
      <c r="AD29" s="275"/>
      <c r="AE29" s="275"/>
      <c r="AK29" s="274">
        <f>ROUND(AV54, 2)</f>
        <v>0</v>
      </c>
      <c r="AL29" s="275"/>
      <c r="AM29" s="275"/>
      <c r="AN29" s="275"/>
      <c r="AO29" s="275"/>
      <c r="AR29" s="37"/>
      <c r="BE29" s="303"/>
    </row>
    <row r="30" spans="1:71" s="3" customFormat="1" ht="14.45" customHeight="1" x14ac:dyDescent="0.2">
      <c r="B30" s="37"/>
      <c r="F30" s="27" t="s">
        <v>42</v>
      </c>
      <c r="L30" s="276">
        <v>0.15</v>
      </c>
      <c r="M30" s="275"/>
      <c r="N30" s="275"/>
      <c r="O30" s="275"/>
      <c r="P30" s="275"/>
      <c r="W30" s="274">
        <f>ROUND(BA54, 2)</f>
        <v>0</v>
      </c>
      <c r="X30" s="275"/>
      <c r="Y30" s="275"/>
      <c r="Z30" s="275"/>
      <c r="AA30" s="275"/>
      <c r="AB30" s="275"/>
      <c r="AC30" s="275"/>
      <c r="AD30" s="275"/>
      <c r="AE30" s="275"/>
      <c r="AK30" s="274">
        <f>ROUND(AW54, 2)</f>
        <v>0</v>
      </c>
      <c r="AL30" s="275"/>
      <c r="AM30" s="275"/>
      <c r="AN30" s="275"/>
      <c r="AO30" s="275"/>
      <c r="AR30" s="37"/>
      <c r="BE30" s="303"/>
    </row>
    <row r="31" spans="1:71" s="3" customFormat="1" ht="14.45" hidden="1" customHeight="1" x14ac:dyDescent="0.2">
      <c r="B31" s="37"/>
      <c r="F31" s="27" t="s">
        <v>43</v>
      </c>
      <c r="L31" s="276">
        <v>0.21</v>
      </c>
      <c r="M31" s="275"/>
      <c r="N31" s="275"/>
      <c r="O31" s="275"/>
      <c r="P31" s="275"/>
      <c r="W31" s="274">
        <f>ROUND(BB54, 2)</f>
        <v>0</v>
      </c>
      <c r="X31" s="275"/>
      <c r="Y31" s="275"/>
      <c r="Z31" s="275"/>
      <c r="AA31" s="275"/>
      <c r="AB31" s="275"/>
      <c r="AC31" s="275"/>
      <c r="AD31" s="275"/>
      <c r="AE31" s="275"/>
      <c r="AK31" s="274">
        <v>0</v>
      </c>
      <c r="AL31" s="275"/>
      <c r="AM31" s="275"/>
      <c r="AN31" s="275"/>
      <c r="AO31" s="275"/>
      <c r="AR31" s="37"/>
      <c r="BE31" s="303"/>
    </row>
    <row r="32" spans="1:71" s="3" customFormat="1" ht="14.45" hidden="1" customHeight="1" x14ac:dyDescent="0.2">
      <c r="B32" s="37"/>
      <c r="F32" s="27" t="s">
        <v>44</v>
      </c>
      <c r="L32" s="276">
        <v>0.15</v>
      </c>
      <c r="M32" s="275"/>
      <c r="N32" s="275"/>
      <c r="O32" s="275"/>
      <c r="P32" s="275"/>
      <c r="W32" s="274">
        <f>ROUND(BC54, 2)</f>
        <v>0</v>
      </c>
      <c r="X32" s="275"/>
      <c r="Y32" s="275"/>
      <c r="Z32" s="275"/>
      <c r="AA32" s="275"/>
      <c r="AB32" s="275"/>
      <c r="AC32" s="275"/>
      <c r="AD32" s="275"/>
      <c r="AE32" s="275"/>
      <c r="AK32" s="274">
        <v>0</v>
      </c>
      <c r="AL32" s="275"/>
      <c r="AM32" s="275"/>
      <c r="AN32" s="275"/>
      <c r="AO32" s="275"/>
      <c r="AR32" s="37"/>
      <c r="BE32" s="303"/>
    </row>
    <row r="33" spans="1:57" s="3" customFormat="1" ht="14.45" hidden="1" customHeight="1" x14ac:dyDescent="0.2">
      <c r="B33" s="37"/>
      <c r="F33" s="27" t="s">
        <v>45</v>
      </c>
      <c r="L33" s="276">
        <v>0</v>
      </c>
      <c r="M33" s="275"/>
      <c r="N33" s="275"/>
      <c r="O33" s="275"/>
      <c r="P33" s="275"/>
      <c r="W33" s="274">
        <f>ROUND(BD54, 2)</f>
        <v>0</v>
      </c>
      <c r="X33" s="275"/>
      <c r="Y33" s="275"/>
      <c r="Z33" s="275"/>
      <c r="AA33" s="275"/>
      <c r="AB33" s="275"/>
      <c r="AC33" s="275"/>
      <c r="AD33" s="275"/>
      <c r="AE33" s="275"/>
      <c r="AK33" s="274">
        <v>0</v>
      </c>
      <c r="AL33" s="275"/>
      <c r="AM33" s="275"/>
      <c r="AN33" s="275"/>
      <c r="AO33" s="275"/>
      <c r="AR33" s="37"/>
    </row>
    <row r="34" spans="1:57" s="2" customFormat="1" ht="6.95" customHeight="1" x14ac:dyDescent="0.2">
      <c r="A34" s="32"/>
      <c r="B34" s="33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3"/>
      <c r="BE34" s="32"/>
    </row>
    <row r="35" spans="1:57" s="2" customFormat="1" ht="25.9" customHeight="1" x14ac:dyDescent="0.2">
      <c r="A35" s="32"/>
      <c r="B35" s="33"/>
      <c r="C35" s="38"/>
      <c r="D35" s="39" t="s">
        <v>46</v>
      </c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1" t="s">
        <v>47</v>
      </c>
      <c r="U35" s="40"/>
      <c r="V35" s="40"/>
      <c r="W35" s="40"/>
      <c r="X35" s="288" t="s">
        <v>48</v>
      </c>
      <c r="Y35" s="286"/>
      <c r="Z35" s="286"/>
      <c r="AA35" s="286"/>
      <c r="AB35" s="286"/>
      <c r="AC35" s="40"/>
      <c r="AD35" s="40"/>
      <c r="AE35" s="40"/>
      <c r="AF35" s="40"/>
      <c r="AG35" s="40"/>
      <c r="AH35" s="40"/>
      <c r="AI35" s="40"/>
      <c r="AJ35" s="40"/>
      <c r="AK35" s="285">
        <f>SUM(AK26:AK33)</f>
        <v>0</v>
      </c>
      <c r="AL35" s="286"/>
      <c r="AM35" s="286"/>
      <c r="AN35" s="286"/>
      <c r="AO35" s="287"/>
      <c r="AP35" s="38"/>
      <c r="AQ35" s="38"/>
      <c r="AR35" s="33"/>
      <c r="BE35" s="32"/>
    </row>
    <row r="36" spans="1:57" s="2" customFormat="1" ht="6.95" customHeight="1" x14ac:dyDescent="0.2">
      <c r="A36" s="32"/>
      <c r="B36" s="33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3"/>
      <c r="BE36" s="32"/>
    </row>
    <row r="37" spans="1:57" s="2" customFormat="1" ht="6.95" customHeight="1" x14ac:dyDescent="0.2">
      <c r="A37" s="32"/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33"/>
      <c r="BE37" s="32"/>
    </row>
    <row r="41" spans="1:57" s="2" customFormat="1" ht="6.95" customHeight="1" x14ac:dyDescent="0.2">
      <c r="A41" s="32"/>
      <c r="B41" s="44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33"/>
      <c r="BE41" s="32"/>
    </row>
    <row r="42" spans="1:57" s="2" customFormat="1" ht="24.95" customHeight="1" x14ac:dyDescent="0.2">
      <c r="A42" s="32"/>
      <c r="B42" s="33"/>
      <c r="C42" s="21" t="s">
        <v>49</v>
      </c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3"/>
      <c r="BE42" s="32"/>
    </row>
    <row r="43" spans="1:57" s="2" customFormat="1" ht="6.95" customHeight="1" x14ac:dyDescent="0.2">
      <c r="A43" s="32"/>
      <c r="B43" s="33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3"/>
      <c r="BE43" s="32"/>
    </row>
    <row r="44" spans="1:57" s="4" customFormat="1" ht="12" customHeight="1" x14ac:dyDescent="0.2">
      <c r="B44" s="46"/>
      <c r="C44" s="27" t="s">
        <v>14</v>
      </c>
      <c r="L44" s="4" t="str">
        <f>K5</f>
        <v>B</v>
      </c>
      <c r="AR44" s="46"/>
    </row>
    <row r="45" spans="1:57" s="5" customFormat="1" ht="36.950000000000003" customHeight="1" x14ac:dyDescent="0.2">
      <c r="B45" s="47"/>
      <c r="C45" s="48" t="s">
        <v>17</v>
      </c>
      <c r="L45" s="298" t="str">
        <f>K6</f>
        <v>Přestavba a rozšíření domova pro seniory Jiráskova č.p.193 Broumov - CHRÁNĚNÉ BYTY</v>
      </c>
      <c r="M45" s="299"/>
      <c r="N45" s="299"/>
      <c r="O45" s="299"/>
      <c r="P45" s="299"/>
      <c r="Q45" s="299"/>
      <c r="R45" s="299"/>
      <c r="S45" s="299"/>
      <c r="T45" s="299"/>
      <c r="U45" s="299"/>
      <c r="V45" s="299"/>
      <c r="W45" s="299"/>
      <c r="X45" s="299"/>
      <c r="Y45" s="299"/>
      <c r="Z45" s="299"/>
      <c r="AA45" s="299"/>
      <c r="AB45" s="299"/>
      <c r="AC45" s="299"/>
      <c r="AD45" s="299"/>
      <c r="AE45" s="299"/>
      <c r="AF45" s="299"/>
      <c r="AG45" s="299"/>
      <c r="AH45" s="299"/>
      <c r="AI45" s="299"/>
      <c r="AJ45" s="299"/>
      <c r="AK45" s="299"/>
      <c r="AL45" s="299"/>
      <c r="AM45" s="299"/>
      <c r="AN45" s="299"/>
      <c r="AO45" s="299"/>
      <c r="AR45" s="47"/>
    </row>
    <row r="46" spans="1:57" s="2" customFormat="1" ht="6.95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3"/>
      <c r="BE46" s="32"/>
    </row>
    <row r="47" spans="1:57" s="2" customFormat="1" ht="12" customHeight="1" x14ac:dyDescent="0.2">
      <c r="A47" s="32"/>
      <c r="B47" s="33"/>
      <c r="C47" s="27" t="s">
        <v>21</v>
      </c>
      <c r="D47" s="32"/>
      <c r="E47" s="32"/>
      <c r="F47" s="32"/>
      <c r="G47" s="32"/>
      <c r="H47" s="32"/>
      <c r="I47" s="32"/>
      <c r="J47" s="32"/>
      <c r="K47" s="32"/>
      <c r="L47" s="49" t="str">
        <f>IF(K8="","",K8)</f>
        <v xml:space="preserve"> </v>
      </c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27" t="s">
        <v>23</v>
      </c>
      <c r="AJ47" s="32"/>
      <c r="AK47" s="32"/>
      <c r="AL47" s="32"/>
      <c r="AM47" s="304" t="str">
        <f>IF(AN8= "","",AN8)</f>
        <v>4. 3. 2022</v>
      </c>
      <c r="AN47" s="304"/>
      <c r="AO47" s="32"/>
      <c r="AP47" s="32"/>
      <c r="AQ47" s="32"/>
      <c r="AR47" s="33"/>
      <c r="BE47" s="32"/>
    </row>
    <row r="48" spans="1:57" s="2" customFormat="1" ht="6.95" customHeight="1" x14ac:dyDescent="0.2">
      <c r="A48" s="32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3"/>
      <c r="BE48" s="32"/>
    </row>
    <row r="49" spans="1:91" s="2" customFormat="1" ht="15.2" customHeight="1" x14ac:dyDescent="0.2">
      <c r="A49" s="32"/>
      <c r="B49" s="33"/>
      <c r="C49" s="27" t="s">
        <v>25</v>
      </c>
      <c r="D49" s="32"/>
      <c r="E49" s="32"/>
      <c r="F49" s="32"/>
      <c r="G49" s="32"/>
      <c r="H49" s="32"/>
      <c r="I49" s="32"/>
      <c r="J49" s="32"/>
      <c r="K49" s="32"/>
      <c r="L49" s="4" t="str">
        <f>IF(E11= "","",E11)</f>
        <v>Město Broumov, třída Masarykova 239</v>
      </c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27" t="s">
        <v>31</v>
      </c>
      <c r="AJ49" s="32"/>
      <c r="AK49" s="32"/>
      <c r="AL49" s="32"/>
      <c r="AM49" s="305" t="str">
        <f>IF(E17="","",E17)</f>
        <v xml:space="preserve"> </v>
      </c>
      <c r="AN49" s="306"/>
      <c r="AO49" s="306"/>
      <c r="AP49" s="306"/>
      <c r="AQ49" s="32"/>
      <c r="AR49" s="33"/>
      <c r="AS49" s="293" t="s">
        <v>50</v>
      </c>
      <c r="AT49" s="294"/>
      <c r="AU49" s="51"/>
      <c r="AV49" s="51"/>
      <c r="AW49" s="51"/>
      <c r="AX49" s="51"/>
      <c r="AY49" s="51"/>
      <c r="AZ49" s="51"/>
      <c r="BA49" s="51"/>
      <c r="BB49" s="51"/>
      <c r="BC49" s="51"/>
      <c r="BD49" s="52"/>
      <c r="BE49" s="32"/>
    </row>
    <row r="50" spans="1:91" s="2" customFormat="1" ht="15.2" customHeight="1" x14ac:dyDescent="0.2">
      <c r="A50" s="32"/>
      <c r="B50" s="33"/>
      <c r="C50" s="27" t="s">
        <v>29</v>
      </c>
      <c r="D50" s="32"/>
      <c r="E50" s="32"/>
      <c r="F50" s="32"/>
      <c r="G50" s="32"/>
      <c r="H50" s="32"/>
      <c r="I50" s="32"/>
      <c r="J50" s="32"/>
      <c r="K50" s="32"/>
      <c r="L50" s="4" t="str">
        <f>IF(E14= "Vyplň údaj","",E14)</f>
        <v/>
      </c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27" t="s">
        <v>33</v>
      </c>
      <c r="AJ50" s="32"/>
      <c r="AK50" s="32"/>
      <c r="AL50" s="32"/>
      <c r="AM50" s="305" t="str">
        <f>IF(E20="","",E20)</f>
        <v xml:space="preserve"> </v>
      </c>
      <c r="AN50" s="306"/>
      <c r="AO50" s="306"/>
      <c r="AP50" s="306"/>
      <c r="AQ50" s="32"/>
      <c r="AR50" s="33"/>
      <c r="AS50" s="295"/>
      <c r="AT50" s="296"/>
      <c r="AU50" s="53"/>
      <c r="AV50" s="53"/>
      <c r="AW50" s="53"/>
      <c r="AX50" s="53"/>
      <c r="AY50" s="53"/>
      <c r="AZ50" s="53"/>
      <c r="BA50" s="53"/>
      <c r="BB50" s="53"/>
      <c r="BC50" s="53"/>
      <c r="BD50" s="54"/>
      <c r="BE50" s="32"/>
    </row>
    <row r="51" spans="1:91" s="2" customFormat="1" ht="10.9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3"/>
      <c r="AS51" s="295"/>
      <c r="AT51" s="296"/>
      <c r="AU51" s="53"/>
      <c r="AV51" s="53"/>
      <c r="AW51" s="53"/>
      <c r="AX51" s="53"/>
      <c r="AY51" s="53"/>
      <c r="AZ51" s="53"/>
      <c r="BA51" s="53"/>
      <c r="BB51" s="53"/>
      <c r="BC51" s="53"/>
      <c r="BD51" s="54"/>
      <c r="BE51" s="32"/>
    </row>
    <row r="52" spans="1:91" s="2" customFormat="1" ht="29.25" customHeight="1" x14ac:dyDescent="0.2">
      <c r="A52" s="32"/>
      <c r="B52" s="33"/>
      <c r="C52" s="272" t="s">
        <v>51</v>
      </c>
      <c r="D52" s="271"/>
      <c r="E52" s="271"/>
      <c r="F52" s="271"/>
      <c r="G52" s="271"/>
      <c r="H52" s="55"/>
      <c r="I52" s="270" t="s">
        <v>52</v>
      </c>
      <c r="J52" s="271"/>
      <c r="K52" s="271"/>
      <c r="L52" s="271"/>
      <c r="M52" s="271"/>
      <c r="N52" s="271"/>
      <c r="O52" s="271"/>
      <c r="P52" s="271"/>
      <c r="Q52" s="271"/>
      <c r="R52" s="271"/>
      <c r="S52" s="271"/>
      <c r="T52" s="271"/>
      <c r="U52" s="271"/>
      <c r="V52" s="271"/>
      <c r="W52" s="271"/>
      <c r="X52" s="271"/>
      <c r="Y52" s="271"/>
      <c r="Z52" s="271"/>
      <c r="AA52" s="271"/>
      <c r="AB52" s="271"/>
      <c r="AC52" s="271"/>
      <c r="AD52" s="271"/>
      <c r="AE52" s="271"/>
      <c r="AF52" s="271"/>
      <c r="AG52" s="292" t="s">
        <v>53</v>
      </c>
      <c r="AH52" s="271"/>
      <c r="AI52" s="271"/>
      <c r="AJ52" s="271"/>
      <c r="AK52" s="271"/>
      <c r="AL52" s="271"/>
      <c r="AM52" s="271"/>
      <c r="AN52" s="270" t="s">
        <v>54</v>
      </c>
      <c r="AO52" s="271"/>
      <c r="AP52" s="271"/>
      <c r="AQ52" s="56" t="s">
        <v>55</v>
      </c>
      <c r="AR52" s="33"/>
      <c r="AS52" s="57" t="s">
        <v>56</v>
      </c>
      <c r="AT52" s="58" t="s">
        <v>57</v>
      </c>
      <c r="AU52" s="58" t="s">
        <v>58</v>
      </c>
      <c r="AV52" s="58" t="s">
        <v>59</v>
      </c>
      <c r="AW52" s="58" t="s">
        <v>60</v>
      </c>
      <c r="AX52" s="58" t="s">
        <v>61</v>
      </c>
      <c r="AY52" s="58" t="s">
        <v>62</v>
      </c>
      <c r="AZ52" s="58" t="s">
        <v>63</v>
      </c>
      <c r="BA52" s="58" t="s">
        <v>64</v>
      </c>
      <c r="BB52" s="58" t="s">
        <v>65</v>
      </c>
      <c r="BC52" s="58" t="s">
        <v>66</v>
      </c>
      <c r="BD52" s="59" t="s">
        <v>67</v>
      </c>
      <c r="BE52" s="32"/>
    </row>
    <row r="53" spans="1:91" s="2" customFormat="1" ht="10.9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3"/>
      <c r="AS53" s="60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2"/>
      <c r="BE53" s="32"/>
    </row>
    <row r="54" spans="1:91" s="6" customFormat="1" ht="32.450000000000003" customHeight="1" x14ac:dyDescent="0.2">
      <c r="B54" s="63"/>
      <c r="C54" s="64" t="s">
        <v>68</v>
      </c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300">
        <f>ROUND(SUM(AG55:AG64),2)</f>
        <v>0</v>
      </c>
      <c r="AH54" s="300"/>
      <c r="AI54" s="300"/>
      <c r="AJ54" s="300"/>
      <c r="AK54" s="300"/>
      <c r="AL54" s="300"/>
      <c r="AM54" s="300"/>
      <c r="AN54" s="297">
        <f t="shared" ref="AN54:AN64" si="0">SUM(AG54,AT54)</f>
        <v>0</v>
      </c>
      <c r="AO54" s="297"/>
      <c r="AP54" s="297"/>
      <c r="AQ54" s="67" t="s">
        <v>3</v>
      </c>
      <c r="AR54" s="63"/>
      <c r="AS54" s="68">
        <f>ROUND(SUM(AS55:AS64),2)</f>
        <v>0</v>
      </c>
      <c r="AT54" s="69">
        <f t="shared" ref="AT54:AT64" si="1">ROUND(SUM(AV54:AW54),2)</f>
        <v>0</v>
      </c>
      <c r="AU54" s="70">
        <f>ROUND(SUM(AU55:AU64),5)</f>
        <v>0</v>
      </c>
      <c r="AV54" s="69">
        <f>ROUND(AZ54*L29,2)</f>
        <v>0</v>
      </c>
      <c r="AW54" s="69">
        <f>SUM(AW55:AW64)</f>
        <v>0</v>
      </c>
      <c r="AX54" s="69">
        <f>ROUND(BB54*L29,2)</f>
        <v>0</v>
      </c>
      <c r="AY54" s="69">
        <f>ROUND(BC54*L30,2)</f>
        <v>0</v>
      </c>
      <c r="AZ54" s="69">
        <f>ROUND(SUM(AZ55:AZ64),2)</f>
        <v>0</v>
      </c>
      <c r="BA54" s="69">
        <f>ROUND(SUM(BA55:BA64),2)</f>
        <v>0</v>
      </c>
      <c r="BB54" s="69">
        <f>ROUND(SUM(BB55:BB64),2)</f>
        <v>0</v>
      </c>
      <c r="BC54" s="69">
        <f>ROUND(SUM(BC55:BC64),2)</f>
        <v>0</v>
      </c>
      <c r="BD54" s="71">
        <f>ROUND(SUM(BD55:BD64),2)</f>
        <v>0</v>
      </c>
      <c r="BS54" s="72" t="s">
        <v>69</v>
      </c>
      <c r="BT54" s="72" t="s">
        <v>70</v>
      </c>
      <c r="BU54" s="73" t="s">
        <v>71</v>
      </c>
      <c r="BV54" s="72" t="s">
        <v>72</v>
      </c>
      <c r="BW54" s="72" t="s">
        <v>5</v>
      </c>
      <c r="BX54" s="72" t="s">
        <v>73</v>
      </c>
      <c r="CL54" s="72" t="s">
        <v>3</v>
      </c>
    </row>
    <row r="55" spans="1:91" s="7" customFormat="1" ht="16.5" customHeight="1" x14ac:dyDescent="0.2">
      <c r="A55" s="74" t="s">
        <v>74</v>
      </c>
      <c r="B55" s="75"/>
      <c r="C55" s="76"/>
      <c r="D55" s="269" t="s">
        <v>75</v>
      </c>
      <c r="E55" s="269"/>
      <c r="F55" s="269"/>
      <c r="G55" s="269"/>
      <c r="H55" s="269"/>
      <c r="I55" s="77"/>
      <c r="J55" s="269" t="s">
        <v>76</v>
      </c>
      <c r="K55" s="269"/>
      <c r="L55" s="269"/>
      <c r="M55" s="269"/>
      <c r="N55" s="269"/>
      <c r="O55" s="269"/>
      <c r="P55" s="269"/>
      <c r="Q55" s="269"/>
      <c r="R55" s="269"/>
      <c r="S55" s="269"/>
      <c r="T55" s="269"/>
      <c r="U55" s="269"/>
      <c r="V55" s="269"/>
      <c r="W55" s="269"/>
      <c r="X55" s="269"/>
      <c r="Y55" s="269"/>
      <c r="Z55" s="269"/>
      <c r="AA55" s="269"/>
      <c r="AB55" s="269"/>
      <c r="AC55" s="269"/>
      <c r="AD55" s="269"/>
      <c r="AE55" s="269"/>
      <c r="AF55" s="269"/>
      <c r="AG55" s="290">
        <f>'D.1.1 - Architektonicko-s...'!J30</f>
        <v>0</v>
      </c>
      <c r="AH55" s="291"/>
      <c r="AI55" s="291"/>
      <c r="AJ55" s="291"/>
      <c r="AK55" s="291"/>
      <c r="AL55" s="291"/>
      <c r="AM55" s="291"/>
      <c r="AN55" s="290">
        <f t="shared" si="0"/>
        <v>0</v>
      </c>
      <c r="AO55" s="291"/>
      <c r="AP55" s="291"/>
      <c r="AQ55" s="78" t="s">
        <v>77</v>
      </c>
      <c r="AR55" s="75"/>
      <c r="AS55" s="79">
        <v>0</v>
      </c>
      <c r="AT55" s="80">
        <f t="shared" si="1"/>
        <v>0</v>
      </c>
      <c r="AU55" s="81">
        <f>'D.1.1 - Architektonicko-s...'!P106</f>
        <v>0</v>
      </c>
      <c r="AV55" s="80">
        <f>'D.1.1 - Architektonicko-s...'!J33</f>
        <v>0</v>
      </c>
      <c r="AW55" s="80">
        <f>'D.1.1 - Architektonicko-s...'!J34</f>
        <v>0</v>
      </c>
      <c r="AX55" s="80">
        <f>'D.1.1 - Architektonicko-s...'!J35</f>
        <v>0</v>
      </c>
      <c r="AY55" s="80">
        <f>'D.1.1 - Architektonicko-s...'!J36</f>
        <v>0</v>
      </c>
      <c r="AZ55" s="80">
        <f>'D.1.1 - Architektonicko-s...'!F33</f>
        <v>0</v>
      </c>
      <c r="BA55" s="80">
        <f>'D.1.1 - Architektonicko-s...'!F34</f>
        <v>0</v>
      </c>
      <c r="BB55" s="80">
        <f>'D.1.1 - Architektonicko-s...'!F35</f>
        <v>0</v>
      </c>
      <c r="BC55" s="80">
        <f>'D.1.1 - Architektonicko-s...'!F36</f>
        <v>0</v>
      </c>
      <c r="BD55" s="82">
        <f>'D.1.1 - Architektonicko-s...'!F37</f>
        <v>0</v>
      </c>
      <c r="BT55" s="83" t="s">
        <v>78</v>
      </c>
      <c r="BV55" s="83" t="s">
        <v>72</v>
      </c>
      <c r="BW55" s="83" t="s">
        <v>79</v>
      </c>
      <c r="BX55" s="83" t="s">
        <v>5</v>
      </c>
      <c r="CL55" s="83" t="s">
        <v>3</v>
      </c>
      <c r="CM55" s="83" t="s">
        <v>78</v>
      </c>
    </row>
    <row r="56" spans="1:91" s="7" customFormat="1" ht="16.5" customHeight="1" x14ac:dyDescent="0.2">
      <c r="A56" s="74" t="s">
        <v>74</v>
      </c>
      <c r="B56" s="75"/>
      <c r="C56" s="76"/>
      <c r="D56" s="269" t="s">
        <v>80</v>
      </c>
      <c r="E56" s="269"/>
      <c r="F56" s="269"/>
      <c r="G56" s="269"/>
      <c r="H56" s="269"/>
      <c r="I56" s="77"/>
      <c r="J56" s="269" t="s">
        <v>81</v>
      </c>
      <c r="K56" s="269"/>
      <c r="L56" s="269"/>
      <c r="M56" s="269"/>
      <c r="N56" s="269"/>
      <c r="O56" s="269"/>
      <c r="P56" s="269"/>
      <c r="Q56" s="269"/>
      <c r="R56" s="269"/>
      <c r="S56" s="269"/>
      <c r="T56" s="269"/>
      <c r="U56" s="269"/>
      <c r="V56" s="269"/>
      <c r="W56" s="269"/>
      <c r="X56" s="269"/>
      <c r="Y56" s="269"/>
      <c r="Z56" s="269"/>
      <c r="AA56" s="269"/>
      <c r="AB56" s="269"/>
      <c r="AC56" s="269"/>
      <c r="AD56" s="269"/>
      <c r="AE56" s="269"/>
      <c r="AF56" s="269"/>
      <c r="AG56" s="290">
        <f>'D.1.4 - Vytápění'!J30</f>
        <v>0</v>
      </c>
      <c r="AH56" s="291"/>
      <c r="AI56" s="291"/>
      <c r="AJ56" s="291"/>
      <c r="AK56" s="291"/>
      <c r="AL56" s="291"/>
      <c r="AM56" s="291"/>
      <c r="AN56" s="290">
        <f t="shared" si="0"/>
        <v>0</v>
      </c>
      <c r="AO56" s="291"/>
      <c r="AP56" s="291"/>
      <c r="AQ56" s="78" t="s">
        <v>77</v>
      </c>
      <c r="AR56" s="75"/>
      <c r="AS56" s="79">
        <v>0</v>
      </c>
      <c r="AT56" s="80">
        <f t="shared" si="1"/>
        <v>0</v>
      </c>
      <c r="AU56" s="81">
        <f>'D.1.4 - Vytápění'!P85</f>
        <v>0</v>
      </c>
      <c r="AV56" s="80">
        <f>'D.1.4 - Vytápění'!J33</f>
        <v>0</v>
      </c>
      <c r="AW56" s="80">
        <f>'D.1.4 - Vytápění'!J34</f>
        <v>0</v>
      </c>
      <c r="AX56" s="80">
        <f>'D.1.4 - Vytápění'!J35</f>
        <v>0</v>
      </c>
      <c r="AY56" s="80">
        <f>'D.1.4 - Vytápění'!J36</f>
        <v>0</v>
      </c>
      <c r="AZ56" s="80">
        <f>'D.1.4 - Vytápění'!F33</f>
        <v>0</v>
      </c>
      <c r="BA56" s="80">
        <f>'D.1.4 - Vytápění'!F34</f>
        <v>0</v>
      </c>
      <c r="BB56" s="80">
        <f>'D.1.4 - Vytápění'!F35</f>
        <v>0</v>
      </c>
      <c r="BC56" s="80">
        <f>'D.1.4 - Vytápění'!F36</f>
        <v>0</v>
      </c>
      <c r="BD56" s="82">
        <f>'D.1.4 - Vytápění'!F37</f>
        <v>0</v>
      </c>
      <c r="BT56" s="83" t="s">
        <v>78</v>
      </c>
      <c r="BV56" s="83" t="s">
        <v>72</v>
      </c>
      <c r="BW56" s="83" t="s">
        <v>82</v>
      </c>
      <c r="BX56" s="83" t="s">
        <v>5</v>
      </c>
      <c r="CL56" s="83" t="s">
        <v>3</v>
      </c>
      <c r="CM56" s="83" t="s">
        <v>78</v>
      </c>
    </row>
    <row r="57" spans="1:91" s="7" customFormat="1" ht="16.5" customHeight="1" x14ac:dyDescent="0.2">
      <c r="A57" s="74" t="s">
        <v>74</v>
      </c>
      <c r="B57" s="75"/>
      <c r="C57" s="76"/>
      <c r="D57" s="269" t="s">
        <v>83</v>
      </c>
      <c r="E57" s="269"/>
      <c r="F57" s="269"/>
      <c r="G57" s="269"/>
      <c r="H57" s="269"/>
      <c r="I57" s="77"/>
      <c r="J57" s="269" t="s">
        <v>84</v>
      </c>
      <c r="K57" s="269"/>
      <c r="L57" s="269"/>
      <c r="M57" s="269"/>
      <c r="N57" s="269"/>
      <c r="O57" s="269"/>
      <c r="P57" s="269"/>
      <c r="Q57" s="269"/>
      <c r="R57" s="269"/>
      <c r="S57" s="269"/>
      <c r="T57" s="269"/>
      <c r="U57" s="269"/>
      <c r="V57" s="269"/>
      <c r="W57" s="269"/>
      <c r="X57" s="269"/>
      <c r="Y57" s="269"/>
      <c r="Z57" s="269"/>
      <c r="AA57" s="269"/>
      <c r="AB57" s="269"/>
      <c r="AC57" s="269"/>
      <c r="AD57" s="269"/>
      <c r="AE57" s="269"/>
      <c r="AF57" s="269"/>
      <c r="AG57" s="290">
        <f>'D.1.5 - MaR'!J30</f>
        <v>0</v>
      </c>
      <c r="AH57" s="291"/>
      <c r="AI57" s="291"/>
      <c r="AJ57" s="291"/>
      <c r="AK57" s="291"/>
      <c r="AL57" s="291"/>
      <c r="AM57" s="291"/>
      <c r="AN57" s="290">
        <f t="shared" si="0"/>
        <v>0</v>
      </c>
      <c r="AO57" s="291"/>
      <c r="AP57" s="291"/>
      <c r="AQ57" s="78" t="s">
        <v>77</v>
      </c>
      <c r="AR57" s="75"/>
      <c r="AS57" s="79">
        <v>0</v>
      </c>
      <c r="AT57" s="80">
        <f t="shared" si="1"/>
        <v>0</v>
      </c>
      <c r="AU57" s="81">
        <f>'D.1.5 - MaR'!P86</f>
        <v>0</v>
      </c>
      <c r="AV57" s="80">
        <f>'D.1.5 - MaR'!J33</f>
        <v>0</v>
      </c>
      <c r="AW57" s="80">
        <f>'D.1.5 - MaR'!J34</f>
        <v>0</v>
      </c>
      <c r="AX57" s="80">
        <f>'D.1.5 - MaR'!J35</f>
        <v>0</v>
      </c>
      <c r="AY57" s="80">
        <f>'D.1.5 - MaR'!J36</f>
        <v>0</v>
      </c>
      <c r="AZ57" s="80">
        <f>'D.1.5 - MaR'!F33</f>
        <v>0</v>
      </c>
      <c r="BA57" s="80">
        <f>'D.1.5 - MaR'!F34</f>
        <v>0</v>
      </c>
      <c r="BB57" s="80">
        <f>'D.1.5 - MaR'!F35</f>
        <v>0</v>
      </c>
      <c r="BC57" s="80">
        <f>'D.1.5 - MaR'!F36</f>
        <v>0</v>
      </c>
      <c r="BD57" s="82">
        <f>'D.1.5 - MaR'!F37</f>
        <v>0</v>
      </c>
      <c r="BT57" s="83" t="s">
        <v>78</v>
      </c>
      <c r="BV57" s="83" t="s">
        <v>72</v>
      </c>
      <c r="BW57" s="83" t="s">
        <v>85</v>
      </c>
      <c r="BX57" s="83" t="s">
        <v>5</v>
      </c>
      <c r="CL57" s="83" t="s">
        <v>3</v>
      </c>
      <c r="CM57" s="83" t="s">
        <v>78</v>
      </c>
    </row>
    <row r="58" spans="1:91" s="7" customFormat="1" ht="16.5" customHeight="1" x14ac:dyDescent="0.2">
      <c r="A58" s="74" t="s">
        <v>74</v>
      </c>
      <c r="B58" s="75"/>
      <c r="C58" s="76"/>
      <c r="D58" s="269" t="s">
        <v>86</v>
      </c>
      <c r="E58" s="269"/>
      <c r="F58" s="269"/>
      <c r="G58" s="269"/>
      <c r="H58" s="269"/>
      <c r="I58" s="77"/>
      <c r="J58" s="269" t="s">
        <v>87</v>
      </c>
      <c r="K58" s="269"/>
      <c r="L58" s="269"/>
      <c r="M58" s="269"/>
      <c r="N58" s="269"/>
      <c r="O58" s="269"/>
      <c r="P58" s="269"/>
      <c r="Q58" s="269"/>
      <c r="R58" s="269"/>
      <c r="S58" s="269"/>
      <c r="T58" s="269"/>
      <c r="U58" s="269"/>
      <c r="V58" s="269"/>
      <c r="W58" s="269"/>
      <c r="X58" s="269"/>
      <c r="Y58" s="269"/>
      <c r="Z58" s="269"/>
      <c r="AA58" s="269"/>
      <c r="AB58" s="269"/>
      <c r="AC58" s="269"/>
      <c r="AD58" s="269"/>
      <c r="AE58" s="269"/>
      <c r="AF58" s="269"/>
      <c r="AG58" s="290">
        <f>'D.1.6 - Zdravotně-technic...'!J30</f>
        <v>0</v>
      </c>
      <c r="AH58" s="291"/>
      <c r="AI58" s="291"/>
      <c r="AJ58" s="291"/>
      <c r="AK58" s="291"/>
      <c r="AL58" s="291"/>
      <c r="AM58" s="291"/>
      <c r="AN58" s="290">
        <f t="shared" si="0"/>
        <v>0</v>
      </c>
      <c r="AO58" s="291"/>
      <c r="AP58" s="291"/>
      <c r="AQ58" s="78" t="s">
        <v>77</v>
      </c>
      <c r="AR58" s="75"/>
      <c r="AS58" s="79">
        <v>0</v>
      </c>
      <c r="AT58" s="80">
        <f t="shared" si="1"/>
        <v>0</v>
      </c>
      <c r="AU58" s="81">
        <f>'D.1.6 - Zdravotně-technic...'!P86</f>
        <v>0</v>
      </c>
      <c r="AV58" s="80">
        <f>'D.1.6 - Zdravotně-technic...'!J33</f>
        <v>0</v>
      </c>
      <c r="AW58" s="80">
        <f>'D.1.6 - Zdravotně-technic...'!J34</f>
        <v>0</v>
      </c>
      <c r="AX58" s="80">
        <f>'D.1.6 - Zdravotně-technic...'!J35</f>
        <v>0</v>
      </c>
      <c r="AY58" s="80">
        <f>'D.1.6 - Zdravotně-technic...'!J36</f>
        <v>0</v>
      </c>
      <c r="AZ58" s="80">
        <f>'D.1.6 - Zdravotně-technic...'!F33</f>
        <v>0</v>
      </c>
      <c r="BA58" s="80">
        <f>'D.1.6 - Zdravotně-technic...'!F34</f>
        <v>0</v>
      </c>
      <c r="BB58" s="80">
        <f>'D.1.6 - Zdravotně-technic...'!F35</f>
        <v>0</v>
      </c>
      <c r="BC58" s="80">
        <f>'D.1.6 - Zdravotně-technic...'!F36</f>
        <v>0</v>
      </c>
      <c r="BD58" s="82">
        <f>'D.1.6 - Zdravotně-technic...'!F37</f>
        <v>0</v>
      </c>
      <c r="BT58" s="83" t="s">
        <v>78</v>
      </c>
      <c r="BV58" s="83" t="s">
        <v>72</v>
      </c>
      <c r="BW58" s="83" t="s">
        <v>88</v>
      </c>
      <c r="BX58" s="83" t="s">
        <v>5</v>
      </c>
      <c r="CL58" s="83" t="s">
        <v>3</v>
      </c>
      <c r="CM58" s="83" t="s">
        <v>78</v>
      </c>
    </row>
    <row r="59" spans="1:91" s="7" customFormat="1" ht="16.5" customHeight="1" x14ac:dyDescent="0.2">
      <c r="A59" s="74" t="s">
        <v>74</v>
      </c>
      <c r="B59" s="75"/>
      <c r="C59" s="76"/>
      <c r="D59" s="269" t="s">
        <v>89</v>
      </c>
      <c r="E59" s="269"/>
      <c r="F59" s="269"/>
      <c r="G59" s="269"/>
      <c r="H59" s="269"/>
      <c r="I59" s="77"/>
      <c r="J59" s="269" t="s">
        <v>90</v>
      </c>
      <c r="K59" s="269"/>
      <c r="L59" s="269"/>
      <c r="M59" s="269"/>
      <c r="N59" s="269"/>
      <c r="O59" s="269"/>
      <c r="P59" s="269"/>
      <c r="Q59" s="269"/>
      <c r="R59" s="269"/>
      <c r="S59" s="269"/>
      <c r="T59" s="269"/>
      <c r="U59" s="269"/>
      <c r="V59" s="269"/>
      <c r="W59" s="269"/>
      <c r="X59" s="269"/>
      <c r="Y59" s="269"/>
      <c r="Z59" s="269"/>
      <c r="AA59" s="269"/>
      <c r="AB59" s="269"/>
      <c r="AC59" s="269"/>
      <c r="AD59" s="269"/>
      <c r="AE59" s="269"/>
      <c r="AF59" s="269"/>
      <c r="AG59" s="290">
        <f>'D.1.7 - VZT'!J30</f>
        <v>0</v>
      </c>
      <c r="AH59" s="291"/>
      <c r="AI59" s="291"/>
      <c r="AJ59" s="291"/>
      <c r="AK59" s="291"/>
      <c r="AL59" s="291"/>
      <c r="AM59" s="291"/>
      <c r="AN59" s="290">
        <f t="shared" si="0"/>
        <v>0</v>
      </c>
      <c r="AO59" s="291"/>
      <c r="AP59" s="291"/>
      <c r="AQ59" s="78" t="s">
        <v>77</v>
      </c>
      <c r="AR59" s="75"/>
      <c r="AS59" s="79">
        <v>0</v>
      </c>
      <c r="AT59" s="80">
        <f t="shared" si="1"/>
        <v>0</v>
      </c>
      <c r="AU59" s="81">
        <f>'D.1.7 - VZT'!P84</f>
        <v>0</v>
      </c>
      <c r="AV59" s="80">
        <f>'D.1.7 - VZT'!J33</f>
        <v>0</v>
      </c>
      <c r="AW59" s="80">
        <f>'D.1.7 - VZT'!J34</f>
        <v>0</v>
      </c>
      <c r="AX59" s="80">
        <f>'D.1.7 - VZT'!J35</f>
        <v>0</v>
      </c>
      <c r="AY59" s="80">
        <f>'D.1.7 - VZT'!J36</f>
        <v>0</v>
      </c>
      <c r="AZ59" s="80">
        <f>'D.1.7 - VZT'!F33</f>
        <v>0</v>
      </c>
      <c r="BA59" s="80">
        <f>'D.1.7 - VZT'!F34</f>
        <v>0</v>
      </c>
      <c r="BB59" s="80">
        <f>'D.1.7 - VZT'!F35</f>
        <v>0</v>
      </c>
      <c r="BC59" s="80">
        <f>'D.1.7 - VZT'!F36</f>
        <v>0</v>
      </c>
      <c r="BD59" s="82">
        <f>'D.1.7 - VZT'!F37</f>
        <v>0</v>
      </c>
      <c r="BT59" s="83" t="s">
        <v>78</v>
      </c>
      <c r="BV59" s="83" t="s">
        <v>72</v>
      </c>
      <c r="BW59" s="83" t="s">
        <v>91</v>
      </c>
      <c r="BX59" s="83" t="s">
        <v>5</v>
      </c>
      <c r="CL59" s="83" t="s">
        <v>3</v>
      </c>
      <c r="CM59" s="83" t="s">
        <v>92</v>
      </c>
    </row>
    <row r="60" spans="1:91" s="7" customFormat="1" ht="16.5" customHeight="1" x14ac:dyDescent="0.2">
      <c r="A60" s="74" t="s">
        <v>74</v>
      </c>
      <c r="B60" s="75"/>
      <c r="C60" s="76"/>
      <c r="D60" s="269" t="s">
        <v>93</v>
      </c>
      <c r="E60" s="269"/>
      <c r="F60" s="269"/>
      <c r="G60" s="269"/>
      <c r="H60" s="269"/>
      <c r="I60" s="77"/>
      <c r="J60" s="269" t="s">
        <v>94</v>
      </c>
      <c r="K60" s="269"/>
      <c r="L60" s="269"/>
      <c r="M60" s="269"/>
      <c r="N60" s="269"/>
      <c r="O60" s="269"/>
      <c r="P60" s="269"/>
      <c r="Q60" s="269"/>
      <c r="R60" s="269"/>
      <c r="S60" s="269"/>
      <c r="T60" s="269"/>
      <c r="U60" s="269"/>
      <c r="V60" s="269"/>
      <c r="W60" s="269"/>
      <c r="X60" s="269"/>
      <c r="Y60" s="269"/>
      <c r="Z60" s="269"/>
      <c r="AA60" s="269"/>
      <c r="AB60" s="269"/>
      <c r="AC60" s="269"/>
      <c r="AD60" s="269"/>
      <c r="AE60" s="269"/>
      <c r="AF60" s="269"/>
      <c r="AG60" s="290">
        <f>'D.1.8 - Elektroinstalace-...'!J30</f>
        <v>0</v>
      </c>
      <c r="AH60" s="291"/>
      <c r="AI60" s="291"/>
      <c r="AJ60" s="291"/>
      <c r="AK60" s="291"/>
      <c r="AL60" s="291"/>
      <c r="AM60" s="291"/>
      <c r="AN60" s="290">
        <f t="shared" si="0"/>
        <v>0</v>
      </c>
      <c r="AO60" s="291"/>
      <c r="AP60" s="291"/>
      <c r="AQ60" s="78" t="s">
        <v>77</v>
      </c>
      <c r="AR60" s="75"/>
      <c r="AS60" s="79">
        <v>0</v>
      </c>
      <c r="AT60" s="80">
        <f t="shared" si="1"/>
        <v>0</v>
      </c>
      <c r="AU60" s="81">
        <f>'D.1.8 - Elektroinstalace-...'!P87</f>
        <v>0</v>
      </c>
      <c r="AV60" s="80">
        <f>'D.1.8 - Elektroinstalace-...'!J33</f>
        <v>0</v>
      </c>
      <c r="AW60" s="80">
        <f>'D.1.8 - Elektroinstalace-...'!J34</f>
        <v>0</v>
      </c>
      <c r="AX60" s="80">
        <f>'D.1.8 - Elektroinstalace-...'!J35</f>
        <v>0</v>
      </c>
      <c r="AY60" s="80">
        <f>'D.1.8 - Elektroinstalace-...'!J36</f>
        <v>0</v>
      </c>
      <c r="AZ60" s="80">
        <f>'D.1.8 - Elektroinstalace-...'!F33</f>
        <v>0</v>
      </c>
      <c r="BA60" s="80">
        <f>'D.1.8 - Elektroinstalace-...'!F34</f>
        <v>0</v>
      </c>
      <c r="BB60" s="80">
        <f>'D.1.8 - Elektroinstalace-...'!F35</f>
        <v>0</v>
      </c>
      <c r="BC60" s="80">
        <f>'D.1.8 - Elektroinstalace-...'!F36</f>
        <v>0</v>
      </c>
      <c r="BD60" s="82">
        <f>'D.1.8 - Elektroinstalace-...'!F37</f>
        <v>0</v>
      </c>
      <c r="BT60" s="83" t="s">
        <v>78</v>
      </c>
      <c r="BV60" s="83" t="s">
        <v>72</v>
      </c>
      <c r="BW60" s="83" t="s">
        <v>95</v>
      </c>
      <c r="BX60" s="83" t="s">
        <v>5</v>
      </c>
      <c r="CL60" s="83" t="s">
        <v>3</v>
      </c>
      <c r="CM60" s="83" t="s">
        <v>78</v>
      </c>
    </row>
    <row r="61" spans="1:91" s="7" customFormat="1" ht="16.5" customHeight="1" x14ac:dyDescent="0.2">
      <c r="A61" s="74" t="s">
        <v>74</v>
      </c>
      <c r="B61" s="75"/>
      <c r="C61" s="76"/>
      <c r="D61" s="269" t="s">
        <v>96</v>
      </c>
      <c r="E61" s="269"/>
      <c r="F61" s="269"/>
      <c r="G61" s="269"/>
      <c r="H61" s="269"/>
      <c r="I61" s="77"/>
      <c r="J61" s="269" t="s">
        <v>97</v>
      </c>
      <c r="K61" s="269"/>
      <c r="L61" s="269"/>
      <c r="M61" s="269"/>
      <c r="N61" s="269"/>
      <c r="O61" s="269"/>
      <c r="P61" s="269"/>
      <c r="Q61" s="269"/>
      <c r="R61" s="269"/>
      <c r="S61" s="269"/>
      <c r="T61" s="269"/>
      <c r="U61" s="269"/>
      <c r="V61" s="269"/>
      <c r="W61" s="269"/>
      <c r="X61" s="269"/>
      <c r="Y61" s="269"/>
      <c r="Z61" s="269"/>
      <c r="AA61" s="269"/>
      <c r="AB61" s="269"/>
      <c r="AC61" s="269"/>
      <c r="AD61" s="269"/>
      <c r="AE61" s="269"/>
      <c r="AF61" s="269"/>
      <c r="AG61" s="290">
        <f>'D.1.9 - Elektroinstalace-...'!J30</f>
        <v>0</v>
      </c>
      <c r="AH61" s="291"/>
      <c r="AI61" s="291"/>
      <c r="AJ61" s="291"/>
      <c r="AK61" s="291"/>
      <c r="AL61" s="291"/>
      <c r="AM61" s="291"/>
      <c r="AN61" s="290">
        <f t="shared" si="0"/>
        <v>0</v>
      </c>
      <c r="AO61" s="291"/>
      <c r="AP61" s="291"/>
      <c r="AQ61" s="78" t="s">
        <v>77</v>
      </c>
      <c r="AR61" s="75"/>
      <c r="AS61" s="79">
        <v>0</v>
      </c>
      <c r="AT61" s="80">
        <f t="shared" si="1"/>
        <v>0</v>
      </c>
      <c r="AU61" s="81">
        <f>'D.1.9 - Elektroinstalace-...'!P104</f>
        <v>0</v>
      </c>
      <c r="AV61" s="80">
        <f>'D.1.9 - Elektroinstalace-...'!J33</f>
        <v>0</v>
      </c>
      <c r="AW61" s="80">
        <f>'D.1.9 - Elektroinstalace-...'!J34</f>
        <v>0</v>
      </c>
      <c r="AX61" s="80">
        <f>'D.1.9 - Elektroinstalace-...'!J35</f>
        <v>0</v>
      </c>
      <c r="AY61" s="80">
        <f>'D.1.9 - Elektroinstalace-...'!J36</f>
        <v>0</v>
      </c>
      <c r="AZ61" s="80">
        <f>'D.1.9 - Elektroinstalace-...'!F33</f>
        <v>0</v>
      </c>
      <c r="BA61" s="80">
        <f>'D.1.9 - Elektroinstalace-...'!F34</f>
        <v>0</v>
      </c>
      <c r="BB61" s="80">
        <f>'D.1.9 - Elektroinstalace-...'!F35</f>
        <v>0</v>
      </c>
      <c r="BC61" s="80">
        <f>'D.1.9 - Elektroinstalace-...'!F36</f>
        <v>0</v>
      </c>
      <c r="BD61" s="82">
        <f>'D.1.9 - Elektroinstalace-...'!F37</f>
        <v>0</v>
      </c>
      <c r="BT61" s="83" t="s">
        <v>78</v>
      </c>
      <c r="BV61" s="83" t="s">
        <v>72</v>
      </c>
      <c r="BW61" s="83" t="s">
        <v>98</v>
      </c>
      <c r="BX61" s="83" t="s">
        <v>5</v>
      </c>
      <c r="CL61" s="83" t="s">
        <v>3</v>
      </c>
      <c r="CM61" s="83" t="s">
        <v>78</v>
      </c>
    </row>
    <row r="62" spans="1:91" s="7" customFormat="1" ht="16.5" customHeight="1" x14ac:dyDescent="0.2">
      <c r="A62" s="74" t="s">
        <v>74</v>
      </c>
      <c r="B62" s="75"/>
      <c r="C62" s="76"/>
      <c r="D62" s="269" t="s">
        <v>99</v>
      </c>
      <c r="E62" s="269"/>
      <c r="F62" s="269"/>
      <c r="G62" s="269"/>
      <c r="H62" s="269"/>
      <c r="I62" s="77"/>
      <c r="J62" s="269" t="s">
        <v>100</v>
      </c>
      <c r="K62" s="269"/>
      <c r="L62" s="269"/>
      <c r="M62" s="269"/>
      <c r="N62" s="269"/>
      <c r="O62" s="269"/>
      <c r="P62" s="269"/>
      <c r="Q62" s="269"/>
      <c r="R62" s="269"/>
      <c r="S62" s="269"/>
      <c r="T62" s="269"/>
      <c r="U62" s="269"/>
      <c r="V62" s="269"/>
      <c r="W62" s="269"/>
      <c r="X62" s="269"/>
      <c r="Y62" s="269"/>
      <c r="Z62" s="269"/>
      <c r="AA62" s="269"/>
      <c r="AB62" s="269"/>
      <c r="AC62" s="269"/>
      <c r="AD62" s="269"/>
      <c r="AE62" s="269"/>
      <c r="AF62" s="269"/>
      <c r="AG62" s="290">
        <f>'D.1.10 - EPS'!J30</f>
        <v>0</v>
      </c>
      <c r="AH62" s="291"/>
      <c r="AI62" s="291"/>
      <c r="AJ62" s="291"/>
      <c r="AK62" s="291"/>
      <c r="AL62" s="291"/>
      <c r="AM62" s="291"/>
      <c r="AN62" s="290">
        <f t="shared" si="0"/>
        <v>0</v>
      </c>
      <c r="AO62" s="291"/>
      <c r="AP62" s="291"/>
      <c r="AQ62" s="78" t="s">
        <v>77</v>
      </c>
      <c r="AR62" s="75"/>
      <c r="AS62" s="79">
        <v>0</v>
      </c>
      <c r="AT62" s="80">
        <f t="shared" si="1"/>
        <v>0</v>
      </c>
      <c r="AU62" s="81">
        <f>'D.1.10 - EPS'!P83</f>
        <v>0</v>
      </c>
      <c r="AV62" s="80">
        <f>'D.1.10 - EPS'!J33</f>
        <v>0</v>
      </c>
      <c r="AW62" s="80">
        <f>'D.1.10 - EPS'!J34</f>
        <v>0</v>
      </c>
      <c r="AX62" s="80">
        <f>'D.1.10 - EPS'!J35</f>
        <v>0</v>
      </c>
      <c r="AY62" s="80">
        <f>'D.1.10 - EPS'!J36</f>
        <v>0</v>
      </c>
      <c r="AZ62" s="80">
        <f>'D.1.10 - EPS'!F33</f>
        <v>0</v>
      </c>
      <c r="BA62" s="80">
        <f>'D.1.10 - EPS'!F34</f>
        <v>0</v>
      </c>
      <c r="BB62" s="80">
        <f>'D.1.10 - EPS'!F35</f>
        <v>0</v>
      </c>
      <c r="BC62" s="80">
        <f>'D.1.10 - EPS'!F36</f>
        <v>0</v>
      </c>
      <c r="BD62" s="82">
        <f>'D.1.10 - EPS'!F37</f>
        <v>0</v>
      </c>
      <c r="BT62" s="83" t="s">
        <v>78</v>
      </c>
      <c r="BV62" s="83" t="s">
        <v>72</v>
      </c>
      <c r="BW62" s="83" t="s">
        <v>101</v>
      </c>
      <c r="BX62" s="83" t="s">
        <v>5</v>
      </c>
      <c r="CL62" s="83" t="s">
        <v>3</v>
      </c>
      <c r="CM62" s="83" t="s">
        <v>78</v>
      </c>
    </row>
    <row r="63" spans="1:91" s="7" customFormat="1" ht="16.5" customHeight="1" x14ac:dyDescent="0.2">
      <c r="A63" s="74" t="s">
        <v>74</v>
      </c>
      <c r="B63" s="75"/>
      <c r="C63" s="76"/>
      <c r="D63" s="269" t="s">
        <v>102</v>
      </c>
      <c r="E63" s="269"/>
      <c r="F63" s="269"/>
      <c r="G63" s="269"/>
      <c r="H63" s="269"/>
      <c r="I63" s="77"/>
      <c r="J63" s="269" t="s">
        <v>103</v>
      </c>
      <c r="K63" s="269"/>
      <c r="L63" s="269"/>
      <c r="M63" s="269"/>
      <c r="N63" s="269"/>
      <c r="O63" s="269"/>
      <c r="P63" s="269"/>
      <c r="Q63" s="269"/>
      <c r="R63" s="269"/>
      <c r="S63" s="269"/>
      <c r="T63" s="269"/>
      <c r="U63" s="269"/>
      <c r="V63" s="269"/>
      <c r="W63" s="269"/>
      <c r="X63" s="269"/>
      <c r="Y63" s="269"/>
      <c r="Z63" s="269"/>
      <c r="AA63" s="269"/>
      <c r="AB63" s="269"/>
      <c r="AC63" s="269"/>
      <c r="AD63" s="269"/>
      <c r="AE63" s="269"/>
      <c r="AF63" s="269"/>
      <c r="AG63" s="290">
        <f>'D.1.12 - Pokojový zvedací...'!J30</f>
        <v>0</v>
      </c>
      <c r="AH63" s="291"/>
      <c r="AI63" s="291"/>
      <c r="AJ63" s="291"/>
      <c r="AK63" s="291"/>
      <c r="AL63" s="291"/>
      <c r="AM63" s="291"/>
      <c r="AN63" s="290">
        <f t="shared" si="0"/>
        <v>0</v>
      </c>
      <c r="AO63" s="291"/>
      <c r="AP63" s="291"/>
      <c r="AQ63" s="78" t="s">
        <v>77</v>
      </c>
      <c r="AR63" s="75"/>
      <c r="AS63" s="79">
        <v>0</v>
      </c>
      <c r="AT63" s="80">
        <f t="shared" si="1"/>
        <v>0</v>
      </c>
      <c r="AU63" s="81">
        <f>'D.1.12 - Pokojový zvedací...'!P81</f>
        <v>0</v>
      </c>
      <c r="AV63" s="80">
        <f>'D.1.12 - Pokojový zvedací...'!J33</f>
        <v>0</v>
      </c>
      <c r="AW63" s="80">
        <f>'D.1.12 - Pokojový zvedací...'!J34</f>
        <v>0</v>
      </c>
      <c r="AX63" s="80">
        <f>'D.1.12 - Pokojový zvedací...'!J35</f>
        <v>0</v>
      </c>
      <c r="AY63" s="80">
        <f>'D.1.12 - Pokojový zvedací...'!J36</f>
        <v>0</v>
      </c>
      <c r="AZ63" s="80">
        <f>'D.1.12 - Pokojový zvedací...'!F33</f>
        <v>0</v>
      </c>
      <c r="BA63" s="80">
        <f>'D.1.12 - Pokojový zvedací...'!F34</f>
        <v>0</v>
      </c>
      <c r="BB63" s="80">
        <f>'D.1.12 - Pokojový zvedací...'!F35</f>
        <v>0</v>
      </c>
      <c r="BC63" s="80">
        <f>'D.1.12 - Pokojový zvedací...'!F36</f>
        <v>0</v>
      </c>
      <c r="BD63" s="82">
        <f>'D.1.12 - Pokojový zvedací...'!F37</f>
        <v>0</v>
      </c>
      <c r="BT63" s="83" t="s">
        <v>78</v>
      </c>
      <c r="BV63" s="83" t="s">
        <v>72</v>
      </c>
      <c r="BW63" s="83" t="s">
        <v>104</v>
      </c>
      <c r="BX63" s="83" t="s">
        <v>5</v>
      </c>
      <c r="CL63" s="83" t="s">
        <v>3</v>
      </c>
      <c r="CM63" s="83" t="s">
        <v>78</v>
      </c>
    </row>
    <row r="64" spans="1:91" s="7" customFormat="1" ht="16.5" customHeight="1" x14ac:dyDescent="0.2">
      <c r="A64" s="74" t="s">
        <v>74</v>
      </c>
      <c r="B64" s="75"/>
      <c r="C64" s="76"/>
      <c r="D64" s="269" t="s">
        <v>105</v>
      </c>
      <c r="E64" s="269"/>
      <c r="F64" s="269"/>
      <c r="G64" s="269"/>
      <c r="H64" s="269"/>
      <c r="I64" s="77"/>
      <c r="J64" s="269" t="s">
        <v>106</v>
      </c>
      <c r="K64" s="269"/>
      <c r="L64" s="269"/>
      <c r="M64" s="269"/>
      <c r="N64" s="269"/>
      <c r="O64" s="269"/>
      <c r="P64" s="269"/>
      <c r="Q64" s="269"/>
      <c r="R64" s="269"/>
      <c r="S64" s="269"/>
      <c r="T64" s="269"/>
      <c r="U64" s="269"/>
      <c r="V64" s="269"/>
      <c r="W64" s="269"/>
      <c r="X64" s="269"/>
      <c r="Y64" s="269"/>
      <c r="Z64" s="269"/>
      <c r="AA64" s="269"/>
      <c r="AB64" s="269"/>
      <c r="AC64" s="269"/>
      <c r="AD64" s="269"/>
      <c r="AE64" s="269"/>
      <c r="AF64" s="269"/>
      <c r="AG64" s="290">
        <f>'VON - Vedlejší a ostatní ...'!J30</f>
        <v>0</v>
      </c>
      <c r="AH64" s="291"/>
      <c r="AI64" s="291"/>
      <c r="AJ64" s="291"/>
      <c r="AK64" s="291"/>
      <c r="AL64" s="291"/>
      <c r="AM64" s="291"/>
      <c r="AN64" s="290">
        <f t="shared" si="0"/>
        <v>0</v>
      </c>
      <c r="AO64" s="291"/>
      <c r="AP64" s="291"/>
      <c r="AQ64" s="78" t="s">
        <v>77</v>
      </c>
      <c r="AR64" s="75"/>
      <c r="AS64" s="84">
        <v>0</v>
      </c>
      <c r="AT64" s="85">
        <f t="shared" si="1"/>
        <v>0</v>
      </c>
      <c r="AU64" s="86">
        <f>'VON - Vedlejší a ostatní ...'!P83</f>
        <v>0</v>
      </c>
      <c r="AV64" s="85">
        <f>'VON - Vedlejší a ostatní ...'!J33</f>
        <v>0</v>
      </c>
      <c r="AW64" s="85">
        <f>'VON - Vedlejší a ostatní ...'!J34</f>
        <v>0</v>
      </c>
      <c r="AX64" s="85">
        <f>'VON - Vedlejší a ostatní ...'!J35</f>
        <v>0</v>
      </c>
      <c r="AY64" s="85">
        <f>'VON - Vedlejší a ostatní ...'!J36</f>
        <v>0</v>
      </c>
      <c r="AZ64" s="85">
        <f>'VON - Vedlejší a ostatní ...'!F33</f>
        <v>0</v>
      </c>
      <c r="BA64" s="85">
        <f>'VON - Vedlejší a ostatní ...'!F34</f>
        <v>0</v>
      </c>
      <c r="BB64" s="85">
        <f>'VON - Vedlejší a ostatní ...'!F35</f>
        <v>0</v>
      </c>
      <c r="BC64" s="85">
        <f>'VON - Vedlejší a ostatní ...'!F36</f>
        <v>0</v>
      </c>
      <c r="BD64" s="87">
        <f>'VON - Vedlejší a ostatní ...'!F37</f>
        <v>0</v>
      </c>
      <c r="BT64" s="83" t="s">
        <v>78</v>
      </c>
      <c r="BV64" s="83" t="s">
        <v>72</v>
      </c>
      <c r="BW64" s="83" t="s">
        <v>107</v>
      </c>
      <c r="BX64" s="83" t="s">
        <v>5</v>
      </c>
      <c r="CL64" s="83" t="s">
        <v>3</v>
      </c>
      <c r="CM64" s="83" t="s">
        <v>78</v>
      </c>
    </row>
    <row r="65" spans="1:57" s="2" customFormat="1" ht="30" customHeight="1" x14ac:dyDescent="0.2">
      <c r="A65" s="32"/>
      <c r="B65" s="33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3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s="2" customFormat="1" ht="6.95" customHeight="1" x14ac:dyDescent="0.2">
      <c r="A66" s="32"/>
      <c r="B66" s="42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33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</sheetData>
  <mergeCells count="78">
    <mergeCell ref="AG64:AM64"/>
    <mergeCell ref="AG56:AM56"/>
    <mergeCell ref="AG58:AM58"/>
    <mergeCell ref="AM47:AN47"/>
    <mergeCell ref="AM49:AP49"/>
    <mergeCell ref="AM50:AP50"/>
    <mergeCell ref="AN64:AP64"/>
    <mergeCell ref="AN63:AP63"/>
    <mergeCell ref="AN57:AP57"/>
    <mergeCell ref="AN52:AP52"/>
    <mergeCell ref="AN62:AP62"/>
    <mergeCell ref="AN61:AP61"/>
    <mergeCell ref="AN56:AP56"/>
    <mergeCell ref="AN60:AP60"/>
    <mergeCell ref="AN58:AP58"/>
    <mergeCell ref="AN59:AP59"/>
    <mergeCell ref="AR2:BE2"/>
    <mergeCell ref="AG63:AM63"/>
    <mergeCell ref="AG62:AM62"/>
    <mergeCell ref="AG52:AM52"/>
    <mergeCell ref="AG60:AM60"/>
    <mergeCell ref="AG55:AM55"/>
    <mergeCell ref="AG59:AM59"/>
    <mergeCell ref="AG61:AM61"/>
    <mergeCell ref="AG57:AM57"/>
    <mergeCell ref="AN55:AP55"/>
    <mergeCell ref="AS49:AT51"/>
    <mergeCell ref="AN54:AP54"/>
    <mergeCell ref="AK33:AO33"/>
    <mergeCell ref="L45:AO45"/>
    <mergeCell ref="AG54:AM54"/>
    <mergeCell ref="BE5:BE32"/>
    <mergeCell ref="L33:P33"/>
    <mergeCell ref="W33:AE33"/>
    <mergeCell ref="AK35:AO35"/>
    <mergeCell ref="X35:AB35"/>
    <mergeCell ref="W30:AE30"/>
    <mergeCell ref="L31:P31"/>
    <mergeCell ref="W31:AE31"/>
    <mergeCell ref="AK31:AO31"/>
    <mergeCell ref="AK32:AO32"/>
    <mergeCell ref="L32:P32"/>
    <mergeCell ref="W32:AE32"/>
    <mergeCell ref="AK30:AO30"/>
    <mergeCell ref="L30:P30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D62:H62"/>
    <mergeCell ref="D63:H63"/>
    <mergeCell ref="D64:H64"/>
    <mergeCell ref="I52:AF52"/>
    <mergeCell ref="J61:AF61"/>
    <mergeCell ref="J60:AF60"/>
    <mergeCell ref="J62:AF62"/>
    <mergeCell ref="J63:AF63"/>
    <mergeCell ref="J59:AF59"/>
    <mergeCell ref="J57:AF57"/>
    <mergeCell ref="J58:AF58"/>
    <mergeCell ref="J64:AF64"/>
    <mergeCell ref="J56:AF56"/>
    <mergeCell ref="J55:AF55"/>
    <mergeCell ref="C52:G52"/>
    <mergeCell ref="D61:H61"/>
    <mergeCell ref="D58:H58"/>
    <mergeCell ref="D55:H55"/>
    <mergeCell ref="D59:H59"/>
    <mergeCell ref="D60:H60"/>
    <mergeCell ref="D56:H56"/>
    <mergeCell ref="D57:H57"/>
  </mergeCells>
  <hyperlinks>
    <hyperlink ref="A55" location="'D.1.1 - Architektonicko-s...'!C2" display="/" xr:uid="{00000000-0004-0000-0000-000000000000}"/>
    <hyperlink ref="A56" location="'D.1.4 - Vytápění'!C2" display="/" xr:uid="{00000000-0004-0000-0000-000001000000}"/>
    <hyperlink ref="A57" location="'D.1.5 - MaR'!C2" display="/" xr:uid="{00000000-0004-0000-0000-000002000000}"/>
    <hyperlink ref="A58" location="'D.1.6 - Zdravotně-technic...'!C2" display="/" xr:uid="{00000000-0004-0000-0000-000003000000}"/>
    <hyperlink ref="A59" location="'D.1.7 - VZT'!C2" display="/" xr:uid="{00000000-0004-0000-0000-000004000000}"/>
    <hyperlink ref="A60" location="'D.1.8 - Elektroinstalace-...'!C2" display="/" xr:uid="{00000000-0004-0000-0000-000005000000}"/>
    <hyperlink ref="A61" location="'D.1.9 - Elektroinstalace-...'!C2" display="/" xr:uid="{00000000-0004-0000-0000-000006000000}"/>
    <hyperlink ref="A62" location="'D.1.10 - EPS'!C2" display="/" xr:uid="{00000000-0004-0000-0000-000007000000}"/>
    <hyperlink ref="A63" location="'D.1.12 - Pokojový zvedací...'!C2" display="/" xr:uid="{00000000-0004-0000-0000-000008000000}"/>
    <hyperlink ref="A64" location="'VON - Vedlejší a ostatní ...'!C2" display="/" xr:uid="{00000000-0004-0000-0000-000009000000}"/>
  </hyperlink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798"/>
  <sheetViews>
    <sheetView showGridLines="0" tabSelected="1" workbookViewId="0">
      <selection activeCell="J100" sqref="J100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832031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79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110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ROUND(J106,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ROUND((SUM(BE106:BE797)),  2)</f>
        <v>0</v>
      </c>
      <c r="G33" s="32"/>
      <c r="H33" s="32"/>
      <c r="I33" s="96">
        <v>0.21</v>
      </c>
      <c r="J33" s="95">
        <f>ROUND(((SUM(BE106:BE797))*I33),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ROUND((SUM(BF106:BF797)),  2)</f>
        <v>0</v>
      </c>
      <c r="G34" s="32"/>
      <c r="H34" s="32"/>
      <c r="I34" s="96">
        <v>0.15</v>
      </c>
      <c r="J34" s="95">
        <f>ROUND(((SUM(BF106:BF797))*I34),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ROUND((SUM(BG106:BG797)),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ROUND((SUM(BH106:BH797)),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ROUND((SUM(BI106:BI797)),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D.1.1 - Architektonicko-stavební řešení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J106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115</v>
      </c>
      <c r="E60" s="108"/>
      <c r="F60" s="108"/>
      <c r="G60" s="108"/>
      <c r="H60" s="108"/>
      <c r="I60" s="108"/>
      <c r="J60" s="109">
        <f>J107</f>
        <v>0</v>
      </c>
      <c r="L60" s="106"/>
    </row>
    <row r="61" spans="1:47" s="10" customFormat="1" ht="19.899999999999999" hidden="1" customHeight="1" x14ac:dyDescent="0.2">
      <c r="B61" s="110"/>
      <c r="D61" s="111" t="s">
        <v>116</v>
      </c>
      <c r="E61" s="112"/>
      <c r="F61" s="112"/>
      <c r="G61" s="112"/>
      <c r="H61" s="112"/>
      <c r="I61" s="112"/>
      <c r="J61" s="113">
        <f>J108</f>
        <v>0</v>
      </c>
      <c r="L61" s="110"/>
    </row>
    <row r="62" spans="1:47" s="10" customFormat="1" ht="19.899999999999999" hidden="1" customHeight="1" x14ac:dyDescent="0.2">
      <c r="B62" s="110"/>
      <c r="D62" s="111" t="s">
        <v>117</v>
      </c>
      <c r="E62" s="112"/>
      <c r="F62" s="112"/>
      <c r="G62" s="112"/>
      <c r="H62" s="112"/>
      <c r="I62" s="112"/>
      <c r="J62" s="113">
        <f>J138</f>
        <v>0</v>
      </c>
      <c r="L62" s="110"/>
    </row>
    <row r="63" spans="1:47" s="10" customFormat="1" ht="19.899999999999999" hidden="1" customHeight="1" x14ac:dyDescent="0.2">
      <c r="B63" s="110"/>
      <c r="D63" s="111" t="s">
        <v>118</v>
      </c>
      <c r="E63" s="112"/>
      <c r="F63" s="112"/>
      <c r="G63" s="112"/>
      <c r="H63" s="112"/>
      <c r="I63" s="112"/>
      <c r="J63" s="113">
        <f>J205</f>
        <v>0</v>
      </c>
      <c r="L63" s="110"/>
    </row>
    <row r="64" spans="1:47" s="10" customFormat="1" ht="19.899999999999999" hidden="1" customHeight="1" x14ac:dyDescent="0.2">
      <c r="B64" s="110"/>
      <c r="D64" s="111" t="s">
        <v>119</v>
      </c>
      <c r="E64" s="112"/>
      <c r="F64" s="112"/>
      <c r="G64" s="112"/>
      <c r="H64" s="112"/>
      <c r="I64" s="112"/>
      <c r="J64" s="113">
        <f>J266</f>
        <v>0</v>
      </c>
      <c r="L64" s="110"/>
    </row>
    <row r="65" spans="2:12" s="10" customFormat="1" ht="19.899999999999999" hidden="1" customHeight="1" x14ac:dyDescent="0.2">
      <c r="B65" s="110"/>
      <c r="D65" s="111" t="s">
        <v>120</v>
      </c>
      <c r="E65" s="112"/>
      <c r="F65" s="112"/>
      <c r="G65" s="112"/>
      <c r="H65" s="112"/>
      <c r="I65" s="112"/>
      <c r="J65" s="113">
        <f>J315</f>
        <v>0</v>
      </c>
      <c r="L65" s="110"/>
    </row>
    <row r="66" spans="2:12" s="10" customFormat="1" ht="19.899999999999999" hidden="1" customHeight="1" x14ac:dyDescent="0.2">
      <c r="B66" s="110"/>
      <c r="D66" s="111" t="s">
        <v>121</v>
      </c>
      <c r="E66" s="112"/>
      <c r="F66" s="112"/>
      <c r="G66" s="112"/>
      <c r="H66" s="112"/>
      <c r="I66" s="112"/>
      <c r="J66" s="113">
        <f>J366</f>
        <v>0</v>
      </c>
      <c r="L66" s="110"/>
    </row>
    <row r="67" spans="2:12" s="10" customFormat="1" ht="19.899999999999999" hidden="1" customHeight="1" x14ac:dyDescent="0.2">
      <c r="B67" s="110"/>
      <c r="D67" s="111" t="s">
        <v>122</v>
      </c>
      <c r="E67" s="112"/>
      <c r="F67" s="112"/>
      <c r="G67" s="112"/>
      <c r="H67" s="112"/>
      <c r="I67" s="112"/>
      <c r="J67" s="113">
        <f>J474</f>
        <v>0</v>
      </c>
      <c r="L67" s="110"/>
    </row>
    <row r="68" spans="2:12" s="10" customFormat="1" ht="19.899999999999999" hidden="1" customHeight="1" x14ac:dyDescent="0.2">
      <c r="B68" s="110"/>
      <c r="D68" s="111" t="s">
        <v>123</v>
      </c>
      <c r="E68" s="112"/>
      <c r="F68" s="112"/>
      <c r="G68" s="112"/>
      <c r="H68" s="112"/>
      <c r="I68" s="112"/>
      <c r="J68" s="113">
        <f>J484</f>
        <v>0</v>
      </c>
      <c r="L68" s="110"/>
    </row>
    <row r="69" spans="2:12" s="9" customFormat="1" ht="24.95" hidden="1" customHeight="1" x14ac:dyDescent="0.2">
      <c r="B69" s="106"/>
      <c r="D69" s="107" t="s">
        <v>124</v>
      </c>
      <c r="E69" s="108"/>
      <c r="F69" s="108"/>
      <c r="G69" s="108"/>
      <c r="H69" s="108"/>
      <c r="I69" s="108"/>
      <c r="J69" s="109">
        <f>J487</f>
        <v>0</v>
      </c>
      <c r="L69" s="106"/>
    </row>
    <row r="70" spans="2:12" s="10" customFormat="1" ht="19.899999999999999" hidden="1" customHeight="1" x14ac:dyDescent="0.2">
      <c r="B70" s="110"/>
      <c r="D70" s="111" t="s">
        <v>125</v>
      </c>
      <c r="E70" s="112"/>
      <c r="F70" s="112"/>
      <c r="G70" s="112"/>
      <c r="H70" s="112"/>
      <c r="I70" s="112"/>
      <c r="J70" s="113">
        <f>J488</f>
        <v>0</v>
      </c>
      <c r="L70" s="110"/>
    </row>
    <row r="71" spans="2:12" s="10" customFormat="1" ht="19.899999999999999" hidden="1" customHeight="1" x14ac:dyDescent="0.2">
      <c r="B71" s="110"/>
      <c r="D71" s="111" t="s">
        <v>126</v>
      </c>
      <c r="E71" s="112"/>
      <c r="F71" s="112"/>
      <c r="G71" s="112"/>
      <c r="H71" s="112"/>
      <c r="I71" s="112"/>
      <c r="J71" s="113">
        <f>J503</f>
        <v>0</v>
      </c>
      <c r="L71" s="110"/>
    </row>
    <row r="72" spans="2:12" s="10" customFormat="1" ht="19.899999999999999" hidden="1" customHeight="1" x14ac:dyDescent="0.2">
      <c r="B72" s="110"/>
      <c r="D72" s="111" t="s">
        <v>127</v>
      </c>
      <c r="E72" s="112"/>
      <c r="F72" s="112"/>
      <c r="G72" s="112"/>
      <c r="H72" s="112"/>
      <c r="I72" s="112"/>
      <c r="J72" s="113">
        <f>J515</f>
        <v>0</v>
      </c>
      <c r="L72" s="110"/>
    </row>
    <row r="73" spans="2:12" s="10" customFormat="1" ht="19.899999999999999" hidden="1" customHeight="1" x14ac:dyDescent="0.2">
      <c r="B73" s="110"/>
      <c r="D73" s="111" t="s">
        <v>128</v>
      </c>
      <c r="E73" s="112"/>
      <c r="F73" s="112"/>
      <c r="G73" s="112"/>
      <c r="H73" s="112"/>
      <c r="I73" s="112"/>
      <c r="J73" s="113">
        <f>J553</f>
        <v>0</v>
      </c>
      <c r="L73" s="110"/>
    </row>
    <row r="74" spans="2:12" s="10" customFormat="1" ht="19.899999999999999" hidden="1" customHeight="1" x14ac:dyDescent="0.2">
      <c r="B74" s="110"/>
      <c r="D74" s="111" t="s">
        <v>129</v>
      </c>
      <c r="E74" s="112"/>
      <c r="F74" s="112"/>
      <c r="G74" s="112"/>
      <c r="H74" s="112"/>
      <c r="I74" s="112"/>
      <c r="J74" s="113">
        <f>J557</f>
        <v>0</v>
      </c>
      <c r="L74" s="110"/>
    </row>
    <row r="75" spans="2:12" s="10" customFormat="1" ht="19.899999999999999" hidden="1" customHeight="1" x14ac:dyDescent="0.2">
      <c r="B75" s="110"/>
      <c r="D75" s="111" t="s">
        <v>130</v>
      </c>
      <c r="E75" s="112"/>
      <c r="F75" s="112"/>
      <c r="G75" s="112"/>
      <c r="H75" s="112"/>
      <c r="I75" s="112"/>
      <c r="J75" s="113">
        <f>J594</f>
        <v>0</v>
      </c>
      <c r="L75" s="110"/>
    </row>
    <row r="76" spans="2:12" s="10" customFormat="1" ht="19.899999999999999" hidden="1" customHeight="1" x14ac:dyDescent="0.2">
      <c r="B76" s="110"/>
      <c r="D76" s="111" t="s">
        <v>131</v>
      </c>
      <c r="E76" s="112"/>
      <c r="F76" s="112"/>
      <c r="G76" s="112"/>
      <c r="H76" s="112"/>
      <c r="I76" s="112"/>
      <c r="J76" s="113">
        <f>J637</f>
        <v>0</v>
      </c>
      <c r="L76" s="110"/>
    </row>
    <row r="77" spans="2:12" s="10" customFormat="1" ht="19.899999999999999" hidden="1" customHeight="1" x14ac:dyDescent="0.2">
      <c r="B77" s="110"/>
      <c r="D77" s="111" t="s">
        <v>132</v>
      </c>
      <c r="E77" s="112"/>
      <c r="F77" s="112"/>
      <c r="G77" s="112"/>
      <c r="H77" s="112"/>
      <c r="I77" s="112"/>
      <c r="J77" s="113">
        <f>J644</f>
        <v>0</v>
      </c>
      <c r="L77" s="110"/>
    </row>
    <row r="78" spans="2:12" s="10" customFormat="1" ht="19.899999999999999" hidden="1" customHeight="1" x14ac:dyDescent="0.2">
      <c r="B78" s="110"/>
      <c r="D78" s="111" t="s">
        <v>133</v>
      </c>
      <c r="E78" s="112"/>
      <c r="F78" s="112"/>
      <c r="G78" s="112"/>
      <c r="H78" s="112"/>
      <c r="I78" s="112"/>
      <c r="J78" s="113">
        <f>J675</f>
        <v>0</v>
      </c>
      <c r="L78" s="110"/>
    </row>
    <row r="79" spans="2:12" s="10" customFormat="1" ht="19.899999999999999" hidden="1" customHeight="1" x14ac:dyDescent="0.2">
      <c r="B79" s="110"/>
      <c r="D79" s="111" t="s">
        <v>134</v>
      </c>
      <c r="E79" s="112"/>
      <c r="F79" s="112"/>
      <c r="G79" s="112"/>
      <c r="H79" s="112"/>
      <c r="I79" s="112"/>
      <c r="J79" s="113">
        <f>J686</f>
        <v>0</v>
      </c>
      <c r="L79" s="110"/>
    </row>
    <row r="80" spans="2:12" s="10" customFormat="1" ht="19.899999999999999" hidden="1" customHeight="1" x14ac:dyDescent="0.2">
      <c r="B80" s="110"/>
      <c r="D80" s="111" t="s">
        <v>135</v>
      </c>
      <c r="E80" s="112"/>
      <c r="F80" s="112"/>
      <c r="G80" s="112"/>
      <c r="H80" s="112"/>
      <c r="I80" s="112"/>
      <c r="J80" s="113">
        <f>J707</f>
        <v>0</v>
      </c>
      <c r="L80" s="110"/>
    </row>
    <row r="81" spans="1:31" s="10" customFormat="1" ht="19.899999999999999" hidden="1" customHeight="1" x14ac:dyDescent="0.2">
      <c r="B81" s="110"/>
      <c r="D81" s="111" t="s">
        <v>136</v>
      </c>
      <c r="E81" s="112"/>
      <c r="F81" s="112"/>
      <c r="G81" s="112"/>
      <c r="H81" s="112"/>
      <c r="I81" s="112"/>
      <c r="J81" s="113">
        <f>J725</f>
        <v>0</v>
      </c>
      <c r="L81" s="110"/>
    </row>
    <row r="82" spans="1:31" s="10" customFormat="1" ht="19.899999999999999" hidden="1" customHeight="1" x14ac:dyDescent="0.2">
      <c r="B82" s="110"/>
      <c r="D82" s="111" t="s">
        <v>137</v>
      </c>
      <c r="E82" s="112"/>
      <c r="F82" s="112"/>
      <c r="G82" s="112"/>
      <c r="H82" s="112"/>
      <c r="I82" s="112"/>
      <c r="J82" s="113">
        <f>J748</f>
        <v>0</v>
      </c>
      <c r="L82" s="110"/>
    </row>
    <row r="83" spans="1:31" s="10" customFormat="1" ht="19.899999999999999" hidden="1" customHeight="1" x14ac:dyDescent="0.2">
      <c r="B83" s="110"/>
      <c r="D83" s="111" t="s">
        <v>138</v>
      </c>
      <c r="E83" s="112"/>
      <c r="F83" s="112"/>
      <c r="G83" s="112"/>
      <c r="H83" s="112"/>
      <c r="I83" s="112"/>
      <c r="J83" s="113">
        <f>J754</f>
        <v>0</v>
      </c>
      <c r="L83" s="110"/>
    </row>
    <row r="84" spans="1:31" s="10" customFormat="1" ht="19.899999999999999" hidden="1" customHeight="1" x14ac:dyDescent="0.2">
      <c r="B84" s="110"/>
      <c r="D84" s="111" t="s">
        <v>139</v>
      </c>
      <c r="E84" s="112"/>
      <c r="F84" s="112"/>
      <c r="G84" s="112"/>
      <c r="H84" s="112"/>
      <c r="I84" s="112"/>
      <c r="J84" s="113">
        <f>J770</f>
        <v>0</v>
      </c>
      <c r="L84" s="110"/>
    </row>
    <row r="85" spans="1:31" s="10" customFormat="1" ht="19.899999999999999" hidden="1" customHeight="1" x14ac:dyDescent="0.2">
      <c r="B85" s="110"/>
      <c r="D85" s="111" t="s">
        <v>140</v>
      </c>
      <c r="E85" s="112"/>
      <c r="F85" s="112"/>
      <c r="G85" s="112"/>
      <c r="H85" s="112"/>
      <c r="I85" s="112"/>
      <c r="J85" s="113">
        <f>J781</f>
        <v>0</v>
      </c>
      <c r="L85" s="110"/>
    </row>
    <row r="86" spans="1:31" s="10" customFormat="1" ht="19.899999999999999" hidden="1" customHeight="1" x14ac:dyDescent="0.2">
      <c r="B86" s="110"/>
      <c r="D86" s="111" t="s">
        <v>141</v>
      </c>
      <c r="E86" s="112"/>
      <c r="F86" s="112"/>
      <c r="G86" s="112"/>
      <c r="H86" s="112"/>
      <c r="I86" s="112"/>
      <c r="J86" s="113">
        <f>J792</f>
        <v>0</v>
      </c>
      <c r="L86" s="110"/>
    </row>
    <row r="87" spans="1:31" s="2" customFormat="1" ht="21.75" hidden="1" customHeight="1" x14ac:dyDescent="0.2">
      <c r="A87" s="32"/>
      <c r="B87" s="33"/>
      <c r="C87" s="32"/>
      <c r="D87" s="32"/>
      <c r="E87" s="32"/>
      <c r="F87" s="32"/>
      <c r="G87" s="32"/>
      <c r="H87" s="32"/>
      <c r="I87" s="32"/>
      <c r="J87" s="32"/>
      <c r="K87" s="32"/>
      <c r="L87" s="89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</row>
    <row r="88" spans="1:31" s="2" customFormat="1" ht="6.95" hidden="1" customHeight="1" x14ac:dyDescent="0.2">
      <c r="A88" s="32"/>
      <c r="B88" s="42"/>
      <c r="C88" s="43"/>
      <c r="D88" s="43"/>
      <c r="E88" s="43"/>
      <c r="F88" s="43"/>
      <c r="G88" s="43"/>
      <c r="H88" s="43"/>
      <c r="I88" s="43"/>
      <c r="J88" s="43"/>
      <c r="K88" s="43"/>
      <c r="L88" s="89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</row>
    <row r="89" spans="1:31" hidden="1" x14ac:dyDescent="0.2"/>
    <row r="90" spans="1:31" hidden="1" x14ac:dyDescent="0.2"/>
    <row r="91" spans="1:31" hidden="1" x14ac:dyDescent="0.2"/>
    <row r="92" spans="1:31" s="2" customFormat="1" ht="6.95" customHeight="1" x14ac:dyDescent="0.2">
      <c r="A92" s="32"/>
      <c r="B92" s="44"/>
      <c r="C92" s="45"/>
      <c r="D92" s="45"/>
      <c r="E92" s="45"/>
      <c r="F92" s="45"/>
      <c r="G92" s="45"/>
      <c r="H92" s="45"/>
      <c r="I92" s="45"/>
      <c r="J92" s="45"/>
      <c r="K92" s="45"/>
      <c r="L92" s="89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</row>
    <row r="93" spans="1:31" s="2" customFormat="1" ht="24.95" customHeight="1" x14ac:dyDescent="0.2">
      <c r="A93" s="32"/>
      <c r="B93" s="33"/>
      <c r="C93" s="21" t="s">
        <v>142</v>
      </c>
      <c r="D93" s="32"/>
      <c r="E93" s="32"/>
      <c r="F93" s="32"/>
      <c r="G93" s="32"/>
      <c r="H93" s="32"/>
      <c r="I93" s="32"/>
      <c r="J93" s="32"/>
      <c r="K93" s="32"/>
      <c r="L93" s="89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</row>
    <row r="94" spans="1:31" s="2" customFormat="1" ht="6.95" customHeight="1" x14ac:dyDescent="0.2">
      <c r="A94" s="32"/>
      <c r="B94" s="33"/>
      <c r="C94" s="32"/>
      <c r="D94" s="32"/>
      <c r="E94" s="32"/>
      <c r="F94" s="32"/>
      <c r="G94" s="32"/>
      <c r="H94" s="32"/>
      <c r="I94" s="32"/>
      <c r="J94" s="32"/>
      <c r="K94" s="32"/>
      <c r="L94" s="89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</row>
    <row r="95" spans="1:31" s="2" customFormat="1" ht="12" customHeight="1" x14ac:dyDescent="0.2">
      <c r="A95" s="32"/>
      <c r="B95" s="33"/>
      <c r="C95" s="27" t="s">
        <v>17</v>
      </c>
      <c r="D95" s="32"/>
      <c r="E95" s="32"/>
      <c r="F95" s="32"/>
      <c r="G95" s="32"/>
      <c r="H95" s="32"/>
      <c r="I95" s="32"/>
      <c r="J95" s="32"/>
      <c r="K95" s="32"/>
      <c r="L95" s="89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</row>
    <row r="96" spans="1:31" s="2" customFormat="1" ht="16.5" customHeight="1" x14ac:dyDescent="0.2">
      <c r="A96" s="32"/>
      <c r="B96" s="33"/>
      <c r="C96" s="32"/>
      <c r="D96" s="32"/>
      <c r="E96" s="308" t="str">
        <f>E7</f>
        <v>Přestavba a rozšíření domova pro seniory Jiráskova č.p.193 Broumov - CHRÁNĚNÉ BYTY</v>
      </c>
      <c r="F96" s="309"/>
      <c r="G96" s="309"/>
      <c r="H96" s="309"/>
      <c r="I96" s="32"/>
      <c r="J96" s="32"/>
      <c r="K96" s="32"/>
      <c r="L96" s="89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</row>
    <row r="97" spans="1:65" s="2" customFormat="1" ht="12" customHeight="1" x14ac:dyDescent="0.2">
      <c r="A97" s="32"/>
      <c r="B97" s="33"/>
      <c r="C97" s="27" t="s">
        <v>109</v>
      </c>
      <c r="D97" s="32"/>
      <c r="E97" s="32"/>
      <c r="F97" s="32"/>
      <c r="G97" s="32"/>
      <c r="H97" s="32"/>
      <c r="I97" s="32"/>
      <c r="J97" s="32"/>
      <c r="K97" s="32"/>
      <c r="L97" s="89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</row>
    <row r="98" spans="1:65" s="2" customFormat="1" ht="16.5" customHeight="1" x14ac:dyDescent="0.2">
      <c r="A98" s="32"/>
      <c r="B98" s="33"/>
      <c r="C98" s="32"/>
      <c r="D98" s="32"/>
      <c r="E98" s="298" t="str">
        <f>E9</f>
        <v>D.1.1 - Architektonicko-stavební řešení</v>
      </c>
      <c r="F98" s="307"/>
      <c r="G98" s="307"/>
      <c r="H98" s="307"/>
      <c r="I98" s="32"/>
      <c r="J98" s="32"/>
      <c r="K98" s="32"/>
      <c r="L98" s="89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</row>
    <row r="99" spans="1:65" s="2" customFormat="1" ht="6.95" customHeight="1" x14ac:dyDescent="0.2">
      <c r="A99" s="32"/>
      <c r="B99" s="33"/>
      <c r="C99" s="32"/>
      <c r="D99" s="32"/>
      <c r="E99" s="32"/>
      <c r="F99" s="32"/>
      <c r="G99" s="32"/>
      <c r="H99" s="32"/>
      <c r="I99" s="32"/>
      <c r="J99" s="32"/>
      <c r="K99" s="32"/>
      <c r="L99" s="89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</row>
    <row r="100" spans="1:65" s="2" customFormat="1" ht="12" customHeight="1" x14ac:dyDescent="0.2">
      <c r="A100" s="32"/>
      <c r="B100" s="33"/>
      <c r="C100" s="27" t="s">
        <v>21</v>
      </c>
      <c r="D100" s="32"/>
      <c r="E100" s="32"/>
      <c r="F100" s="25" t="str">
        <f>F12</f>
        <v xml:space="preserve"> </v>
      </c>
      <c r="G100" s="32"/>
      <c r="H100" s="32"/>
      <c r="I100" s="27" t="s">
        <v>23</v>
      </c>
      <c r="J100" s="337">
        <v>44662</v>
      </c>
      <c r="K100" s="32"/>
      <c r="L100" s="89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1:65" s="2" customFormat="1" ht="6.95" customHeight="1" x14ac:dyDescent="0.2">
      <c r="A101" s="32"/>
      <c r="B101" s="33"/>
      <c r="C101" s="32"/>
      <c r="D101" s="32"/>
      <c r="E101" s="32"/>
      <c r="F101" s="32"/>
      <c r="G101" s="32"/>
      <c r="H101" s="32"/>
      <c r="I101" s="32"/>
      <c r="J101" s="32"/>
      <c r="K101" s="32"/>
      <c r="L101" s="89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1:65" s="2" customFormat="1" ht="15.2" customHeight="1" x14ac:dyDescent="0.2">
      <c r="A102" s="32"/>
      <c r="B102" s="33"/>
      <c r="C102" s="27" t="s">
        <v>25</v>
      </c>
      <c r="D102" s="32"/>
      <c r="E102" s="32"/>
      <c r="F102" s="25" t="str">
        <f>E15</f>
        <v>Město Broumov, třída Masarykova 239</v>
      </c>
      <c r="G102" s="32"/>
      <c r="H102" s="32"/>
      <c r="I102" s="27" t="s">
        <v>31</v>
      </c>
      <c r="J102" s="30" t="str">
        <f>E21</f>
        <v xml:space="preserve"> </v>
      </c>
      <c r="K102" s="32"/>
      <c r="L102" s="89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1:65" s="2" customFormat="1" ht="15.2" customHeight="1" x14ac:dyDescent="0.2">
      <c r="A103" s="32"/>
      <c r="B103" s="33"/>
      <c r="C103" s="27" t="s">
        <v>29</v>
      </c>
      <c r="D103" s="32"/>
      <c r="E103" s="32"/>
      <c r="F103" s="25" t="str">
        <f>IF(E18="","",E18)</f>
        <v>Vyplň údaj</v>
      </c>
      <c r="G103" s="32"/>
      <c r="H103" s="32"/>
      <c r="I103" s="27" t="s">
        <v>33</v>
      </c>
      <c r="J103" s="30" t="str">
        <f>E24</f>
        <v xml:space="preserve"> </v>
      </c>
      <c r="K103" s="32"/>
      <c r="L103" s="89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1:65" s="2" customFormat="1" ht="10.35" customHeight="1" x14ac:dyDescent="0.2">
      <c r="A104" s="32"/>
      <c r="B104" s="33"/>
      <c r="C104" s="32"/>
      <c r="D104" s="32"/>
      <c r="E104" s="32"/>
      <c r="F104" s="32"/>
      <c r="G104" s="32"/>
      <c r="H104" s="32"/>
      <c r="I104" s="32"/>
      <c r="J104" s="32"/>
      <c r="K104" s="32"/>
      <c r="L104" s="89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1:65" s="11" customFormat="1" ht="29.25" customHeight="1" x14ac:dyDescent="0.2">
      <c r="A105" s="114"/>
      <c r="B105" s="115"/>
      <c r="C105" s="116" t="s">
        <v>143</v>
      </c>
      <c r="D105" s="117" t="s">
        <v>55</v>
      </c>
      <c r="E105" s="117" t="s">
        <v>51</v>
      </c>
      <c r="F105" s="117" t="s">
        <v>52</v>
      </c>
      <c r="G105" s="117" t="s">
        <v>144</v>
      </c>
      <c r="H105" s="117" t="s">
        <v>145</v>
      </c>
      <c r="I105" s="117" t="s">
        <v>146</v>
      </c>
      <c r="J105" s="117" t="s">
        <v>113</v>
      </c>
      <c r="K105" s="118" t="s">
        <v>147</v>
      </c>
      <c r="L105" s="119"/>
      <c r="M105" s="57" t="s">
        <v>3</v>
      </c>
      <c r="N105" s="58" t="s">
        <v>40</v>
      </c>
      <c r="O105" s="58" t="s">
        <v>148</v>
      </c>
      <c r="P105" s="58" t="s">
        <v>149</v>
      </c>
      <c r="Q105" s="58" t="s">
        <v>150</v>
      </c>
      <c r="R105" s="58" t="s">
        <v>151</v>
      </c>
      <c r="S105" s="58" t="s">
        <v>152</v>
      </c>
      <c r="T105" s="59" t="s">
        <v>153</v>
      </c>
      <c r="U105" s="114"/>
      <c r="V105" s="114"/>
      <c r="W105" s="114"/>
      <c r="X105" s="114"/>
      <c r="Y105" s="114"/>
      <c r="Z105" s="114"/>
      <c r="AA105" s="114"/>
      <c r="AB105" s="114"/>
      <c r="AC105" s="114"/>
      <c r="AD105" s="114"/>
      <c r="AE105" s="114"/>
    </row>
    <row r="106" spans="1:65" s="2" customFormat="1" ht="22.9" customHeight="1" x14ac:dyDescent="0.25">
      <c r="A106" s="32"/>
      <c r="B106" s="33"/>
      <c r="C106" s="64" t="s">
        <v>154</v>
      </c>
      <c r="D106" s="32"/>
      <c r="E106" s="32"/>
      <c r="F106" s="32"/>
      <c r="G106" s="32"/>
      <c r="H106" s="32"/>
      <c r="I106" s="32"/>
      <c r="J106" s="120">
        <f>BK106</f>
        <v>0</v>
      </c>
      <c r="K106" s="32"/>
      <c r="L106" s="33"/>
      <c r="M106" s="60"/>
      <c r="N106" s="51"/>
      <c r="O106" s="61"/>
      <c r="P106" s="121">
        <f>P107+P487</f>
        <v>0</v>
      </c>
      <c r="Q106" s="61"/>
      <c r="R106" s="121">
        <f>R107+R487</f>
        <v>1955.1290771699998</v>
      </c>
      <c r="S106" s="61"/>
      <c r="T106" s="122">
        <f>T107+T487</f>
        <v>797.46318800000006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T106" s="17" t="s">
        <v>69</v>
      </c>
      <c r="AU106" s="17" t="s">
        <v>114</v>
      </c>
      <c r="BK106" s="123">
        <f>BK107+BK487</f>
        <v>0</v>
      </c>
    </row>
    <row r="107" spans="1:65" s="12" customFormat="1" ht="25.9" customHeight="1" x14ac:dyDescent="0.2">
      <c r="B107" s="124"/>
      <c r="D107" s="125" t="s">
        <v>69</v>
      </c>
      <c r="E107" s="126" t="s">
        <v>155</v>
      </c>
      <c r="F107" s="126" t="s">
        <v>156</v>
      </c>
      <c r="I107" s="127"/>
      <c r="J107" s="128">
        <f>BK107</f>
        <v>0</v>
      </c>
      <c r="L107" s="124"/>
      <c r="M107" s="129"/>
      <c r="N107" s="130"/>
      <c r="O107" s="130"/>
      <c r="P107" s="131">
        <f>P108+P138+P205+P266+P315+P366+P474+P484</f>
        <v>0</v>
      </c>
      <c r="Q107" s="130"/>
      <c r="R107" s="131">
        <f>R108+R138+R205+R266+R315+R366+R474+R484</f>
        <v>1835.5118085299998</v>
      </c>
      <c r="S107" s="130"/>
      <c r="T107" s="132">
        <f>T108+T138+T205+T266+T315+T366+T474+T484</f>
        <v>761.95147300000008</v>
      </c>
      <c r="AR107" s="125" t="s">
        <v>78</v>
      </c>
      <c r="AT107" s="133" t="s">
        <v>69</v>
      </c>
      <c r="AU107" s="133" t="s">
        <v>70</v>
      </c>
      <c r="AY107" s="125" t="s">
        <v>157</v>
      </c>
      <c r="BK107" s="134">
        <f>BK108+BK138+BK205+BK266+BK315+BK366+BK474+BK484</f>
        <v>0</v>
      </c>
    </row>
    <row r="108" spans="1:65" s="12" customFormat="1" ht="22.9" customHeight="1" x14ac:dyDescent="0.2">
      <c r="B108" s="124"/>
      <c r="D108" s="125" t="s">
        <v>69</v>
      </c>
      <c r="E108" s="135" t="s">
        <v>78</v>
      </c>
      <c r="F108" s="135" t="s">
        <v>158</v>
      </c>
      <c r="I108" s="127"/>
      <c r="J108" s="136">
        <f>BK108</f>
        <v>0</v>
      </c>
      <c r="L108" s="124"/>
      <c r="M108" s="129"/>
      <c r="N108" s="130"/>
      <c r="O108" s="130"/>
      <c r="P108" s="131">
        <f>SUM(P109:P137)</f>
        <v>0</v>
      </c>
      <c r="Q108" s="130"/>
      <c r="R108" s="131">
        <f>SUM(R109:R137)</f>
        <v>276.48</v>
      </c>
      <c r="S108" s="130"/>
      <c r="T108" s="132">
        <f>SUM(T109:T137)</f>
        <v>0</v>
      </c>
      <c r="AR108" s="125" t="s">
        <v>78</v>
      </c>
      <c r="AT108" s="133" t="s">
        <v>69</v>
      </c>
      <c r="AU108" s="133" t="s">
        <v>78</v>
      </c>
      <c r="AY108" s="125" t="s">
        <v>157</v>
      </c>
      <c r="BK108" s="134">
        <f>SUM(BK109:BK137)</f>
        <v>0</v>
      </c>
    </row>
    <row r="109" spans="1:65" s="2" customFormat="1" ht="24.2" customHeight="1" x14ac:dyDescent="0.2">
      <c r="A109" s="32"/>
      <c r="B109" s="137"/>
      <c r="C109" s="138" t="s">
        <v>78</v>
      </c>
      <c r="D109" s="138" t="s">
        <v>159</v>
      </c>
      <c r="E109" s="139" t="s">
        <v>160</v>
      </c>
      <c r="F109" s="140" t="s">
        <v>161</v>
      </c>
      <c r="G109" s="141" t="s">
        <v>162</v>
      </c>
      <c r="H109" s="142">
        <v>121.4</v>
      </c>
      <c r="I109" s="143"/>
      <c r="J109" s="144">
        <f>ROUND(I109*H109,2)</f>
        <v>0</v>
      </c>
      <c r="K109" s="140" t="s">
        <v>163</v>
      </c>
      <c r="L109" s="33"/>
      <c r="M109" s="145" t="s">
        <v>3</v>
      </c>
      <c r="N109" s="146" t="s">
        <v>42</v>
      </c>
      <c r="O109" s="53"/>
      <c r="P109" s="147">
        <f>O109*H109</f>
        <v>0</v>
      </c>
      <c r="Q109" s="147">
        <v>0</v>
      </c>
      <c r="R109" s="147">
        <f>Q109*H109</f>
        <v>0</v>
      </c>
      <c r="S109" s="147">
        <v>0</v>
      </c>
      <c r="T109" s="148">
        <f>S109*H109</f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164</v>
      </c>
      <c r="AT109" s="149" t="s">
        <v>159</v>
      </c>
      <c r="AU109" s="149" t="s">
        <v>92</v>
      </c>
      <c r="AY109" s="17" t="s">
        <v>157</v>
      </c>
      <c r="BE109" s="150">
        <f>IF(N109="základní",J109,0)</f>
        <v>0</v>
      </c>
      <c r="BF109" s="150">
        <f>IF(N109="snížená",J109,0)</f>
        <v>0</v>
      </c>
      <c r="BG109" s="150">
        <f>IF(N109="zákl. přenesená",J109,0)</f>
        <v>0</v>
      </c>
      <c r="BH109" s="150">
        <f>IF(N109="sníž. přenesená",J109,0)</f>
        <v>0</v>
      </c>
      <c r="BI109" s="150">
        <f>IF(N109="nulová",J109,0)</f>
        <v>0</v>
      </c>
      <c r="BJ109" s="17" t="s">
        <v>92</v>
      </c>
      <c r="BK109" s="150">
        <f>ROUND(I109*H109,2)</f>
        <v>0</v>
      </c>
      <c r="BL109" s="17" t="s">
        <v>164</v>
      </c>
      <c r="BM109" s="149" t="s">
        <v>165</v>
      </c>
    </row>
    <row r="110" spans="1:65" s="2" customFormat="1" x14ac:dyDescent="0.2">
      <c r="A110" s="32"/>
      <c r="B110" s="33"/>
      <c r="C110" s="32"/>
      <c r="D110" s="151" t="s">
        <v>166</v>
      </c>
      <c r="E110" s="32"/>
      <c r="F110" s="152" t="s">
        <v>167</v>
      </c>
      <c r="G110" s="32"/>
      <c r="H110" s="32"/>
      <c r="I110" s="153"/>
      <c r="J110" s="32"/>
      <c r="K110" s="32"/>
      <c r="L110" s="33"/>
      <c r="M110" s="154"/>
      <c r="N110" s="155"/>
      <c r="O110" s="53"/>
      <c r="P110" s="53"/>
      <c r="Q110" s="53"/>
      <c r="R110" s="53"/>
      <c r="S110" s="53"/>
      <c r="T110" s="54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T110" s="17" t="s">
        <v>166</v>
      </c>
      <c r="AU110" s="17" t="s">
        <v>92</v>
      </c>
    </row>
    <row r="111" spans="1:65" s="13" customFormat="1" x14ac:dyDescent="0.2">
      <c r="B111" s="156"/>
      <c r="D111" s="157" t="s">
        <v>168</v>
      </c>
      <c r="E111" s="158" t="s">
        <v>3</v>
      </c>
      <c r="F111" s="159" t="s">
        <v>169</v>
      </c>
      <c r="H111" s="158" t="s">
        <v>3</v>
      </c>
      <c r="I111" s="160"/>
      <c r="L111" s="156"/>
      <c r="M111" s="161"/>
      <c r="N111" s="162"/>
      <c r="O111" s="162"/>
      <c r="P111" s="162"/>
      <c r="Q111" s="162"/>
      <c r="R111" s="162"/>
      <c r="S111" s="162"/>
      <c r="T111" s="163"/>
      <c r="AT111" s="158" t="s">
        <v>168</v>
      </c>
      <c r="AU111" s="158" t="s">
        <v>92</v>
      </c>
      <c r="AV111" s="13" t="s">
        <v>78</v>
      </c>
      <c r="AW111" s="13" t="s">
        <v>32</v>
      </c>
      <c r="AX111" s="13" t="s">
        <v>70</v>
      </c>
      <c r="AY111" s="158" t="s">
        <v>157</v>
      </c>
    </row>
    <row r="112" spans="1:65" s="14" customFormat="1" x14ac:dyDescent="0.2">
      <c r="B112" s="164"/>
      <c r="D112" s="157" t="s">
        <v>168</v>
      </c>
      <c r="E112" s="165" t="s">
        <v>3</v>
      </c>
      <c r="F112" s="166" t="s">
        <v>170</v>
      </c>
      <c r="H112" s="167">
        <v>121.4</v>
      </c>
      <c r="I112" s="168"/>
      <c r="L112" s="164"/>
      <c r="M112" s="169"/>
      <c r="N112" s="170"/>
      <c r="O112" s="170"/>
      <c r="P112" s="170"/>
      <c r="Q112" s="170"/>
      <c r="R112" s="170"/>
      <c r="S112" s="170"/>
      <c r="T112" s="171"/>
      <c r="AT112" s="165" t="s">
        <v>168</v>
      </c>
      <c r="AU112" s="165" t="s">
        <v>92</v>
      </c>
      <c r="AV112" s="14" t="s">
        <v>92</v>
      </c>
      <c r="AW112" s="14" t="s">
        <v>32</v>
      </c>
      <c r="AX112" s="14" t="s">
        <v>78</v>
      </c>
      <c r="AY112" s="165" t="s">
        <v>157</v>
      </c>
    </row>
    <row r="113" spans="1:65" s="2" customFormat="1" ht="37.9" customHeight="1" x14ac:dyDescent="0.2">
      <c r="A113" s="32"/>
      <c r="B113" s="137"/>
      <c r="C113" s="138" t="s">
        <v>92</v>
      </c>
      <c r="D113" s="138" t="s">
        <v>159</v>
      </c>
      <c r="E113" s="139" t="s">
        <v>171</v>
      </c>
      <c r="F113" s="140" t="s">
        <v>172</v>
      </c>
      <c r="G113" s="141" t="s">
        <v>162</v>
      </c>
      <c r="H113" s="142">
        <v>242.8</v>
      </c>
      <c r="I113" s="143"/>
      <c r="J113" s="144">
        <f>ROUND(I113*H113,2)</f>
        <v>0</v>
      </c>
      <c r="K113" s="140" t="s">
        <v>163</v>
      </c>
      <c r="L113" s="33"/>
      <c r="M113" s="145" t="s">
        <v>3</v>
      </c>
      <c r="N113" s="146" t="s">
        <v>42</v>
      </c>
      <c r="O113" s="53"/>
      <c r="P113" s="147">
        <f>O113*H113</f>
        <v>0</v>
      </c>
      <c r="Q113" s="147">
        <v>0</v>
      </c>
      <c r="R113" s="147">
        <f>Q113*H113</f>
        <v>0</v>
      </c>
      <c r="S113" s="147">
        <v>0</v>
      </c>
      <c r="T113" s="148">
        <f>S113*H113</f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164</v>
      </c>
      <c r="AT113" s="149" t="s">
        <v>159</v>
      </c>
      <c r="AU113" s="149" t="s">
        <v>92</v>
      </c>
      <c r="AY113" s="17" t="s">
        <v>157</v>
      </c>
      <c r="BE113" s="150">
        <f>IF(N113="základní",J113,0)</f>
        <v>0</v>
      </c>
      <c r="BF113" s="150">
        <f>IF(N113="snížená",J113,0)</f>
        <v>0</v>
      </c>
      <c r="BG113" s="150">
        <f>IF(N113="zákl. přenesená",J113,0)</f>
        <v>0</v>
      </c>
      <c r="BH113" s="150">
        <f>IF(N113="sníž. přenesená",J113,0)</f>
        <v>0</v>
      </c>
      <c r="BI113" s="150">
        <f>IF(N113="nulová",J113,0)</f>
        <v>0</v>
      </c>
      <c r="BJ113" s="17" t="s">
        <v>92</v>
      </c>
      <c r="BK113" s="150">
        <f>ROUND(I113*H113,2)</f>
        <v>0</v>
      </c>
      <c r="BL113" s="17" t="s">
        <v>164</v>
      </c>
      <c r="BM113" s="149" t="s">
        <v>173</v>
      </c>
    </row>
    <row r="114" spans="1:65" s="2" customFormat="1" x14ac:dyDescent="0.2">
      <c r="A114" s="32"/>
      <c r="B114" s="33"/>
      <c r="C114" s="32"/>
      <c r="D114" s="151" t="s">
        <v>166</v>
      </c>
      <c r="E114" s="32"/>
      <c r="F114" s="152" t="s">
        <v>174</v>
      </c>
      <c r="G114" s="32"/>
      <c r="H114" s="32"/>
      <c r="I114" s="153"/>
      <c r="J114" s="32"/>
      <c r="K114" s="32"/>
      <c r="L114" s="33"/>
      <c r="M114" s="154"/>
      <c r="N114" s="155"/>
      <c r="O114" s="53"/>
      <c r="P114" s="53"/>
      <c r="Q114" s="53"/>
      <c r="R114" s="53"/>
      <c r="S114" s="53"/>
      <c r="T114" s="54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T114" s="17" t="s">
        <v>166</v>
      </c>
      <c r="AU114" s="17" t="s">
        <v>92</v>
      </c>
    </row>
    <row r="115" spans="1:65" s="13" customFormat="1" x14ac:dyDescent="0.2">
      <c r="B115" s="156"/>
      <c r="D115" s="157" t="s">
        <v>168</v>
      </c>
      <c r="E115" s="158" t="s">
        <v>3</v>
      </c>
      <c r="F115" s="159" t="s">
        <v>175</v>
      </c>
      <c r="H115" s="158" t="s">
        <v>3</v>
      </c>
      <c r="I115" s="160"/>
      <c r="L115" s="156"/>
      <c r="M115" s="161"/>
      <c r="N115" s="162"/>
      <c r="O115" s="162"/>
      <c r="P115" s="162"/>
      <c r="Q115" s="162"/>
      <c r="R115" s="162"/>
      <c r="S115" s="162"/>
      <c r="T115" s="163"/>
      <c r="AT115" s="158" t="s">
        <v>168</v>
      </c>
      <c r="AU115" s="158" t="s">
        <v>92</v>
      </c>
      <c r="AV115" s="13" t="s">
        <v>78</v>
      </c>
      <c r="AW115" s="13" t="s">
        <v>32</v>
      </c>
      <c r="AX115" s="13" t="s">
        <v>70</v>
      </c>
      <c r="AY115" s="158" t="s">
        <v>157</v>
      </c>
    </row>
    <row r="116" spans="1:65" s="14" customFormat="1" x14ac:dyDescent="0.2">
      <c r="B116" s="164"/>
      <c r="D116" s="157" t="s">
        <v>168</v>
      </c>
      <c r="E116" s="165" t="s">
        <v>3</v>
      </c>
      <c r="F116" s="166" t="s">
        <v>176</v>
      </c>
      <c r="H116" s="167">
        <v>242.8</v>
      </c>
      <c r="I116" s="168"/>
      <c r="L116" s="164"/>
      <c r="M116" s="169"/>
      <c r="N116" s="170"/>
      <c r="O116" s="170"/>
      <c r="P116" s="170"/>
      <c r="Q116" s="170"/>
      <c r="R116" s="170"/>
      <c r="S116" s="170"/>
      <c r="T116" s="171"/>
      <c r="AT116" s="165" t="s">
        <v>168</v>
      </c>
      <c r="AU116" s="165" t="s">
        <v>92</v>
      </c>
      <c r="AV116" s="14" t="s">
        <v>92</v>
      </c>
      <c r="AW116" s="14" t="s">
        <v>32</v>
      </c>
      <c r="AX116" s="14" t="s">
        <v>78</v>
      </c>
      <c r="AY116" s="165" t="s">
        <v>157</v>
      </c>
    </row>
    <row r="117" spans="1:65" s="2" customFormat="1" ht="37.9" customHeight="1" x14ac:dyDescent="0.2">
      <c r="A117" s="32"/>
      <c r="B117" s="137"/>
      <c r="C117" s="138" t="s">
        <v>177</v>
      </c>
      <c r="D117" s="138" t="s">
        <v>159</v>
      </c>
      <c r="E117" s="139" t="s">
        <v>178</v>
      </c>
      <c r="F117" s="140" t="s">
        <v>179</v>
      </c>
      <c r="G117" s="141" t="s">
        <v>162</v>
      </c>
      <c r="H117" s="142">
        <v>76.537999999999997</v>
      </c>
      <c r="I117" s="143"/>
      <c r="J117" s="144">
        <f>ROUND(I117*H117,2)</f>
        <v>0</v>
      </c>
      <c r="K117" s="140" t="s">
        <v>163</v>
      </c>
      <c r="L117" s="33"/>
      <c r="M117" s="145" t="s">
        <v>3</v>
      </c>
      <c r="N117" s="146" t="s">
        <v>42</v>
      </c>
      <c r="O117" s="53"/>
      <c r="P117" s="147">
        <f>O117*H117</f>
        <v>0</v>
      </c>
      <c r="Q117" s="147">
        <v>0</v>
      </c>
      <c r="R117" s="147">
        <f>Q117*H117</f>
        <v>0</v>
      </c>
      <c r="S117" s="147">
        <v>0</v>
      </c>
      <c r="T117" s="148">
        <f>S117*H117</f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164</v>
      </c>
      <c r="AT117" s="149" t="s">
        <v>159</v>
      </c>
      <c r="AU117" s="149" t="s">
        <v>92</v>
      </c>
      <c r="AY117" s="17" t="s">
        <v>157</v>
      </c>
      <c r="BE117" s="150">
        <f>IF(N117="základní",J117,0)</f>
        <v>0</v>
      </c>
      <c r="BF117" s="150">
        <f>IF(N117="snížená",J117,0)</f>
        <v>0</v>
      </c>
      <c r="BG117" s="150">
        <f>IF(N117="zákl. přenesená",J117,0)</f>
        <v>0</v>
      </c>
      <c r="BH117" s="150">
        <f>IF(N117="sníž. přenesená",J117,0)</f>
        <v>0</v>
      </c>
      <c r="BI117" s="150">
        <f>IF(N117="nulová",J117,0)</f>
        <v>0</v>
      </c>
      <c r="BJ117" s="17" t="s">
        <v>92</v>
      </c>
      <c r="BK117" s="150">
        <f>ROUND(I117*H117,2)</f>
        <v>0</v>
      </c>
      <c r="BL117" s="17" t="s">
        <v>164</v>
      </c>
      <c r="BM117" s="149" t="s">
        <v>180</v>
      </c>
    </row>
    <row r="118" spans="1:65" s="2" customFormat="1" x14ac:dyDescent="0.2">
      <c r="A118" s="32"/>
      <c r="B118" s="33"/>
      <c r="C118" s="32"/>
      <c r="D118" s="151" t="s">
        <v>166</v>
      </c>
      <c r="E118" s="32"/>
      <c r="F118" s="152" t="s">
        <v>181</v>
      </c>
      <c r="G118" s="32"/>
      <c r="H118" s="32"/>
      <c r="I118" s="153"/>
      <c r="J118" s="32"/>
      <c r="K118" s="32"/>
      <c r="L118" s="33"/>
      <c r="M118" s="154"/>
      <c r="N118" s="155"/>
      <c r="O118" s="53"/>
      <c r="P118" s="53"/>
      <c r="Q118" s="53"/>
      <c r="R118" s="53"/>
      <c r="S118" s="53"/>
      <c r="T118" s="54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T118" s="17" t="s">
        <v>166</v>
      </c>
      <c r="AU118" s="17" t="s">
        <v>92</v>
      </c>
    </row>
    <row r="119" spans="1:65" s="13" customFormat="1" x14ac:dyDescent="0.2">
      <c r="B119" s="156"/>
      <c r="D119" s="157" t="s">
        <v>168</v>
      </c>
      <c r="E119" s="158" t="s">
        <v>3</v>
      </c>
      <c r="F119" s="159" t="s">
        <v>182</v>
      </c>
      <c r="H119" s="158" t="s">
        <v>3</v>
      </c>
      <c r="I119" s="160"/>
      <c r="L119" s="156"/>
      <c r="M119" s="161"/>
      <c r="N119" s="162"/>
      <c r="O119" s="162"/>
      <c r="P119" s="162"/>
      <c r="Q119" s="162"/>
      <c r="R119" s="162"/>
      <c r="S119" s="162"/>
      <c r="T119" s="163"/>
      <c r="AT119" s="158" t="s">
        <v>168</v>
      </c>
      <c r="AU119" s="158" t="s">
        <v>92</v>
      </c>
      <c r="AV119" s="13" t="s">
        <v>78</v>
      </c>
      <c r="AW119" s="13" t="s">
        <v>32</v>
      </c>
      <c r="AX119" s="13" t="s">
        <v>70</v>
      </c>
      <c r="AY119" s="158" t="s">
        <v>157</v>
      </c>
    </row>
    <row r="120" spans="1:65" s="14" customFormat="1" x14ac:dyDescent="0.2">
      <c r="B120" s="164"/>
      <c r="D120" s="157" t="s">
        <v>168</v>
      </c>
      <c r="E120" s="165" t="s">
        <v>3</v>
      </c>
      <c r="F120" s="166" t="s">
        <v>183</v>
      </c>
      <c r="H120" s="167">
        <v>76.537999999999997</v>
      </c>
      <c r="I120" s="168"/>
      <c r="L120" s="164"/>
      <c r="M120" s="169"/>
      <c r="N120" s="170"/>
      <c r="O120" s="170"/>
      <c r="P120" s="170"/>
      <c r="Q120" s="170"/>
      <c r="R120" s="170"/>
      <c r="S120" s="170"/>
      <c r="T120" s="171"/>
      <c r="AT120" s="165" t="s">
        <v>168</v>
      </c>
      <c r="AU120" s="165" t="s">
        <v>92</v>
      </c>
      <c r="AV120" s="14" t="s">
        <v>92</v>
      </c>
      <c r="AW120" s="14" t="s">
        <v>32</v>
      </c>
      <c r="AX120" s="14" t="s">
        <v>78</v>
      </c>
      <c r="AY120" s="165" t="s">
        <v>157</v>
      </c>
    </row>
    <row r="121" spans="1:65" s="2" customFormat="1" ht="37.9" customHeight="1" x14ac:dyDescent="0.2">
      <c r="A121" s="32"/>
      <c r="B121" s="137"/>
      <c r="C121" s="138" t="s">
        <v>164</v>
      </c>
      <c r="D121" s="138" t="s">
        <v>159</v>
      </c>
      <c r="E121" s="139" t="s">
        <v>184</v>
      </c>
      <c r="F121" s="140" t="s">
        <v>185</v>
      </c>
      <c r="G121" s="141" t="s">
        <v>162</v>
      </c>
      <c r="H121" s="142">
        <v>765.38</v>
      </c>
      <c r="I121" s="143"/>
      <c r="J121" s="144">
        <f>ROUND(I121*H121,2)</f>
        <v>0</v>
      </c>
      <c r="K121" s="140" t="s">
        <v>163</v>
      </c>
      <c r="L121" s="33"/>
      <c r="M121" s="145" t="s">
        <v>3</v>
      </c>
      <c r="N121" s="146" t="s">
        <v>42</v>
      </c>
      <c r="O121" s="53"/>
      <c r="P121" s="147">
        <f>O121*H121</f>
        <v>0</v>
      </c>
      <c r="Q121" s="147">
        <v>0</v>
      </c>
      <c r="R121" s="147">
        <f>Q121*H121</f>
        <v>0</v>
      </c>
      <c r="S121" s="147">
        <v>0</v>
      </c>
      <c r="T121" s="148">
        <f>S121*H121</f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164</v>
      </c>
      <c r="AT121" s="149" t="s">
        <v>159</v>
      </c>
      <c r="AU121" s="149" t="s">
        <v>92</v>
      </c>
      <c r="AY121" s="17" t="s">
        <v>157</v>
      </c>
      <c r="BE121" s="150">
        <f>IF(N121="základní",J121,0)</f>
        <v>0</v>
      </c>
      <c r="BF121" s="150">
        <f>IF(N121="snížená",J121,0)</f>
        <v>0</v>
      </c>
      <c r="BG121" s="150">
        <f>IF(N121="zákl. přenesená",J121,0)</f>
        <v>0</v>
      </c>
      <c r="BH121" s="150">
        <f>IF(N121="sníž. přenesená",J121,0)</f>
        <v>0</v>
      </c>
      <c r="BI121" s="150">
        <f>IF(N121="nulová",J121,0)</f>
        <v>0</v>
      </c>
      <c r="BJ121" s="17" t="s">
        <v>92</v>
      </c>
      <c r="BK121" s="150">
        <f>ROUND(I121*H121,2)</f>
        <v>0</v>
      </c>
      <c r="BL121" s="17" t="s">
        <v>164</v>
      </c>
      <c r="BM121" s="149" t="s">
        <v>186</v>
      </c>
    </row>
    <row r="122" spans="1:65" s="2" customFormat="1" x14ac:dyDescent="0.2">
      <c r="A122" s="32"/>
      <c r="B122" s="33"/>
      <c r="C122" s="32"/>
      <c r="D122" s="151" t="s">
        <v>166</v>
      </c>
      <c r="E122" s="32"/>
      <c r="F122" s="152" t="s">
        <v>187</v>
      </c>
      <c r="G122" s="32"/>
      <c r="H122" s="32"/>
      <c r="I122" s="153"/>
      <c r="J122" s="32"/>
      <c r="K122" s="32"/>
      <c r="L122" s="33"/>
      <c r="M122" s="154"/>
      <c r="N122" s="155"/>
      <c r="O122" s="53"/>
      <c r="P122" s="53"/>
      <c r="Q122" s="53"/>
      <c r="R122" s="53"/>
      <c r="S122" s="53"/>
      <c r="T122" s="54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T122" s="17" t="s">
        <v>166</v>
      </c>
      <c r="AU122" s="17" t="s">
        <v>92</v>
      </c>
    </row>
    <row r="123" spans="1:65" s="14" customFormat="1" x14ac:dyDescent="0.2">
      <c r="B123" s="164"/>
      <c r="D123" s="157" t="s">
        <v>168</v>
      </c>
      <c r="E123" s="165" t="s">
        <v>3</v>
      </c>
      <c r="F123" s="166" t="s">
        <v>188</v>
      </c>
      <c r="H123" s="167">
        <v>765.38</v>
      </c>
      <c r="I123" s="168"/>
      <c r="L123" s="164"/>
      <c r="M123" s="169"/>
      <c r="N123" s="170"/>
      <c r="O123" s="170"/>
      <c r="P123" s="170"/>
      <c r="Q123" s="170"/>
      <c r="R123" s="170"/>
      <c r="S123" s="170"/>
      <c r="T123" s="171"/>
      <c r="AT123" s="165" t="s">
        <v>168</v>
      </c>
      <c r="AU123" s="165" t="s">
        <v>92</v>
      </c>
      <c r="AV123" s="14" t="s">
        <v>92</v>
      </c>
      <c r="AW123" s="14" t="s">
        <v>32</v>
      </c>
      <c r="AX123" s="14" t="s">
        <v>78</v>
      </c>
      <c r="AY123" s="165" t="s">
        <v>157</v>
      </c>
    </row>
    <row r="124" spans="1:65" s="2" customFormat="1" ht="24.2" customHeight="1" x14ac:dyDescent="0.2">
      <c r="A124" s="32"/>
      <c r="B124" s="137"/>
      <c r="C124" s="138" t="s">
        <v>189</v>
      </c>
      <c r="D124" s="138" t="s">
        <v>159</v>
      </c>
      <c r="E124" s="139" t="s">
        <v>190</v>
      </c>
      <c r="F124" s="140" t="s">
        <v>191</v>
      </c>
      <c r="G124" s="141" t="s">
        <v>162</v>
      </c>
      <c r="H124" s="142">
        <v>121.4</v>
      </c>
      <c r="I124" s="143"/>
      <c r="J124" s="144">
        <f>ROUND(I124*H124,2)</f>
        <v>0</v>
      </c>
      <c r="K124" s="140" t="s">
        <v>163</v>
      </c>
      <c r="L124" s="33"/>
      <c r="M124" s="145" t="s">
        <v>3</v>
      </c>
      <c r="N124" s="146" t="s">
        <v>42</v>
      </c>
      <c r="O124" s="53"/>
      <c r="P124" s="147">
        <f>O124*H124</f>
        <v>0</v>
      </c>
      <c r="Q124" s="147">
        <v>0</v>
      </c>
      <c r="R124" s="147">
        <f>Q124*H124</f>
        <v>0</v>
      </c>
      <c r="S124" s="147">
        <v>0</v>
      </c>
      <c r="T124" s="148">
        <f>S124*H124</f>
        <v>0</v>
      </c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R124" s="149" t="s">
        <v>164</v>
      </c>
      <c r="AT124" s="149" t="s">
        <v>159</v>
      </c>
      <c r="AU124" s="149" t="s">
        <v>92</v>
      </c>
      <c r="AY124" s="17" t="s">
        <v>157</v>
      </c>
      <c r="BE124" s="150">
        <f>IF(N124="základní",J124,0)</f>
        <v>0</v>
      </c>
      <c r="BF124" s="150">
        <f>IF(N124="snížená",J124,0)</f>
        <v>0</v>
      </c>
      <c r="BG124" s="150">
        <f>IF(N124="zákl. přenesená",J124,0)</f>
        <v>0</v>
      </c>
      <c r="BH124" s="150">
        <f>IF(N124="sníž. přenesená",J124,0)</f>
        <v>0</v>
      </c>
      <c r="BI124" s="150">
        <f>IF(N124="nulová",J124,0)</f>
        <v>0</v>
      </c>
      <c r="BJ124" s="17" t="s">
        <v>92</v>
      </c>
      <c r="BK124" s="150">
        <f>ROUND(I124*H124,2)</f>
        <v>0</v>
      </c>
      <c r="BL124" s="17" t="s">
        <v>164</v>
      </c>
      <c r="BM124" s="149" t="s">
        <v>192</v>
      </c>
    </row>
    <row r="125" spans="1:65" s="2" customFormat="1" x14ac:dyDescent="0.2">
      <c r="A125" s="32"/>
      <c r="B125" s="33"/>
      <c r="C125" s="32"/>
      <c r="D125" s="151" t="s">
        <v>166</v>
      </c>
      <c r="E125" s="32"/>
      <c r="F125" s="152" t="s">
        <v>193</v>
      </c>
      <c r="G125" s="32"/>
      <c r="H125" s="32"/>
      <c r="I125" s="153"/>
      <c r="J125" s="32"/>
      <c r="K125" s="32"/>
      <c r="L125" s="33"/>
      <c r="M125" s="154"/>
      <c r="N125" s="155"/>
      <c r="O125" s="53"/>
      <c r="P125" s="53"/>
      <c r="Q125" s="53"/>
      <c r="R125" s="53"/>
      <c r="S125" s="53"/>
      <c r="T125" s="54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T125" s="17" t="s">
        <v>166</v>
      </c>
      <c r="AU125" s="17" t="s">
        <v>92</v>
      </c>
    </row>
    <row r="126" spans="1:65" s="2" customFormat="1" ht="24.2" customHeight="1" x14ac:dyDescent="0.2">
      <c r="A126" s="32"/>
      <c r="B126" s="137"/>
      <c r="C126" s="138" t="s">
        <v>194</v>
      </c>
      <c r="D126" s="138" t="s">
        <v>159</v>
      </c>
      <c r="E126" s="139" t="s">
        <v>195</v>
      </c>
      <c r="F126" s="140" t="s">
        <v>196</v>
      </c>
      <c r="G126" s="141" t="s">
        <v>197</v>
      </c>
      <c r="H126" s="142">
        <v>137.768</v>
      </c>
      <c r="I126" s="143"/>
      <c r="J126" s="144">
        <f>ROUND(I126*H126,2)</f>
        <v>0</v>
      </c>
      <c r="K126" s="140" t="s">
        <v>163</v>
      </c>
      <c r="L126" s="33"/>
      <c r="M126" s="145" t="s">
        <v>3</v>
      </c>
      <c r="N126" s="146" t="s">
        <v>42</v>
      </c>
      <c r="O126" s="53"/>
      <c r="P126" s="147">
        <f>O126*H126</f>
        <v>0</v>
      </c>
      <c r="Q126" s="147">
        <v>0</v>
      </c>
      <c r="R126" s="147">
        <f>Q126*H126</f>
        <v>0</v>
      </c>
      <c r="S126" s="147">
        <v>0</v>
      </c>
      <c r="T126" s="148">
        <f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164</v>
      </c>
      <c r="AT126" s="149" t="s">
        <v>159</v>
      </c>
      <c r="AU126" s="149" t="s">
        <v>92</v>
      </c>
      <c r="AY126" s="17" t="s">
        <v>157</v>
      </c>
      <c r="BE126" s="150">
        <f>IF(N126="základní",J126,0)</f>
        <v>0</v>
      </c>
      <c r="BF126" s="150">
        <f>IF(N126="snížená",J126,0)</f>
        <v>0</v>
      </c>
      <c r="BG126" s="150">
        <f>IF(N126="zákl. přenesená",J126,0)</f>
        <v>0</v>
      </c>
      <c r="BH126" s="150">
        <f>IF(N126="sníž. přenesená",J126,0)</f>
        <v>0</v>
      </c>
      <c r="BI126" s="150">
        <f>IF(N126="nulová",J126,0)</f>
        <v>0</v>
      </c>
      <c r="BJ126" s="17" t="s">
        <v>92</v>
      </c>
      <c r="BK126" s="150">
        <f>ROUND(I126*H126,2)</f>
        <v>0</v>
      </c>
      <c r="BL126" s="17" t="s">
        <v>164</v>
      </c>
      <c r="BM126" s="149" t="s">
        <v>198</v>
      </c>
    </row>
    <row r="127" spans="1:65" s="2" customFormat="1" x14ac:dyDescent="0.2">
      <c r="A127" s="32"/>
      <c r="B127" s="33"/>
      <c r="C127" s="32"/>
      <c r="D127" s="151" t="s">
        <v>166</v>
      </c>
      <c r="E127" s="32"/>
      <c r="F127" s="152" t="s">
        <v>199</v>
      </c>
      <c r="G127" s="32"/>
      <c r="H127" s="32"/>
      <c r="I127" s="153"/>
      <c r="J127" s="32"/>
      <c r="K127" s="32"/>
      <c r="L127" s="33"/>
      <c r="M127" s="154"/>
      <c r="N127" s="155"/>
      <c r="O127" s="53"/>
      <c r="P127" s="53"/>
      <c r="Q127" s="53"/>
      <c r="R127" s="53"/>
      <c r="S127" s="53"/>
      <c r="T127" s="54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T127" s="17" t="s">
        <v>166</v>
      </c>
      <c r="AU127" s="17" t="s">
        <v>92</v>
      </c>
    </row>
    <row r="128" spans="1:65" s="14" customFormat="1" x14ac:dyDescent="0.2">
      <c r="B128" s="164"/>
      <c r="D128" s="157" t="s">
        <v>168</v>
      </c>
      <c r="E128" s="165" t="s">
        <v>3</v>
      </c>
      <c r="F128" s="166" t="s">
        <v>200</v>
      </c>
      <c r="H128" s="167">
        <v>137.768</v>
      </c>
      <c r="I128" s="168"/>
      <c r="L128" s="164"/>
      <c r="M128" s="169"/>
      <c r="N128" s="170"/>
      <c r="O128" s="170"/>
      <c r="P128" s="170"/>
      <c r="Q128" s="170"/>
      <c r="R128" s="170"/>
      <c r="S128" s="170"/>
      <c r="T128" s="171"/>
      <c r="AT128" s="165" t="s">
        <v>168</v>
      </c>
      <c r="AU128" s="165" t="s">
        <v>92</v>
      </c>
      <c r="AV128" s="14" t="s">
        <v>92</v>
      </c>
      <c r="AW128" s="14" t="s">
        <v>32</v>
      </c>
      <c r="AX128" s="14" t="s">
        <v>78</v>
      </c>
      <c r="AY128" s="165" t="s">
        <v>157</v>
      </c>
    </row>
    <row r="129" spans="1:65" s="2" customFormat="1" ht="24.2" customHeight="1" x14ac:dyDescent="0.2">
      <c r="A129" s="32"/>
      <c r="B129" s="137"/>
      <c r="C129" s="138" t="s">
        <v>201</v>
      </c>
      <c r="D129" s="138" t="s">
        <v>159</v>
      </c>
      <c r="E129" s="139" t="s">
        <v>202</v>
      </c>
      <c r="F129" s="140" t="s">
        <v>203</v>
      </c>
      <c r="G129" s="141" t="s">
        <v>162</v>
      </c>
      <c r="H129" s="142">
        <v>197.93799999999999</v>
      </c>
      <c r="I129" s="143"/>
      <c r="J129" s="144">
        <f>ROUND(I129*H129,2)</f>
        <v>0</v>
      </c>
      <c r="K129" s="140" t="s">
        <v>163</v>
      </c>
      <c r="L129" s="33"/>
      <c r="M129" s="145" t="s">
        <v>3</v>
      </c>
      <c r="N129" s="146" t="s">
        <v>42</v>
      </c>
      <c r="O129" s="53"/>
      <c r="P129" s="147">
        <f>O129*H129</f>
        <v>0</v>
      </c>
      <c r="Q129" s="147">
        <v>0</v>
      </c>
      <c r="R129" s="147">
        <f>Q129*H129</f>
        <v>0</v>
      </c>
      <c r="S129" s="147">
        <v>0</v>
      </c>
      <c r="T129" s="148">
        <f>S129*H129</f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164</v>
      </c>
      <c r="AT129" s="149" t="s">
        <v>159</v>
      </c>
      <c r="AU129" s="149" t="s">
        <v>92</v>
      </c>
      <c r="AY129" s="17" t="s">
        <v>157</v>
      </c>
      <c r="BE129" s="150">
        <f>IF(N129="základní",J129,0)</f>
        <v>0</v>
      </c>
      <c r="BF129" s="150">
        <f>IF(N129="snížená",J129,0)</f>
        <v>0</v>
      </c>
      <c r="BG129" s="150">
        <f>IF(N129="zákl. přenesená",J129,0)</f>
        <v>0</v>
      </c>
      <c r="BH129" s="150">
        <f>IF(N129="sníž. přenesená",J129,0)</f>
        <v>0</v>
      </c>
      <c r="BI129" s="150">
        <f>IF(N129="nulová",J129,0)</f>
        <v>0</v>
      </c>
      <c r="BJ129" s="17" t="s">
        <v>92</v>
      </c>
      <c r="BK129" s="150">
        <f>ROUND(I129*H129,2)</f>
        <v>0</v>
      </c>
      <c r="BL129" s="17" t="s">
        <v>164</v>
      </c>
      <c r="BM129" s="149" t="s">
        <v>204</v>
      </c>
    </row>
    <row r="130" spans="1:65" s="2" customFormat="1" x14ac:dyDescent="0.2">
      <c r="A130" s="32"/>
      <c r="B130" s="33"/>
      <c r="C130" s="32"/>
      <c r="D130" s="151" t="s">
        <v>166</v>
      </c>
      <c r="E130" s="32"/>
      <c r="F130" s="152" t="s">
        <v>205</v>
      </c>
      <c r="G130" s="32"/>
      <c r="H130" s="32"/>
      <c r="I130" s="153"/>
      <c r="J130" s="32"/>
      <c r="K130" s="32"/>
      <c r="L130" s="33"/>
      <c r="M130" s="154"/>
      <c r="N130" s="155"/>
      <c r="O130" s="53"/>
      <c r="P130" s="53"/>
      <c r="Q130" s="53"/>
      <c r="R130" s="53"/>
      <c r="S130" s="53"/>
      <c r="T130" s="54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T130" s="17" t="s">
        <v>166</v>
      </c>
      <c r="AU130" s="17" t="s">
        <v>92</v>
      </c>
    </row>
    <row r="131" spans="1:65" s="14" customFormat="1" x14ac:dyDescent="0.2">
      <c r="B131" s="164"/>
      <c r="D131" s="157" t="s">
        <v>168</v>
      </c>
      <c r="E131" s="165" t="s">
        <v>3</v>
      </c>
      <c r="F131" s="166" t="s">
        <v>206</v>
      </c>
      <c r="H131" s="167">
        <v>197.93799999999999</v>
      </c>
      <c r="I131" s="168"/>
      <c r="L131" s="164"/>
      <c r="M131" s="169"/>
      <c r="N131" s="170"/>
      <c r="O131" s="170"/>
      <c r="P131" s="170"/>
      <c r="Q131" s="170"/>
      <c r="R131" s="170"/>
      <c r="S131" s="170"/>
      <c r="T131" s="171"/>
      <c r="AT131" s="165" t="s">
        <v>168</v>
      </c>
      <c r="AU131" s="165" t="s">
        <v>92</v>
      </c>
      <c r="AV131" s="14" t="s">
        <v>92</v>
      </c>
      <c r="AW131" s="14" t="s">
        <v>32</v>
      </c>
      <c r="AX131" s="14" t="s">
        <v>78</v>
      </c>
      <c r="AY131" s="165" t="s">
        <v>157</v>
      </c>
    </row>
    <row r="132" spans="1:65" s="2" customFormat="1" ht="24.2" customHeight="1" x14ac:dyDescent="0.2">
      <c r="A132" s="32"/>
      <c r="B132" s="137"/>
      <c r="C132" s="138" t="s">
        <v>207</v>
      </c>
      <c r="D132" s="138" t="s">
        <v>159</v>
      </c>
      <c r="E132" s="139" t="s">
        <v>208</v>
      </c>
      <c r="F132" s="140" t="s">
        <v>209</v>
      </c>
      <c r="G132" s="141" t="s">
        <v>162</v>
      </c>
      <c r="H132" s="142">
        <v>275</v>
      </c>
      <c r="I132" s="143"/>
      <c r="J132" s="144">
        <f>ROUND(I132*H132,2)</f>
        <v>0</v>
      </c>
      <c r="K132" s="140" t="s">
        <v>163</v>
      </c>
      <c r="L132" s="33"/>
      <c r="M132" s="145" t="s">
        <v>3</v>
      </c>
      <c r="N132" s="146" t="s">
        <v>42</v>
      </c>
      <c r="O132" s="53"/>
      <c r="P132" s="147">
        <f>O132*H132</f>
        <v>0</v>
      </c>
      <c r="Q132" s="147">
        <v>0</v>
      </c>
      <c r="R132" s="147">
        <f>Q132*H132</f>
        <v>0</v>
      </c>
      <c r="S132" s="147">
        <v>0</v>
      </c>
      <c r="T132" s="148">
        <f>S132*H132</f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164</v>
      </c>
      <c r="AT132" s="149" t="s">
        <v>159</v>
      </c>
      <c r="AU132" s="149" t="s">
        <v>92</v>
      </c>
      <c r="AY132" s="17" t="s">
        <v>157</v>
      </c>
      <c r="BE132" s="150">
        <f>IF(N132="základní",J132,0)</f>
        <v>0</v>
      </c>
      <c r="BF132" s="150">
        <f>IF(N132="snížená",J132,0)</f>
        <v>0</v>
      </c>
      <c r="BG132" s="150">
        <f>IF(N132="zákl. přenesená",J132,0)</f>
        <v>0</v>
      </c>
      <c r="BH132" s="150">
        <f>IF(N132="sníž. přenesená",J132,0)</f>
        <v>0</v>
      </c>
      <c r="BI132" s="150">
        <f>IF(N132="nulová",J132,0)</f>
        <v>0</v>
      </c>
      <c r="BJ132" s="17" t="s">
        <v>92</v>
      </c>
      <c r="BK132" s="150">
        <f>ROUND(I132*H132,2)</f>
        <v>0</v>
      </c>
      <c r="BL132" s="17" t="s">
        <v>164</v>
      </c>
      <c r="BM132" s="149" t="s">
        <v>210</v>
      </c>
    </row>
    <row r="133" spans="1:65" s="2" customFormat="1" x14ac:dyDescent="0.2">
      <c r="A133" s="32"/>
      <c r="B133" s="33"/>
      <c r="C133" s="32"/>
      <c r="D133" s="151" t="s">
        <v>166</v>
      </c>
      <c r="E133" s="32"/>
      <c r="F133" s="152" t="s">
        <v>211</v>
      </c>
      <c r="G133" s="32"/>
      <c r="H133" s="32"/>
      <c r="I133" s="153"/>
      <c r="J133" s="32"/>
      <c r="K133" s="32"/>
      <c r="L133" s="33"/>
      <c r="M133" s="154"/>
      <c r="N133" s="155"/>
      <c r="O133" s="53"/>
      <c r="P133" s="53"/>
      <c r="Q133" s="53"/>
      <c r="R133" s="53"/>
      <c r="S133" s="53"/>
      <c r="T133" s="54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T133" s="17" t="s">
        <v>166</v>
      </c>
      <c r="AU133" s="17" t="s">
        <v>92</v>
      </c>
    </row>
    <row r="134" spans="1:65" s="13" customFormat="1" x14ac:dyDescent="0.2">
      <c r="B134" s="156"/>
      <c r="D134" s="157" t="s">
        <v>168</v>
      </c>
      <c r="E134" s="158" t="s">
        <v>3</v>
      </c>
      <c r="F134" s="159" t="s">
        <v>212</v>
      </c>
      <c r="H134" s="158" t="s">
        <v>3</v>
      </c>
      <c r="I134" s="160"/>
      <c r="L134" s="156"/>
      <c r="M134" s="161"/>
      <c r="N134" s="162"/>
      <c r="O134" s="162"/>
      <c r="P134" s="162"/>
      <c r="Q134" s="162"/>
      <c r="R134" s="162"/>
      <c r="S134" s="162"/>
      <c r="T134" s="163"/>
      <c r="AT134" s="158" t="s">
        <v>168</v>
      </c>
      <c r="AU134" s="158" t="s">
        <v>92</v>
      </c>
      <c r="AV134" s="13" t="s">
        <v>78</v>
      </c>
      <c r="AW134" s="13" t="s">
        <v>32</v>
      </c>
      <c r="AX134" s="13" t="s">
        <v>70</v>
      </c>
      <c r="AY134" s="158" t="s">
        <v>157</v>
      </c>
    </row>
    <row r="135" spans="1:65" s="14" customFormat="1" x14ac:dyDescent="0.2">
      <c r="B135" s="164"/>
      <c r="D135" s="157" t="s">
        <v>168</v>
      </c>
      <c r="E135" s="165" t="s">
        <v>3</v>
      </c>
      <c r="F135" s="166" t="s">
        <v>213</v>
      </c>
      <c r="H135" s="167">
        <v>275</v>
      </c>
      <c r="I135" s="168"/>
      <c r="L135" s="164"/>
      <c r="M135" s="169"/>
      <c r="N135" s="170"/>
      <c r="O135" s="170"/>
      <c r="P135" s="170"/>
      <c r="Q135" s="170"/>
      <c r="R135" s="170"/>
      <c r="S135" s="170"/>
      <c r="T135" s="171"/>
      <c r="AT135" s="165" t="s">
        <v>168</v>
      </c>
      <c r="AU135" s="165" t="s">
        <v>92</v>
      </c>
      <c r="AV135" s="14" t="s">
        <v>92</v>
      </c>
      <c r="AW135" s="14" t="s">
        <v>32</v>
      </c>
      <c r="AX135" s="14" t="s">
        <v>78</v>
      </c>
      <c r="AY135" s="165" t="s">
        <v>157</v>
      </c>
    </row>
    <row r="136" spans="1:65" s="2" customFormat="1" ht="16.5" customHeight="1" x14ac:dyDescent="0.2">
      <c r="A136" s="32"/>
      <c r="B136" s="137"/>
      <c r="C136" s="172" t="s">
        <v>214</v>
      </c>
      <c r="D136" s="172" t="s">
        <v>215</v>
      </c>
      <c r="E136" s="173" t="s">
        <v>216</v>
      </c>
      <c r="F136" s="174" t="s">
        <v>217</v>
      </c>
      <c r="G136" s="175" t="s">
        <v>197</v>
      </c>
      <c r="H136" s="176">
        <v>276.48</v>
      </c>
      <c r="I136" s="177"/>
      <c r="J136" s="178">
        <f>ROUND(I136*H136,2)</f>
        <v>0</v>
      </c>
      <c r="K136" s="174" t="s">
        <v>163</v>
      </c>
      <c r="L136" s="179"/>
      <c r="M136" s="180" t="s">
        <v>3</v>
      </c>
      <c r="N136" s="181" t="s">
        <v>42</v>
      </c>
      <c r="O136" s="53"/>
      <c r="P136" s="147">
        <f>O136*H136</f>
        <v>0</v>
      </c>
      <c r="Q136" s="147">
        <v>1</v>
      </c>
      <c r="R136" s="147">
        <f>Q136*H136</f>
        <v>276.48</v>
      </c>
      <c r="S136" s="147">
        <v>0</v>
      </c>
      <c r="T136" s="148">
        <f>S136*H136</f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207</v>
      </c>
      <c r="AT136" s="149" t="s">
        <v>215</v>
      </c>
      <c r="AU136" s="149" t="s">
        <v>92</v>
      </c>
      <c r="AY136" s="17" t="s">
        <v>157</v>
      </c>
      <c r="BE136" s="150">
        <f>IF(N136="základní",J136,0)</f>
        <v>0</v>
      </c>
      <c r="BF136" s="150">
        <f>IF(N136="snížená",J136,0)</f>
        <v>0</v>
      </c>
      <c r="BG136" s="150">
        <f>IF(N136="zákl. přenesená",J136,0)</f>
        <v>0</v>
      </c>
      <c r="BH136" s="150">
        <f>IF(N136="sníž. přenesená",J136,0)</f>
        <v>0</v>
      </c>
      <c r="BI136" s="150">
        <f>IF(N136="nulová",J136,0)</f>
        <v>0</v>
      </c>
      <c r="BJ136" s="17" t="s">
        <v>92</v>
      </c>
      <c r="BK136" s="150">
        <f>ROUND(I136*H136,2)</f>
        <v>0</v>
      </c>
      <c r="BL136" s="17" t="s">
        <v>164</v>
      </c>
      <c r="BM136" s="149" t="s">
        <v>218</v>
      </c>
    </row>
    <row r="137" spans="1:65" s="14" customFormat="1" x14ac:dyDescent="0.2">
      <c r="B137" s="164"/>
      <c r="D137" s="157" t="s">
        <v>168</v>
      </c>
      <c r="E137" s="165" t="s">
        <v>3</v>
      </c>
      <c r="F137" s="166" t="s">
        <v>219</v>
      </c>
      <c r="H137" s="167">
        <v>276.48</v>
      </c>
      <c r="I137" s="168"/>
      <c r="L137" s="164"/>
      <c r="M137" s="169"/>
      <c r="N137" s="170"/>
      <c r="O137" s="170"/>
      <c r="P137" s="170"/>
      <c r="Q137" s="170"/>
      <c r="R137" s="170"/>
      <c r="S137" s="170"/>
      <c r="T137" s="171"/>
      <c r="AT137" s="165" t="s">
        <v>168</v>
      </c>
      <c r="AU137" s="165" t="s">
        <v>92</v>
      </c>
      <c r="AV137" s="14" t="s">
        <v>92</v>
      </c>
      <c r="AW137" s="14" t="s">
        <v>32</v>
      </c>
      <c r="AX137" s="14" t="s">
        <v>78</v>
      </c>
      <c r="AY137" s="165" t="s">
        <v>157</v>
      </c>
    </row>
    <row r="138" spans="1:65" s="12" customFormat="1" ht="22.9" customHeight="1" x14ac:dyDescent="0.2">
      <c r="B138" s="124"/>
      <c r="D138" s="125" t="s">
        <v>69</v>
      </c>
      <c r="E138" s="135" t="s">
        <v>92</v>
      </c>
      <c r="F138" s="135" t="s">
        <v>220</v>
      </c>
      <c r="I138" s="127"/>
      <c r="J138" s="136">
        <f>BK138</f>
        <v>0</v>
      </c>
      <c r="L138" s="124"/>
      <c r="M138" s="129"/>
      <c r="N138" s="130"/>
      <c r="O138" s="130"/>
      <c r="P138" s="131">
        <f>SUM(P139:P204)</f>
        <v>0</v>
      </c>
      <c r="Q138" s="130"/>
      <c r="R138" s="131">
        <f>SUM(R139:R204)</f>
        <v>432.61404885999997</v>
      </c>
      <c r="S138" s="130"/>
      <c r="T138" s="132">
        <f>SUM(T139:T204)</f>
        <v>0</v>
      </c>
      <c r="AR138" s="125" t="s">
        <v>78</v>
      </c>
      <c r="AT138" s="133" t="s">
        <v>69</v>
      </c>
      <c r="AU138" s="133" t="s">
        <v>78</v>
      </c>
      <c r="AY138" s="125" t="s">
        <v>157</v>
      </c>
      <c r="BK138" s="134">
        <f>SUM(BK139:BK204)</f>
        <v>0</v>
      </c>
    </row>
    <row r="139" spans="1:65" s="2" customFormat="1" ht="16.5" customHeight="1" x14ac:dyDescent="0.2">
      <c r="A139" s="32"/>
      <c r="B139" s="137"/>
      <c r="C139" s="138" t="s">
        <v>221</v>
      </c>
      <c r="D139" s="138" t="s">
        <v>159</v>
      </c>
      <c r="E139" s="139" t="s">
        <v>222</v>
      </c>
      <c r="F139" s="140" t="s">
        <v>223</v>
      </c>
      <c r="G139" s="141" t="s">
        <v>162</v>
      </c>
      <c r="H139" s="142">
        <v>4.4000000000000004</v>
      </c>
      <c r="I139" s="143"/>
      <c r="J139" s="144">
        <f>ROUND(I139*H139,2)</f>
        <v>0</v>
      </c>
      <c r="K139" s="140" t="s">
        <v>163</v>
      </c>
      <c r="L139" s="33"/>
      <c r="M139" s="145" t="s">
        <v>3</v>
      </c>
      <c r="N139" s="146" t="s">
        <v>42</v>
      </c>
      <c r="O139" s="53"/>
      <c r="P139" s="147">
        <f>O139*H139</f>
        <v>0</v>
      </c>
      <c r="Q139" s="147">
        <v>2.16</v>
      </c>
      <c r="R139" s="147">
        <f>Q139*H139</f>
        <v>9.5040000000000013</v>
      </c>
      <c r="S139" s="147">
        <v>0</v>
      </c>
      <c r="T139" s="148">
        <f>S139*H139</f>
        <v>0</v>
      </c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 t="s">
        <v>164</v>
      </c>
      <c r="AT139" s="149" t="s">
        <v>159</v>
      </c>
      <c r="AU139" s="149" t="s">
        <v>92</v>
      </c>
      <c r="AY139" s="17" t="s">
        <v>157</v>
      </c>
      <c r="BE139" s="150">
        <f>IF(N139="základní",J139,0)</f>
        <v>0</v>
      </c>
      <c r="BF139" s="150">
        <f>IF(N139="snížená",J139,0)</f>
        <v>0</v>
      </c>
      <c r="BG139" s="150">
        <f>IF(N139="zákl. přenesená",J139,0)</f>
        <v>0</v>
      </c>
      <c r="BH139" s="150">
        <f>IF(N139="sníž. přenesená",J139,0)</f>
        <v>0</v>
      </c>
      <c r="BI139" s="150">
        <f>IF(N139="nulová",J139,0)</f>
        <v>0</v>
      </c>
      <c r="BJ139" s="17" t="s">
        <v>92</v>
      </c>
      <c r="BK139" s="150">
        <f>ROUND(I139*H139,2)</f>
        <v>0</v>
      </c>
      <c r="BL139" s="17" t="s">
        <v>164</v>
      </c>
      <c r="BM139" s="149" t="s">
        <v>224</v>
      </c>
    </row>
    <row r="140" spans="1:65" s="2" customFormat="1" x14ac:dyDescent="0.2">
      <c r="A140" s="32"/>
      <c r="B140" s="33"/>
      <c r="C140" s="32"/>
      <c r="D140" s="151" t="s">
        <v>166</v>
      </c>
      <c r="E140" s="32"/>
      <c r="F140" s="152" t="s">
        <v>225</v>
      </c>
      <c r="G140" s="32"/>
      <c r="H140" s="32"/>
      <c r="I140" s="153"/>
      <c r="J140" s="32"/>
      <c r="K140" s="32"/>
      <c r="L140" s="33"/>
      <c r="M140" s="154"/>
      <c r="N140" s="155"/>
      <c r="O140" s="53"/>
      <c r="P140" s="53"/>
      <c r="Q140" s="53"/>
      <c r="R140" s="53"/>
      <c r="S140" s="53"/>
      <c r="T140" s="54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T140" s="17" t="s">
        <v>166</v>
      </c>
      <c r="AU140" s="17" t="s">
        <v>92</v>
      </c>
    </row>
    <row r="141" spans="1:65" s="13" customFormat="1" x14ac:dyDescent="0.2">
      <c r="B141" s="156"/>
      <c r="D141" s="157" t="s">
        <v>168</v>
      </c>
      <c r="E141" s="158" t="s">
        <v>3</v>
      </c>
      <c r="F141" s="159" t="s">
        <v>226</v>
      </c>
      <c r="H141" s="158" t="s">
        <v>3</v>
      </c>
      <c r="I141" s="160"/>
      <c r="L141" s="156"/>
      <c r="M141" s="161"/>
      <c r="N141" s="162"/>
      <c r="O141" s="162"/>
      <c r="P141" s="162"/>
      <c r="Q141" s="162"/>
      <c r="R141" s="162"/>
      <c r="S141" s="162"/>
      <c r="T141" s="163"/>
      <c r="AT141" s="158" t="s">
        <v>168</v>
      </c>
      <c r="AU141" s="158" t="s">
        <v>92</v>
      </c>
      <c r="AV141" s="13" t="s">
        <v>78</v>
      </c>
      <c r="AW141" s="13" t="s">
        <v>32</v>
      </c>
      <c r="AX141" s="13" t="s">
        <v>70</v>
      </c>
      <c r="AY141" s="158" t="s">
        <v>157</v>
      </c>
    </row>
    <row r="142" spans="1:65" s="14" customFormat="1" x14ac:dyDescent="0.2">
      <c r="B142" s="164"/>
      <c r="D142" s="157" t="s">
        <v>168</v>
      </c>
      <c r="E142" s="165" t="s">
        <v>3</v>
      </c>
      <c r="F142" s="166" t="s">
        <v>227</v>
      </c>
      <c r="H142" s="167">
        <v>4.4000000000000004</v>
      </c>
      <c r="I142" s="168"/>
      <c r="L142" s="164"/>
      <c r="M142" s="169"/>
      <c r="N142" s="170"/>
      <c r="O142" s="170"/>
      <c r="P142" s="170"/>
      <c r="Q142" s="170"/>
      <c r="R142" s="170"/>
      <c r="S142" s="170"/>
      <c r="T142" s="171"/>
      <c r="AT142" s="165" t="s">
        <v>168</v>
      </c>
      <c r="AU142" s="165" t="s">
        <v>92</v>
      </c>
      <c r="AV142" s="14" t="s">
        <v>92</v>
      </c>
      <c r="AW142" s="14" t="s">
        <v>32</v>
      </c>
      <c r="AX142" s="14" t="s">
        <v>78</v>
      </c>
      <c r="AY142" s="165" t="s">
        <v>157</v>
      </c>
    </row>
    <row r="143" spans="1:65" s="2" customFormat="1" ht="24.2" customHeight="1" x14ac:dyDescent="0.2">
      <c r="A143" s="32"/>
      <c r="B143" s="137"/>
      <c r="C143" s="138" t="s">
        <v>228</v>
      </c>
      <c r="D143" s="138" t="s">
        <v>159</v>
      </c>
      <c r="E143" s="139" t="s">
        <v>229</v>
      </c>
      <c r="F143" s="140" t="s">
        <v>230</v>
      </c>
      <c r="G143" s="141" t="s">
        <v>231</v>
      </c>
      <c r="H143" s="142">
        <v>9</v>
      </c>
      <c r="I143" s="143"/>
      <c r="J143" s="144">
        <f>ROUND(I143*H143,2)</f>
        <v>0</v>
      </c>
      <c r="K143" s="140" t="s">
        <v>163</v>
      </c>
      <c r="L143" s="33"/>
      <c r="M143" s="145" t="s">
        <v>3</v>
      </c>
      <c r="N143" s="146" t="s">
        <v>42</v>
      </c>
      <c r="O143" s="53"/>
      <c r="P143" s="147">
        <f>O143*H143</f>
        <v>0</v>
      </c>
      <c r="Q143" s="147">
        <v>3.2000000000000003E-4</v>
      </c>
      <c r="R143" s="147">
        <f>Q143*H143</f>
        <v>2.8800000000000002E-3</v>
      </c>
      <c r="S143" s="147">
        <v>0</v>
      </c>
      <c r="T143" s="148">
        <f>S143*H143</f>
        <v>0</v>
      </c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 t="s">
        <v>164</v>
      </c>
      <c r="AT143" s="149" t="s">
        <v>159</v>
      </c>
      <c r="AU143" s="149" t="s">
        <v>92</v>
      </c>
      <c r="AY143" s="17" t="s">
        <v>157</v>
      </c>
      <c r="BE143" s="150">
        <f>IF(N143="základní",J143,0)</f>
        <v>0</v>
      </c>
      <c r="BF143" s="150">
        <f>IF(N143="snížená",J143,0)</f>
        <v>0</v>
      </c>
      <c r="BG143" s="150">
        <f>IF(N143="zákl. přenesená",J143,0)</f>
        <v>0</v>
      </c>
      <c r="BH143" s="150">
        <f>IF(N143="sníž. přenesená",J143,0)</f>
        <v>0</v>
      </c>
      <c r="BI143" s="150">
        <f>IF(N143="nulová",J143,0)</f>
        <v>0</v>
      </c>
      <c r="BJ143" s="17" t="s">
        <v>92</v>
      </c>
      <c r="BK143" s="150">
        <f>ROUND(I143*H143,2)</f>
        <v>0</v>
      </c>
      <c r="BL143" s="17" t="s">
        <v>164</v>
      </c>
      <c r="BM143" s="149" t="s">
        <v>232</v>
      </c>
    </row>
    <row r="144" spans="1:65" s="2" customFormat="1" x14ac:dyDescent="0.2">
      <c r="A144" s="32"/>
      <c r="B144" s="33"/>
      <c r="C144" s="32"/>
      <c r="D144" s="151" t="s">
        <v>166</v>
      </c>
      <c r="E144" s="32"/>
      <c r="F144" s="152" t="s">
        <v>233</v>
      </c>
      <c r="G144" s="32"/>
      <c r="H144" s="32"/>
      <c r="I144" s="153"/>
      <c r="J144" s="32"/>
      <c r="K144" s="32"/>
      <c r="L144" s="33"/>
      <c r="M144" s="154"/>
      <c r="N144" s="155"/>
      <c r="O144" s="53"/>
      <c r="P144" s="53"/>
      <c r="Q144" s="53"/>
      <c r="R144" s="53"/>
      <c r="S144" s="53"/>
      <c r="T144" s="54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T144" s="17" t="s">
        <v>166</v>
      </c>
      <c r="AU144" s="17" t="s">
        <v>92</v>
      </c>
    </row>
    <row r="145" spans="1:65" s="14" customFormat="1" x14ac:dyDescent="0.2">
      <c r="B145" s="164"/>
      <c r="D145" s="157" t="s">
        <v>168</v>
      </c>
      <c r="E145" s="165" t="s">
        <v>3</v>
      </c>
      <c r="F145" s="166" t="s">
        <v>234</v>
      </c>
      <c r="H145" s="167">
        <v>9</v>
      </c>
      <c r="I145" s="168"/>
      <c r="L145" s="164"/>
      <c r="M145" s="169"/>
      <c r="N145" s="170"/>
      <c r="O145" s="170"/>
      <c r="P145" s="170"/>
      <c r="Q145" s="170"/>
      <c r="R145" s="170"/>
      <c r="S145" s="170"/>
      <c r="T145" s="171"/>
      <c r="AT145" s="165" t="s">
        <v>168</v>
      </c>
      <c r="AU145" s="165" t="s">
        <v>92</v>
      </c>
      <c r="AV145" s="14" t="s">
        <v>92</v>
      </c>
      <c r="AW145" s="14" t="s">
        <v>32</v>
      </c>
      <c r="AX145" s="14" t="s">
        <v>78</v>
      </c>
      <c r="AY145" s="165" t="s">
        <v>157</v>
      </c>
    </row>
    <row r="146" spans="1:65" s="2" customFormat="1" ht="24.2" customHeight="1" x14ac:dyDescent="0.2">
      <c r="A146" s="32"/>
      <c r="B146" s="137"/>
      <c r="C146" s="138" t="s">
        <v>235</v>
      </c>
      <c r="D146" s="138" t="s">
        <v>159</v>
      </c>
      <c r="E146" s="139" t="s">
        <v>236</v>
      </c>
      <c r="F146" s="140" t="s">
        <v>237</v>
      </c>
      <c r="G146" s="141" t="s">
        <v>231</v>
      </c>
      <c r="H146" s="142">
        <v>97.5</v>
      </c>
      <c r="I146" s="143"/>
      <c r="J146" s="144">
        <f>ROUND(I146*H146,2)</f>
        <v>0</v>
      </c>
      <c r="K146" s="140" t="s">
        <v>163</v>
      </c>
      <c r="L146" s="33"/>
      <c r="M146" s="145" t="s">
        <v>3</v>
      </c>
      <c r="N146" s="146" t="s">
        <v>42</v>
      </c>
      <c r="O146" s="53"/>
      <c r="P146" s="147">
        <f>O146*H146</f>
        <v>0</v>
      </c>
      <c r="Q146" s="147">
        <v>4.0000000000000003E-5</v>
      </c>
      <c r="R146" s="147">
        <f>Q146*H146</f>
        <v>3.9000000000000003E-3</v>
      </c>
      <c r="S146" s="147">
        <v>0</v>
      </c>
      <c r="T146" s="148">
        <f>S146*H146</f>
        <v>0</v>
      </c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R146" s="149" t="s">
        <v>164</v>
      </c>
      <c r="AT146" s="149" t="s">
        <v>159</v>
      </c>
      <c r="AU146" s="149" t="s">
        <v>92</v>
      </c>
      <c r="AY146" s="17" t="s">
        <v>157</v>
      </c>
      <c r="BE146" s="150">
        <f>IF(N146="základní",J146,0)</f>
        <v>0</v>
      </c>
      <c r="BF146" s="150">
        <f>IF(N146="snížená",J146,0)</f>
        <v>0</v>
      </c>
      <c r="BG146" s="150">
        <f>IF(N146="zákl. přenesená",J146,0)</f>
        <v>0</v>
      </c>
      <c r="BH146" s="150">
        <f>IF(N146="sníž. přenesená",J146,0)</f>
        <v>0</v>
      </c>
      <c r="BI146" s="150">
        <f>IF(N146="nulová",J146,0)</f>
        <v>0</v>
      </c>
      <c r="BJ146" s="17" t="s">
        <v>92</v>
      </c>
      <c r="BK146" s="150">
        <f>ROUND(I146*H146,2)</f>
        <v>0</v>
      </c>
      <c r="BL146" s="17" t="s">
        <v>164</v>
      </c>
      <c r="BM146" s="149" t="s">
        <v>238</v>
      </c>
    </row>
    <row r="147" spans="1:65" s="2" customFormat="1" x14ac:dyDescent="0.2">
      <c r="A147" s="32"/>
      <c r="B147" s="33"/>
      <c r="C147" s="32"/>
      <c r="D147" s="151" t="s">
        <v>166</v>
      </c>
      <c r="E147" s="32"/>
      <c r="F147" s="152" t="s">
        <v>239</v>
      </c>
      <c r="G147" s="32"/>
      <c r="H147" s="32"/>
      <c r="I147" s="153"/>
      <c r="J147" s="32"/>
      <c r="K147" s="32"/>
      <c r="L147" s="33"/>
      <c r="M147" s="154"/>
      <c r="N147" s="155"/>
      <c r="O147" s="53"/>
      <c r="P147" s="53"/>
      <c r="Q147" s="53"/>
      <c r="R147" s="53"/>
      <c r="S147" s="53"/>
      <c r="T147" s="54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T147" s="17" t="s">
        <v>166</v>
      </c>
      <c r="AU147" s="17" t="s">
        <v>92</v>
      </c>
    </row>
    <row r="148" spans="1:65" s="14" customFormat="1" x14ac:dyDescent="0.2">
      <c r="B148" s="164"/>
      <c r="D148" s="157" t="s">
        <v>168</v>
      </c>
      <c r="E148" s="165" t="s">
        <v>3</v>
      </c>
      <c r="F148" s="166" t="s">
        <v>240</v>
      </c>
      <c r="H148" s="167">
        <v>97.5</v>
      </c>
      <c r="I148" s="168"/>
      <c r="L148" s="164"/>
      <c r="M148" s="169"/>
      <c r="N148" s="170"/>
      <c r="O148" s="170"/>
      <c r="P148" s="170"/>
      <c r="Q148" s="170"/>
      <c r="R148" s="170"/>
      <c r="S148" s="170"/>
      <c r="T148" s="171"/>
      <c r="AT148" s="165" t="s">
        <v>168</v>
      </c>
      <c r="AU148" s="165" t="s">
        <v>92</v>
      </c>
      <c r="AV148" s="14" t="s">
        <v>92</v>
      </c>
      <c r="AW148" s="14" t="s">
        <v>32</v>
      </c>
      <c r="AX148" s="14" t="s">
        <v>78</v>
      </c>
      <c r="AY148" s="165" t="s">
        <v>157</v>
      </c>
    </row>
    <row r="149" spans="1:65" s="2" customFormat="1" ht="24.2" customHeight="1" x14ac:dyDescent="0.2">
      <c r="A149" s="32"/>
      <c r="B149" s="137"/>
      <c r="C149" s="138" t="s">
        <v>241</v>
      </c>
      <c r="D149" s="138" t="s">
        <v>159</v>
      </c>
      <c r="E149" s="139" t="s">
        <v>242</v>
      </c>
      <c r="F149" s="140" t="s">
        <v>243</v>
      </c>
      <c r="G149" s="141" t="s">
        <v>231</v>
      </c>
      <c r="H149" s="142">
        <v>97.5</v>
      </c>
      <c r="I149" s="143"/>
      <c r="J149" s="144">
        <f>ROUND(I149*H149,2)</f>
        <v>0</v>
      </c>
      <c r="K149" s="140" t="s">
        <v>163</v>
      </c>
      <c r="L149" s="33"/>
      <c r="M149" s="145" t="s">
        <v>3</v>
      </c>
      <c r="N149" s="146" t="s">
        <v>42</v>
      </c>
      <c r="O149" s="53"/>
      <c r="P149" s="147">
        <f>O149*H149</f>
        <v>0</v>
      </c>
      <c r="Q149" s="147">
        <v>0</v>
      </c>
      <c r="R149" s="147">
        <f>Q149*H149</f>
        <v>0</v>
      </c>
      <c r="S149" s="147">
        <v>0</v>
      </c>
      <c r="T149" s="148">
        <f>S149*H149</f>
        <v>0</v>
      </c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R149" s="149" t="s">
        <v>164</v>
      </c>
      <c r="AT149" s="149" t="s">
        <v>159</v>
      </c>
      <c r="AU149" s="149" t="s">
        <v>92</v>
      </c>
      <c r="AY149" s="17" t="s">
        <v>157</v>
      </c>
      <c r="BE149" s="150">
        <f>IF(N149="základní",J149,0)</f>
        <v>0</v>
      </c>
      <c r="BF149" s="150">
        <f>IF(N149="snížená",J149,0)</f>
        <v>0</v>
      </c>
      <c r="BG149" s="150">
        <f>IF(N149="zákl. přenesená",J149,0)</f>
        <v>0</v>
      </c>
      <c r="BH149" s="150">
        <f>IF(N149="sníž. přenesená",J149,0)</f>
        <v>0</v>
      </c>
      <c r="BI149" s="150">
        <f>IF(N149="nulová",J149,0)</f>
        <v>0</v>
      </c>
      <c r="BJ149" s="17" t="s">
        <v>92</v>
      </c>
      <c r="BK149" s="150">
        <f>ROUND(I149*H149,2)</f>
        <v>0</v>
      </c>
      <c r="BL149" s="17" t="s">
        <v>164</v>
      </c>
      <c r="BM149" s="149" t="s">
        <v>244</v>
      </c>
    </row>
    <row r="150" spans="1:65" s="2" customFormat="1" x14ac:dyDescent="0.2">
      <c r="A150" s="32"/>
      <c r="B150" s="33"/>
      <c r="C150" s="32"/>
      <c r="D150" s="151" t="s">
        <v>166</v>
      </c>
      <c r="E150" s="32"/>
      <c r="F150" s="152" t="s">
        <v>245</v>
      </c>
      <c r="G150" s="32"/>
      <c r="H150" s="32"/>
      <c r="I150" s="153"/>
      <c r="J150" s="32"/>
      <c r="K150" s="32"/>
      <c r="L150" s="33"/>
      <c r="M150" s="154"/>
      <c r="N150" s="155"/>
      <c r="O150" s="53"/>
      <c r="P150" s="53"/>
      <c r="Q150" s="53"/>
      <c r="R150" s="53"/>
      <c r="S150" s="53"/>
      <c r="T150" s="54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T150" s="17" t="s">
        <v>166</v>
      </c>
      <c r="AU150" s="17" t="s">
        <v>92</v>
      </c>
    </row>
    <row r="151" spans="1:65" s="14" customFormat="1" x14ac:dyDescent="0.2">
      <c r="B151" s="164"/>
      <c r="D151" s="157" t="s">
        <v>168</v>
      </c>
      <c r="E151" s="165" t="s">
        <v>3</v>
      </c>
      <c r="F151" s="166" t="s">
        <v>240</v>
      </c>
      <c r="H151" s="167">
        <v>97.5</v>
      </c>
      <c r="I151" s="168"/>
      <c r="L151" s="164"/>
      <c r="M151" s="169"/>
      <c r="N151" s="170"/>
      <c r="O151" s="170"/>
      <c r="P151" s="170"/>
      <c r="Q151" s="170"/>
      <c r="R151" s="170"/>
      <c r="S151" s="170"/>
      <c r="T151" s="171"/>
      <c r="AT151" s="165" t="s">
        <v>168</v>
      </c>
      <c r="AU151" s="165" t="s">
        <v>92</v>
      </c>
      <c r="AV151" s="14" t="s">
        <v>92</v>
      </c>
      <c r="AW151" s="14" t="s">
        <v>32</v>
      </c>
      <c r="AX151" s="14" t="s">
        <v>78</v>
      </c>
      <c r="AY151" s="165" t="s">
        <v>157</v>
      </c>
    </row>
    <row r="152" spans="1:65" s="2" customFormat="1" ht="16.5" customHeight="1" x14ac:dyDescent="0.2">
      <c r="A152" s="32"/>
      <c r="B152" s="137"/>
      <c r="C152" s="172" t="s">
        <v>246</v>
      </c>
      <c r="D152" s="172" t="s">
        <v>215</v>
      </c>
      <c r="E152" s="173" t="s">
        <v>247</v>
      </c>
      <c r="F152" s="174" t="s">
        <v>248</v>
      </c>
      <c r="G152" s="175" t="s">
        <v>162</v>
      </c>
      <c r="H152" s="176">
        <v>80.364000000000004</v>
      </c>
      <c r="I152" s="177"/>
      <c r="J152" s="178">
        <f>ROUND(I152*H152,2)</f>
        <v>0</v>
      </c>
      <c r="K152" s="174" t="s">
        <v>163</v>
      </c>
      <c r="L152" s="179"/>
      <c r="M152" s="180" t="s">
        <v>3</v>
      </c>
      <c r="N152" s="181" t="s">
        <v>42</v>
      </c>
      <c r="O152" s="53"/>
      <c r="P152" s="147">
        <f>O152*H152</f>
        <v>0</v>
      </c>
      <c r="Q152" s="147">
        <v>2.4289999999999998</v>
      </c>
      <c r="R152" s="147">
        <f>Q152*H152</f>
        <v>195.20415599999998</v>
      </c>
      <c r="S152" s="147">
        <v>0</v>
      </c>
      <c r="T152" s="148">
        <f>S152*H152</f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207</v>
      </c>
      <c r="AT152" s="149" t="s">
        <v>215</v>
      </c>
      <c r="AU152" s="149" t="s">
        <v>92</v>
      </c>
      <c r="AY152" s="17" t="s">
        <v>157</v>
      </c>
      <c r="BE152" s="150">
        <f>IF(N152="základní",J152,0)</f>
        <v>0</v>
      </c>
      <c r="BF152" s="150">
        <f>IF(N152="snížená",J152,0)</f>
        <v>0</v>
      </c>
      <c r="BG152" s="150">
        <f>IF(N152="zákl. přenesená",J152,0)</f>
        <v>0</v>
      </c>
      <c r="BH152" s="150">
        <f>IF(N152="sníž. přenesená",J152,0)</f>
        <v>0</v>
      </c>
      <c r="BI152" s="150">
        <f>IF(N152="nulová",J152,0)</f>
        <v>0</v>
      </c>
      <c r="BJ152" s="17" t="s">
        <v>92</v>
      </c>
      <c r="BK152" s="150">
        <f>ROUND(I152*H152,2)</f>
        <v>0</v>
      </c>
      <c r="BL152" s="17" t="s">
        <v>164</v>
      </c>
      <c r="BM152" s="149" t="s">
        <v>249</v>
      </c>
    </row>
    <row r="153" spans="1:65" s="14" customFormat="1" x14ac:dyDescent="0.2">
      <c r="B153" s="164"/>
      <c r="D153" s="157" t="s">
        <v>168</v>
      </c>
      <c r="E153" s="165" t="s">
        <v>3</v>
      </c>
      <c r="F153" s="166" t="s">
        <v>250</v>
      </c>
      <c r="H153" s="167">
        <v>80.364000000000004</v>
      </c>
      <c r="I153" s="168"/>
      <c r="L153" s="164"/>
      <c r="M153" s="169"/>
      <c r="N153" s="170"/>
      <c r="O153" s="170"/>
      <c r="P153" s="170"/>
      <c r="Q153" s="170"/>
      <c r="R153" s="170"/>
      <c r="S153" s="170"/>
      <c r="T153" s="171"/>
      <c r="AT153" s="165" t="s">
        <v>168</v>
      </c>
      <c r="AU153" s="165" t="s">
        <v>92</v>
      </c>
      <c r="AV153" s="14" t="s">
        <v>92</v>
      </c>
      <c r="AW153" s="14" t="s">
        <v>32</v>
      </c>
      <c r="AX153" s="14" t="s">
        <v>78</v>
      </c>
      <c r="AY153" s="165" t="s">
        <v>157</v>
      </c>
    </row>
    <row r="154" spans="1:65" s="2" customFormat="1" ht="16.5" customHeight="1" x14ac:dyDescent="0.2">
      <c r="A154" s="32"/>
      <c r="B154" s="137"/>
      <c r="C154" s="138" t="s">
        <v>9</v>
      </c>
      <c r="D154" s="138" t="s">
        <v>159</v>
      </c>
      <c r="E154" s="139" t="s">
        <v>251</v>
      </c>
      <c r="F154" s="140" t="s">
        <v>252</v>
      </c>
      <c r="G154" s="141" t="s">
        <v>197</v>
      </c>
      <c r="H154" s="200">
        <v>3.3</v>
      </c>
      <c r="I154" s="143"/>
      <c r="J154" s="144">
        <f>ROUND(I154*H154,2)</f>
        <v>0</v>
      </c>
      <c r="K154" s="140" t="s">
        <v>163</v>
      </c>
      <c r="L154" s="33"/>
      <c r="M154" s="145" t="s">
        <v>3</v>
      </c>
      <c r="N154" s="146" t="s">
        <v>42</v>
      </c>
      <c r="O154" s="53"/>
      <c r="P154" s="147">
        <f>O154*H154</f>
        <v>0</v>
      </c>
      <c r="Q154" s="147">
        <v>1.11381</v>
      </c>
      <c r="R154" s="147">
        <f>Q154*H154</f>
        <v>3.6755729999999995</v>
      </c>
      <c r="S154" s="147">
        <v>0</v>
      </c>
      <c r="T154" s="148">
        <f>S154*H154</f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164</v>
      </c>
      <c r="AT154" s="149" t="s">
        <v>159</v>
      </c>
      <c r="AU154" s="149" t="s">
        <v>92</v>
      </c>
      <c r="AY154" s="17" t="s">
        <v>157</v>
      </c>
      <c r="BE154" s="150">
        <f>IF(N154="základní",J154,0)</f>
        <v>0</v>
      </c>
      <c r="BF154" s="150">
        <f>IF(N154="snížená",J154,0)</f>
        <v>0</v>
      </c>
      <c r="BG154" s="150">
        <f>IF(N154="zákl. přenesená",J154,0)</f>
        <v>0</v>
      </c>
      <c r="BH154" s="150">
        <f>IF(N154="sníž. přenesená",J154,0)</f>
        <v>0</v>
      </c>
      <c r="BI154" s="150">
        <f>IF(N154="nulová",J154,0)</f>
        <v>0</v>
      </c>
      <c r="BJ154" s="17" t="s">
        <v>92</v>
      </c>
      <c r="BK154" s="150">
        <f>ROUND(I154*H154,2)</f>
        <v>0</v>
      </c>
      <c r="BL154" s="17" t="s">
        <v>164</v>
      </c>
      <c r="BM154" s="149" t="s">
        <v>253</v>
      </c>
    </row>
    <row r="155" spans="1:65" s="2" customFormat="1" x14ac:dyDescent="0.2">
      <c r="A155" s="32"/>
      <c r="B155" s="33"/>
      <c r="C155" s="32"/>
      <c r="D155" s="151" t="s">
        <v>166</v>
      </c>
      <c r="E155" s="32"/>
      <c r="F155" s="152" t="s">
        <v>254</v>
      </c>
      <c r="G155" s="32"/>
      <c r="H155" s="32"/>
      <c r="I155" s="153"/>
      <c r="J155" s="32"/>
      <c r="K155" s="32"/>
      <c r="L155" s="33"/>
      <c r="M155" s="154"/>
      <c r="N155" s="155"/>
      <c r="O155" s="53"/>
      <c r="P155" s="53"/>
      <c r="Q155" s="53"/>
      <c r="R155" s="53"/>
      <c r="S155" s="53"/>
      <c r="T155" s="54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T155" s="17" t="s">
        <v>166</v>
      </c>
      <c r="AU155" s="17" t="s">
        <v>92</v>
      </c>
    </row>
    <row r="156" spans="1:65" s="14" customFormat="1" x14ac:dyDescent="0.2">
      <c r="B156" s="164"/>
      <c r="D156" s="157" t="s">
        <v>168</v>
      </c>
      <c r="E156" s="165" t="s">
        <v>3</v>
      </c>
      <c r="F156" s="198" t="s">
        <v>3071</v>
      </c>
      <c r="G156" s="201"/>
      <c r="H156" s="202">
        <v>3.3</v>
      </c>
      <c r="I156" s="168"/>
      <c r="L156" s="164"/>
      <c r="M156" s="169"/>
      <c r="N156" s="170"/>
      <c r="O156" s="170"/>
      <c r="P156" s="170"/>
      <c r="Q156" s="170"/>
      <c r="R156" s="170"/>
      <c r="S156" s="170"/>
      <c r="T156" s="171"/>
      <c r="AT156" s="165" t="s">
        <v>168</v>
      </c>
      <c r="AU156" s="165" t="s">
        <v>92</v>
      </c>
      <c r="AV156" s="14" t="s">
        <v>92</v>
      </c>
      <c r="AW156" s="14" t="s">
        <v>32</v>
      </c>
      <c r="AX156" s="14" t="s">
        <v>70</v>
      </c>
      <c r="AY156" s="165" t="s">
        <v>157</v>
      </c>
    </row>
    <row r="157" spans="1:65" s="2" customFormat="1" ht="16.5" customHeight="1" x14ac:dyDescent="0.2">
      <c r="A157" s="32"/>
      <c r="B157" s="137"/>
      <c r="C157" s="138" t="s">
        <v>255</v>
      </c>
      <c r="D157" s="138" t="s">
        <v>159</v>
      </c>
      <c r="E157" s="139" t="s">
        <v>256</v>
      </c>
      <c r="F157" s="140" t="s">
        <v>257</v>
      </c>
      <c r="G157" s="141" t="s">
        <v>197</v>
      </c>
      <c r="H157" s="142">
        <v>3.5</v>
      </c>
      <c r="I157" s="143"/>
      <c r="J157" s="144">
        <f>ROUND(I157*H157,2)</f>
        <v>0</v>
      </c>
      <c r="K157" s="140" t="s">
        <v>163</v>
      </c>
      <c r="L157" s="33"/>
      <c r="M157" s="145" t="s">
        <v>3</v>
      </c>
      <c r="N157" s="146" t="s">
        <v>42</v>
      </c>
      <c r="O157" s="53"/>
      <c r="P157" s="147">
        <f>O157*H157</f>
        <v>0</v>
      </c>
      <c r="Q157" s="147">
        <v>1.0606199999999999</v>
      </c>
      <c r="R157" s="147">
        <f>Q157*H157</f>
        <v>3.7121699999999995</v>
      </c>
      <c r="S157" s="147">
        <v>0</v>
      </c>
      <c r="T157" s="148">
        <f>S157*H157</f>
        <v>0</v>
      </c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R157" s="149" t="s">
        <v>164</v>
      </c>
      <c r="AT157" s="149" t="s">
        <v>159</v>
      </c>
      <c r="AU157" s="149" t="s">
        <v>92</v>
      </c>
      <c r="AY157" s="17" t="s">
        <v>157</v>
      </c>
      <c r="BE157" s="150">
        <f>IF(N157="základní",J157,0)</f>
        <v>0</v>
      </c>
      <c r="BF157" s="150">
        <f>IF(N157="snížená",J157,0)</f>
        <v>0</v>
      </c>
      <c r="BG157" s="150">
        <f>IF(N157="zákl. přenesená",J157,0)</f>
        <v>0</v>
      </c>
      <c r="BH157" s="150">
        <f>IF(N157="sníž. přenesená",J157,0)</f>
        <v>0</v>
      </c>
      <c r="BI157" s="150">
        <f>IF(N157="nulová",J157,0)</f>
        <v>0</v>
      </c>
      <c r="BJ157" s="17" t="s">
        <v>92</v>
      </c>
      <c r="BK157" s="150">
        <f>ROUND(I157*H157,2)</f>
        <v>0</v>
      </c>
      <c r="BL157" s="17" t="s">
        <v>164</v>
      </c>
      <c r="BM157" s="149" t="s">
        <v>258</v>
      </c>
    </row>
    <row r="158" spans="1:65" s="2" customFormat="1" x14ac:dyDescent="0.2">
      <c r="A158" s="32"/>
      <c r="B158" s="33"/>
      <c r="C158" s="32"/>
      <c r="D158" s="151" t="s">
        <v>166</v>
      </c>
      <c r="E158" s="32"/>
      <c r="F158" s="152" t="s">
        <v>259</v>
      </c>
      <c r="G158" s="32"/>
      <c r="H158" s="32"/>
      <c r="I158" s="153"/>
      <c r="J158" s="32"/>
      <c r="K158" s="32"/>
      <c r="L158" s="33"/>
      <c r="M158" s="154"/>
      <c r="N158" s="155"/>
      <c r="O158" s="53"/>
      <c r="P158" s="53"/>
      <c r="Q158" s="53"/>
      <c r="R158" s="53"/>
      <c r="S158" s="53"/>
      <c r="T158" s="54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T158" s="17" t="s">
        <v>166</v>
      </c>
      <c r="AU158" s="17" t="s">
        <v>92</v>
      </c>
    </row>
    <row r="159" spans="1:65" s="2" customFormat="1" ht="16.5" customHeight="1" x14ac:dyDescent="0.2">
      <c r="A159" s="32"/>
      <c r="B159" s="137"/>
      <c r="C159" s="138" t="s">
        <v>260</v>
      </c>
      <c r="D159" s="138" t="s">
        <v>159</v>
      </c>
      <c r="E159" s="139" t="s">
        <v>261</v>
      </c>
      <c r="F159" s="140" t="s">
        <v>262</v>
      </c>
      <c r="G159" s="141" t="s">
        <v>162</v>
      </c>
      <c r="H159" s="142">
        <v>9.1289999999999996</v>
      </c>
      <c r="I159" s="143"/>
      <c r="J159" s="144">
        <f>ROUND(I159*H159,2)</f>
        <v>0</v>
      </c>
      <c r="K159" s="140" t="s">
        <v>163</v>
      </c>
      <c r="L159" s="33"/>
      <c r="M159" s="145" t="s">
        <v>3</v>
      </c>
      <c r="N159" s="146" t="s">
        <v>42</v>
      </c>
      <c r="O159" s="53"/>
      <c r="P159" s="147">
        <f>O159*H159</f>
        <v>0</v>
      </c>
      <c r="Q159" s="147">
        <v>2.2563399999999998</v>
      </c>
      <c r="R159" s="147">
        <f>Q159*H159</f>
        <v>20.598127859999998</v>
      </c>
      <c r="S159" s="147">
        <v>0</v>
      </c>
      <c r="T159" s="148">
        <f>S159*H159</f>
        <v>0</v>
      </c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R159" s="149" t="s">
        <v>164</v>
      </c>
      <c r="AT159" s="149" t="s">
        <v>159</v>
      </c>
      <c r="AU159" s="149" t="s">
        <v>92</v>
      </c>
      <c r="AY159" s="17" t="s">
        <v>157</v>
      </c>
      <c r="BE159" s="150">
        <f>IF(N159="základní",J159,0)</f>
        <v>0</v>
      </c>
      <c r="BF159" s="150">
        <f>IF(N159="snížená",J159,0)</f>
        <v>0</v>
      </c>
      <c r="BG159" s="150">
        <f>IF(N159="zákl. přenesená",J159,0)</f>
        <v>0</v>
      </c>
      <c r="BH159" s="150">
        <f>IF(N159="sníž. přenesená",J159,0)</f>
        <v>0</v>
      </c>
      <c r="BI159" s="150">
        <f>IF(N159="nulová",J159,0)</f>
        <v>0</v>
      </c>
      <c r="BJ159" s="17" t="s">
        <v>92</v>
      </c>
      <c r="BK159" s="150">
        <f>ROUND(I159*H159,2)</f>
        <v>0</v>
      </c>
      <c r="BL159" s="17" t="s">
        <v>164</v>
      </c>
      <c r="BM159" s="149" t="s">
        <v>263</v>
      </c>
    </row>
    <row r="160" spans="1:65" s="2" customFormat="1" x14ac:dyDescent="0.2">
      <c r="A160" s="32"/>
      <c r="B160" s="33"/>
      <c r="C160" s="32"/>
      <c r="D160" s="151" t="s">
        <v>166</v>
      </c>
      <c r="E160" s="32"/>
      <c r="F160" s="152" t="s">
        <v>264</v>
      </c>
      <c r="G160" s="32"/>
      <c r="H160" s="32"/>
      <c r="I160" s="153"/>
      <c r="J160" s="32"/>
      <c r="K160" s="32"/>
      <c r="L160" s="33"/>
      <c r="M160" s="154"/>
      <c r="N160" s="155"/>
      <c r="O160" s="53"/>
      <c r="P160" s="53"/>
      <c r="Q160" s="53"/>
      <c r="R160" s="53"/>
      <c r="S160" s="53"/>
      <c r="T160" s="54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T160" s="17" t="s">
        <v>166</v>
      </c>
      <c r="AU160" s="17" t="s">
        <v>92</v>
      </c>
    </row>
    <row r="161" spans="1:65" s="13" customFormat="1" x14ac:dyDescent="0.2">
      <c r="B161" s="156"/>
      <c r="D161" s="157" t="s">
        <v>168</v>
      </c>
      <c r="E161" s="158" t="s">
        <v>3</v>
      </c>
      <c r="F161" s="159" t="s">
        <v>265</v>
      </c>
      <c r="H161" s="158" t="s">
        <v>3</v>
      </c>
      <c r="I161" s="160"/>
      <c r="L161" s="156"/>
      <c r="M161" s="161"/>
      <c r="N161" s="162"/>
      <c r="O161" s="162"/>
      <c r="P161" s="162"/>
      <c r="Q161" s="162"/>
      <c r="R161" s="162"/>
      <c r="S161" s="162"/>
      <c r="T161" s="163"/>
      <c r="AT161" s="158" t="s">
        <v>168</v>
      </c>
      <c r="AU161" s="158" t="s">
        <v>92</v>
      </c>
      <c r="AV161" s="13" t="s">
        <v>78</v>
      </c>
      <c r="AW161" s="13" t="s">
        <v>32</v>
      </c>
      <c r="AX161" s="13" t="s">
        <v>70</v>
      </c>
      <c r="AY161" s="158" t="s">
        <v>157</v>
      </c>
    </row>
    <row r="162" spans="1:65" s="14" customFormat="1" x14ac:dyDescent="0.2">
      <c r="B162" s="164"/>
      <c r="D162" s="157" t="s">
        <v>168</v>
      </c>
      <c r="E162" s="165" t="s">
        <v>3</v>
      </c>
      <c r="F162" s="166" t="s">
        <v>266</v>
      </c>
      <c r="H162" s="167">
        <v>6.92</v>
      </c>
      <c r="I162" s="168"/>
      <c r="L162" s="164"/>
      <c r="M162" s="169"/>
      <c r="N162" s="170"/>
      <c r="O162" s="170"/>
      <c r="P162" s="170"/>
      <c r="Q162" s="170"/>
      <c r="R162" s="170"/>
      <c r="S162" s="170"/>
      <c r="T162" s="171"/>
      <c r="AT162" s="165" t="s">
        <v>168</v>
      </c>
      <c r="AU162" s="165" t="s">
        <v>92</v>
      </c>
      <c r="AV162" s="14" t="s">
        <v>92</v>
      </c>
      <c r="AW162" s="14" t="s">
        <v>32</v>
      </c>
      <c r="AX162" s="14" t="s">
        <v>70</v>
      </c>
      <c r="AY162" s="165" t="s">
        <v>157</v>
      </c>
    </row>
    <row r="163" spans="1:65" s="13" customFormat="1" x14ac:dyDescent="0.2">
      <c r="B163" s="156"/>
      <c r="D163" s="157" t="s">
        <v>168</v>
      </c>
      <c r="E163" s="158" t="s">
        <v>3</v>
      </c>
      <c r="F163" s="159" t="s">
        <v>267</v>
      </c>
      <c r="H163" s="158" t="s">
        <v>3</v>
      </c>
      <c r="I163" s="160"/>
      <c r="L163" s="156"/>
      <c r="M163" s="161"/>
      <c r="N163" s="162"/>
      <c r="O163" s="162"/>
      <c r="P163" s="162"/>
      <c r="Q163" s="162"/>
      <c r="R163" s="162"/>
      <c r="S163" s="162"/>
      <c r="T163" s="163"/>
      <c r="AT163" s="158" t="s">
        <v>168</v>
      </c>
      <c r="AU163" s="158" t="s">
        <v>92</v>
      </c>
      <c r="AV163" s="13" t="s">
        <v>78</v>
      </c>
      <c r="AW163" s="13" t="s">
        <v>32</v>
      </c>
      <c r="AX163" s="13" t="s">
        <v>70</v>
      </c>
      <c r="AY163" s="158" t="s">
        <v>157</v>
      </c>
    </row>
    <row r="164" spans="1:65" s="14" customFormat="1" x14ac:dyDescent="0.2">
      <c r="B164" s="164"/>
      <c r="D164" s="157" t="s">
        <v>168</v>
      </c>
      <c r="E164" s="165" t="s">
        <v>3</v>
      </c>
      <c r="F164" s="166" t="s">
        <v>268</v>
      </c>
      <c r="H164" s="167">
        <v>2.2090000000000001</v>
      </c>
      <c r="I164" s="168"/>
      <c r="L164" s="164"/>
      <c r="M164" s="169"/>
      <c r="N164" s="170"/>
      <c r="O164" s="170"/>
      <c r="P164" s="170"/>
      <c r="Q164" s="170"/>
      <c r="R164" s="170"/>
      <c r="S164" s="170"/>
      <c r="T164" s="171"/>
      <c r="AT164" s="165" t="s">
        <v>168</v>
      </c>
      <c r="AU164" s="165" t="s">
        <v>92</v>
      </c>
      <c r="AV164" s="14" t="s">
        <v>92</v>
      </c>
      <c r="AW164" s="14" t="s">
        <v>32</v>
      </c>
      <c r="AX164" s="14" t="s">
        <v>70</v>
      </c>
      <c r="AY164" s="165" t="s">
        <v>157</v>
      </c>
    </row>
    <row r="165" spans="1:65" s="15" customFormat="1" x14ac:dyDescent="0.2">
      <c r="B165" s="182"/>
      <c r="D165" s="157" t="s">
        <v>168</v>
      </c>
      <c r="E165" s="183" t="s">
        <v>3</v>
      </c>
      <c r="F165" s="184" t="s">
        <v>269</v>
      </c>
      <c r="H165" s="185">
        <v>9.1289999999999996</v>
      </c>
      <c r="I165" s="186"/>
      <c r="L165" s="182"/>
      <c r="M165" s="187"/>
      <c r="N165" s="188"/>
      <c r="O165" s="188"/>
      <c r="P165" s="188"/>
      <c r="Q165" s="188"/>
      <c r="R165" s="188"/>
      <c r="S165" s="188"/>
      <c r="T165" s="189"/>
      <c r="AT165" s="183" t="s">
        <v>168</v>
      </c>
      <c r="AU165" s="183" t="s">
        <v>92</v>
      </c>
      <c r="AV165" s="15" t="s">
        <v>164</v>
      </c>
      <c r="AW165" s="15" t="s">
        <v>32</v>
      </c>
      <c r="AX165" s="15" t="s">
        <v>78</v>
      </c>
      <c r="AY165" s="183" t="s">
        <v>157</v>
      </c>
    </row>
    <row r="166" spans="1:65" s="2" customFormat="1" ht="21.75" customHeight="1" x14ac:dyDescent="0.2">
      <c r="A166" s="32"/>
      <c r="B166" s="137"/>
      <c r="C166" s="138" t="s">
        <v>270</v>
      </c>
      <c r="D166" s="138" t="s">
        <v>159</v>
      </c>
      <c r="E166" s="139" t="s">
        <v>271</v>
      </c>
      <c r="F166" s="140" t="s">
        <v>272</v>
      </c>
      <c r="G166" s="141" t="s">
        <v>162</v>
      </c>
      <c r="H166" s="142">
        <v>19.95</v>
      </c>
      <c r="I166" s="143"/>
      <c r="J166" s="144">
        <f>ROUND(I166*H166,2)</f>
        <v>0</v>
      </c>
      <c r="K166" s="140" t="s">
        <v>163</v>
      </c>
      <c r="L166" s="33"/>
      <c r="M166" s="145" t="s">
        <v>3</v>
      </c>
      <c r="N166" s="146" t="s">
        <v>42</v>
      </c>
      <c r="O166" s="53"/>
      <c r="P166" s="147">
        <f>O166*H166</f>
        <v>0</v>
      </c>
      <c r="Q166" s="147">
        <v>2.2563399999999998</v>
      </c>
      <c r="R166" s="147">
        <f>Q166*H166</f>
        <v>45.013982999999996</v>
      </c>
      <c r="S166" s="147">
        <v>0</v>
      </c>
      <c r="T166" s="148">
        <f>S166*H166</f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164</v>
      </c>
      <c r="AT166" s="149" t="s">
        <v>159</v>
      </c>
      <c r="AU166" s="149" t="s">
        <v>92</v>
      </c>
      <c r="AY166" s="17" t="s">
        <v>157</v>
      </c>
      <c r="BE166" s="150">
        <f>IF(N166="základní",J166,0)</f>
        <v>0</v>
      </c>
      <c r="BF166" s="150">
        <f>IF(N166="snížená",J166,0)</f>
        <v>0</v>
      </c>
      <c r="BG166" s="150">
        <f>IF(N166="zákl. přenesená",J166,0)</f>
        <v>0</v>
      </c>
      <c r="BH166" s="150">
        <f>IF(N166="sníž. přenesená",J166,0)</f>
        <v>0</v>
      </c>
      <c r="BI166" s="150">
        <f>IF(N166="nulová",J166,0)</f>
        <v>0</v>
      </c>
      <c r="BJ166" s="17" t="s">
        <v>92</v>
      </c>
      <c r="BK166" s="150">
        <f>ROUND(I166*H166,2)</f>
        <v>0</v>
      </c>
      <c r="BL166" s="17" t="s">
        <v>164</v>
      </c>
      <c r="BM166" s="149" t="s">
        <v>273</v>
      </c>
    </row>
    <row r="167" spans="1:65" s="2" customFormat="1" x14ac:dyDescent="0.2">
      <c r="A167" s="32"/>
      <c r="B167" s="33"/>
      <c r="C167" s="32"/>
      <c r="D167" s="151" t="s">
        <v>166</v>
      </c>
      <c r="E167" s="32"/>
      <c r="F167" s="152" t="s">
        <v>274</v>
      </c>
      <c r="G167" s="32"/>
      <c r="H167" s="32"/>
      <c r="I167" s="153"/>
      <c r="J167" s="32"/>
      <c r="K167" s="32"/>
      <c r="L167" s="33"/>
      <c r="M167" s="154"/>
      <c r="N167" s="155"/>
      <c r="O167" s="53"/>
      <c r="P167" s="53"/>
      <c r="Q167" s="53"/>
      <c r="R167" s="53"/>
      <c r="S167" s="53"/>
      <c r="T167" s="54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T167" s="17" t="s">
        <v>166</v>
      </c>
      <c r="AU167" s="17" t="s">
        <v>92</v>
      </c>
    </row>
    <row r="168" spans="1:65" s="14" customFormat="1" x14ac:dyDescent="0.2">
      <c r="B168" s="164"/>
      <c r="D168" s="157" t="s">
        <v>168</v>
      </c>
      <c r="E168" s="165" t="s">
        <v>3</v>
      </c>
      <c r="F168" s="166" t="s">
        <v>275</v>
      </c>
      <c r="H168" s="167">
        <v>19.95</v>
      </c>
      <c r="I168" s="168"/>
      <c r="L168" s="164"/>
      <c r="M168" s="169"/>
      <c r="N168" s="170"/>
      <c r="O168" s="170"/>
      <c r="P168" s="170"/>
      <c r="Q168" s="170"/>
      <c r="R168" s="170"/>
      <c r="S168" s="170"/>
      <c r="T168" s="171"/>
      <c r="AT168" s="165" t="s">
        <v>168</v>
      </c>
      <c r="AU168" s="165" t="s">
        <v>92</v>
      </c>
      <c r="AV168" s="14" t="s">
        <v>92</v>
      </c>
      <c r="AW168" s="14" t="s">
        <v>32</v>
      </c>
      <c r="AX168" s="14" t="s">
        <v>78</v>
      </c>
      <c r="AY168" s="165" t="s">
        <v>157</v>
      </c>
    </row>
    <row r="169" spans="1:65" s="2" customFormat="1" ht="21.75" customHeight="1" x14ac:dyDescent="0.2">
      <c r="A169" s="32"/>
      <c r="B169" s="137"/>
      <c r="C169" s="138" t="s">
        <v>276</v>
      </c>
      <c r="D169" s="138" t="s">
        <v>159</v>
      </c>
      <c r="E169" s="139" t="s">
        <v>277</v>
      </c>
      <c r="F169" s="140" t="s">
        <v>278</v>
      </c>
      <c r="G169" s="141" t="s">
        <v>162</v>
      </c>
      <c r="H169" s="142">
        <v>5.2</v>
      </c>
      <c r="I169" s="143"/>
      <c r="J169" s="144">
        <f>ROUND(I169*H169,2)</f>
        <v>0</v>
      </c>
      <c r="K169" s="140" t="s">
        <v>163</v>
      </c>
      <c r="L169" s="33"/>
      <c r="M169" s="145" t="s">
        <v>3</v>
      </c>
      <c r="N169" s="146" t="s">
        <v>42</v>
      </c>
      <c r="O169" s="53"/>
      <c r="P169" s="147">
        <f>O169*H169</f>
        <v>0</v>
      </c>
      <c r="Q169" s="147">
        <v>2.45329</v>
      </c>
      <c r="R169" s="147">
        <f>Q169*H169</f>
        <v>12.757108000000001</v>
      </c>
      <c r="S169" s="147">
        <v>0</v>
      </c>
      <c r="T169" s="148">
        <f>S169*H169</f>
        <v>0</v>
      </c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R169" s="149" t="s">
        <v>164</v>
      </c>
      <c r="AT169" s="149" t="s">
        <v>159</v>
      </c>
      <c r="AU169" s="149" t="s">
        <v>92</v>
      </c>
      <c r="AY169" s="17" t="s">
        <v>157</v>
      </c>
      <c r="BE169" s="150">
        <f>IF(N169="základní",J169,0)</f>
        <v>0</v>
      </c>
      <c r="BF169" s="150">
        <f>IF(N169="snížená",J169,0)</f>
        <v>0</v>
      </c>
      <c r="BG169" s="150">
        <f>IF(N169="zákl. přenesená",J169,0)</f>
        <v>0</v>
      </c>
      <c r="BH169" s="150">
        <f>IF(N169="sníž. přenesená",J169,0)</f>
        <v>0</v>
      </c>
      <c r="BI169" s="150">
        <f>IF(N169="nulová",J169,0)</f>
        <v>0</v>
      </c>
      <c r="BJ169" s="17" t="s">
        <v>92</v>
      </c>
      <c r="BK169" s="150">
        <f>ROUND(I169*H169,2)</f>
        <v>0</v>
      </c>
      <c r="BL169" s="17" t="s">
        <v>164</v>
      </c>
      <c r="BM169" s="149" t="s">
        <v>279</v>
      </c>
    </row>
    <row r="170" spans="1:65" s="2" customFormat="1" x14ac:dyDescent="0.2">
      <c r="A170" s="32"/>
      <c r="B170" s="33"/>
      <c r="C170" s="32"/>
      <c r="D170" s="151" t="s">
        <v>166</v>
      </c>
      <c r="E170" s="32"/>
      <c r="F170" s="152" t="s">
        <v>280</v>
      </c>
      <c r="G170" s="32"/>
      <c r="H170" s="32"/>
      <c r="I170" s="153"/>
      <c r="J170" s="32"/>
      <c r="K170" s="32"/>
      <c r="L170" s="33"/>
      <c r="M170" s="154"/>
      <c r="N170" s="155"/>
      <c r="O170" s="53"/>
      <c r="P170" s="53"/>
      <c r="Q170" s="53"/>
      <c r="R170" s="53"/>
      <c r="S170" s="53"/>
      <c r="T170" s="54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T170" s="17" t="s">
        <v>166</v>
      </c>
      <c r="AU170" s="17" t="s">
        <v>92</v>
      </c>
    </row>
    <row r="171" spans="1:65" s="13" customFormat="1" x14ac:dyDescent="0.2">
      <c r="B171" s="156"/>
      <c r="D171" s="157" t="s">
        <v>168</v>
      </c>
      <c r="E171" s="158" t="s">
        <v>3</v>
      </c>
      <c r="F171" s="159" t="s">
        <v>281</v>
      </c>
      <c r="H171" s="158" t="s">
        <v>3</v>
      </c>
      <c r="I171" s="160"/>
      <c r="L171" s="156"/>
      <c r="M171" s="161"/>
      <c r="N171" s="162"/>
      <c r="O171" s="162"/>
      <c r="P171" s="162"/>
      <c r="Q171" s="162"/>
      <c r="R171" s="162"/>
      <c r="S171" s="162"/>
      <c r="T171" s="163"/>
      <c r="AT171" s="158" t="s">
        <v>168</v>
      </c>
      <c r="AU171" s="158" t="s">
        <v>92</v>
      </c>
      <c r="AV171" s="13" t="s">
        <v>78</v>
      </c>
      <c r="AW171" s="13" t="s">
        <v>32</v>
      </c>
      <c r="AX171" s="13" t="s">
        <v>70</v>
      </c>
      <c r="AY171" s="158" t="s">
        <v>157</v>
      </c>
    </row>
    <row r="172" spans="1:65" s="14" customFormat="1" x14ac:dyDescent="0.2">
      <c r="B172" s="164"/>
      <c r="D172" s="157" t="s">
        <v>168</v>
      </c>
      <c r="E172" s="165" t="s">
        <v>3</v>
      </c>
      <c r="F172" s="166" t="s">
        <v>282</v>
      </c>
      <c r="H172" s="167">
        <v>5.2</v>
      </c>
      <c r="I172" s="168"/>
      <c r="L172" s="164"/>
      <c r="M172" s="169"/>
      <c r="N172" s="170"/>
      <c r="O172" s="170"/>
      <c r="P172" s="170"/>
      <c r="Q172" s="170"/>
      <c r="R172" s="170"/>
      <c r="S172" s="170"/>
      <c r="T172" s="171"/>
      <c r="AT172" s="165" t="s">
        <v>168</v>
      </c>
      <c r="AU172" s="165" t="s">
        <v>92</v>
      </c>
      <c r="AV172" s="14" t="s">
        <v>92</v>
      </c>
      <c r="AW172" s="14" t="s">
        <v>32</v>
      </c>
      <c r="AX172" s="14" t="s">
        <v>78</v>
      </c>
      <c r="AY172" s="165" t="s">
        <v>157</v>
      </c>
    </row>
    <row r="173" spans="1:65" s="2" customFormat="1" ht="16.5" customHeight="1" x14ac:dyDescent="0.2">
      <c r="A173" s="32"/>
      <c r="B173" s="137"/>
      <c r="C173" s="138" t="s">
        <v>283</v>
      </c>
      <c r="D173" s="138" t="s">
        <v>159</v>
      </c>
      <c r="E173" s="139" t="s">
        <v>284</v>
      </c>
      <c r="F173" s="140" t="s">
        <v>285</v>
      </c>
      <c r="G173" s="141" t="s">
        <v>286</v>
      </c>
      <c r="H173" s="142">
        <v>13.29</v>
      </c>
      <c r="I173" s="143"/>
      <c r="J173" s="144">
        <f>ROUND(I173*H173,2)</f>
        <v>0</v>
      </c>
      <c r="K173" s="140" t="s">
        <v>163</v>
      </c>
      <c r="L173" s="33"/>
      <c r="M173" s="145" t="s">
        <v>3</v>
      </c>
      <c r="N173" s="146" t="s">
        <v>42</v>
      </c>
      <c r="O173" s="53"/>
      <c r="P173" s="147">
        <f>O173*H173</f>
        <v>0</v>
      </c>
      <c r="Q173" s="147">
        <v>2.47E-3</v>
      </c>
      <c r="R173" s="147">
        <f>Q173*H173</f>
        <v>3.2826299999999996E-2</v>
      </c>
      <c r="S173" s="147">
        <v>0</v>
      </c>
      <c r="T173" s="148">
        <f>S173*H173</f>
        <v>0</v>
      </c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R173" s="149" t="s">
        <v>164</v>
      </c>
      <c r="AT173" s="149" t="s">
        <v>159</v>
      </c>
      <c r="AU173" s="149" t="s">
        <v>92</v>
      </c>
      <c r="AY173" s="17" t="s">
        <v>157</v>
      </c>
      <c r="BE173" s="150">
        <f>IF(N173="základní",J173,0)</f>
        <v>0</v>
      </c>
      <c r="BF173" s="150">
        <f>IF(N173="snížená",J173,0)</f>
        <v>0</v>
      </c>
      <c r="BG173" s="150">
        <f>IF(N173="zákl. přenesená",J173,0)</f>
        <v>0</v>
      </c>
      <c r="BH173" s="150">
        <f>IF(N173="sníž. přenesená",J173,0)</f>
        <v>0</v>
      </c>
      <c r="BI173" s="150">
        <f>IF(N173="nulová",J173,0)</f>
        <v>0</v>
      </c>
      <c r="BJ173" s="17" t="s">
        <v>92</v>
      </c>
      <c r="BK173" s="150">
        <f>ROUND(I173*H173,2)</f>
        <v>0</v>
      </c>
      <c r="BL173" s="17" t="s">
        <v>164</v>
      </c>
      <c r="BM173" s="149" t="s">
        <v>287</v>
      </c>
    </row>
    <row r="174" spans="1:65" s="2" customFormat="1" x14ac:dyDescent="0.2">
      <c r="A174" s="32"/>
      <c r="B174" s="33"/>
      <c r="C174" s="32"/>
      <c r="D174" s="151" t="s">
        <v>166</v>
      </c>
      <c r="E174" s="32"/>
      <c r="F174" s="152" t="s">
        <v>288</v>
      </c>
      <c r="G174" s="32"/>
      <c r="H174" s="32"/>
      <c r="I174" s="153"/>
      <c r="J174" s="32"/>
      <c r="K174" s="32"/>
      <c r="L174" s="33"/>
      <c r="M174" s="154"/>
      <c r="N174" s="155"/>
      <c r="O174" s="53"/>
      <c r="P174" s="53"/>
      <c r="Q174" s="53"/>
      <c r="R174" s="53"/>
      <c r="S174" s="53"/>
      <c r="T174" s="54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T174" s="17" t="s">
        <v>166</v>
      </c>
      <c r="AU174" s="17" t="s">
        <v>92</v>
      </c>
    </row>
    <row r="175" spans="1:65" s="14" customFormat="1" x14ac:dyDescent="0.2">
      <c r="B175" s="164"/>
      <c r="D175" s="157" t="s">
        <v>168</v>
      </c>
      <c r="E175" s="165" t="s">
        <v>3</v>
      </c>
      <c r="F175" s="166" t="s">
        <v>289</v>
      </c>
      <c r="H175" s="167">
        <v>7.14</v>
      </c>
      <c r="I175" s="168"/>
      <c r="L175" s="164"/>
      <c r="M175" s="169"/>
      <c r="N175" s="170"/>
      <c r="O175" s="170"/>
      <c r="P175" s="170"/>
      <c r="Q175" s="170"/>
      <c r="R175" s="170"/>
      <c r="S175" s="170"/>
      <c r="T175" s="171"/>
      <c r="AT175" s="165" t="s">
        <v>168</v>
      </c>
      <c r="AU175" s="165" t="s">
        <v>92</v>
      </c>
      <c r="AV175" s="14" t="s">
        <v>92</v>
      </c>
      <c r="AW175" s="14" t="s">
        <v>32</v>
      </c>
      <c r="AX175" s="14" t="s">
        <v>70</v>
      </c>
      <c r="AY175" s="165" t="s">
        <v>157</v>
      </c>
    </row>
    <row r="176" spans="1:65" s="14" customFormat="1" x14ac:dyDescent="0.2">
      <c r="B176" s="164"/>
      <c r="D176" s="157" t="s">
        <v>168</v>
      </c>
      <c r="E176" s="165" t="s">
        <v>3</v>
      </c>
      <c r="F176" s="166" t="s">
        <v>290</v>
      </c>
      <c r="H176" s="167">
        <v>6.15</v>
      </c>
      <c r="I176" s="168"/>
      <c r="L176" s="164"/>
      <c r="M176" s="169"/>
      <c r="N176" s="170"/>
      <c r="O176" s="170"/>
      <c r="P176" s="170"/>
      <c r="Q176" s="170"/>
      <c r="R176" s="170"/>
      <c r="S176" s="170"/>
      <c r="T176" s="171"/>
      <c r="AT176" s="165" t="s">
        <v>168</v>
      </c>
      <c r="AU176" s="165" t="s">
        <v>92</v>
      </c>
      <c r="AV176" s="14" t="s">
        <v>92</v>
      </c>
      <c r="AW176" s="14" t="s">
        <v>32</v>
      </c>
      <c r="AX176" s="14" t="s">
        <v>70</v>
      </c>
      <c r="AY176" s="165" t="s">
        <v>157</v>
      </c>
    </row>
    <row r="177" spans="1:65" s="15" customFormat="1" x14ac:dyDescent="0.2">
      <c r="B177" s="182"/>
      <c r="D177" s="157" t="s">
        <v>168</v>
      </c>
      <c r="E177" s="183" t="s">
        <v>3</v>
      </c>
      <c r="F177" s="184" t="s">
        <v>269</v>
      </c>
      <c r="H177" s="185">
        <v>13.29</v>
      </c>
      <c r="I177" s="186"/>
      <c r="L177" s="182"/>
      <c r="M177" s="187"/>
      <c r="N177" s="188"/>
      <c r="O177" s="188"/>
      <c r="P177" s="188"/>
      <c r="Q177" s="188"/>
      <c r="R177" s="188"/>
      <c r="S177" s="188"/>
      <c r="T177" s="189"/>
      <c r="AT177" s="183" t="s">
        <v>168</v>
      </c>
      <c r="AU177" s="183" t="s">
        <v>92</v>
      </c>
      <c r="AV177" s="15" t="s">
        <v>164</v>
      </c>
      <c r="AW177" s="15" t="s">
        <v>32</v>
      </c>
      <c r="AX177" s="15" t="s">
        <v>78</v>
      </c>
      <c r="AY177" s="183" t="s">
        <v>157</v>
      </c>
    </row>
    <row r="178" spans="1:65" s="2" customFormat="1" ht="16.5" customHeight="1" x14ac:dyDescent="0.2">
      <c r="A178" s="32"/>
      <c r="B178" s="137"/>
      <c r="C178" s="138" t="s">
        <v>8</v>
      </c>
      <c r="D178" s="138" t="s">
        <v>159</v>
      </c>
      <c r="E178" s="139" t="s">
        <v>291</v>
      </c>
      <c r="F178" s="140" t="s">
        <v>292</v>
      </c>
      <c r="G178" s="141" t="s">
        <v>286</v>
      </c>
      <c r="H178" s="142">
        <v>13.29</v>
      </c>
      <c r="I178" s="143"/>
      <c r="J178" s="144">
        <f>ROUND(I178*H178,2)</f>
        <v>0</v>
      </c>
      <c r="K178" s="140" t="s">
        <v>163</v>
      </c>
      <c r="L178" s="33"/>
      <c r="M178" s="145" t="s">
        <v>3</v>
      </c>
      <c r="N178" s="146" t="s">
        <v>42</v>
      </c>
      <c r="O178" s="53"/>
      <c r="P178" s="147">
        <f>O178*H178</f>
        <v>0</v>
      </c>
      <c r="Q178" s="147">
        <v>0</v>
      </c>
      <c r="R178" s="147">
        <f>Q178*H178</f>
        <v>0</v>
      </c>
      <c r="S178" s="147">
        <v>0</v>
      </c>
      <c r="T178" s="148">
        <f>S178*H178</f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164</v>
      </c>
      <c r="AT178" s="149" t="s">
        <v>159</v>
      </c>
      <c r="AU178" s="149" t="s">
        <v>92</v>
      </c>
      <c r="AY178" s="17" t="s">
        <v>157</v>
      </c>
      <c r="BE178" s="150">
        <f>IF(N178="základní",J178,0)</f>
        <v>0</v>
      </c>
      <c r="BF178" s="150">
        <f>IF(N178="snížená",J178,0)</f>
        <v>0</v>
      </c>
      <c r="BG178" s="150">
        <f>IF(N178="zákl. přenesená",J178,0)</f>
        <v>0</v>
      </c>
      <c r="BH178" s="150">
        <f>IF(N178="sníž. přenesená",J178,0)</f>
        <v>0</v>
      </c>
      <c r="BI178" s="150">
        <f>IF(N178="nulová",J178,0)</f>
        <v>0</v>
      </c>
      <c r="BJ178" s="17" t="s">
        <v>92</v>
      </c>
      <c r="BK178" s="150">
        <f>ROUND(I178*H178,2)</f>
        <v>0</v>
      </c>
      <c r="BL178" s="17" t="s">
        <v>164</v>
      </c>
      <c r="BM178" s="149" t="s">
        <v>293</v>
      </c>
    </row>
    <row r="179" spans="1:65" s="2" customFormat="1" x14ac:dyDescent="0.2">
      <c r="A179" s="32"/>
      <c r="B179" s="33"/>
      <c r="C179" s="32"/>
      <c r="D179" s="151" t="s">
        <v>166</v>
      </c>
      <c r="E179" s="32"/>
      <c r="F179" s="152" t="s">
        <v>294</v>
      </c>
      <c r="G179" s="32"/>
      <c r="H179" s="32"/>
      <c r="I179" s="153"/>
      <c r="J179" s="32"/>
      <c r="K179" s="32"/>
      <c r="L179" s="33"/>
      <c r="M179" s="154"/>
      <c r="N179" s="155"/>
      <c r="O179" s="53"/>
      <c r="P179" s="53"/>
      <c r="Q179" s="53"/>
      <c r="R179" s="53"/>
      <c r="S179" s="53"/>
      <c r="T179" s="54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T179" s="17" t="s">
        <v>166</v>
      </c>
      <c r="AU179" s="17" t="s">
        <v>92</v>
      </c>
    </row>
    <row r="180" spans="1:65" s="2" customFormat="1" ht="16.5" customHeight="1" x14ac:dyDescent="0.2">
      <c r="A180" s="32"/>
      <c r="B180" s="137"/>
      <c r="C180" s="138" t="s">
        <v>295</v>
      </c>
      <c r="D180" s="138" t="s">
        <v>159</v>
      </c>
      <c r="E180" s="139" t="s">
        <v>296</v>
      </c>
      <c r="F180" s="140" t="s">
        <v>297</v>
      </c>
      <c r="G180" s="141" t="s">
        <v>197</v>
      </c>
      <c r="H180" s="200">
        <v>4</v>
      </c>
      <c r="I180" s="143"/>
      <c r="J180" s="144">
        <f>ROUND(I180*H180,2)</f>
        <v>0</v>
      </c>
      <c r="K180" s="140" t="s">
        <v>163</v>
      </c>
      <c r="L180" s="33"/>
      <c r="M180" s="145" t="s">
        <v>3</v>
      </c>
      <c r="N180" s="146" t="s">
        <v>42</v>
      </c>
      <c r="O180" s="53"/>
      <c r="P180" s="147">
        <f>O180*H180</f>
        <v>0</v>
      </c>
      <c r="Q180" s="147">
        <v>1.0606199999999999</v>
      </c>
      <c r="R180" s="147">
        <f>Q180*H180</f>
        <v>4.2424799999999996</v>
      </c>
      <c r="S180" s="147">
        <v>0</v>
      </c>
      <c r="T180" s="148">
        <f>S180*H180</f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164</v>
      </c>
      <c r="AT180" s="149" t="s">
        <v>159</v>
      </c>
      <c r="AU180" s="149" t="s">
        <v>92</v>
      </c>
      <c r="AY180" s="17" t="s">
        <v>157</v>
      </c>
      <c r="BE180" s="150">
        <f>IF(N180="základní",J180,0)</f>
        <v>0</v>
      </c>
      <c r="BF180" s="150">
        <f>IF(N180="snížená",J180,0)</f>
        <v>0</v>
      </c>
      <c r="BG180" s="150">
        <f>IF(N180="zákl. přenesená",J180,0)</f>
        <v>0</v>
      </c>
      <c r="BH180" s="150">
        <f>IF(N180="sníž. přenesená",J180,0)</f>
        <v>0</v>
      </c>
      <c r="BI180" s="150">
        <f>IF(N180="nulová",J180,0)</f>
        <v>0</v>
      </c>
      <c r="BJ180" s="17" t="s">
        <v>92</v>
      </c>
      <c r="BK180" s="150">
        <f>ROUND(I180*H180,2)</f>
        <v>0</v>
      </c>
      <c r="BL180" s="17" t="s">
        <v>164</v>
      </c>
      <c r="BM180" s="149" t="s">
        <v>298</v>
      </c>
    </row>
    <row r="181" spans="1:65" s="2" customFormat="1" x14ac:dyDescent="0.2">
      <c r="A181" s="32"/>
      <c r="B181" s="33"/>
      <c r="C181" s="32"/>
      <c r="D181" s="151" t="s">
        <v>166</v>
      </c>
      <c r="E181" s="32"/>
      <c r="F181" s="152" t="s">
        <v>299</v>
      </c>
      <c r="G181" s="32"/>
      <c r="H181" s="32"/>
      <c r="I181" s="153"/>
      <c r="J181" s="32"/>
      <c r="K181" s="32"/>
      <c r="L181" s="33"/>
      <c r="M181" s="154"/>
      <c r="N181" s="155"/>
      <c r="O181" s="53"/>
      <c r="P181" s="53"/>
      <c r="Q181" s="53"/>
      <c r="R181" s="53"/>
      <c r="S181" s="53"/>
      <c r="T181" s="54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T181" s="17" t="s">
        <v>166</v>
      </c>
      <c r="AU181" s="17" t="s">
        <v>92</v>
      </c>
    </row>
    <row r="182" spans="1:65" s="14" customFormat="1" x14ac:dyDescent="0.2">
      <c r="B182" s="164"/>
      <c r="D182" s="157" t="s">
        <v>168</v>
      </c>
      <c r="E182" s="165" t="s">
        <v>3</v>
      </c>
      <c r="F182" s="198" t="s">
        <v>3072</v>
      </c>
      <c r="G182" s="201"/>
      <c r="H182" s="202">
        <v>3.4</v>
      </c>
      <c r="I182" s="168"/>
      <c r="L182" s="164"/>
      <c r="M182" s="169"/>
      <c r="N182" s="170"/>
      <c r="O182" s="170"/>
      <c r="P182" s="170"/>
      <c r="Q182" s="170"/>
      <c r="R182" s="170"/>
      <c r="S182" s="170"/>
      <c r="T182" s="171"/>
      <c r="AT182" s="165" t="s">
        <v>168</v>
      </c>
      <c r="AU182" s="165" t="s">
        <v>92</v>
      </c>
      <c r="AV182" s="14" t="s">
        <v>92</v>
      </c>
      <c r="AW182" s="14" t="s">
        <v>32</v>
      </c>
      <c r="AX182" s="14" t="s">
        <v>78</v>
      </c>
      <c r="AY182" s="165" t="s">
        <v>157</v>
      </c>
    </row>
    <row r="183" spans="1:65" s="14" customFormat="1" x14ac:dyDescent="0.2">
      <c r="B183" s="164"/>
      <c r="D183" s="157" t="s">
        <v>168</v>
      </c>
      <c r="E183" s="165" t="s">
        <v>3</v>
      </c>
      <c r="F183" s="198" t="s">
        <v>3073</v>
      </c>
      <c r="G183" s="201"/>
      <c r="H183" s="202">
        <v>0.6</v>
      </c>
      <c r="I183" s="168"/>
      <c r="L183" s="164"/>
      <c r="M183" s="169"/>
      <c r="N183" s="170"/>
      <c r="O183" s="170"/>
      <c r="P183" s="170"/>
      <c r="Q183" s="170"/>
      <c r="R183" s="170"/>
      <c r="S183" s="170"/>
      <c r="T183" s="171"/>
      <c r="AT183" s="165" t="s">
        <v>168</v>
      </c>
      <c r="AU183" s="165" t="s">
        <v>92</v>
      </c>
      <c r="AV183" s="14" t="s">
        <v>92</v>
      </c>
      <c r="AW183" s="14" t="s">
        <v>32</v>
      </c>
      <c r="AX183" s="14" t="s">
        <v>78</v>
      </c>
      <c r="AY183" s="165" t="s">
        <v>157</v>
      </c>
    </row>
    <row r="184" spans="1:65" s="2" customFormat="1" ht="21.75" customHeight="1" x14ac:dyDescent="0.2">
      <c r="A184" s="32"/>
      <c r="B184" s="137"/>
      <c r="C184" s="138" t="s">
        <v>300</v>
      </c>
      <c r="D184" s="138" t="s">
        <v>159</v>
      </c>
      <c r="E184" s="139" t="s">
        <v>301</v>
      </c>
      <c r="F184" s="140" t="s">
        <v>302</v>
      </c>
      <c r="G184" s="141" t="s">
        <v>162</v>
      </c>
      <c r="H184" s="142">
        <v>55.8</v>
      </c>
      <c r="I184" s="143"/>
      <c r="J184" s="144">
        <f>ROUND(I184*H184,2)</f>
        <v>0</v>
      </c>
      <c r="K184" s="140" t="s">
        <v>163</v>
      </c>
      <c r="L184" s="33"/>
      <c r="M184" s="145" t="s">
        <v>3</v>
      </c>
      <c r="N184" s="146" t="s">
        <v>42</v>
      </c>
      <c r="O184" s="53"/>
      <c r="P184" s="147">
        <f>O184*H184</f>
        <v>0</v>
      </c>
      <c r="Q184" s="147">
        <v>2.45329</v>
      </c>
      <c r="R184" s="147">
        <f>Q184*H184</f>
        <v>136.89358199999998</v>
      </c>
      <c r="S184" s="147">
        <v>0</v>
      </c>
      <c r="T184" s="148">
        <f>S184*H184</f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164</v>
      </c>
      <c r="AT184" s="149" t="s">
        <v>159</v>
      </c>
      <c r="AU184" s="149" t="s">
        <v>92</v>
      </c>
      <c r="AY184" s="17" t="s">
        <v>157</v>
      </c>
      <c r="BE184" s="150">
        <f>IF(N184="základní",J184,0)</f>
        <v>0</v>
      </c>
      <c r="BF184" s="150">
        <f>IF(N184="snížená",J184,0)</f>
        <v>0</v>
      </c>
      <c r="BG184" s="150">
        <f>IF(N184="zákl. přenesená",J184,0)</f>
        <v>0</v>
      </c>
      <c r="BH184" s="150">
        <f>IF(N184="sníž. přenesená",J184,0)</f>
        <v>0</v>
      </c>
      <c r="BI184" s="150">
        <f>IF(N184="nulová",J184,0)</f>
        <v>0</v>
      </c>
      <c r="BJ184" s="17" t="s">
        <v>92</v>
      </c>
      <c r="BK184" s="150">
        <f>ROUND(I184*H184,2)</f>
        <v>0</v>
      </c>
      <c r="BL184" s="17" t="s">
        <v>164</v>
      </c>
      <c r="BM184" s="149" t="s">
        <v>303</v>
      </c>
    </row>
    <row r="185" spans="1:65" s="2" customFormat="1" x14ac:dyDescent="0.2">
      <c r="A185" s="32"/>
      <c r="B185" s="33"/>
      <c r="C185" s="32"/>
      <c r="D185" s="151" t="s">
        <v>166</v>
      </c>
      <c r="E185" s="32"/>
      <c r="F185" s="152" t="s">
        <v>304</v>
      </c>
      <c r="G185" s="32"/>
      <c r="H185" s="32"/>
      <c r="I185" s="153"/>
      <c r="J185" s="32"/>
      <c r="K185" s="32"/>
      <c r="L185" s="33"/>
      <c r="M185" s="154"/>
      <c r="N185" s="155"/>
      <c r="O185" s="53"/>
      <c r="P185" s="53"/>
      <c r="Q185" s="53"/>
      <c r="R185" s="53"/>
      <c r="S185" s="53"/>
      <c r="T185" s="54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T185" s="17" t="s">
        <v>166</v>
      </c>
      <c r="AU185" s="17" t="s">
        <v>92</v>
      </c>
    </row>
    <row r="186" spans="1:65" s="14" customFormat="1" x14ac:dyDescent="0.2">
      <c r="B186" s="164"/>
      <c r="D186" s="157" t="s">
        <v>168</v>
      </c>
      <c r="E186" s="165" t="s">
        <v>3</v>
      </c>
      <c r="F186" s="166" t="s">
        <v>305</v>
      </c>
      <c r="H186" s="167">
        <v>55.8</v>
      </c>
      <c r="I186" s="168"/>
      <c r="L186" s="164"/>
      <c r="M186" s="169"/>
      <c r="N186" s="170"/>
      <c r="O186" s="170"/>
      <c r="P186" s="170"/>
      <c r="Q186" s="170"/>
      <c r="R186" s="170"/>
      <c r="S186" s="170"/>
      <c r="T186" s="171"/>
      <c r="AT186" s="165" t="s">
        <v>168</v>
      </c>
      <c r="AU186" s="165" t="s">
        <v>92</v>
      </c>
      <c r="AV186" s="14" t="s">
        <v>92</v>
      </c>
      <c r="AW186" s="14" t="s">
        <v>32</v>
      </c>
      <c r="AX186" s="14" t="s">
        <v>78</v>
      </c>
      <c r="AY186" s="165" t="s">
        <v>157</v>
      </c>
    </row>
    <row r="187" spans="1:65" s="2" customFormat="1" ht="16.5" customHeight="1" x14ac:dyDescent="0.2">
      <c r="A187" s="32"/>
      <c r="B187" s="137"/>
      <c r="C187" s="138" t="s">
        <v>306</v>
      </c>
      <c r="D187" s="138" t="s">
        <v>159</v>
      </c>
      <c r="E187" s="139" t="s">
        <v>307</v>
      </c>
      <c r="F187" s="140" t="s">
        <v>308</v>
      </c>
      <c r="G187" s="141" t="s">
        <v>286</v>
      </c>
      <c r="H187" s="142">
        <v>148.83000000000001</v>
      </c>
      <c r="I187" s="143"/>
      <c r="J187" s="144">
        <f>ROUND(I187*H187,2)</f>
        <v>0</v>
      </c>
      <c r="K187" s="140" t="s">
        <v>163</v>
      </c>
      <c r="L187" s="33"/>
      <c r="M187" s="145" t="s">
        <v>3</v>
      </c>
      <c r="N187" s="146" t="s">
        <v>42</v>
      </c>
      <c r="O187" s="53"/>
      <c r="P187" s="147">
        <f>O187*H187</f>
        <v>0</v>
      </c>
      <c r="Q187" s="147">
        <v>2.6900000000000001E-3</v>
      </c>
      <c r="R187" s="147">
        <f>Q187*H187</f>
        <v>0.40035270000000006</v>
      </c>
      <c r="S187" s="147">
        <v>0</v>
      </c>
      <c r="T187" s="148">
        <f>S187*H187</f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164</v>
      </c>
      <c r="AT187" s="149" t="s">
        <v>159</v>
      </c>
      <c r="AU187" s="149" t="s">
        <v>92</v>
      </c>
      <c r="AY187" s="17" t="s">
        <v>157</v>
      </c>
      <c r="BE187" s="150">
        <f>IF(N187="základní",J187,0)</f>
        <v>0</v>
      </c>
      <c r="BF187" s="150">
        <f>IF(N187="snížená",J187,0)</f>
        <v>0</v>
      </c>
      <c r="BG187" s="150">
        <f>IF(N187="zákl. přenesená",J187,0)</f>
        <v>0</v>
      </c>
      <c r="BH187" s="150">
        <f>IF(N187="sníž. přenesená",J187,0)</f>
        <v>0</v>
      </c>
      <c r="BI187" s="150">
        <f>IF(N187="nulová",J187,0)</f>
        <v>0</v>
      </c>
      <c r="BJ187" s="17" t="s">
        <v>92</v>
      </c>
      <c r="BK187" s="150">
        <f>ROUND(I187*H187,2)</f>
        <v>0</v>
      </c>
      <c r="BL187" s="17" t="s">
        <v>164</v>
      </c>
      <c r="BM187" s="149" t="s">
        <v>309</v>
      </c>
    </row>
    <row r="188" spans="1:65" s="2" customFormat="1" x14ac:dyDescent="0.2">
      <c r="A188" s="32"/>
      <c r="B188" s="33"/>
      <c r="C188" s="32"/>
      <c r="D188" s="151" t="s">
        <v>166</v>
      </c>
      <c r="E188" s="32"/>
      <c r="F188" s="152" t="s">
        <v>310</v>
      </c>
      <c r="G188" s="32"/>
      <c r="H188" s="32"/>
      <c r="I188" s="153"/>
      <c r="J188" s="32"/>
      <c r="K188" s="32"/>
      <c r="L188" s="33"/>
      <c r="M188" s="154"/>
      <c r="N188" s="155"/>
      <c r="O188" s="53"/>
      <c r="P188" s="53"/>
      <c r="Q188" s="53"/>
      <c r="R188" s="53"/>
      <c r="S188" s="53"/>
      <c r="T188" s="54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T188" s="17" t="s">
        <v>166</v>
      </c>
      <c r="AU188" s="17" t="s">
        <v>92</v>
      </c>
    </row>
    <row r="189" spans="1:65" s="14" customFormat="1" x14ac:dyDescent="0.2">
      <c r="B189" s="164"/>
      <c r="D189" s="157" t="s">
        <v>168</v>
      </c>
      <c r="E189" s="165" t="s">
        <v>3</v>
      </c>
      <c r="F189" s="166" t="s">
        <v>311</v>
      </c>
      <c r="H189" s="167">
        <v>148.83000000000001</v>
      </c>
      <c r="I189" s="168"/>
      <c r="L189" s="164"/>
      <c r="M189" s="169"/>
      <c r="N189" s="170"/>
      <c r="O189" s="170"/>
      <c r="P189" s="170"/>
      <c r="Q189" s="170"/>
      <c r="R189" s="170"/>
      <c r="S189" s="170"/>
      <c r="T189" s="171"/>
      <c r="AT189" s="165" t="s">
        <v>168</v>
      </c>
      <c r="AU189" s="165" t="s">
        <v>92</v>
      </c>
      <c r="AV189" s="14" t="s">
        <v>92</v>
      </c>
      <c r="AW189" s="14" t="s">
        <v>32</v>
      </c>
      <c r="AX189" s="14" t="s">
        <v>78</v>
      </c>
      <c r="AY189" s="165" t="s">
        <v>157</v>
      </c>
    </row>
    <row r="190" spans="1:65" s="2" customFormat="1" ht="16.5" customHeight="1" x14ac:dyDescent="0.2">
      <c r="A190" s="32"/>
      <c r="B190" s="137"/>
      <c r="C190" s="138" t="s">
        <v>312</v>
      </c>
      <c r="D190" s="138" t="s">
        <v>159</v>
      </c>
      <c r="E190" s="139" t="s">
        <v>313</v>
      </c>
      <c r="F190" s="140" t="s">
        <v>314</v>
      </c>
      <c r="G190" s="141" t="s">
        <v>286</v>
      </c>
      <c r="H190" s="142">
        <v>148.83000000000001</v>
      </c>
      <c r="I190" s="143"/>
      <c r="J190" s="144">
        <f>ROUND(I190*H190,2)</f>
        <v>0</v>
      </c>
      <c r="K190" s="140" t="s">
        <v>163</v>
      </c>
      <c r="L190" s="33"/>
      <c r="M190" s="145" t="s">
        <v>3</v>
      </c>
      <c r="N190" s="146" t="s">
        <v>42</v>
      </c>
      <c r="O190" s="53"/>
      <c r="P190" s="147">
        <f>O190*H190</f>
        <v>0</v>
      </c>
      <c r="Q190" s="147">
        <v>0</v>
      </c>
      <c r="R190" s="147">
        <f>Q190*H190</f>
        <v>0</v>
      </c>
      <c r="S190" s="147">
        <v>0</v>
      </c>
      <c r="T190" s="148">
        <f>S190*H190</f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164</v>
      </c>
      <c r="AT190" s="149" t="s">
        <v>159</v>
      </c>
      <c r="AU190" s="149" t="s">
        <v>92</v>
      </c>
      <c r="AY190" s="17" t="s">
        <v>157</v>
      </c>
      <c r="BE190" s="150">
        <f>IF(N190="základní",J190,0)</f>
        <v>0</v>
      </c>
      <c r="BF190" s="150">
        <f>IF(N190="snížená",J190,0)</f>
        <v>0</v>
      </c>
      <c r="BG190" s="150">
        <f>IF(N190="zákl. přenesená",J190,0)</f>
        <v>0</v>
      </c>
      <c r="BH190" s="150">
        <f>IF(N190="sníž. přenesená",J190,0)</f>
        <v>0</v>
      </c>
      <c r="BI190" s="150">
        <f>IF(N190="nulová",J190,0)</f>
        <v>0</v>
      </c>
      <c r="BJ190" s="17" t="s">
        <v>92</v>
      </c>
      <c r="BK190" s="150">
        <f>ROUND(I190*H190,2)</f>
        <v>0</v>
      </c>
      <c r="BL190" s="17" t="s">
        <v>164</v>
      </c>
      <c r="BM190" s="149" t="s">
        <v>315</v>
      </c>
    </row>
    <row r="191" spans="1:65" s="2" customFormat="1" x14ac:dyDescent="0.2">
      <c r="A191" s="32"/>
      <c r="B191" s="33"/>
      <c r="C191" s="32"/>
      <c r="D191" s="151" t="s">
        <v>166</v>
      </c>
      <c r="E191" s="32"/>
      <c r="F191" s="152" t="s">
        <v>316</v>
      </c>
      <c r="G191" s="32"/>
      <c r="H191" s="32"/>
      <c r="I191" s="153"/>
      <c r="J191" s="32"/>
      <c r="K191" s="32"/>
      <c r="L191" s="33"/>
      <c r="M191" s="154"/>
      <c r="N191" s="155"/>
      <c r="O191" s="53"/>
      <c r="P191" s="53"/>
      <c r="Q191" s="53"/>
      <c r="R191" s="53"/>
      <c r="S191" s="53"/>
      <c r="T191" s="54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T191" s="17" t="s">
        <v>166</v>
      </c>
      <c r="AU191" s="17" t="s">
        <v>92</v>
      </c>
    </row>
    <row r="192" spans="1:65" s="2" customFormat="1" ht="24.2" customHeight="1" x14ac:dyDescent="0.2">
      <c r="A192" s="32"/>
      <c r="B192" s="137"/>
      <c r="C192" s="138" t="s">
        <v>317</v>
      </c>
      <c r="D192" s="138" t="s">
        <v>159</v>
      </c>
      <c r="E192" s="139" t="s">
        <v>318</v>
      </c>
      <c r="F192" s="140" t="s">
        <v>319</v>
      </c>
      <c r="G192" s="141" t="s">
        <v>231</v>
      </c>
      <c r="H192" s="142">
        <v>7.5</v>
      </c>
      <c r="I192" s="143"/>
      <c r="J192" s="144">
        <f>ROUND(I192*H192,2)</f>
        <v>0</v>
      </c>
      <c r="K192" s="140" t="s">
        <v>163</v>
      </c>
      <c r="L192" s="33"/>
      <c r="M192" s="145" t="s">
        <v>3</v>
      </c>
      <c r="N192" s="146" t="s">
        <v>42</v>
      </c>
      <c r="O192" s="53"/>
      <c r="P192" s="147">
        <f>O192*H192</f>
        <v>0</v>
      </c>
      <c r="Q192" s="147">
        <v>3.739E-2</v>
      </c>
      <c r="R192" s="147">
        <f>Q192*H192</f>
        <v>0.28042499999999998</v>
      </c>
      <c r="S192" s="147">
        <v>0</v>
      </c>
      <c r="T192" s="148">
        <f>S192*H192</f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164</v>
      </c>
      <c r="AT192" s="149" t="s">
        <v>159</v>
      </c>
      <c r="AU192" s="149" t="s">
        <v>92</v>
      </c>
      <c r="AY192" s="17" t="s">
        <v>157</v>
      </c>
      <c r="BE192" s="150">
        <f>IF(N192="základní",J192,0)</f>
        <v>0</v>
      </c>
      <c r="BF192" s="150">
        <f>IF(N192="snížená",J192,0)</f>
        <v>0</v>
      </c>
      <c r="BG192" s="150">
        <f>IF(N192="zákl. přenesená",J192,0)</f>
        <v>0</v>
      </c>
      <c r="BH192" s="150">
        <f>IF(N192="sníž. přenesená",J192,0)</f>
        <v>0</v>
      </c>
      <c r="BI192" s="150">
        <f>IF(N192="nulová",J192,0)</f>
        <v>0</v>
      </c>
      <c r="BJ192" s="17" t="s">
        <v>92</v>
      </c>
      <c r="BK192" s="150">
        <f>ROUND(I192*H192,2)</f>
        <v>0</v>
      </c>
      <c r="BL192" s="17" t="s">
        <v>164</v>
      </c>
      <c r="BM192" s="149" t="s">
        <v>320</v>
      </c>
    </row>
    <row r="193" spans="1:65" s="2" customFormat="1" x14ac:dyDescent="0.2">
      <c r="A193" s="32"/>
      <c r="B193" s="33"/>
      <c r="C193" s="32"/>
      <c r="D193" s="151" t="s">
        <v>166</v>
      </c>
      <c r="E193" s="32"/>
      <c r="F193" s="152" t="s">
        <v>321</v>
      </c>
      <c r="G193" s="32"/>
      <c r="H193" s="32"/>
      <c r="I193" s="153"/>
      <c r="J193" s="32"/>
      <c r="K193" s="32"/>
      <c r="L193" s="33"/>
      <c r="M193" s="154"/>
      <c r="N193" s="155"/>
      <c r="O193" s="53"/>
      <c r="P193" s="53"/>
      <c r="Q193" s="53"/>
      <c r="R193" s="53"/>
      <c r="S193" s="53"/>
      <c r="T193" s="54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T193" s="17" t="s">
        <v>166</v>
      </c>
      <c r="AU193" s="17" t="s">
        <v>92</v>
      </c>
    </row>
    <row r="194" spans="1:65" s="14" customFormat="1" x14ac:dyDescent="0.2">
      <c r="B194" s="164"/>
      <c r="D194" s="157" t="s">
        <v>168</v>
      </c>
      <c r="E194" s="165" t="s">
        <v>3</v>
      </c>
      <c r="F194" s="166" t="s">
        <v>322</v>
      </c>
      <c r="H194" s="167">
        <v>7.5</v>
      </c>
      <c r="I194" s="168"/>
      <c r="L194" s="164"/>
      <c r="M194" s="169"/>
      <c r="N194" s="170"/>
      <c r="O194" s="170"/>
      <c r="P194" s="170"/>
      <c r="Q194" s="170"/>
      <c r="R194" s="170"/>
      <c r="S194" s="170"/>
      <c r="T194" s="171"/>
      <c r="AT194" s="165" t="s">
        <v>168</v>
      </c>
      <c r="AU194" s="165" t="s">
        <v>92</v>
      </c>
      <c r="AV194" s="14" t="s">
        <v>92</v>
      </c>
      <c r="AW194" s="14" t="s">
        <v>32</v>
      </c>
      <c r="AX194" s="14" t="s">
        <v>78</v>
      </c>
      <c r="AY194" s="165" t="s">
        <v>157</v>
      </c>
    </row>
    <row r="195" spans="1:65" s="2" customFormat="1" ht="16.5" customHeight="1" x14ac:dyDescent="0.2">
      <c r="A195" s="32"/>
      <c r="B195" s="137"/>
      <c r="C195" s="172" t="s">
        <v>323</v>
      </c>
      <c r="D195" s="172" t="s">
        <v>215</v>
      </c>
      <c r="E195" s="173" t="s">
        <v>324</v>
      </c>
      <c r="F195" s="174" t="s">
        <v>325</v>
      </c>
      <c r="G195" s="175" t="s">
        <v>231</v>
      </c>
      <c r="H195" s="176">
        <v>8.25</v>
      </c>
      <c r="I195" s="177"/>
      <c r="J195" s="178">
        <f>ROUND(I195*H195,2)</f>
        <v>0</v>
      </c>
      <c r="K195" s="174" t="s">
        <v>163</v>
      </c>
      <c r="L195" s="179"/>
      <c r="M195" s="180" t="s">
        <v>3</v>
      </c>
      <c r="N195" s="181" t="s">
        <v>42</v>
      </c>
      <c r="O195" s="53"/>
      <c r="P195" s="147">
        <f>O195*H195</f>
        <v>0</v>
      </c>
      <c r="Q195" s="147">
        <v>9.2499999999999995E-3</v>
      </c>
      <c r="R195" s="147">
        <f>Q195*H195</f>
        <v>7.6312499999999991E-2</v>
      </c>
      <c r="S195" s="147">
        <v>0</v>
      </c>
      <c r="T195" s="148">
        <f>S195*H195</f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207</v>
      </c>
      <c r="AT195" s="149" t="s">
        <v>215</v>
      </c>
      <c r="AU195" s="149" t="s">
        <v>92</v>
      </c>
      <c r="AY195" s="17" t="s">
        <v>157</v>
      </c>
      <c r="BE195" s="150">
        <f>IF(N195="základní",J195,0)</f>
        <v>0</v>
      </c>
      <c r="BF195" s="150">
        <f>IF(N195="snížená",J195,0)</f>
        <v>0</v>
      </c>
      <c r="BG195" s="150">
        <f>IF(N195="zákl. přenesená",J195,0)</f>
        <v>0</v>
      </c>
      <c r="BH195" s="150">
        <f>IF(N195="sníž. přenesená",J195,0)</f>
        <v>0</v>
      </c>
      <c r="BI195" s="150">
        <f>IF(N195="nulová",J195,0)</f>
        <v>0</v>
      </c>
      <c r="BJ195" s="17" t="s">
        <v>92</v>
      </c>
      <c r="BK195" s="150">
        <f>ROUND(I195*H195,2)</f>
        <v>0</v>
      </c>
      <c r="BL195" s="17" t="s">
        <v>164</v>
      </c>
      <c r="BM195" s="149" t="s">
        <v>326</v>
      </c>
    </row>
    <row r="196" spans="1:65" s="14" customFormat="1" x14ac:dyDescent="0.2">
      <c r="B196" s="164"/>
      <c r="D196" s="157" t="s">
        <v>168</v>
      </c>
      <c r="F196" s="166" t="s">
        <v>327</v>
      </c>
      <c r="H196" s="167">
        <v>8.25</v>
      </c>
      <c r="I196" s="168"/>
      <c r="L196" s="164"/>
      <c r="M196" s="169"/>
      <c r="N196" s="170"/>
      <c r="O196" s="170"/>
      <c r="P196" s="170"/>
      <c r="Q196" s="170"/>
      <c r="R196" s="170"/>
      <c r="S196" s="170"/>
      <c r="T196" s="171"/>
      <c r="AT196" s="165" t="s">
        <v>168</v>
      </c>
      <c r="AU196" s="165" t="s">
        <v>92</v>
      </c>
      <c r="AV196" s="14" t="s">
        <v>92</v>
      </c>
      <c r="AW196" s="14" t="s">
        <v>4</v>
      </c>
      <c r="AX196" s="14" t="s">
        <v>78</v>
      </c>
      <c r="AY196" s="165" t="s">
        <v>157</v>
      </c>
    </row>
    <row r="197" spans="1:65" s="2" customFormat="1" ht="24.2" customHeight="1" x14ac:dyDescent="0.2">
      <c r="A197" s="32"/>
      <c r="B197" s="137"/>
      <c r="C197" s="138" t="s">
        <v>328</v>
      </c>
      <c r="D197" s="138" t="s">
        <v>159</v>
      </c>
      <c r="E197" s="139" t="s">
        <v>329</v>
      </c>
      <c r="F197" s="140" t="s">
        <v>330</v>
      </c>
      <c r="G197" s="141" t="s">
        <v>231</v>
      </c>
      <c r="H197" s="142">
        <v>4.5</v>
      </c>
      <c r="I197" s="143"/>
      <c r="J197" s="144">
        <f>ROUND(I197*H197,2)</f>
        <v>0</v>
      </c>
      <c r="K197" s="140" t="s">
        <v>163</v>
      </c>
      <c r="L197" s="33"/>
      <c r="M197" s="145" t="s">
        <v>3</v>
      </c>
      <c r="N197" s="146" t="s">
        <v>42</v>
      </c>
      <c r="O197" s="53"/>
      <c r="P197" s="147">
        <f>O197*H197</f>
        <v>0</v>
      </c>
      <c r="Q197" s="147">
        <v>3.739E-2</v>
      </c>
      <c r="R197" s="147">
        <f>Q197*H197</f>
        <v>0.16825499999999999</v>
      </c>
      <c r="S197" s="147">
        <v>0</v>
      </c>
      <c r="T197" s="148">
        <f>S197*H197</f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164</v>
      </c>
      <c r="AT197" s="149" t="s">
        <v>159</v>
      </c>
      <c r="AU197" s="149" t="s">
        <v>92</v>
      </c>
      <c r="AY197" s="17" t="s">
        <v>157</v>
      </c>
      <c r="BE197" s="150">
        <f>IF(N197="základní",J197,0)</f>
        <v>0</v>
      </c>
      <c r="BF197" s="150">
        <f>IF(N197="snížená",J197,0)</f>
        <v>0</v>
      </c>
      <c r="BG197" s="150">
        <f>IF(N197="zákl. přenesená",J197,0)</f>
        <v>0</v>
      </c>
      <c r="BH197" s="150">
        <f>IF(N197="sníž. přenesená",J197,0)</f>
        <v>0</v>
      </c>
      <c r="BI197" s="150">
        <f>IF(N197="nulová",J197,0)</f>
        <v>0</v>
      </c>
      <c r="BJ197" s="17" t="s">
        <v>92</v>
      </c>
      <c r="BK197" s="150">
        <f>ROUND(I197*H197,2)</f>
        <v>0</v>
      </c>
      <c r="BL197" s="17" t="s">
        <v>164</v>
      </c>
      <c r="BM197" s="149" t="s">
        <v>331</v>
      </c>
    </row>
    <row r="198" spans="1:65" s="2" customFormat="1" x14ac:dyDescent="0.2">
      <c r="A198" s="32"/>
      <c r="B198" s="33"/>
      <c r="C198" s="32"/>
      <c r="D198" s="151" t="s">
        <v>166</v>
      </c>
      <c r="E198" s="32"/>
      <c r="F198" s="152" t="s">
        <v>332</v>
      </c>
      <c r="G198" s="32"/>
      <c r="H198" s="32"/>
      <c r="I198" s="153"/>
      <c r="J198" s="32"/>
      <c r="K198" s="32"/>
      <c r="L198" s="33"/>
      <c r="M198" s="154"/>
      <c r="N198" s="155"/>
      <c r="O198" s="53"/>
      <c r="P198" s="53"/>
      <c r="Q198" s="53"/>
      <c r="R198" s="53"/>
      <c r="S198" s="53"/>
      <c r="T198" s="54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T198" s="17" t="s">
        <v>166</v>
      </c>
      <c r="AU198" s="17" t="s">
        <v>92</v>
      </c>
    </row>
    <row r="199" spans="1:65" s="14" customFormat="1" x14ac:dyDescent="0.2">
      <c r="B199" s="164"/>
      <c r="D199" s="157" t="s">
        <v>168</v>
      </c>
      <c r="E199" s="165" t="s">
        <v>3</v>
      </c>
      <c r="F199" s="166" t="s">
        <v>333</v>
      </c>
      <c r="H199" s="167">
        <v>4.5</v>
      </c>
      <c r="I199" s="168"/>
      <c r="L199" s="164"/>
      <c r="M199" s="169"/>
      <c r="N199" s="170"/>
      <c r="O199" s="170"/>
      <c r="P199" s="170"/>
      <c r="Q199" s="170"/>
      <c r="R199" s="170"/>
      <c r="S199" s="170"/>
      <c r="T199" s="171"/>
      <c r="AT199" s="165" t="s">
        <v>168</v>
      </c>
      <c r="AU199" s="165" t="s">
        <v>92</v>
      </c>
      <c r="AV199" s="14" t="s">
        <v>92</v>
      </c>
      <c r="AW199" s="14" t="s">
        <v>32</v>
      </c>
      <c r="AX199" s="14" t="s">
        <v>78</v>
      </c>
      <c r="AY199" s="165" t="s">
        <v>157</v>
      </c>
    </row>
    <row r="200" spans="1:65" s="2" customFormat="1" ht="16.5" customHeight="1" x14ac:dyDescent="0.2">
      <c r="A200" s="32"/>
      <c r="B200" s="137"/>
      <c r="C200" s="172" t="s">
        <v>334</v>
      </c>
      <c r="D200" s="172" t="s">
        <v>215</v>
      </c>
      <c r="E200" s="173" t="s">
        <v>335</v>
      </c>
      <c r="F200" s="174" t="s">
        <v>325</v>
      </c>
      <c r="G200" s="175" t="s">
        <v>231</v>
      </c>
      <c r="H200" s="176">
        <v>4.95</v>
      </c>
      <c r="I200" s="177"/>
      <c r="J200" s="178">
        <f>ROUND(I200*H200,2)</f>
        <v>0</v>
      </c>
      <c r="K200" s="174" t="s">
        <v>3</v>
      </c>
      <c r="L200" s="179"/>
      <c r="M200" s="180" t="s">
        <v>3</v>
      </c>
      <c r="N200" s="181" t="s">
        <v>42</v>
      </c>
      <c r="O200" s="53"/>
      <c r="P200" s="147">
        <f>O200*H200</f>
        <v>0</v>
      </c>
      <c r="Q200" s="147">
        <v>9.2499999999999995E-3</v>
      </c>
      <c r="R200" s="147">
        <f>Q200*H200</f>
        <v>4.5787500000000002E-2</v>
      </c>
      <c r="S200" s="147">
        <v>0</v>
      </c>
      <c r="T200" s="148">
        <f>S200*H200</f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207</v>
      </c>
      <c r="AT200" s="149" t="s">
        <v>215</v>
      </c>
      <c r="AU200" s="149" t="s">
        <v>92</v>
      </c>
      <c r="AY200" s="17" t="s">
        <v>157</v>
      </c>
      <c r="BE200" s="150">
        <f>IF(N200="základní",J200,0)</f>
        <v>0</v>
      </c>
      <c r="BF200" s="150">
        <f>IF(N200="snížená",J200,0)</f>
        <v>0</v>
      </c>
      <c r="BG200" s="150">
        <f>IF(N200="zákl. přenesená",J200,0)</f>
        <v>0</v>
      </c>
      <c r="BH200" s="150">
        <f>IF(N200="sníž. přenesená",J200,0)</f>
        <v>0</v>
      </c>
      <c r="BI200" s="150">
        <f>IF(N200="nulová",J200,0)</f>
        <v>0</v>
      </c>
      <c r="BJ200" s="17" t="s">
        <v>92</v>
      </c>
      <c r="BK200" s="150">
        <f>ROUND(I200*H200,2)</f>
        <v>0</v>
      </c>
      <c r="BL200" s="17" t="s">
        <v>164</v>
      </c>
      <c r="BM200" s="149" t="s">
        <v>336</v>
      </c>
    </row>
    <row r="201" spans="1:65" s="14" customFormat="1" x14ac:dyDescent="0.2">
      <c r="B201" s="164"/>
      <c r="D201" s="157" t="s">
        <v>168</v>
      </c>
      <c r="F201" s="166" t="s">
        <v>337</v>
      </c>
      <c r="H201" s="167">
        <v>4.95</v>
      </c>
      <c r="I201" s="168"/>
      <c r="L201" s="164"/>
      <c r="M201" s="169"/>
      <c r="N201" s="170"/>
      <c r="O201" s="170"/>
      <c r="P201" s="170"/>
      <c r="Q201" s="170"/>
      <c r="R201" s="170"/>
      <c r="S201" s="170"/>
      <c r="T201" s="171"/>
      <c r="AT201" s="165" t="s">
        <v>168</v>
      </c>
      <c r="AU201" s="165" t="s">
        <v>92</v>
      </c>
      <c r="AV201" s="14" t="s">
        <v>92</v>
      </c>
      <c r="AW201" s="14" t="s">
        <v>4</v>
      </c>
      <c r="AX201" s="14" t="s">
        <v>78</v>
      </c>
      <c r="AY201" s="165" t="s">
        <v>157</v>
      </c>
    </row>
    <row r="202" spans="1:65" s="2" customFormat="1" ht="16.5" customHeight="1" x14ac:dyDescent="0.2">
      <c r="A202" s="32"/>
      <c r="B202" s="137"/>
      <c r="C202" s="138" t="s">
        <v>338</v>
      </c>
      <c r="D202" s="138" t="s">
        <v>159</v>
      </c>
      <c r="E202" s="139" t="s">
        <v>339</v>
      </c>
      <c r="F202" s="140" t="s">
        <v>340</v>
      </c>
      <c r="G202" s="141" t="s">
        <v>341</v>
      </c>
      <c r="H202" s="142">
        <v>3</v>
      </c>
      <c r="I202" s="143"/>
      <c r="J202" s="144">
        <f>ROUND(I202*H202,2)</f>
        <v>0</v>
      </c>
      <c r="K202" s="140" t="s">
        <v>163</v>
      </c>
      <c r="L202" s="33"/>
      <c r="M202" s="145" t="s">
        <v>3</v>
      </c>
      <c r="N202" s="146" t="s">
        <v>42</v>
      </c>
      <c r="O202" s="53"/>
      <c r="P202" s="147">
        <f>O202*H202</f>
        <v>0</v>
      </c>
      <c r="Q202" s="147">
        <v>7.1000000000000002E-4</v>
      </c>
      <c r="R202" s="147">
        <f>Q202*H202</f>
        <v>2.1299999999999999E-3</v>
      </c>
      <c r="S202" s="147">
        <v>0</v>
      </c>
      <c r="T202" s="148">
        <f>S202*H202</f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164</v>
      </c>
      <c r="AT202" s="149" t="s">
        <v>159</v>
      </c>
      <c r="AU202" s="149" t="s">
        <v>92</v>
      </c>
      <c r="AY202" s="17" t="s">
        <v>157</v>
      </c>
      <c r="BE202" s="150">
        <f>IF(N202="základní",J202,0)</f>
        <v>0</v>
      </c>
      <c r="BF202" s="150">
        <f>IF(N202="snížená",J202,0)</f>
        <v>0</v>
      </c>
      <c r="BG202" s="150">
        <f>IF(N202="zákl. přenesená",J202,0)</f>
        <v>0</v>
      </c>
      <c r="BH202" s="150">
        <f>IF(N202="sníž. přenesená",J202,0)</f>
        <v>0</v>
      </c>
      <c r="BI202" s="150">
        <f>IF(N202="nulová",J202,0)</f>
        <v>0</v>
      </c>
      <c r="BJ202" s="17" t="s">
        <v>92</v>
      </c>
      <c r="BK202" s="150">
        <f>ROUND(I202*H202,2)</f>
        <v>0</v>
      </c>
      <c r="BL202" s="17" t="s">
        <v>164</v>
      </c>
      <c r="BM202" s="149" t="s">
        <v>342</v>
      </c>
    </row>
    <row r="203" spans="1:65" s="2" customFormat="1" x14ac:dyDescent="0.2">
      <c r="A203" s="32"/>
      <c r="B203" s="33"/>
      <c r="C203" s="32"/>
      <c r="D203" s="151" t="s">
        <v>166</v>
      </c>
      <c r="E203" s="32"/>
      <c r="F203" s="152" t="s">
        <v>343</v>
      </c>
      <c r="G203" s="32"/>
      <c r="H203" s="32"/>
      <c r="I203" s="153"/>
      <c r="J203" s="32"/>
      <c r="K203" s="32"/>
      <c r="L203" s="33"/>
      <c r="M203" s="154"/>
      <c r="N203" s="155"/>
      <c r="O203" s="53"/>
      <c r="P203" s="53"/>
      <c r="Q203" s="53"/>
      <c r="R203" s="53"/>
      <c r="S203" s="53"/>
      <c r="T203" s="54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T203" s="17" t="s">
        <v>166</v>
      </c>
      <c r="AU203" s="17" t="s">
        <v>92</v>
      </c>
    </row>
    <row r="204" spans="1:65" s="2" customFormat="1" ht="16.5" customHeight="1" x14ac:dyDescent="0.2">
      <c r="A204" s="32"/>
      <c r="B204" s="137"/>
      <c r="C204" s="172" t="s">
        <v>344</v>
      </c>
      <c r="D204" s="172" t="s">
        <v>215</v>
      </c>
      <c r="E204" s="173" t="s">
        <v>345</v>
      </c>
      <c r="F204" s="174" t="s">
        <v>346</v>
      </c>
      <c r="G204" s="175" t="s">
        <v>341</v>
      </c>
      <c r="H204" s="176">
        <v>3</v>
      </c>
      <c r="I204" s="177"/>
      <c r="J204" s="178">
        <f>ROUND(I204*H204,2)</f>
        <v>0</v>
      </c>
      <c r="K204" s="174" t="s">
        <v>3</v>
      </c>
      <c r="L204" s="179"/>
      <c r="M204" s="180" t="s">
        <v>3</v>
      </c>
      <c r="N204" s="181" t="s">
        <v>42</v>
      </c>
      <c r="O204" s="53"/>
      <c r="P204" s="147">
        <f>O204*H204</f>
        <v>0</v>
      </c>
      <c r="Q204" s="147">
        <v>0</v>
      </c>
      <c r="R204" s="147">
        <f>Q204*H204</f>
        <v>0</v>
      </c>
      <c r="S204" s="147">
        <v>0</v>
      </c>
      <c r="T204" s="148">
        <f>S204*H204</f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207</v>
      </c>
      <c r="AT204" s="149" t="s">
        <v>215</v>
      </c>
      <c r="AU204" s="149" t="s">
        <v>92</v>
      </c>
      <c r="AY204" s="17" t="s">
        <v>157</v>
      </c>
      <c r="BE204" s="150">
        <f>IF(N204="základní",J204,0)</f>
        <v>0</v>
      </c>
      <c r="BF204" s="150">
        <f>IF(N204="snížená",J204,0)</f>
        <v>0</v>
      </c>
      <c r="BG204" s="150">
        <f>IF(N204="zákl. přenesená",J204,0)</f>
        <v>0</v>
      </c>
      <c r="BH204" s="150">
        <f>IF(N204="sníž. přenesená",J204,0)</f>
        <v>0</v>
      </c>
      <c r="BI204" s="150">
        <f>IF(N204="nulová",J204,0)</f>
        <v>0</v>
      </c>
      <c r="BJ204" s="17" t="s">
        <v>92</v>
      </c>
      <c r="BK204" s="150">
        <f>ROUND(I204*H204,2)</f>
        <v>0</v>
      </c>
      <c r="BL204" s="17" t="s">
        <v>164</v>
      </c>
      <c r="BM204" s="149" t="s">
        <v>347</v>
      </c>
    </row>
    <row r="205" spans="1:65" s="12" customFormat="1" ht="22.9" customHeight="1" x14ac:dyDescent="0.2">
      <c r="B205" s="124"/>
      <c r="D205" s="125" t="s">
        <v>69</v>
      </c>
      <c r="E205" s="135" t="s">
        <v>177</v>
      </c>
      <c r="F205" s="135" t="s">
        <v>348</v>
      </c>
      <c r="I205" s="127"/>
      <c r="J205" s="136">
        <f>BK205</f>
        <v>0</v>
      </c>
      <c r="L205" s="124"/>
      <c r="M205" s="129"/>
      <c r="N205" s="130"/>
      <c r="O205" s="130"/>
      <c r="P205" s="131">
        <f>SUM(P206:P265)</f>
        <v>0</v>
      </c>
      <c r="Q205" s="130"/>
      <c r="R205" s="131">
        <f>SUM(R206:R265)</f>
        <v>257.71319549999998</v>
      </c>
      <c r="S205" s="130"/>
      <c r="T205" s="132">
        <f>SUM(T206:T265)</f>
        <v>0</v>
      </c>
      <c r="AR205" s="125" t="s">
        <v>78</v>
      </c>
      <c r="AT205" s="133" t="s">
        <v>69</v>
      </c>
      <c r="AU205" s="133" t="s">
        <v>78</v>
      </c>
      <c r="AY205" s="125" t="s">
        <v>157</v>
      </c>
      <c r="BK205" s="134">
        <f>SUM(BK206:BK265)</f>
        <v>0</v>
      </c>
    </row>
    <row r="206" spans="1:65" s="2" customFormat="1" ht="24.2" customHeight="1" x14ac:dyDescent="0.2">
      <c r="A206" s="32"/>
      <c r="B206" s="137"/>
      <c r="C206" s="138" t="s">
        <v>349</v>
      </c>
      <c r="D206" s="138" t="s">
        <v>159</v>
      </c>
      <c r="E206" s="139" t="s">
        <v>350</v>
      </c>
      <c r="F206" s="140" t="s">
        <v>351</v>
      </c>
      <c r="G206" s="141" t="s">
        <v>286</v>
      </c>
      <c r="H206" s="142">
        <v>28.95</v>
      </c>
      <c r="I206" s="143"/>
      <c r="J206" s="144">
        <f>ROUND(I206*H206,2)</f>
        <v>0</v>
      </c>
      <c r="K206" s="140" t="s">
        <v>163</v>
      </c>
      <c r="L206" s="33"/>
      <c r="M206" s="145" t="s">
        <v>3</v>
      </c>
      <c r="N206" s="146" t="s">
        <v>42</v>
      </c>
      <c r="O206" s="53"/>
      <c r="P206" s="147">
        <f>O206*H206</f>
        <v>0</v>
      </c>
      <c r="Q206" s="147">
        <v>0.18085000000000001</v>
      </c>
      <c r="R206" s="147">
        <f>Q206*H206</f>
        <v>5.2356075000000004</v>
      </c>
      <c r="S206" s="147">
        <v>0</v>
      </c>
      <c r="T206" s="148">
        <f>S206*H206</f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164</v>
      </c>
      <c r="AT206" s="149" t="s">
        <v>159</v>
      </c>
      <c r="AU206" s="149" t="s">
        <v>92</v>
      </c>
      <c r="AY206" s="17" t="s">
        <v>157</v>
      </c>
      <c r="BE206" s="150">
        <f>IF(N206="základní",J206,0)</f>
        <v>0</v>
      </c>
      <c r="BF206" s="150">
        <f>IF(N206="snížená",J206,0)</f>
        <v>0</v>
      </c>
      <c r="BG206" s="150">
        <f>IF(N206="zákl. přenesená",J206,0)</f>
        <v>0</v>
      </c>
      <c r="BH206" s="150">
        <f>IF(N206="sníž. přenesená",J206,0)</f>
        <v>0</v>
      </c>
      <c r="BI206" s="150">
        <f>IF(N206="nulová",J206,0)</f>
        <v>0</v>
      </c>
      <c r="BJ206" s="17" t="s">
        <v>92</v>
      </c>
      <c r="BK206" s="150">
        <f>ROUND(I206*H206,2)</f>
        <v>0</v>
      </c>
      <c r="BL206" s="17" t="s">
        <v>164</v>
      </c>
      <c r="BM206" s="149" t="s">
        <v>352</v>
      </c>
    </row>
    <row r="207" spans="1:65" s="2" customFormat="1" x14ac:dyDescent="0.2">
      <c r="A207" s="32"/>
      <c r="B207" s="33"/>
      <c r="C207" s="32"/>
      <c r="D207" s="151" t="s">
        <v>166</v>
      </c>
      <c r="E207" s="32"/>
      <c r="F207" s="152" t="s">
        <v>353</v>
      </c>
      <c r="G207" s="32"/>
      <c r="H207" s="32"/>
      <c r="I207" s="153"/>
      <c r="J207" s="32"/>
      <c r="K207" s="32"/>
      <c r="L207" s="33"/>
      <c r="M207" s="154"/>
      <c r="N207" s="155"/>
      <c r="O207" s="53"/>
      <c r="P207" s="53"/>
      <c r="Q207" s="53"/>
      <c r="R207" s="53"/>
      <c r="S207" s="53"/>
      <c r="T207" s="54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T207" s="17" t="s">
        <v>166</v>
      </c>
      <c r="AU207" s="17" t="s">
        <v>92</v>
      </c>
    </row>
    <row r="208" spans="1:65" s="13" customFormat="1" x14ac:dyDescent="0.2">
      <c r="B208" s="156"/>
      <c r="D208" s="157" t="s">
        <v>168</v>
      </c>
      <c r="E208" s="158" t="s">
        <v>3</v>
      </c>
      <c r="F208" s="159" t="s">
        <v>354</v>
      </c>
      <c r="H208" s="158" t="s">
        <v>3</v>
      </c>
      <c r="I208" s="160"/>
      <c r="L208" s="156"/>
      <c r="M208" s="161"/>
      <c r="N208" s="162"/>
      <c r="O208" s="162"/>
      <c r="P208" s="162"/>
      <c r="Q208" s="162"/>
      <c r="R208" s="162"/>
      <c r="S208" s="162"/>
      <c r="T208" s="163"/>
      <c r="AT208" s="158" t="s">
        <v>168</v>
      </c>
      <c r="AU208" s="158" t="s">
        <v>92</v>
      </c>
      <c r="AV208" s="13" t="s">
        <v>78</v>
      </c>
      <c r="AW208" s="13" t="s">
        <v>32</v>
      </c>
      <c r="AX208" s="13" t="s">
        <v>70</v>
      </c>
      <c r="AY208" s="158" t="s">
        <v>157</v>
      </c>
    </row>
    <row r="209" spans="1:65" s="14" customFormat="1" x14ac:dyDescent="0.2">
      <c r="B209" s="164"/>
      <c r="D209" s="157" t="s">
        <v>168</v>
      </c>
      <c r="E209" s="165" t="s">
        <v>3</v>
      </c>
      <c r="F209" s="166" t="s">
        <v>355</v>
      </c>
      <c r="H209" s="167">
        <v>28.95</v>
      </c>
      <c r="I209" s="168"/>
      <c r="L209" s="164"/>
      <c r="M209" s="169"/>
      <c r="N209" s="170"/>
      <c r="O209" s="170"/>
      <c r="P209" s="170"/>
      <c r="Q209" s="170"/>
      <c r="R209" s="170"/>
      <c r="S209" s="170"/>
      <c r="T209" s="171"/>
      <c r="AT209" s="165" t="s">
        <v>168</v>
      </c>
      <c r="AU209" s="165" t="s">
        <v>92</v>
      </c>
      <c r="AV209" s="14" t="s">
        <v>92</v>
      </c>
      <c r="AW209" s="14" t="s">
        <v>32</v>
      </c>
      <c r="AX209" s="14" t="s">
        <v>78</v>
      </c>
      <c r="AY209" s="165" t="s">
        <v>157</v>
      </c>
    </row>
    <row r="210" spans="1:65" s="2" customFormat="1" ht="24.2" customHeight="1" x14ac:dyDescent="0.2">
      <c r="A210" s="32"/>
      <c r="B210" s="137"/>
      <c r="C210" s="138" t="s">
        <v>356</v>
      </c>
      <c r="D210" s="138" t="s">
        <v>159</v>
      </c>
      <c r="E210" s="139" t="s">
        <v>357</v>
      </c>
      <c r="F210" s="140" t="s">
        <v>358</v>
      </c>
      <c r="G210" s="141" t="s">
        <v>286</v>
      </c>
      <c r="H210" s="142">
        <v>12.824999999999999</v>
      </c>
      <c r="I210" s="143"/>
      <c r="J210" s="144">
        <f>ROUND(I210*H210,2)</f>
        <v>0</v>
      </c>
      <c r="K210" s="140" t="s">
        <v>163</v>
      </c>
      <c r="L210" s="33"/>
      <c r="M210" s="145" t="s">
        <v>3</v>
      </c>
      <c r="N210" s="146" t="s">
        <v>42</v>
      </c>
      <c r="O210" s="53"/>
      <c r="P210" s="147">
        <f>O210*H210</f>
        <v>0</v>
      </c>
      <c r="Q210" s="147">
        <v>0.26032</v>
      </c>
      <c r="R210" s="147">
        <f>Q210*H210</f>
        <v>3.3386039999999997</v>
      </c>
      <c r="S210" s="147">
        <v>0</v>
      </c>
      <c r="T210" s="148">
        <f>S210*H210</f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164</v>
      </c>
      <c r="AT210" s="149" t="s">
        <v>159</v>
      </c>
      <c r="AU210" s="149" t="s">
        <v>92</v>
      </c>
      <c r="AY210" s="17" t="s">
        <v>157</v>
      </c>
      <c r="BE210" s="150">
        <f>IF(N210="základní",J210,0)</f>
        <v>0</v>
      </c>
      <c r="BF210" s="150">
        <f>IF(N210="snížená",J210,0)</f>
        <v>0</v>
      </c>
      <c r="BG210" s="150">
        <f>IF(N210="zákl. přenesená",J210,0)</f>
        <v>0</v>
      </c>
      <c r="BH210" s="150">
        <f>IF(N210="sníž. přenesená",J210,0)</f>
        <v>0</v>
      </c>
      <c r="BI210" s="150">
        <f>IF(N210="nulová",J210,0)</f>
        <v>0</v>
      </c>
      <c r="BJ210" s="17" t="s">
        <v>92</v>
      </c>
      <c r="BK210" s="150">
        <f>ROUND(I210*H210,2)</f>
        <v>0</v>
      </c>
      <c r="BL210" s="17" t="s">
        <v>164</v>
      </c>
      <c r="BM210" s="149" t="s">
        <v>359</v>
      </c>
    </row>
    <row r="211" spans="1:65" s="2" customFormat="1" x14ac:dyDescent="0.2">
      <c r="A211" s="32"/>
      <c r="B211" s="33"/>
      <c r="C211" s="32"/>
      <c r="D211" s="151" t="s">
        <v>166</v>
      </c>
      <c r="E211" s="32"/>
      <c r="F211" s="152" t="s">
        <v>360</v>
      </c>
      <c r="G211" s="32"/>
      <c r="H211" s="32"/>
      <c r="I211" s="153"/>
      <c r="J211" s="32"/>
      <c r="K211" s="32"/>
      <c r="L211" s="33"/>
      <c r="M211" s="154"/>
      <c r="N211" s="155"/>
      <c r="O211" s="53"/>
      <c r="P211" s="53"/>
      <c r="Q211" s="53"/>
      <c r="R211" s="53"/>
      <c r="S211" s="53"/>
      <c r="T211" s="54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T211" s="17" t="s">
        <v>166</v>
      </c>
      <c r="AU211" s="17" t="s">
        <v>92</v>
      </c>
    </row>
    <row r="212" spans="1:65" s="14" customFormat="1" x14ac:dyDescent="0.2">
      <c r="B212" s="164"/>
      <c r="D212" s="157" t="s">
        <v>168</v>
      </c>
      <c r="E212" s="165" t="s">
        <v>3</v>
      </c>
      <c r="F212" s="166" t="s">
        <v>361</v>
      </c>
      <c r="H212" s="167">
        <v>12.824999999999999</v>
      </c>
      <c r="I212" s="168"/>
      <c r="L212" s="164"/>
      <c r="M212" s="169"/>
      <c r="N212" s="170"/>
      <c r="O212" s="170"/>
      <c r="P212" s="170"/>
      <c r="Q212" s="170"/>
      <c r="R212" s="170"/>
      <c r="S212" s="170"/>
      <c r="T212" s="171"/>
      <c r="AT212" s="165" t="s">
        <v>168</v>
      </c>
      <c r="AU212" s="165" t="s">
        <v>92</v>
      </c>
      <c r="AV212" s="14" t="s">
        <v>92</v>
      </c>
      <c r="AW212" s="14" t="s">
        <v>32</v>
      </c>
      <c r="AX212" s="14" t="s">
        <v>78</v>
      </c>
      <c r="AY212" s="165" t="s">
        <v>157</v>
      </c>
    </row>
    <row r="213" spans="1:65" s="2" customFormat="1" ht="24.2" customHeight="1" x14ac:dyDescent="0.2">
      <c r="A213" s="32"/>
      <c r="B213" s="137"/>
      <c r="C213" s="138" t="s">
        <v>362</v>
      </c>
      <c r="D213" s="138" t="s">
        <v>159</v>
      </c>
      <c r="E213" s="139" t="s">
        <v>363</v>
      </c>
      <c r="F213" s="140" t="s">
        <v>364</v>
      </c>
      <c r="G213" s="141" t="s">
        <v>286</v>
      </c>
      <c r="H213" s="142">
        <v>13.5</v>
      </c>
      <c r="I213" s="143"/>
      <c r="J213" s="144">
        <f>ROUND(I213*H213,2)</f>
        <v>0</v>
      </c>
      <c r="K213" s="140" t="s">
        <v>163</v>
      </c>
      <c r="L213" s="33"/>
      <c r="M213" s="145" t="s">
        <v>3</v>
      </c>
      <c r="N213" s="146" t="s">
        <v>42</v>
      </c>
      <c r="O213" s="53"/>
      <c r="P213" s="147">
        <f>O213*H213</f>
        <v>0</v>
      </c>
      <c r="Q213" s="147">
        <v>0.33293</v>
      </c>
      <c r="R213" s="147">
        <f>Q213*H213</f>
        <v>4.4945550000000001</v>
      </c>
      <c r="S213" s="147">
        <v>0</v>
      </c>
      <c r="T213" s="148">
        <f>S213*H213</f>
        <v>0</v>
      </c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R213" s="149" t="s">
        <v>164</v>
      </c>
      <c r="AT213" s="149" t="s">
        <v>159</v>
      </c>
      <c r="AU213" s="149" t="s">
        <v>92</v>
      </c>
      <c r="AY213" s="17" t="s">
        <v>157</v>
      </c>
      <c r="BE213" s="150">
        <f>IF(N213="základní",J213,0)</f>
        <v>0</v>
      </c>
      <c r="BF213" s="150">
        <f>IF(N213="snížená",J213,0)</f>
        <v>0</v>
      </c>
      <c r="BG213" s="150">
        <f>IF(N213="zákl. přenesená",J213,0)</f>
        <v>0</v>
      </c>
      <c r="BH213" s="150">
        <f>IF(N213="sníž. přenesená",J213,0)</f>
        <v>0</v>
      </c>
      <c r="BI213" s="150">
        <f>IF(N213="nulová",J213,0)</f>
        <v>0</v>
      </c>
      <c r="BJ213" s="17" t="s">
        <v>92</v>
      </c>
      <c r="BK213" s="150">
        <f>ROUND(I213*H213,2)</f>
        <v>0</v>
      </c>
      <c r="BL213" s="17" t="s">
        <v>164</v>
      </c>
      <c r="BM213" s="149" t="s">
        <v>365</v>
      </c>
    </row>
    <row r="214" spans="1:65" s="2" customFormat="1" x14ac:dyDescent="0.2">
      <c r="A214" s="32"/>
      <c r="B214" s="33"/>
      <c r="C214" s="32"/>
      <c r="D214" s="151" t="s">
        <v>166</v>
      </c>
      <c r="E214" s="32"/>
      <c r="F214" s="152" t="s">
        <v>366</v>
      </c>
      <c r="G214" s="32"/>
      <c r="H214" s="32"/>
      <c r="I214" s="153"/>
      <c r="J214" s="32"/>
      <c r="K214" s="32"/>
      <c r="L214" s="33"/>
      <c r="M214" s="154"/>
      <c r="N214" s="155"/>
      <c r="O214" s="53"/>
      <c r="P214" s="53"/>
      <c r="Q214" s="53"/>
      <c r="R214" s="53"/>
      <c r="S214" s="53"/>
      <c r="T214" s="54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T214" s="17" t="s">
        <v>166</v>
      </c>
      <c r="AU214" s="17" t="s">
        <v>92</v>
      </c>
    </row>
    <row r="215" spans="1:65" s="14" customFormat="1" x14ac:dyDescent="0.2">
      <c r="B215" s="164"/>
      <c r="D215" s="157" t="s">
        <v>168</v>
      </c>
      <c r="E215" s="165" t="s">
        <v>3</v>
      </c>
      <c r="F215" s="166" t="s">
        <v>367</v>
      </c>
      <c r="H215" s="167">
        <v>13.5</v>
      </c>
      <c r="I215" s="168"/>
      <c r="L215" s="164"/>
      <c r="M215" s="169"/>
      <c r="N215" s="170"/>
      <c r="O215" s="170"/>
      <c r="P215" s="170"/>
      <c r="Q215" s="170"/>
      <c r="R215" s="170"/>
      <c r="S215" s="170"/>
      <c r="T215" s="171"/>
      <c r="AT215" s="165" t="s">
        <v>168</v>
      </c>
      <c r="AU215" s="165" t="s">
        <v>92</v>
      </c>
      <c r="AV215" s="14" t="s">
        <v>92</v>
      </c>
      <c r="AW215" s="14" t="s">
        <v>32</v>
      </c>
      <c r="AX215" s="14" t="s">
        <v>78</v>
      </c>
      <c r="AY215" s="165" t="s">
        <v>157</v>
      </c>
    </row>
    <row r="216" spans="1:65" s="2" customFormat="1" ht="24.2" customHeight="1" x14ac:dyDescent="0.2">
      <c r="A216" s="32"/>
      <c r="B216" s="137"/>
      <c r="C216" s="138" t="s">
        <v>368</v>
      </c>
      <c r="D216" s="138" t="s">
        <v>159</v>
      </c>
      <c r="E216" s="139" t="s">
        <v>369</v>
      </c>
      <c r="F216" s="140" t="s">
        <v>370</v>
      </c>
      <c r="G216" s="141" t="s">
        <v>286</v>
      </c>
      <c r="H216" s="142">
        <v>181.6</v>
      </c>
      <c r="I216" s="143"/>
      <c r="J216" s="144">
        <f>ROUND(I216*H216,2)</f>
        <v>0</v>
      </c>
      <c r="K216" s="140" t="s">
        <v>163</v>
      </c>
      <c r="L216" s="33"/>
      <c r="M216" s="145" t="s">
        <v>3</v>
      </c>
      <c r="N216" s="146" t="s">
        <v>42</v>
      </c>
      <c r="O216" s="53"/>
      <c r="P216" s="147">
        <f>O216*H216</f>
        <v>0</v>
      </c>
      <c r="Q216" s="147">
        <v>0.29951</v>
      </c>
      <c r="R216" s="147">
        <f>Q216*H216</f>
        <v>54.391016</v>
      </c>
      <c r="S216" s="147">
        <v>0</v>
      </c>
      <c r="T216" s="148">
        <f>S216*H216</f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164</v>
      </c>
      <c r="AT216" s="149" t="s">
        <v>159</v>
      </c>
      <c r="AU216" s="149" t="s">
        <v>92</v>
      </c>
      <c r="AY216" s="17" t="s">
        <v>157</v>
      </c>
      <c r="BE216" s="150">
        <f>IF(N216="základní",J216,0)</f>
        <v>0</v>
      </c>
      <c r="BF216" s="150">
        <f>IF(N216="snížená",J216,0)</f>
        <v>0</v>
      </c>
      <c r="BG216" s="150">
        <f>IF(N216="zákl. přenesená",J216,0)</f>
        <v>0</v>
      </c>
      <c r="BH216" s="150">
        <f>IF(N216="sníž. přenesená",J216,0)</f>
        <v>0</v>
      </c>
      <c r="BI216" s="150">
        <f>IF(N216="nulová",J216,0)</f>
        <v>0</v>
      </c>
      <c r="BJ216" s="17" t="s">
        <v>92</v>
      </c>
      <c r="BK216" s="150">
        <f>ROUND(I216*H216,2)</f>
        <v>0</v>
      </c>
      <c r="BL216" s="17" t="s">
        <v>164</v>
      </c>
      <c r="BM216" s="149" t="s">
        <v>371</v>
      </c>
    </row>
    <row r="217" spans="1:65" s="2" customFormat="1" x14ac:dyDescent="0.2">
      <c r="A217" s="32"/>
      <c r="B217" s="33"/>
      <c r="C217" s="32"/>
      <c r="D217" s="151" t="s">
        <v>166</v>
      </c>
      <c r="E217" s="32"/>
      <c r="F217" s="152" t="s">
        <v>372</v>
      </c>
      <c r="G217" s="32"/>
      <c r="H217" s="32"/>
      <c r="I217" s="153"/>
      <c r="J217" s="32"/>
      <c r="K217" s="32"/>
      <c r="L217" s="33"/>
      <c r="M217" s="154"/>
      <c r="N217" s="155"/>
      <c r="O217" s="53"/>
      <c r="P217" s="53"/>
      <c r="Q217" s="53"/>
      <c r="R217" s="53"/>
      <c r="S217" s="53"/>
      <c r="T217" s="54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T217" s="17" t="s">
        <v>166</v>
      </c>
      <c r="AU217" s="17" t="s">
        <v>92</v>
      </c>
    </row>
    <row r="218" spans="1:65" s="13" customFormat="1" x14ac:dyDescent="0.2">
      <c r="B218" s="156"/>
      <c r="D218" s="157" t="s">
        <v>168</v>
      </c>
      <c r="E218" s="158" t="s">
        <v>3</v>
      </c>
      <c r="F218" s="159" t="s">
        <v>373</v>
      </c>
      <c r="H218" s="158" t="s">
        <v>3</v>
      </c>
      <c r="I218" s="160"/>
      <c r="L218" s="156"/>
      <c r="M218" s="161"/>
      <c r="N218" s="162"/>
      <c r="O218" s="162"/>
      <c r="P218" s="162"/>
      <c r="Q218" s="162"/>
      <c r="R218" s="162"/>
      <c r="S218" s="162"/>
      <c r="T218" s="163"/>
      <c r="AT218" s="158" t="s">
        <v>168</v>
      </c>
      <c r="AU218" s="158" t="s">
        <v>92</v>
      </c>
      <c r="AV218" s="13" t="s">
        <v>78</v>
      </c>
      <c r="AW218" s="13" t="s">
        <v>32</v>
      </c>
      <c r="AX218" s="13" t="s">
        <v>70</v>
      </c>
      <c r="AY218" s="158" t="s">
        <v>157</v>
      </c>
    </row>
    <row r="219" spans="1:65" s="14" customFormat="1" x14ac:dyDescent="0.2">
      <c r="B219" s="164"/>
      <c r="D219" s="157" t="s">
        <v>168</v>
      </c>
      <c r="E219" s="165" t="s">
        <v>3</v>
      </c>
      <c r="F219" s="166" t="s">
        <v>374</v>
      </c>
      <c r="H219" s="167">
        <v>181.6</v>
      </c>
      <c r="I219" s="168"/>
      <c r="L219" s="164"/>
      <c r="M219" s="169"/>
      <c r="N219" s="170"/>
      <c r="O219" s="170"/>
      <c r="P219" s="170"/>
      <c r="Q219" s="170"/>
      <c r="R219" s="170"/>
      <c r="S219" s="170"/>
      <c r="T219" s="171"/>
      <c r="AT219" s="165" t="s">
        <v>168</v>
      </c>
      <c r="AU219" s="165" t="s">
        <v>92</v>
      </c>
      <c r="AV219" s="14" t="s">
        <v>92</v>
      </c>
      <c r="AW219" s="14" t="s">
        <v>32</v>
      </c>
      <c r="AX219" s="14" t="s">
        <v>78</v>
      </c>
      <c r="AY219" s="165" t="s">
        <v>157</v>
      </c>
    </row>
    <row r="220" spans="1:65" s="2" customFormat="1" ht="37.9" customHeight="1" x14ac:dyDescent="0.2">
      <c r="A220" s="32"/>
      <c r="B220" s="137"/>
      <c r="C220" s="138" t="s">
        <v>375</v>
      </c>
      <c r="D220" s="138" t="s">
        <v>159</v>
      </c>
      <c r="E220" s="139" t="s">
        <v>376</v>
      </c>
      <c r="F220" s="140" t="s">
        <v>377</v>
      </c>
      <c r="G220" s="141" t="s">
        <v>286</v>
      </c>
      <c r="H220" s="142">
        <v>377.4</v>
      </c>
      <c r="I220" s="143"/>
      <c r="J220" s="144">
        <f>ROUND(I220*H220,2)</f>
        <v>0</v>
      </c>
      <c r="K220" s="140" t="s">
        <v>163</v>
      </c>
      <c r="L220" s="33"/>
      <c r="M220" s="145" t="s">
        <v>3</v>
      </c>
      <c r="N220" s="146" t="s">
        <v>42</v>
      </c>
      <c r="O220" s="53"/>
      <c r="P220" s="147">
        <f>O220*H220</f>
        <v>0</v>
      </c>
      <c r="Q220" s="147">
        <v>0.26068000000000002</v>
      </c>
      <c r="R220" s="147">
        <f>Q220*H220</f>
        <v>98.380632000000006</v>
      </c>
      <c r="S220" s="147">
        <v>0</v>
      </c>
      <c r="T220" s="148">
        <f>S220*H220</f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164</v>
      </c>
      <c r="AT220" s="149" t="s">
        <v>159</v>
      </c>
      <c r="AU220" s="149" t="s">
        <v>92</v>
      </c>
      <c r="AY220" s="17" t="s">
        <v>157</v>
      </c>
      <c r="BE220" s="150">
        <f>IF(N220="základní",J220,0)</f>
        <v>0</v>
      </c>
      <c r="BF220" s="150">
        <f>IF(N220="snížená",J220,0)</f>
        <v>0</v>
      </c>
      <c r="BG220" s="150">
        <f>IF(N220="zákl. přenesená",J220,0)</f>
        <v>0</v>
      </c>
      <c r="BH220" s="150">
        <f>IF(N220="sníž. přenesená",J220,0)</f>
        <v>0</v>
      </c>
      <c r="BI220" s="150">
        <f>IF(N220="nulová",J220,0)</f>
        <v>0</v>
      </c>
      <c r="BJ220" s="17" t="s">
        <v>92</v>
      </c>
      <c r="BK220" s="150">
        <f>ROUND(I220*H220,2)</f>
        <v>0</v>
      </c>
      <c r="BL220" s="17" t="s">
        <v>164</v>
      </c>
      <c r="BM220" s="149" t="s">
        <v>378</v>
      </c>
    </row>
    <row r="221" spans="1:65" s="2" customFormat="1" x14ac:dyDescent="0.2">
      <c r="A221" s="32"/>
      <c r="B221" s="33"/>
      <c r="C221" s="32"/>
      <c r="D221" s="151" t="s">
        <v>166</v>
      </c>
      <c r="E221" s="32"/>
      <c r="F221" s="152" t="s">
        <v>379</v>
      </c>
      <c r="G221" s="32"/>
      <c r="H221" s="32"/>
      <c r="I221" s="153"/>
      <c r="J221" s="32"/>
      <c r="K221" s="32"/>
      <c r="L221" s="33"/>
      <c r="M221" s="154"/>
      <c r="N221" s="155"/>
      <c r="O221" s="53"/>
      <c r="P221" s="53"/>
      <c r="Q221" s="53"/>
      <c r="R221" s="53"/>
      <c r="S221" s="53"/>
      <c r="T221" s="54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T221" s="17" t="s">
        <v>166</v>
      </c>
      <c r="AU221" s="17" t="s">
        <v>92</v>
      </c>
    </row>
    <row r="222" spans="1:65" s="13" customFormat="1" x14ac:dyDescent="0.2">
      <c r="B222" s="156"/>
      <c r="D222" s="157" t="s">
        <v>168</v>
      </c>
      <c r="E222" s="158" t="s">
        <v>3</v>
      </c>
      <c r="F222" s="159" t="s">
        <v>380</v>
      </c>
      <c r="H222" s="158" t="s">
        <v>3</v>
      </c>
      <c r="I222" s="160"/>
      <c r="L222" s="156"/>
      <c r="M222" s="161"/>
      <c r="N222" s="162"/>
      <c r="O222" s="162"/>
      <c r="P222" s="162"/>
      <c r="Q222" s="162"/>
      <c r="R222" s="162"/>
      <c r="S222" s="162"/>
      <c r="T222" s="163"/>
      <c r="AT222" s="158" t="s">
        <v>168</v>
      </c>
      <c r="AU222" s="158" t="s">
        <v>92</v>
      </c>
      <c r="AV222" s="13" t="s">
        <v>78</v>
      </c>
      <c r="AW222" s="13" t="s">
        <v>32</v>
      </c>
      <c r="AX222" s="13" t="s">
        <v>70</v>
      </c>
      <c r="AY222" s="158" t="s">
        <v>157</v>
      </c>
    </row>
    <row r="223" spans="1:65" s="14" customFormat="1" x14ac:dyDescent="0.2">
      <c r="B223" s="164"/>
      <c r="D223" s="157" t="s">
        <v>168</v>
      </c>
      <c r="E223" s="165" t="s">
        <v>3</v>
      </c>
      <c r="F223" s="166" t="s">
        <v>381</v>
      </c>
      <c r="H223" s="167">
        <v>377.4</v>
      </c>
      <c r="I223" s="168"/>
      <c r="L223" s="164"/>
      <c r="M223" s="169"/>
      <c r="N223" s="170"/>
      <c r="O223" s="170"/>
      <c r="P223" s="170"/>
      <c r="Q223" s="170"/>
      <c r="R223" s="170"/>
      <c r="S223" s="170"/>
      <c r="T223" s="171"/>
      <c r="AT223" s="165" t="s">
        <v>168</v>
      </c>
      <c r="AU223" s="165" t="s">
        <v>92</v>
      </c>
      <c r="AV223" s="14" t="s">
        <v>92</v>
      </c>
      <c r="AW223" s="14" t="s">
        <v>32</v>
      </c>
      <c r="AX223" s="14" t="s">
        <v>78</v>
      </c>
      <c r="AY223" s="165" t="s">
        <v>157</v>
      </c>
    </row>
    <row r="224" spans="1:65" s="2" customFormat="1" ht="24.2" customHeight="1" x14ac:dyDescent="0.2">
      <c r="A224" s="32"/>
      <c r="B224" s="137"/>
      <c r="C224" s="138" t="s">
        <v>382</v>
      </c>
      <c r="D224" s="138" t="s">
        <v>159</v>
      </c>
      <c r="E224" s="139" t="s">
        <v>383</v>
      </c>
      <c r="F224" s="140" t="s">
        <v>384</v>
      </c>
      <c r="G224" s="141" t="s">
        <v>341</v>
      </c>
      <c r="H224" s="142">
        <v>52</v>
      </c>
      <c r="I224" s="143"/>
      <c r="J224" s="144">
        <f>ROUND(I224*H224,2)</f>
        <v>0</v>
      </c>
      <c r="K224" s="140" t="s">
        <v>163</v>
      </c>
      <c r="L224" s="33"/>
      <c r="M224" s="145" t="s">
        <v>3</v>
      </c>
      <c r="N224" s="146" t="s">
        <v>42</v>
      </c>
      <c r="O224" s="53"/>
      <c r="P224" s="147">
        <f>O224*H224</f>
        <v>0</v>
      </c>
      <c r="Q224" s="147">
        <v>2.6280000000000001E-2</v>
      </c>
      <c r="R224" s="147">
        <f>Q224*H224</f>
        <v>1.36656</v>
      </c>
      <c r="S224" s="147">
        <v>0</v>
      </c>
      <c r="T224" s="148">
        <f>S224*H224</f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164</v>
      </c>
      <c r="AT224" s="149" t="s">
        <v>159</v>
      </c>
      <c r="AU224" s="149" t="s">
        <v>92</v>
      </c>
      <c r="AY224" s="17" t="s">
        <v>157</v>
      </c>
      <c r="BE224" s="150">
        <f>IF(N224="základní",J224,0)</f>
        <v>0</v>
      </c>
      <c r="BF224" s="150">
        <f>IF(N224="snížená",J224,0)</f>
        <v>0</v>
      </c>
      <c r="BG224" s="150">
        <f>IF(N224="zákl. přenesená",J224,0)</f>
        <v>0</v>
      </c>
      <c r="BH224" s="150">
        <f>IF(N224="sníž. přenesená",J224,0)</f>
        <v>0</v>
      </c>
      <c r="BI224" s="150">
        <f>IF(N224="nulová",J224,0)</f>
        <v>0</v>
      </c>
      <c r="BJ224" s="17" t="s">
        <v>92</v>
      </c>
      <c r="BK224" s="150">
        <f>ROUND(I224*H224,2)</f>
        <v>0</v>
      </c>
      <c r="BL224" s="17" t="s">
        <v>164</v>
      </c>
      <c r="BM224" s="149" t="s">
        <v>385</v>
      </c>
    </row>
    <row r="225" spans="1:65" s="2" customFormat="1" x14ac:dyDescent="0.2">
      <c r="A225" s="32"/>
      <c r="B225" s="33"/>
      <c r="C225" s="32"/>
      <c r="D225" s="151" t="s">
        <v>166</v>
      </c>
      <c r="E225" s="32"/>
      <c r="F225" s="152" t="s">
        <v>386</v>
      </c>
      <c r="G225" s="32"/>
      <c r="H225" s="32"/>
      <c r="I225" s="153"/>
      <c r="J225" s="32"/>
      <c r="K225" s="32"/>
      <c r="L225" s="33"/>
      <c r="M225" s="154"/>
      <c r="N225" s="155"/>
      <c r="O225" s="53"/>
      <c r="P225" s="53"/>
      <c r="Q225" s="53"/>
      <c r="R225" s="53"/>
      <c r="S225" s="53"/>
      <c r="T225" s="54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T225" s="17" t="s">
        <v>166</v>
      </c>
      <c r="AU225" s="17" t="s">
        <v>92</v>
      </c>
    </row>
    <row r="226" spans="1:65" s="14" customFormat="1" ht="22.5" x14ac:dyDescent="0.2">
      <c r="B226" s="164"/>
      <c r="D226" s="157" t="s">
        <v>168</v>
      </c>
      <c r="E226" s="165" t="s">
        <v>3</v>
      </c>
      <c r="F226" s="203" t="s">
        <v>3074</v>
      </c>
      <c r="G226" s="201"/>
      <c r="H226" s="202"/>
      <c r="I226" s="168"/>
      <c r="L226" s="164"/>
      <c r="M226" s="169"/>
      <c r="N226" s="170"/>
      <c r="O226" s="170"/>
      <c r="P226" s="170"/>
      <c r="Q226" s="170"/>
      <c r="R226" s="170"/>
      <c r="S226" s="170"/>
      <c r="T226" s="171"/>
      <c r="AT226" s="165" t="s">
        <v>168</v>
      </c>
      <c r="AU226" s="165" t="s">
        <v>92</v>
      </c>
      <c r="AV226" s="14" t="s">
        <v>92</v>
      </c>
      <c r="AW226" s="14" t="s">
        <v>32</v>
      </c>
      <c r="AX226" s="14" t="s">
        <v>78</v>
      </c>
      <c r="AY226" s="165" t="s">
        <v>157</v>
      </c>
    </row>
    <row r="227" spans="1:65" s="2" customFormat="1" ht="21.75" customHeight="1" x14ac:dyDescent="0.2">
      <c r="A227" s="32"/>
      <c r="B227" s="137"/>
      <c r="C227" s="138" t="s">
        <v>387</v>
      </c>
      <c r="D227" s="138" t="s">
        <v>159</v>
      </c>
      <c r="E227" s="139" t="s">
        <v>388</v>
      </c>
      <c r="F227" s="140" t="s">
        <v>389</v>
      </c>
      <c r="G227" s="141" t="s">
        <v>341</v>
      </c>
      <c r="H227" s="142">
        <v>132</v>
      </c>
      <c r="I227" s="143"/>
      <c r="J227" s="144">
        <f>ROUND(I227*H227,2)</f>
        <v>0</v>
      </c>
      <c r="K227" s="140" t="s">
        <v>163</v>
      </c>
      <c r="L227" s="33"/>
      <c r="M227" s="145" t="s">
        <v>3</v>
      </c>
      <c r="N227" s="146" t="s">
        <v>42</v>
      </c>
      <c r="O227" s="53"/>
      <c r="P227" s="147">
        <f>O227*H227</f>
        <v>0</v>
      </c>
      <c r="Q227" s="147">
        <v>5.4550000000000001E-2</v>
      </c>
      <c r="R227" s="147">
        <f>Q227*H227</f>
        <v>7.2006000000000006</v>
      </c>
      <c r="S227" s="147">
        <v>0</v>
      </c>
      <c r="T227" s="148">
        <f>S227*H227</f>
        <v>0</v>
      </c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R227" s="149" t="s">
        <v>164</v>
      </c>
      <c r="AT227" s="149" t="s">
        <v>159</v>
      </c>
      <c r="AU227" s="149" t="s">
        <v>92</v>
      </c>
      <c r="AY227" s="17" t="s">
        <v>157</v>
      </c>
      <c r="BE227" s="150">
        <f>IF(N227="základní",J227,0)</f>
        <v>0</v>
      </c>
      <c r="BF227" s="150">
        <f>IF(N227="snížená",J227,0)</f>
        <v>0</v>
      </c>
      <c r="BG227" s="150">
        <f>IF(N227="zákl. přenesená",J227,0)</f>
        <v>0</v>
      </c>
      <c r="BH227" s="150">
        <f>IF(N227="sníž. přenesená",J227,0)</f>
        <v>0</v>
      </c>
      <c r="BI227" s="150">
        <f>IF(N227="nulová",J227,0)</f>
        <v>0</v>
      </c>
      <c r="BJ227" s="17" t="s">
        <v>92</v>
      </c>
      <c r="BK227" s="150">
        <f>ROUND(I227*H227,2)</f>
        <v>0</v>
      </c>
      <c r="BL227" s="17" t="s">
        <v>164</v>
      </c>
      <c r="BM227" s="149" t="s">
        <v>390</v>
      </c>
    </row>
    <row r="228" spans="1:65" s="2" customFormat="1" x14ac:dyDescent="0.2">
      <c r="A228" s="32"/>
      <c r="B228" s="33"/>
      <c r="C228" s="32"/>
      <c r="D228" s="151" t="s">
        <v>166</v>
      </c>
      <c r="E228" s="32"/>
      <c r="F228" s="152" t="s">
        <v>391</v>
      </c>
      <c r="G228" s="32"/>
      <c r="H228" s="32"/>
      <c r="I228" s="153"/>
      <c r="J228" s="32"/>
      <c r="K228" s="32"/>
      <c r="L228" s="33"/>
      <c r="M228" s="154"/>
      <c r="N228" s="155"/>
      <c r="O228" s="53"/>
      <c r="P228" s="53"/>
      <c r="Q228" s="53"/>
      <c r="R228" s="53"/>
      <c r="S228" s="53"/>
      <c r="T228" s="54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T228" s="17" t="s">
        <v>166</v>
      </c>
      <c r="AU228" s="17" t="s">
        <v>92</v>
      </c>
    </row>
    <row r="229" spans="1:65" s="14" customFormat="1" ht="22.5" x14ac:dyDescent="0.2">
      <c r="B229" s="164"/>
      <c r="D229" s="157" t="s">
        <v>168</v>
      </c>
      <c r="E229" s="165" t="s">
        <v>3</v>
      </c>
      <c r="F229" s="203" t="s">
        <v>3075</v>
      </c>
      <c r="G229" s="201"/>
      <c r="H229" s="202"/>
      <c r="I229" s="168"/>
      <c r="L229" s="164"/>
      <c r="M229" s="169"/>
      <c r="N229" s="170"/>
      <c r="O229" s="170"/>
      <c r="P229" s="170"/>
      <c r="Q229" s="170"/>
      <c r="R229" s="170"/>
      <c r="S229" s="170"/>
      <c r="T229" s="171"/>
      <c r="AT229" s="165" t="s">
        <v>168</v>
      </c>
      <c r="AU229" s="165" t="s">
        <v>92</v>
      </c>
      <c r="AV229" s="14" t="s">
        <v>92</v>
      </c>
      <c r="AW229" s="14" t="s">
        <v>32</v>
      </c>
      <c r="AX229" s="14" t="s">
        <v>78</v>
      </c>
      <c r="AY229" s="165" t="s">
        <v>157</v>
      </c>
    </row>
    <row r="230" spans="1:65" s="2" customFormat="1" ht="21.75" customHeight="1" x14ac:dyDescent="0.2">
      <c r="A230" s="32"/>
      <c r="B230" s="137"/>
      <c r="C230" s="138" t="s">
        <v>392</v>
      </c>
      <c r="D230" s="138" t="s">
        <v>159</v>
      </c>
      <c r="E230" s="139" t="s">
        <v>393</v>
      </c>
      <c r="F230" s="140" t="s">
        <v>394</v>
      </c>
      <c r="G230" s="141" t="s">
        <v>341</v>
      </c>
      <c r="H230" s="142">
        <v>10</v>
      </c>
      <c r="I230" s="143"/>
      <c r="J230" s="144">
        <f>ROUND(I230*H230,2)</f>
        <v>0</v>
      </c>
      <c r="K230" s="140" t="s">
        <v>163</v>
      </c>
      <c r="L230" s="33"/>
      <c r="M230" s="145" t="s">
        <v>3</v>
      </c>
      <c r="N230" s="146" t="s">
        <v>42</v>
      </c>
      <c r="O230" s="53"/>
      <c r="P230" s="147">
        <f>O230*H230</f>
        <v>0</v>
      </c>
      <c r="Q230" s="147">
        <v>8.1850000000000006E-2</v>
      </c>
      <c r="R230" s="147">
        <f>Q230*H230</f>
        <v>0.81850000000000001</v>
      </c>
      <c r="S230" s="147">
        <v>0</v>
      </c>
      <c r="T230" s="148">
        <f>S230*H230</f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164</v>
      </c>
      <c r="AT230" s="149" t="s">
        <v>159</v>
      </c>
      <c r="AU230" s="149" t="s">
        <v>92</v>
      </c>
      <c r="AY230" s="17" t="s">
        <v>157</v>
      </c>
      <c r="BE230" s="150">
        <f>IF(N230="základní",J230,0)</f>
        <v>0</v>
      </c>
      <c r="BF230" s="150">
        <f>IF(N230="snížená",J230,0)</f>
        <v>0</v>
      </c>
      <c r="BG230" s="150">
        <f>IF(N230="zákl. přenesená",J230,0)</f>
        <v>0</v>
      </c>
      <c r="BH230" s="150">
        <f>IF(N230="sníž. přenesená",J230,0)</f>
        <v>0</v>
      </c>
      <c r="BI230" s="150">
        <f>IF(N230="nulová",J230,0)</f>
        <v>0</v>
      </c>
      <c r="BJ230" s="17" t="s">
        <v>92</v>
      </c>
      <c r="BK230" s="150">
        <f>ROUND(I230*H230,2)</f>
        <v>0</v>
      </c>
      <c r="BL230" s="17" t="s">
        <v>164</v>
      </c>
      <c r="BM230" s="149" t="s">
        <v>395</v>
      </c>
    </row>
    <row r="231" spans="1:65" s="2" customFormat="1" x14ac:dyDescent="0.2">
      <c r="A231" s="32"/>
      <c r="B231" s="33"/>
      <c r="C231" s="32"/>
      <c r="D231" s="151" t="s">
        <v>166</v>
      </c>
      <c r="E231" s="32"/>
      <c r="F231" s="152" t="s">
        <v>396</v>
      </c>
      <c r="G231" s="32"/>
      <c r="H231" s="32"/>
      <c r="I231" s="153"/>
      <c r="J231" s="32"/>
      <c r="K231" s="32"/>
      <c r="L231" s="33"/>
      <c r="M231" s="154"/>
      <c r="N231" s="155"/>
      <c r="O231" s="53"/>
      <c r="P231" s="53"/>
      <c r="Q231" s="53"/>
      <c r="R231" s="53"/>
      <c r="S231" s="53"/>
      <c r="T231" s="54"/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T231" s="17" t="s">
        <v>166</v>
      </c>
      <c r="AU231" s="17" t="s">
        <v>92</v>
      </c>
    </row>
    <row r="232" spans="1:65" s="14" customFormat="1" ht="22.5" x14ac:dyDescent="0.2">
      <c r="B232" s="164"/>
      <c r="D232" s="157" t="s">
        <v>168</v>
      </c>
      <c r="E232" s="165" t="s">
        <v>3</v>
      </c>
      <c r="F232" s="203" t="s">
        <v>3075</v>
      </c>
      <c r="G232" s="201"/>
      <c r="H232" s="202"/>
      <c r="I232" s="168"/>
      <c r="L232" s="164"/>
      <c r="M232" s="169"/>
      <c r="N232" s="170"/>
      <c r="O232" s="170"/>
      <c r="P232" s="170"/>
      <c r="Q232" s="170"/>
      <c r="R232" s="170"/>
      <c r="S232" s="170"/>
      <c r="T232" s="171"/>
      <c r="AT232" s="165" t="s">
        <v>168</v>
      </c>
      <c r="AU232" s="165" t="s">
        <v>92</v>
      </c>
      <c r="AV232" s="14" t="s">
        <v>92</v>
      </c>
      <c r="AW232" s="14" t="s">
        <v>32</v>
      </c>
      <c r="AX232" s="14" t="s">
        <v>78</v>
      </c>
      <c r="AY232" s="165" t="s">
        <v>157</v>
      </c>
    </row>
    <row r="233" spans="1:65" s="2" customFormat="1" ht="21.75" customHeight="1" x14ac:dyDescent="0.2">
      <c r="A233" s="32"/>
      <c r="B233" s="137"/>
      <c r="C233" s="138" t="s">
        <v>397</v>
      </c>
      <c r="D233" s="138" t="s">
        <v>159</v>
      </c>
      <c r="E233" s="139" t="s">
        <v>398</v>
      </c>
      <c r="F233" s="140" t="s">
        <v>399</v>
      </c>
      <c r="G233" s="141" t="s">
        <v>286</v>
      </c>
      <c r="H233" s="142">
        <v>50</v>
      </c>
      <c r="I233" s="143"/>
      <c r="J233" s="144">
        <f>ROUND(I233*H233,2)</f>
        <v>0</v>
      </c>
      <c r="K233" s="140" t="s">
        <v>163</v>
      </c>
      <c r="L233" s="33"/>
      <c r="M233" s="145" t="s">
        <v>3</v>
      </c>
      <c r="N233" s="146" t="s">
        <v>42</v>
      </c>
      <c r="O233" s="53"/>
      <c r="P233" s="147">
        <f>O233*H233</f>
        <v>0</v>
      </c>
      <c r="Q233" s="147">
        <v>7.9000000000000001E-4</v>
      </c>
      <c r="R233" s="147">
        <f>Q233*H233</f>
        <v>3.95E-2</v>
      </c>
      <c r="S233" s="147">
        <v>0</v>
      </c>
      <c r="T233" s="148">
        <f>S233*H233</f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164</v>
      </c>
      <c r="AT233" s="149" t="s">
        <v>159</v>
      </c>
      <c r="AU233" s="149" t="s">
        <v>92</v>
      </c>
      <c r="AY233" s="17" t="s">
        <v>157</v>
      </c>
      <c r="BE233" s="150">
        <f>IF(N233="základní",J233,0)</f>
        <v>0</v>
      </c>
      <c r="BF233" s="150">
        <f>IF(N233="snížená",J233,0)</f>
        <v>0</v>
      </c>
      <c r="BG233" s="150">
        <f>IF(N233="zákl. přenesená",J233,0)</f>
        <v>0</v>
      </c>
      <c r="BH233" s="150">
        <f>IF(N233="sníž. přenesená",J233,0)</f>
        <v>0</v>
      </c>
      <c r="BI233" s="150">
        <f>IF(N233="nulová",J233,0)</f>
        <v>0</v>
      </c>
      <c r="BJ233" s="17" t="s">
        <v>92</v>
      </c>
      <c r="BK233" s="150">
        <f>ROUND(I233*H233,2)</f>
        <v>0</v>
      </c>
      <c r="BL233" s="17" t="s">
        <v>164</v>
      </c>
      <c r="BM233" s="149" t="s">
        <v>400</v>
      </c>
    </row>
    <row r="234" spans="1:65" s="2" customFormat="1" x14ac:dyDescent="0.2">
      <c r="A234" s="32"/>
      <c r="B234" s="33"/>
      <c r="C234" s="32"/>
      <c r="D234" s="151" t="s">
        <v>166</v>
      </c>
      <c r="E234" s="32"/>
      <c r="F234" s="152" t="s">
        <v>401</v>
      </c>
      <c r="G234" s="32"/>
      <c r="H234" s="32"/>
      <c r="I234" s="153"/>
      <c r="J234" s="32"/>
      <c r="K234" s="32"/>
      <c r="L234" s="33"/>
      <c r="M234" s="154"/>
      <c r="N234" s="155"/>
      <c r="O234" s="53"/>
      <c r="P234" s="53"/>
      <c r="Q234" s="53"/>
      <c r="R234" s="53"/>
      <c r="S234" s="53"/>
      <c r="T234" s="54"/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T234" s="17" t="s">
        <v>166</v>
      </c>
      <c r="AU234" s="17" t="s">
        <v>92</v>
      </c>
    </row>
    <row r="235" spans="1:65" s="14" customFormat="1" ht="22.5" x14ac:dyDescent="0.2">
      <c r="B235" s="164"/>
      <c r="D235" s="157" t="s">
        <v>168</v>
      </c>
      <c r="E235" s="165" t="s">
        <v>3</v>
      </c>
      <c r="F235" s="203" t="s">
        <v>3076</v>
      </c>
      <c r="G235" s="201"/>
      <c r="H235" s="202"/>
      <c r="I235" s="168"/>
      <c r="L235" s="164"/>
      <c r="M235" s="169"/>
      <c r="N235" s="170"/>
      <c r="O235" s="170"/>
      <c r="P235" s="170"/>
      <c r="Q235" s="170"/>
      <c r="R235" s="170"/>
      <c r="S235" s="170"/>
      <c r="T235" s="171"/>
      <c r="AT235" s="165" t="s">
        <v>168</v>
      </c>
      <c r="AU235" s="165" t="s">
        <v>92</v>
      </c>
      <c r="AV235" s="14" t="s">
        <v>92</v>
      </c>
      <c r="AW235" s="14" t="s">
        <v>32</v>
      </c>
      <c r="AX235" s="14" t="s">
        <v>78</v>
      </c>
      <c r="AY235" s="165" t="s">
        <v>157</v>
      </c>
    </row>
    <row r="236" spans="1:65" s="2" customFormat="1" ht="16.5" customHeight="1" x14ac:dyDescent="0.2">
      <c r="A236" s="32"/>
      <c r="B236" s="137"/>
      <c r="C236" s="138" t="s">
        <v>402</v>
      </c>
      <c r="D236" s="138" t="s">
        <v>159</v>
      </c>
      <c r="E236" s="139" t="s">
        <v>403</v>
      </c>
      <c r="F236" s="140" t="s">
        <v>404</v>
      </c>
      <c r="G236" s="141" t="s">
        <v>162</v>
      </c>
      <c r="H236" s="142">
        <v>6.3</v>
      </c>
      <c r="I236" s="143"/>
      <c r="J236" s="144">
        <f>ROUND(I236*H236,2)</f>
        <v>0</v>
      </c>
      <c r="K236" s="140" t="s">
        <v>163</v>
      </c>
      <c r="L236" s="33"/>
      <c r="M236" s="145" t="s">
        <v>3</v>
      </c>
      <c r="N236" s="146" t="s">
        <v>42</v>
      </c>
      <c r="O236" s="53"/>
      <c r="P236" s="147">
        <f>O236*H236</f>
        <v>0</v>
      </c>
      <c r="Q236" s="147">
        <v>2.4533</v>
      </c>
      <c r="R236" s="147">
        <f>Q236*H236</f>
        <v>15.45579</v>
      </c>
      <c r="S236" s="147">
        <v>0</v>
      </c>
      <c r="T236" s="148">
        <f>S236*H236</f>
        <v>0</v>
      </c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R236" s="149" t="s">
        <v>164</v>
      </c>
      <c r="AT236" s="149" t="s">
        <v>159</v>
      </c>
      <c r="AU236" s="149" t="s">
        <v>92</v>
      </c>
      <c r="AY236" s="17" t="s">
        <v>157</v>
      </c>
      <c r="BE236" s="150">
        <f>IF(N236="základní",J236,0)</f>
        <v>0</v>
      </c>
      <c r="BF236" s="150">
        <f>IF(N236="snížená",J236,0)</f>
        <v>0</v>
      </c>
      <c r="BG236" s="150">
        <f>IF(N236="zákl. přenesená",J236,0)</f>
        <v>0</v>
      </c>
      <c r="BH236" s="150">
        <f>IF(N236="sníž. přenesená",J236,0)</f>
        <v>0</v>
      </c>
      <c r="BI236" s="150">
        <f>IF(N236="nulová",J236,0)</f>
        <v>0</v>
      </c>
      <c r="BJ236" s="17" t="s">
        <v>92</v>
      </c>
      <c r="BK236" s="150">
        <f>ROUND(I236*H236,2)</f>
        <v>0</v>
      </c>
      <c r="BL236" s="17" t="s">
        <v>164</v>
      </c>
      <c r="BM236" s="149" t="s">
        <v>405</v>
      </c>
    </row>
    <row r="237" spans="1:65" s="2" customFormat="1" x14ac:dyDescent="0.2">
      <c r="A237" s="32"/>
      <c r="B237" s="33"/>
      <c r="C237" s="32"/>
      <c r="D237" s="151" t="s">
        <v>166</v>
      </c>
      <c r="E237" s="32"/>
      <c r="F237" s="152" t="s">
        <v>406</v>
      </c>
      <c r="G237" s="32"/>
      <c r="H237" s="32"/>
      <c r="I237" s="153"/>
      <c r="J237" s="32"/>
      <c r="K237" s="32"/>
      <c r="L237" s="33"/>
      <c r="M237" s="154"/>
      <c r="N237" s="155"/>
      <c r="O237" s="53"/>
      <c r="P237" s="53"/>
      <c r="Q237" s="53"/>
      <c r="R237" s="53"/>
      <c r="S237" s="53"/>
      <c r="T237" s="54"/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T237" s="17" t="s">
        <v>166</v>
      </c>
      <c r="AU237" s="17" t="s">
        <v>92</v>
      </c>
    </row>
    <row r="238" spans="1:65" s="13" customFormat="1" x14ac:dyDescent="0.2">
      <c r="B238" s="156"/>
      <c r="D238" s="157" t="s">
        <v>168</v>
      </c>
      <c r="E238" s="158" t="s">
        <v>3</v>
      </c>
      <c r="F238" s="204" t="s">
        <v>3077</v>
      </c>
      <c r="H238" s="158" t="s">
        <v>3</v>
      </c>
      <c r="I238" s="160"/>
      <c r="L238" s="156"/>
      <c r="M238" s="161"/>
      <c r="N238" s="162"/>
      <c r="O238" s="162"/>
      <c r="P238" s="162"/>
      <c r="Q238" s="162"/>
      <c r="R238" s="162"/>
      <c r="S238" s="162"/>
      <c r="T238" s="163"/>
      <c r="AT238" s="158" t="s">
        <v>168</v>
      </c>
      <c r="AU238" s="158" t="s">
        <v>92</v>
      </c>
      <c r="AV238" s="13" t="s">
        <v>78</v>
      </c>
      <c r="AW238" s="13" t="s">
        <v>32</v>
      </c>
      <c r="AX238" s="13" t="s">
        <v>70</v>
      </c>
      <c r="AY238" s="158" t="s">
        <v>157</v>
      </c>
    </row>
    <row r="239" spans="1:65" s="14" customFormat="1" x14ac:dyDescent="0.2">
      <c r="B239" s="164"/>
      <c r="D239" s="157" t="s">
        <v>168</v>
      </c>
      <c r="E239" s="165" t="s">
        <v>3</v>
      </c>
      <c r="F239" s="166" t="s">
        <v>407</v>
      </c>
      <c r="H239" s="167">
        <v>6.3</v>
      </c>
      <c r="I239" s="168"/>
      <c r="L239" s="164"/>
      <c r="M239" s="169"/>
      <c r="N239" s="170"/>
      <c r="O239" s="170"/>
      <c r="P239" s="170"/>
      <c r="Q239" s="170"/>
      <c r="R239" s="170"/>
      <c r="S239" s="170"/>
      <c r="T239" s="171"/>
      <c r="AT239" s="165" t="s">
        <v>168</v>
      </c>
      <c r="AU239" s="165" t="s">
        <v>92</v>
      </c>
      <c r="AV239" s="14" t="s">
        <v>92</v>
      </c>
      <c r="AW239" s="14" t="s">
        <v>32</v>
      </c>
      <c r="AX239" s="14" t="s">
        <v>78</v>
      </c>
      <c r="AY239" s="165" t="s">
        <v>157</v>
      </c>
    </row>
    <row r="240" spans="1:65" s="2" customFormat="1" ht="16.5" customHeight="1" x14ac:dyDescent="0.2">
      <c r="A240" s="32"/>
      <c r="B240" s="137"/>
      <c r="C240" s="138" t="s">
        <v>408</v>
      </c>
      <c r="D240" s="138" t="s">
        <v>159</v>
      </c>
      <c r="E240" s="139" t="s">
        <v>409</v>
      </c>
      <c r="F240" s="140" t="s">
        <v>410</v>
      </c>
      <c r="G240" s="141" t="s">
        <v>286</v>
      </c>
      <c r="H240" s="142">
        <v>64</v>
      </c>
      <c r="I240" s="143"/>
      <c r="J240" s="144">
        <f>ROUND(I240*H240,2)</f>
        <v>0</v>
      </c>
      <c r="K240" s="140" t="s">
        <v>163</v>
      </c>
      <c r="L240" s="33"/>
      <c r="M240" s="145" t="s">
        <v>3</v>
      </c>
      <c r="N240" s="146" t="s">
        <v>42</v>
      </c>
      <c r="O240" s="53"/>
      <c r="P240" s="147">
        <f>O240*H240</f>
        <v>0</v>
      </c>
      <c r="Q240" s="147">
        <v>2.7499999999999998E-3</v>
      </c>
      <c r="R240" s="147">
        <f>Q240*H240</f>
        <v>0.17599999999999999</v>
      </c>
      <c r="S240" s="147">
        <v>0</v>
      </c>
      <c r="T240" s="148">
        <f>S240*H240</f>
        <v>0</v>
      </c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R240" s="149" t="s">
        <v>164</v>
      </c>
      <c r="AT240" s="149" t="s">
        <v>159</v>
      </c>
      <c r="AU240" s="149" t="s">
        <v>92</v>
      </c>
      <c r="AY240" s="17" t="s">
        <v>157</v>
      </c>
      <c r="BE240" s="150">
        <f>IF(N240="základní",J240,0)</f>
        <v>0</v>
      </c>
      <c r="BF240" s="150">
        <f>IF(N240="snížená",J240,0)</f>
        <v>0</v>
      </c>
      <c r="BG240" s="150">
        <f>IF(N240="zákl. přenesená",J240,0)</f>
        <v>0</v>
      </c>
      <c r="BH240" s="150">
        <f>IF(N240="sníž. přenesená",J240,0)</f>
        <v>0</v>
      </c>
      <c r="BI240" s="150">
        <f>IF(N240="nulová",J240,0)</f>
        <v>0</v>
      </c>
      <c r="BJ240" s="17" t="s">
        <v>92</v>
      </c>
      <c r="BK240" s="150">
        <f>ROUND(I240*H240,2)</f>
        <v>0</v>
      </c>
      <c r="BL240" s="17" t="s">
        <v>164</v>
      </c>
      <c r="BM240" s="149" t="s">
        <v>411</v>
      </c>
    </row>
    <row r="241" spans="1:65" s="2" customFormat="1" x14ac:dyDescent="0.2">
      <c r="A241" s="32"/>
      <c r="B241" s="33"/>
      <c r="C241" s="32"/>
      <c r="D241" s="151" t="s">
        <v>166</v>
      </c>
      <c r="E241" s="32"/>
      <c r="F241" s="152" t="s">
        <v>412</v>
      </c>
      <c r="G241" s="32"/>
      <c r="H241" s="32"/>
      <c r="I241" s="153"/>
      <c r="J241" s="32"/>
      <c r="K241" s="32"/>
      <c r="L241" s="33"/>
      <c r="M241" s="154"/>
      <c r="N241" s="155"/>
      <c r="O241" s="53"/>
      <c r="P241" s="53"/>
      <c r="Q241" s="53"/>
      <c r="R241" s="53"/>
      <c r="S241" s="53"/>
      <c r="T241" s="54"/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T241" s="17" t="s">
        <v>166</v>
      </c>
      <c r="AU241" s="17" t="s">
        <v>92</v>
      </c>
    </row>
    <row r="242" spans="1:65" s="13" customFormat="1" x14ac:dyDescent="0.2">
      <c r="B242" s="156"/>
      <c r="D242" s="157" t="s">
        <v>168</v>
      </c>
      <c r="E242" s="158" t="s">
        <v>3</v>
      </c>
      <c r="F242" s="159" t="s">
        <v>413</v>
      </c>
      <c r="H242" s="158" t="s">
        <v>3</v>
      </c>
      <c r="I242" s="160"/>
      <c r="L242" s="156"/>
      <c r="M242" s="161"/>
      <c r="N242" s="162"/>
      <c r="O242" s="162"/>
      <c r="P242" s="162"/>
      <c r="Q242" s="162"/>
      <c r="R242" s="162"/>
      <c r="S242" s="162"/>
      <c r="T242" s="163"/>
      <c r="AT242" s="158" t="s">
        <v>168</v>
      </c>
      <c r="AU242" s="158" t="s">
        <v>92</v>
      </c>
      <c r="AV242" s="13" t="s">
        <v>78</v>
      </c>
      <c r="AW242" s="13" t="s">
        <v>32</v>
      </c>
      <c r="AX242" s="13" t="s">
        <v>70</v>
      </c>
      <c r="AY242" s="158" t="s">
        <v>157</v>
      </c>
    </row>
    <row r="243" spans="1:65" s="14" customFormat="1" x14ac:dyDescent="0.2">
      <c r="B243" s="164"/>
      <c r="D243" s="157" t="s">
        <v>168</v>
      </c>
      <c r="E243" s="165" t="s">
        <v>3</v>
      </c>
      <c r="F243" s="166" t="s">
        <v>414</v>
      </c>
      <c r="H243" s="167">
        <v>64</v>
      </c>
      <c r="I243" s="168"/>
      <c r="L243" s="164"/>
      <c r="M243" s="169"/>
      <c r="N243" s="170"/>
      <c r="O243" s="170"/>
      <c r="P243" s="170"/>
      <c r="Q243" s="170"/>
      <c r="R243" s="170"/>
      <c r="S243" s="170"/>
      <c r="T243" s="171"/>
      <c r="AT243" s="165" t="s">
        <v>168</v>
      </c>
      <c r="AU243" s="165" t="s">
        <v>92</v>
      </c>
      <c r="AV243" s="14" t="s">
        <v>92</v>
      </c>
      <c r="AW243" s="14" t="s">
        <v>32</v>
      </c>
      <c r="AX243" s="14" t="s">
        <v>78</v>
      </c>
      <c r="AY243" s="165" t="s">
        <v>157</v>
      </c>
    </row>
    <row r="244" spans="1:65" s="2" customFormat="1" ht="16.5" customHeight="1" x14ac:dyDescent="0.2">
      <c r="A244" s="32"/>
      <c r="B244" s="137"/>
      <c r="C244" s="138" t="s">
        <v>415</v>
      </c>
      <c r="D244" s="138" t="s">
        <v>159</v>
      </c>
      <c r="E244" s="139" t="s">
        <v>416</v>
      </c>
      <c r="F244" s="140" t="s">
        <v>417</v>
      </c>
      <c r="G244" s="141" t="s">
        <v>286</v>
      </c>
      <c r="H244" s="142">
        <v>64</v>
      </c>
      <c r="I244" s="143"/>
      <c r="J244" s="144">
        <f>ROUND(I244*H244,2)</f>
        <v>0</v>
      </c>
      <c r="K244" s="140" t="s">
        <v>163</v>
      </c>
      <c r="L244" s="33"/>
      <c r="M244" s="145" t="s">
        <v>3</v>
      </c>
      <c r="N244" s="146" t="s">
        <v>42</v>
      </c>
      <c r="O244" s="53"/>
      <c r="P244" s="147">
        <f>O244*H244</f>
        <v>0</v>
      </c>
      <c r="Q244" s="147">
        <v>0</v>
      </c>
      <c r="R244" s="147">
        <f>Q244*H244</f>
        <v>0</v>
      </c>
      <c r="S244" s="147">
        <v>0</v>
      </c>
      <c r="T244" s="148">
        <f>S244*H244</f>
        <v>0</v>
      </c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R244" s="149" t="s">
        <v>164</v>
      </c>
      <c r="AT244" s="149" t="s">
        <v>159</v>
      </c>
      <c r="AU244" s="149" t="s">
        <v>92</v>
      </c>
      <c r="AY244" s="17" t="s">
        <v>157</v>
      </c>
      <c r="BE244" s="150">
        <f>IF(N244="základní",J244,0)</f>
        <v>0</v>
      </c>
      <c r="BF244" s="150">
        <f>IF(N244="snížená",J244,0)</f>
        <v>0</v>
      </c>
      <c r="BG244" s="150">
        <f>IF(N244="zákl. přenesená",J244,0)</f>
        <v>0</v>
      </c>
      <c r="BH244" s="150">
        <f>IF(N244="sníž. přenesená",J244,0)</f>
        <v>0</v>
      </c>
      <c r="BI244" s="150">
        <f>IF(N244="nulová",J244,0)</f>
        <v>0</v>
      </c>
      <c r="BJ244" s="17" t="s">
        <v>92</v>
      </c>
      <c r="BK244" s="150">
        <f>ROUND(I244*H244,2)</f>
        <v>0</v>
      </c>
      <c r="BL244" s="17" t="s">
        <v>164</v>
      </c>
      <c r="BM244" s="149" t="s">
        <v>418</v>
      </c>
    </row>
    <row r="245" spans="1:65" s="2" customFormat="1" x14ac:dyDescent="0.2">
      <c r="A245" s="32"/>
      <c r="B245" s="33"/>
      <c r="C245" s="32"/>
      <c r="D245" s="151" t="s">
        <v>166</v>
      </c>
      <c r="E245" s="32"/>
      <c r="F245" s="152" t="s">
        <v>419</v>
      </c>
      <c r="G245" s="32"/>
      <c r="H245" s="32"/>
      <c r="I245" s="153"/>
      <c r="J245" s="32"/>
      <c r="K245" s="32"/>
      <c r="L245" s="33"/>
      <c r="M245" s="154"/>
      <c r="N245" s="155"/>
      <c r="O245" s="53"/>
      <c r="P245" s="53"/>
      <c r="Q245" s="53"/>
      <c r="R245" s="53"/>
      <c r="S245" s="53"/>
      <c r="T245" s="54"/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T245" s="17" t="s">
        <v>166</v>
      </c>
      <c r="AU245" s="17" t="s">
        <v>92</v>
      </c>
    </row>
    <row r="246" spans="1:65" s="2" customFormat="1" ht="24.2" customHeight="1" x14ac:dyDescent="0.2">
      <c r="A246" s="32"/>
      <c r="B246" s="137"/>
      <c r="C246" s="138" t="s">
        <v>420</v>
      </c>
      <c r="D246" s="138" t="s">
        <v>159</v>
      </c>
      <c r="E246" s="139" t="s">
        <v>421</v>
      </c>
      <c r="F246" s="140" t="s">
        <v>422</v>
      </c>
      <c r="G246" s="141" t="s">
        <v>197</v>
      </c>
      <c r="H246" s="142">
        <v>0.9</v>
      </c>
      <c r="I246" s="143"/>
      <c r="J246" s="144">
        <f>ROUND(I246*H246,2)</f>
        <v>0</v>
      </c>
      <c r="K246" s="140" t="s">
        <v>163</v>
      </c>
      <c r="L246" s="33"/>
      <c r="M246" s="145" t="s">
        <v>3</v>
      </c>
      <c r="N246" s="146" t="s">
        <v>42</v>
      </c>
      <c r="O246" s="53"/>
      <c r="P246" s="147">
        <f>O246*H246</f>
        <v>0</v>
      </c>
      <c r="Q246" s="147">
        <v>1.0463199999999999</v>
      </c>
      <c r="R246" s="147">
        <f>Q246*H246</f>
        <v>0.94168799999999997</v>
      </c>
      <c r="S246" s="147">
        <v>0</v>
      </c>
      <c r="T246" s="148">
        <f>S246*H246</f>
        <v>0</v>
      </c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R246" s="149" t="s">
        <v>164</v>
      </c>
      <c r="AT246" s="149" t="s">
        <v>159</v>
      </c>
      <c r="AU246" s="149" t="s">
        <v>92</v>
      </c>
      <c r="AY246" s="17" t="s">
        <v>157</v>
      </c>
      <c r="BE246" s="150">
        <f>IF(N246="základní",J246,0)</f>
        <v>0</v>
      </c>
      <c r="BF246" s="150">
        <f>IF(N246="snížená",J246,0)</f>
        <v>0</v>
      </c>
      <c r="BG246" s="150">
        <f>IF(N246="zákl. přenesená",J246,0)</f>
        <v>0</v>
      </c>
      <c r="BH246" s="150">
        <f>IF(N246="sníž. přenesená",J246,0)</f>
        <v>0</v>
      </c>
      <c r="BI246" s="150">
        <f>IF(N246="nulová",J246,0)</f>
        <v>0</v>
      </c>
      <c r="BJ246" s="17" t="s">
        <v>92</v>
      </c>
      <c r="BK246" s="150">
        <f>ROUND(I246*H246,2)</f>
        <v>0</v>
      </c>
      <c r="BL246" s="17" t="s">
        <v>164</v>
      </c>
      <c r="BM246" s="149" t="s">
        <v>423</v>
      </c>
    </row>
    <row r="247" spans="1:65" s="2" customFormat="1" x14ac:dyDescent="0.2">
      <c r="A247" s="32"/>
      <c r="B247" s="33"/>
      <c r="C247" s="32"/>
      <c r="D247" s="151" t="s">
        <v>166</v>
      </c>
      <c r="E247" s="32"/>
      <c r="F247" s="152" t="s">
        <v>424</v>
      </c>
      <c r="G247" s="32"/>
      <c r="H247" s="32"/>
      <c r="I247" s="153"/>
      <c r="J247" s="32"/>
      <c r="K247" s="32"/>
      <c r="L247" s="33"/>
      <c r="M247" s="154"/>
      <c r="N247" s="155"/>
      <c r="O247" s="53"/>
      <c r="P247" s="53"/>
      <c r="Q247" s="53"/>
      <c r="R247" s="53"/>
      <c r="S247" s="53"/>
      <c r="T247" s="54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T247" s="17" t="s">
        <v>166</v>
      </c>
      <c r="AU247" s="17" t="s">
        <v>92</v>
      </c>
    </row>
    <row r="248" spans="1:65" s="2" customFormat="1" ht="24.2" customHeight="1" x14ac:dyDescent="0.2">
      <c r="A248" s="32"/>
      <c r="B248" s="137"/>
      <c r="C248" s="138" t="s">
        <v>425</v>
      </c>
      <c r="D248" s="138" t="s">
        <v>159</v>
      </c>
      <c r="E248" s="139" t="s">
        <v>426</v>
      </c>
      <c r="F248" s="140" t="s">
        <v>427</v>
      </c>
      <c r="G248" s="141" t="s">
        <v>286</v>
      </c>
      <c r="H248" s="142">
        <v>552.1</v>
      </c>
      <c r="I248" s="143"/>
      <c r="J248" s="144">
        <f>ROUND(I248*H248,2)</f>
        <v>0</v>
      </c>
      <c r="K248" s="140" t="s">
        <v>163</v>
      </c>
      <c r="L248" s="33"/>
      <c r="M248" s="145" t="s">
        <v>3</v>
      </c>
      <c r="N248" s="146" t="s">
        <v>42</v>
      </c>
      <c r="O248" s="53"/>
      <c r="P248" s="147">
        <f>O248*H248</f>
        <v>0</v>
      </c>
      <c r="Q248" s="147">
        <v>5.8970000000000002E-2</v>
      </c>
      <c r="R248" s="147">
        <f>Q248*H248</f>
        <v>32.557337000000004</v>
      </c>
      <c r="S248" s="147">
        <v>0</v>
      </c>
      <c r="T248" s="148">
        <f>S248*H248</f>
        <v>0</v>
      </c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R248" s="149" t="s">
        <v>164</v>
      </c>
      <c r="AT248" s="149" t="s">
        <v>159</v>
      </c>
      <c r="AU248" s="149" t="s">
        <v>92</v>
      </c>
      <c r="AY248" s="17" t="s">
        <v>157</v>
      </c>
      <c r="BE248" s="150">
        <f>IF(N248="základní",J248,0)</f>
        <v>0</v>
      </c>
      <c r="BF248" s="150">
        <f>IF(N248="snížená",J248,0)</f>
        <v>0</v>
      </c>
      <c r="BG248" s="150">
        <f>IF(N248="zákl. přenesená",J248,0)</f>
        <v>0</v>
      </c>
      <c r="BH248" s="150">
        <f>IF(N248="sníž. přenesená",J248,0)</f>
        <v>0</v>
      </c>
      <c r="BI248" s="150">
        <f>IF(N248="nulová",J248,0)</f>
        <v>0</v>
      </c>
      <c r="BJ248" s="17" t="s">
        <v>92</v>
      </c>
      <c r="BK248" s="150">
        <f>ROUND(I248*H248,2)</f>
        <v>0</v>
      </c>
      <c r="BL248" s="17" t="s">
        <v>164</v>
      </c>
      <c r="BM248" s="149" t="s">
        <v>428</v>
      </c>
    </row>
    <row r="249" spans="1:65" s="2" customFormat="1" x14ac:dyDescent="0.2">
      <c r="A249" s="32"/>
      <c r="B249" s="33"/>
      <c r="C249" s="32"/>
      <c r="D249" s="151" t="s">
        <v>166</v>
      </c>
      <c r="E249" s="32"/>
      <c r="F249" s="152" t="s">
        <v>429</v>
      </c>
      <c r="G249" s="32"/>
      <c r="H249" s="32"/>
      <c r="I249" s="153"/>
      <c r="J249" s="32"/>
      <c r="K249" s="32"/>
      <c r="L249" s="33"/>
      <c r="M249" s="154"/>
      <c r="N249" s="155"/>
      <c r="O249" s="53"/>
      <c r="P249" s="53"/>
      <c r="Q249" s="53"/>
      <c r="R249" s="53"/>
      <c r="S249" s="53"/>
      <c r="T249" s="54"/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T249" s="17" t="s">
        <v>166</v>
      </c>
      <c r="AU249" s="17" t="s">
        <v>92</v>
      </c>
    </row>
    <row r="250" spans="1:65" s="13" customFormat="1" x14ac:dyDescent="0.2">
      <c r="B250" s="156"/>
      <c r="D250" s="157" t="s">
        <v>168</v>
      </c>
      <c r="E250" s="158" t="s">
        <v>3</v>
      </c>
      <c r="F250" s="159" t="s">
        <v>430</v>
      </c>
      <c r="H250" s="158" t="s">
        <v>3</v>
      </c>
      <c r="I250" s="160"/>
      <c r="L250" s="156"/>
      <c r="M250" s="161"/>
      <c r="N250" s="162"/>
      <c r="O250" s="162"/>
      <c r="P250" s="162"/>
      <c r="Q250" s="162"/>
      <c r="R250" s="162"/>
      <c r="S250" s="162"/>
      <c r="T250" s="163"/>
      <c r="AT250" s="158" t="s">
        <v>168</v>
      </c>
      <c r="AU250" s="158" t="s">
        <v>92</v>
      </c>
      <c r="AV250" s="13" t="s">
        <v>78</v>
      </c>
      <c r="AW250" s="13" t="s">
        <v>32</v>
      </c>
      <c r="AX250" s="13" t="s">
        <v>70</v>
      </c>
      <c r="AY250" s="158" t="s">
        <v>157</v>
      </c>
    </row>
    <row r="251" spans="1:65" s="13" customFormat="1" x14ac:dyDescent="0.2">
      <c r="B251" s="156"/>
      <c r="D251" s="157" t="s">
        <v>168</v>
      </c>
      <c r="E251" s="158" t="s">
        <v>3</v>
      </c>
      <c r="F251" s="159" t="s">
        <v>431</v>
      </c>
      <c r="H251" s="158" t="s">
        <v>3</v>
      </c>
      <c r="I251" s="160"/>
      <c r="L251" s="156"/>
      <c r="M251" s="161"/>
      <c r="N251" s="162"/>
      <c r="O251" s="162"/>
      <c r="P251" s="162"/>
      <c r="Q251" s="162"/>
      <c r="R251" s="162"/>
      <c r="S251" s="162"/>
      <c r="T251" s="163"/>
      <c r="AT251" s="158" t="s">
        <v>168</v>
      </c>
      <c r="AU251" s="158" t="s">
        <v>92</v>
      </c>
      <c r="AV251" s="13" t="s">
        <v>78</v>
      </c>
      <c r="AW251" s="13" t="s">
        <v>32</v>
      </c>
      <c r="AX251" s="13" t="s">
        <v>70</v>
      </c>
      <c r="AY251" s="158" t="s">
        <v>157</v>
      </c>
    </row>
    <row r="252" spans="1:65" s="13" customFormat="1" x14ac:dyDescent="0.2">
      <c r="B252" s="156"/>
      <c r="D252" s="157" t="s">
        <v>168</v>
      </c>
      <c r="E252" s="158" t="s">
        <v>3</v>
      </c>
      <c r="F252" s="159" t="s">
        <v>432</v>
      </c>
      <c r="H252" s="158" t="s">
        <v>3</v>
      </c>
      <c r="I252" s="160"/>
      <c r="L252" s="156"/>
      <c r="M252" s="161"/>
      <c r="N252" s="162"/>
      <c r="O252" s="162"/>
      <c r="P252" s="162"/>
      <c r="Q252" s="162"/>
      <c r="R252" s="162"/>
      <c r="S252" s="162"/>
      <c r="T252" s="163"/>
      <c r="AT252" s="158" t="s">
        <v>168</v>
      </c>
      <c r="AU252" s="158" t="s">
        <v>92</v>
      </c>
      <c r="AV252" s="13" t="s">
        <v>78</v>
      </c>
      <c r="AW252" s="13" t="s">
        <v>32</v>
      </c>
      <c r="AX252" s="13" t="s">
        <v>70</v>
      </c>
      <c r="AY252" s="158" t="s">
        <v>157</v>
      </c>
    </row>
    <row r="253" spans="1:65" s="13" customFormat="1" x14ac:dyDescent="0.2">
      <c r="B253" s="156"/>
      <c r="D253" s="157" t="s">
        <v>168</v>
      </c>
      <c r="E253" s="158" t="s">
        <v>3</v>
      </c>
      <c r="F253" s="159" t="s">
        <v>433</v>
      </c>
      <c r="H253" s="158" t="s">
        <v>3</v>
      </c>
      <c r="I253" s="160"/>
      <c r="L253" s="156"/>
      <c r="M253" s="161"/>
      <c r="N253" s="162"/>
      <c r="O253" s="162"/>
      <c r="P253" s="162"/>
      <c r="Q253" s="162"/>
      <c r="R253" s="162"/>
      <c r="S253" s="162"/>
      <c r="T253" s="163"/>
      <c r="AT253" s="158" t="s">
        <v>168</v>
      </c>
      <c r="AU253" s="158" t="s">
        <v>92</v>
      </c>
      <c r="AV253" s="13" t="s">
        <v>78</v>
      </c>
      <c r="AW253" s="13" t="s">
        <v>32</v>
      </c>
      <c r="AX253" s="13" t="s">
        <v>70</v>
      </c>
      <c r="AY253" s="158" t="s">
        <v>157</v>
      </c>
    </row>
    <row r="254" spans="1:65" s="13" customFormat="1" x14ac:dyDescent="0.2">
      <c r="B254" s="156"/>
      <c r="D254" s="157" t="s">
        <v>168</v>
      </c>
      <c r="E254" s="158" t="s">
        <v>3</v>
      </c>
      <c r="F254" s="159" t="s">
        <v>434</v>
      </c>
      <c r="H254" s="158" t="s">
        <v>3</v>
      </c>
      <c r="I254" s="160"/>
      <c r="L254" s="156"/>
      <c r="M254" s="161"/>
      <c r="N254" s="162"/>
      <c r="O254" s="162"/>
      <c r="P254" s="162"/>
      <c r="Q254" s="162"/>
      <c r="R254" s="162"/>
      <c r="S254" s="162"/>
      <c r="T254" s="163"/>
      <c r="AT254" s="158" t="s">
        <v>168</v>
      </c>
      <c r="AU254" s="158" t="s">
        <v>92</v>
      </c>
      <c r="AV254" s="13" t="s">
        <v>78</v>
      </c>
      <c r="AW254" s="13" t="s">
        <v>32</v>
      </c>
      <c r="AX254" s="13" t="s">
        <v>70</v>
      </c>
      <c r="AY254" s="158" t="s">
        <v>157</v>
      </c>
    </row>
    <row r="255" spans="1:65" s="14" customFormat="1" x14ac:dyDescent="0.2">
      <c r="B255" s="164"/>
      <c r="D255" s="157" t="s">
        <v>168</v>
      </c>
      <c r="E255" s="165" t="s">
        <v>3</v>
      </c>
      <c r="F255" s="166" t="s">
        <v>435</v>
      </c>
      <c r="H255" s="167">
        <v>552.1</v>
      </c>
      <c r="I255" s="168"/>
      <c r="L255" s="164"/>
      <c r="M255" s="169"/>
      <c r="N255" s="170"/>
      <c r="O255" s="170"/>
      <c r="P255" s="170"/>
      <c r="Q255" s="170"/>
      <c r="R255" s="170"/>
      <c r="S255" s="170"/>
      <c r="T255" s="171"/>
      <c r="AT255" s="165" t="s">
        <v>168</v>
      </c>
      <c r="AU255" s="165" t="s">
        <v>92</v>
      </c>
      <c r="AV255" s="14" t="s">
        <v>92</v>
      </c>
      <c r="AW255" s="14" t="s">
        <v>32</v>
      </c>
      <c r="AX255" s="14" t="s">
        <v>78</v>
      </c>
      <c r="AY255" s="165" t="s">
        <v>157</v>
      </c>
    </row>
    <row r="256" spans="1:65" s="2" customFormat="1" ht="24.2" customHeight="1" x14ac:dyDescent="0.2">
      <c r="A256" s="32"/>
      <c r="B256" s="137"/>
      <c r="C256" s="138" t="s">
        <v>436</v>
      </c>
      <c r="D256" s="138" t="s">
        <v>159</v>
      </c>
      <c r="E256" s="139" t="s">
        <v>437</v>
      </c>
      <c r="F256" s="140" t="s">
        <v>438</v>
      </c>
      <c r="G256" s="141" t="s">
        <v>286</v>
      </c>
      <c r="H256" s="142">
        <v>219</v>
      </c>
      <c r="I256" s="143"/>
      <c r="J256" s="144">
        <f>ROUND(I256*H256,2)</f>
        <v>0</v>
      </c>
      <c r="K256" s="140" t="s">
        <v>163</v>
      </c>
      <c r="L256" s="33"/>
      <c r="M256" s="145" t="s">
        <v>3</v>
      </c>
      <c r="N256" s="146" t="s">
        <v>42</v>
      </c>
      <c r="O256" s="53"/>
      <c r="P256" s="147">
        <f>O256*H256</f>
        <v>0</v>
      </c>
      <c r="Q256" s="147">
        <v>6.6879999999999995E-2</v>
      </c>
      <c r="R256" s="147">
        <f>Q256*H256</f>
        <v>14.646719999999998</v>
      </c>
      <c r="S256" s="147">
        <v>0</v>
      </c>
      <c r="T256" s="148">
        <f>S256*H256</f>
        <v>0</v>
      </c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R256" s="149" t="s">
        <v>164</v>
      </c>
      <c r="AT256" s="149" t="s">
        <v>159</v>
      </c>
      <c r="AU256" s="149" t="s">
        <v>92</v>
      </c>
      <c r="AY256" s="17" t="s">
        <v>157</v>
      </c>
      <c r="BE256" s="150">
        <f>IF(N256="základní",J256,0)</f>
        <v>0</v>
      </c>
      <c r="BF256" s="150">
        <f>IF(N256="snížená",J256,0)</f>
        <v>0</v>
      </c>
      <c r="BG256" s="150">
        <f>IF(N256="zákl. přenesená",J256,0)</f>
        <v>0</v>
      </c>
      <c r="BH256" s="150">
        <f>IF(N256="sníž. přenesená",J256,0)</f>
        <v>0</v>
      </c>
      <c r="BI256" s="150">
        <f>IF(N256="nulová",J256,0)</f>
        <v>0</v>
      </c>
      <c r="BJ256" s="17" t="s">
        <v>92</v>
      </c>
      <c r="BK256" s="150">
        <f>ROUND(I256*H256,2)</f>
        <v>0</v>
      </c>
      <c r="BL256" s="17" t="s">
        <v>164</v>
      </c>
      <c r="BM256" s="149" t="s">
        <v>439</v>
      </c>
    </row>
    <row r="257" spans="1:65" s="2" customFormat="1" x14ac:dyDescent="0.2">
      <c r="A257" s="32"/>
      <c r="B257" s="33"/>
      <c r="C257" s="32"/>
      <c r="D257" s="151" t="s">
        <v>166</v>
      </c>
      <c r="E257" s="32"/>
      <c r="F257" s="152" t="s">
        <v>440</v>
      </c>
      <c r="G257" s="32"/>
      <c r="H257" s="32"/>
      <c r="I257" s="153"/>
      <c r="J257" s="32"/>
      <c r="K257" s="32"/>
      <c r="L257" s="33"/>
      <c r="M257" s="154"/>
      <c r="N257" s="155"/>
      <c r="O257" s="53"/>
      <c r="P257" s="53"/>
      <c r="Q257" s="53"/>
      <c r="R257" s="53"/>
      <c r="S257" s="53"/>
      <c r="T257" s="54"/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T257" s="17" t="s">
        <v>166</v>
      </c>
      <c r="AU257" s="17" t="s">
        <v>92</v>
      </c>
    </row>
    <row r="258" spans="1:65" s="13" customFormat="1" x14ac:dyDescent="0.2">
      <c r="B258" s="156"/>
      <c r="D258" s="157" t="s">
        <v>168</v>
      </c>
      <c r="E258" s="158" t="s">
        <v>3</v>
      </c>
      <c r="F258" s="159" t="s">
        <v>441</v>
      </c>
      <c r="H258" s="158" t="s">
        <v>3</v>
      </c>
      <c r="I258" s="160"/>
      <c r="L258" s="156"/>
      <c r="M258" s="161"/>
      <c r="N258" s="162"/>
      <c r="O258" s="162"/>
      <c r="P258" s="162"/>
      <c r="Q258" s="162"/>
      <c r="R258" s="162"/>
      <c r="S258" s="162"/>
      <c r="T258" s="163"/>
      <c r="AT258" s="158" t="s">
        <v>168</v>
      </c>
      <c r="AU258" s="158" t="s">
        <v>92</v>
      </c>
      <c r="AV258" s="13" t="s">
        <v>78</v>
      </c>
      <c r="AW258" s="13" t="s">
        <v>32</v>
      </c>
      <c r="AX258" s="13" t="s">
        <v>70</v>
      </c>
      <c r="AY258" s="158" t="s">
        <v>157</v>
      </c>
    </row>
    <row r="259" spans="1:65" s="13" customFormat="1" x14ac:dyDescent="0.2">
      <c r="B259" s="156"/>
      <c r="D259" s="157" t="s">
        <v>168</v>
      </c>
      <c r="E259" s="158" t="s">
        <v>3</v>
      </c>
      <c r="F259" s="159" t="s">
        <v>442</v>
      </c>
      <c r="H259" s="158" t="s">
        <v>3</v>
      </c>
      <c r="I259" s="160"/>
      <c r="L259" s="156"/>
      <c r="M259" s="161"/>
      <c r="N259" s="162"/>
      <c r="O259" s="162"/>
      <c r="P259" s="162"/>
      <c r="Q259" s="162"/>
      <c r="R259" s="162"/>
      <c r="S259" s="162"/>
      <c r="T259" s="163"/>
      <c r="AT259" s="158" t="s">
        <v>168</v>
      </c>
      <c r="AU259" s="158" t="s">
        <v>92</v>
      </c>
      <c r="AV259" s="13" t="s">
        <v>78</v>
      </c>
      <c r="AW259" s="13" t="s">
        <v>32</v>
      </c>
      <c r="AX259" s="13" t="s">
        <v>70</v>
      </c>
      <c r="AY259" s="158" t="s">
        <v>157</v>
      </c>
    </row>
    <row r="260" spans="1:65" s="14" customFormat="1" x14ac:dyDescent="0.2">
      <c r="B260" s="164"/>
      <c r="D260" s="157" t="s">
        <v>168</v>
      </c>
      <c r="E260" s="165" t="s">
        <v>3</v>
      </c>
      <c r="F260" s="166" t="s">
        <v>443</v>
      </c>
      <c r="H260" s="167">
        <v>219</v>
      </c>
      <c r="I260" s="168"/>
      <c r="L260" s="164"/>
      <c r="M260" s="169"/>
      <c r="N260" s="170"/>
      <c r="O260" s="170"/>
      <c r="P260" s="170"/>
      <c r="Q260" s="170"/>
      <c r="R260" s="170"/>
      <c r="S260" s="170"/>
      <c r="T260" s="171"/>
      <c r="AT260" s="165" t="s">
        <v>168</v>
      </c>
      <c r="AU260" s="165" t="s">
        <v>92</v>
      </c>
      <c r="AV260" s="14" t="s">
        <v>92</v>
      </c>
      <c r="AW260" s="14" t="s">
        <v>32</v>
      </c>
      <c r="AX260" s="14" t="s">
        <v>78</v>
      </c>
      <c r="AY260" s="165" t="s">
        <v>157</v>
      </c>
    </row>
    <row r="261" spans="1:65" s="2" customFormat="1" ht="24.2" customHeight="1" x14ac:dyDescent="0.2">
      <c r="A261" s="32"/>
      <c r="B261" s="137"/>
      <c r="C261" s="138" t="s">
        <v>444</v>
      </c>
      <c r="D261" s="138" t="s">
        <v>159</v>
      </c>
      <c r="E261" s="139" t="s">
        <v>445</v>
      </c>
      <c r="F261" s="140" t="s">
        <v>446</v>
      </c>
      <c r="G261" s="141" t="s">
        <v>286</v>
      </c>
      <c r="H261" s="142">
        <v>246.6</v>
      </c>
      <c r="I261" s="143"/>
      <c r="J261" s="144">
        <f>ROUND(I261*H261,2)</f>
        <v>0</v>
      </c>
      <c r="K261" s="140" t="s">
        <v>163</v>
      </c>
      <c r="L261" s="33"/>
      <c r="M261" s="145" t="s">
        <v>3</v>
      </c>
      <c r="N261" s="146" t="s">
        <v>42</v>
      </c>
      <c r="O261" s="53"/>
      <c r="P261" s="147">
        <f>O261*H261</f>
        <v>0</v>
      </c>
      <c r="Q261" s="147">
        <v>7.571E-2</v>
      </c>
      <c r="R261" s="147">
        <f>Q261*H261</f>
        <v>18.670085999999998</v>
      </c>
      <c r="S261" s="147">
        <v>0</v>
      </c>
      <c r="T261" s="148">
        <f>S261*H261</f>
        <v>0</v>
      </c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R261" s="149" t="s">
        <v>164</v>
      </c>
      <c r="AT261" s="149" t="s">
        <v>159</v>
      </c>
      <c r="AU261" s="149" t="s">
        <v>92</v>
      </c>
      <c r="AY261" s="17" t="s">
        <v>157</v>
      </c>
      <c r="BE261" s="150">
        <f>IF(N261="základní",J261,0)</f>
        <v>0</v>
      </c>
      <c r="BF261" s="150">
        <f>IF(N261="snížená",J261,0)</f>
        <v>0</v>
      </c>
      <c r="BG261" s="150">
        <f>IF(N261="zákl. přenesená",J261,0)</f>
        <v>0</v>
      </c>
      <c r="BH261" s="150">
        <f>IF(N261="sníž. přenesená",J261,0)</f>
        <v>0</v>
      </c>
      <c r="BI261" s="150">
        <f>IF(N261="nulová",J261,0)</f>
        <v>0</v>
      </c>
      <c r="BJ261" s="17" t="s">
        <v>92</v>
      </c>
      <c r="BK261" s="150">
        <f>ROUND(I261*H261,2)</f>
        <v>0</v>
      </c>
      <c r="BL261" s="17" t="s">
        <v>164</v>
      </c>
      <c r="BM261" s="149" t="s">
        <v>447</v>
      </c>
    </row>
    <row r="262" spans="1:65" s="2" customFormat="1" x14ac:dyDescent="0.2">
      <c r="A262" s="32"/>
      <c r="B262" s="33"/>
      <c r="C262" s="32"/>
      <c r="D262" s="151" t="s">
        <v>166</v>
      </c>
      <c r="E262" s="32"/>
      <c r="F262" s="152" t="s">
        <v>448</v>
      </c>
      <c r="G262" s="32"/>
      <c r="H262" s="32"/>
      <c r="I262" s="153"/>
      <c r="J262" s="32"/>
      <c r="K262" s="32"/>
      <c r="L262" s="33"/>
      <c r="M262" s="154"/>
      <c r="N262" s="155"/>
      <c r="O262" s="53"/>
      <c r="P262" s="53"/>
      <c r="Q262" s="53"/>
      <c r="R262" s="53"/>
      <c r="S262" s="53"/>
      <c r="T262" s="54"/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T262" s="17" t="s">
        <v>166</v>
      </c>
      <c r="AU262" s="17" t="s">
        <v>92</v>
      </c>
    </row>
    <row r="263" spans="1:65" s="13" customFormat="1" x14ac:dyDescent="0.2">
      <c r="B263" s="156"/>
      <c r="D263" s="157" t="s">
        <v>168</v>
      </c>
      <c r="E263" s="158" t="s">
        <v>3</v>
      </c>
      <c r="F263" s="159" t="s">
        <v>449</v>
      </c>
      <c r="H263" s="158" t="s">
        <v>3</v>
      </c>
      <c r="I263" s="160"/>
      <c r="L263" s="156"/>
      <c r="M263" s="161"/>
      <c r="N263" s="162"/>
      <c r="O263" s="162"/>
      <c r="P263" s="162"/>
      <c r="Q263" s="162"/>
      <c r="R263" s="162"/>
      <c r="S263" s="162"/>
      <c r="T263" s="163"/>
      <c r="AT263" s="158" t="s">
        <v>168</v>
      </c>
      <c r="AU263" s="158" t="s">
        <v>92</v>
      </c>
      <c r="AV263" s="13" t="s">
        <v>78</v>
      </c>
      <c r="AW263" s="13" t="s">
        <v>32</v>
      </c>
      <c r="AX263" s="13" t="s">
        <v>70</v>
      </c>
      <c r="AY263" s="158" t="s">
        <v>157</v>
      </c>
    </row>
    <row r="264" spans="1:65" s="13" customFormat="1" x14ac:dyDescent="0.2">
      <c r="B264" s="156"/>
      <c r="D264" s="157" t="s">
        <v>168</v>
      </c>
      <c r="E264" s="158" t="s">
        <v>3</v>
      </c>
      <c r="F264" s="159" t="s">
        <v>450</v>
      </c>
      <c r="H264" s="158" t="s">
        <v>3</v>
      </c>
      <c r="I264" s="160"/>
      <c r="L264" s="156"/>
      <c r="M264" s="161"/>
      <c r="N264" s="162"/>
      <c r="O264" s="162"/>
      <c r="P264" s="162"/>
      <c r="Q264" s="162"/>
      <c r="R264" s="162"/>
      <c r="S264" s="162"/>
      <c r="T264" s="163"/>
      <c r="AT264" s="158" t="s">
        <v>168</v>
      </c>
      <c r="AU264" s="158" t="s">
        <v>92</v>
      </c>
      <c r="AV264" s="13" t="s">
        <v>78</v>
      </c>
      <c r="AW264" s="13" t="s">
        <v>32</v>
      </c>
      <c r="AX264" s="13" t="s">
        <v>70</v>
      </c>
      <c r="AY264" s="158" t="s">
        <v>157</v>
      </c>
    </row>
    <row r="265" spans="1:65" s="14" customFormat="1" x14ac:dyDescent="0.2">
      <c r="B265" s="164"/>
      <c r="D265" s="157" t="s">
        <v>168</v>
      </c>
      <c r="E265" s="165" t="s">
        <v>3</v>
      </c>
      <c r="F265" s="166" t="s">
        <v>451</v>
      </c>
      <c r="H265" s="167">
        <v>246.6</v>
      </c>
      <c r="I265" s="168"/>
      <c r="L265" s="164"/>
      <c r="M265" s="169"/>
      <c r="N265" s="170"/>
      <c r="O265" s="170"/>
      <c r="P265" s="170"/>
      <c r="Q265" s="170"/>
      <c r="R265" s="170"/>
      <c r="S265" s="170"/>
      <c r="T265" s="171"/>
      <c r="AT265" s="165" t="s">
        <v>168</v>
      </c>
      <c r="AU265" s="165" t="s">
        <v>92</v>
      </c>
      <c r="AV265" s="14" t="s">
        <v>92</v>
      </c>
      <c r="AW265" s="14" t="s">
        <v>32</v>
      </c>
      <c r="AX265" s="14" t="s">
        <v>78</v>
      </c>
      <c r="AY265" s="165" t="s">
        <v>157</v>
      </c>
    </row>
    <row r="266" spans="1:65" s="12" customFormat="1" ht="22.9" customHeight="1" x14ac:dyDescent="0.2">
      <c r="B266" s="124"/>
      <c r="D266" s="125" t="s">
        <v>69</v>
      </c>
      <c r="E266" s="135" t="s">
        <v>164</v>
      </c>
      <c r="F266" s="135" t="s">
        <v>452</v>
      </c>
      <c r="I266" s="127"/>
      <c r="J266" s="136">
        <f>BK266</f>
        <v>0</v>
      </c>
      <c r="L266" s="124"/>
      <c r="M266" s="129"/>
      <c r="N266" s="130"/>
      <c r="O266" s="130"/>
      <c r="P266" s="131">
        <f>SUM(P267:P314)</f>
        <v>0</v>
      </c>
      <c r="Q266" s="130"/>
      <c r="R266" s="131">
        <f>SUM(R267:R314)</f>
        <v>249.84638595999999</v>
      </c>
      <c r="S266" s="130"/>
      <c r="T266" s="132">
        <f>SUM(T267:T314)</f>
        <v>0</v>
      </c>
      <c r="AR266" s="125" t="s">
        <v>78</v>
      </c>
      <c r="AT266" s="133" t="s">
        <v>69</v>
      </c>
      <c r="AU266" s="133" t="s">
        <v>78</v>
      </c>
      <c r="AY266" s="125" t="s">
        <v>157</v>
      </c>
      <c r="BK266" s="134">
        <f>SUM(BK267:BK314)</f>
        <v>0</v>
      </c>
    </row>
    <row r="267" spans="1:65" s="2" customFormat="1" ht="37.9" customHeight="1" x14ac:dyDescent="0.2">
      <c r="A267" s="32"/>
      <c r="B267" s="137"/>
      <c r="C267" s="138" t="s">
        <v>453</v>
      </c>
      <c r="D267" s="138" t="s">
        <v>159</v>
      </c>
      <c r="E267" s="139" t="s">
        <v>454</v>
      </c>
      <c r="F267" s="140" t="s">
        <v>455</v>
      </c>
      <c r="G267" s="141" t="s">
        <v>286</v>
      </c>
      <c r="H267" s="142">
        <v>267</v>
      </c>
      <c r="I267" s="143"/>
      <c r="J267" s="144">
        <f>ROUND(I267*H267,2)</f>
        <v>0</v>
      </c>
      <c r="K267" s="140" t="s">
        <v>163</v>
      </c>
      <c r="L267" s="33"/>
      <c r="M267" s="145" t="s">
        <v>3</v>
      </c>
      <c r="N267" s="146" t="s">
        <v>42</v>
      </c>
      <c r="O267" s="53"/>
      <c r="P267" s="147">
        <f>O267*H267</f>
        <v>0</v>
      </c>
      <c r="Q267" s="147">
        <v>0.33074999999999999</v>
      </c>
      <c r="R267" s="147">
        <f>Q267*H267</f>
        <v>88.310249999999996</v>
      </c>
      <c r="S267" s="147">
        <v>0</v>
      </c>
      <c r="T267" s="148">
        <f>S267*H267</f>
        <v>0</v>
      </c>
      <c r="U267" s="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R267" s="149" t="s">
        <v>164</v>
      </c>
      <c r="AT267" s="149" t="s">
        <v>159</v>
      </c>
      <c r="AU267" s="149" t="s">
        <v>92</v>
      </c>
      <c r="AY267" s="17" t="s">
        <v>157</v>
      </c>
      <c r="BE267" s="150">
        <f>IF(N267="základní",J267,0)</f>
        <v>0</v>
      </c>
      <c r="BF267" s="150">
        <f>IF(N267="snížená",J267,0)</f>
        <v>0</v>
      </c>
      <c r="BG267" s="150">
        <f>IF(N267="zákl. přenesená",J267,0)</f>
        <v>0</v>
      </c>
      <c r="BH267" s="150">
        <f>IF(N267="sníž. přenesená",J267,0)</f>
        <v>0</v>
      </c>
      <c r="BI267" s="150">
        <f>IF(N267="nulová",J267,0)</f>
        <v>0</v>
      </c>
      <c r="BJ267" s="17" t="s">
        <v>92</v>
      </c>
      <c r="BK267" s="150">
        <f>ROUND(I267*H267,2)</f>
        <v>0</v>
      </c>
      <c r="BL267" s="17" t="s">
        <v>164</v>
      </c>
      <c r="BM267" s="149" t="s">
        <v>456</v>
      </c>
    </row>
    <row r="268" spans="1:65" s="2" customFormat="1" x14ac:dyDescent="0.2">
      <c r="A268" s="32"/>
      <c r="B268" s="33"/>
      <c r="C268" s="32"/>
      <c r="D268" s="151" t="s">
        <v>166</v>
      </c>
      <c r="E268" s="32"/>
      <c r="F268" s="152" t="s">
        <v>457</v>
      </c>
      <c r="G268" s="32"/>
      <c r="H268" s="32"/>
      <c r="I268" s="153"/>
      <c r="J268" s="32"/>
      <c r="K268" s="32"/>
      <c r="L268" s="33"/>
      <c r="M268" s="154"/>
      <c r="N268" s="155"/>
      <c r="O268" s="53"/>
      <c r="P268" s="53"/>
      <c r="Q268" s="53"/>
      <c r="R268" s="53"/>
      <c r="S268" s="53"/>
      <c r="T268" s="54"/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T268" s="17" t="s">
        <v>166</v>
      </c>
      <c r="AU268" s="17" t="s">
        <v>92</v>
      </c>
    </row>
    <row r="269" spans="1:65" s="13" customFormat="1" x14ac:dyDescent="0.2">
      <c r="B269" s="156"/>
      <c r="D269" s="157" t="s">
        <v>168</v>
      </c>
      <c r="E269" s="158" t="s">
        <v>3</v>
      </c>
      <c r="F269" s="159" t="s">
        <v>458</v>
      </c>
      <c r="H269" s="158" t="s">
        <v>3</v>
      </c>
      <c r="I269" s="160"/>
      <c r="L269" s="156"/>
      <c r="M269" s="161"/>
      <c r="N269" s="162"/>
      <c r="O269" s="162"/>
      <c r="P269" s="162"/>
      <c r="Q269" s="162"/>
      <c r="R269" s="162"/>
      <c r="S269" s="162"/>
      <c r="T269" s="163"/>
      <c r="AT269" s="158" t="s">
        <v>168</v>
      </c>
      <c r="AU269" s="158" t="s">
        <v>92</v>
      </c>
      <c r="AV269" s="13" t="s">
        <v>78</v>
      </c>
      <c r="AW269" s="13" t="s">
        <v>32</v>
      </c>
      <c r="AX269" s="13" t="s">
        <v>70</v>
      </c>
      <c r="AY269" s="158" t="s">
        <v>157</v>
      </c>
    </row>
    <row r="270" spans="1:65" s="13" customFormat="1" x14ac:dyDescent="0.2">
      <c r="B270" s="156"/>
      <c r="D270" s="157" t="s">
        <v>168</v>
      </c>
      <c r="E270" s="158" t="s">
        <v>3</v>
      </c>
      <c r="F270" s="159" t="s">
        <v>459</v>
      </c>
      <c r="H270" s="158" t="s">
        <v>3</v>
      </c>
      <c r="I270" s="160"/>
      <c r="L270" s="156"/>
      <c r="M270" s="161"/>
      <c r="N270" s="162"/>
      <c r="O270" s="162"/>
      <c r="P270" s="162"/>
      <c r="Q270" s="162"/>
      <c r="R270" s="162"/>
      <c r="S270" s="162"/>
      <c r="T270" s="163"/>
      <c r="AT270" s="158" t="s">
        <v>168</v>
      </c>
      <c r="AU270" s="158" t="s">
        <v>92</v>
      </c>
      <c r="AV270" s="13" t="s">
        <v>78</v>
      </c>
      <c r="AW270" s="13" t="s">
        <v>32</v>
      </c>
      <c r="AX270" s="13" t="s">
        <v>70</v>
      </c>
      <c r="AY270" s="158" t="s">
        <v>157</v>
      </c>
    </row>
    <row r="271" spans="1:65" s="13" customFormat="1" x14ac:dyDescent="0.2">
      <c r="B271" s="156"/>
      <c r="D271" s="157" t="s">
        <v>168</v>
      </c>
      <c r="E271" s="158" t="s">
        <v>3</v>
      </c>
      <c r="F271" s="159" t="s">
        <v>460</v>
      </c>
      <c r="H271" s="158" t="s">
        <v>3</v>
      </c>
      <c r="I271" s="160"/>
      <c r="L271" s="156"/>
      <c r="M271" s="161"/>
      <c r="N271" s="162"/>
      <c r="O271" s="162"/>
      <c r="P271" s="162"/>
      <c r="Q271" s="162"/>
      <c r="R271" s="162"/>
      <c r="S271" s="162"/>
      <c r="T271" s="163"/>
      <c r="AT271" s="158" t="s">
        <v>168</v>
      </c>
      <c r="AU271" s="158" t="s">
        <v>92</v>
      </c>
      <c r="AV271" s="13" t="s">
        <v>78</v>
      </c>
      <c r="AW271" s="13" t="s">
        <v>32</v>
      </c>
      <c r="AX271" s="13" t="s">
        <v>70</v>
      </c>
      <c r="AY271" s="158" t="s">
        <v>157</v>
      </c>
    </row>
    <row r="272" spans="1:65" s="13" customFormat="1" x14ac:dyDescent="0.2">
      <c r="B272" s="156"/>
      <c r="D272" s="157" t="s">
        <v>168</v>
      </c>
      <c r="E272" s="158" t="s">
        <v>3</v>
      </c>
      <c r="F272" s="159" t="s">
        <v>461</v>
      </c>
      <c r="H272" s="158" t="s">
        <v>3</v>
      </c>
      <c r="I272" s="160"/>
      <c r="L272" s="156"/>
      <c r="M272" s="161"/>
      <c r="N272" s="162"/>
      <c r="O272" s="162"/>
      <c r="P272" s="162"/>
      <c r="Q272" s="162"/>
      <c r="R272" s="162"/>
      <c r="S272" s="162"/>
      <c r="T272" s="163"/>
      <c r="AT272" s="158" t="s">
        <v>168</v>
      </c>
      <c r="AU272" s="158" t="s">
        <v>92</v>
      </c>
      <c r="AV272" s="13" t="s">
        <v>78</v>
      </c>
      <c r="AW272" s="13" t="s">
        <v>32</v>
      </c>
      <c r="AX272" s="13" t="s">
        <v>70</v>
      </c>
      <c r="AY272" s="158" t="s">
        <v>157</v>
      </c>
    </row>
    <row r="273" spans="1:65" s="13" customFormat="1" x14ac:dyDescent="0.2">
      <c r="B273" s="156"/>
      <c r="D273" s="157" t="s">
        <v>168</v>
      </c>
      <c r="E273" s="158" t="s">
        <v>3</v>
      </c>
      <c r="F273" s="159" t="s">
        <v>462</v>
      </c>
      <c r="H273" s="158" t="s">
        <v>3</v>
      </c>
      <c r="I273" s="160"/>
      <c r="L273" s="156"/>
      <c r="M273" s="161"/>
      <c r="N273" s="162"/>
      <c r="O273" s="162"/>
      <c r="P273" s="162"/>
      <c r="Q273" s="162"/>
      <c r="R273" s="162"/>
      <c r="S273" s="162"/>
      <c r="T273" s="163"/>
      <c r="AT273" s="158" t="s">
        <v>168</v>
      </c>
      <c r="AU273" s="158" t="s">
        <v>92</v>
      </c>
      <c r="AV273" s="13" t="s">
        <v>78</v>
      </c>
      <c r="AW273" s="13" t="s">
        <v>32</v>
      </c>
      <c r="AX273" s="13" t="s">
        <v>70</v>
      </c>
      <c r="AY273" s="158" t="s">
        <v>157</v>
      </c>
    </row>
    <row r="274" spans="1:65" s="13" customFormat="1" x14ac:dyDescent="0.2">
      <c r="B274" s="156"/>
      <c r="D274" s="157" t="s">
        <v>168</v>
      </c>
      <c r="E274" s="158" t="s">
        <v>3</v>
      </c>
      <c r="F274" s="159" t="s">
        <v>463</v>
      </c>
      <c r="H274" s="158" t="s">
        <v>3</v>
      </c>
      <c r="I274" s="160"/>
      <c r="L274" s="156"/>
      <c r="M274" s="161"/>
      <c r="N274" s="162"/>
      <c r="O274" s="162"/>
      <c r="P274" s="162"/>
      <c r="Q274" s="162"/>
      <c r="R274" s="162"/>
      <c r="S274" s="162"/>
      <c r="T274" s="163"/>
      <c r="AT274" s="158" t="s">
        <v>168</v>
      </c>
      <c r="AU274" s="158" t="s">
        <v>92</v>
      </c>
      <c r="AV274" s="13" t="s">
        <v>78</v>
      </c>
      <c r="AW274" s="13" t="s">
        <v>32</v>
      </c>
      <c r="AX274" s="13" t="s">
        <v>70</v>
      </c>
      <c r="AY274" s="158" t="s">
        <v>157</v>
      </c>
    </row>
    <row r="275" spans="1:65" s="14" customFormat="1" x14ac:dyDescent="0.2">
      <c r="B275" s="164"/>
      <c r="D275" s="157" t="s">
        <v>168</v>
      </c>
      <c r="E275" s="165" t="s">
        <v>3</v>
      </c>
      <c r="F275" s="166" t="s">
        <v>464</v>
      </c>
      <c r="H275" s="167">
        <v>267</v>
      </c>
      <c r="I275" s="168"/>
      <c r="L275" s="164"/>
      <c r="M275" s="169"/>
      <c r="N275" s="170"/>
      <c r="O275" s="170"/>
      <c r="P275" s="170"/>
      <c r="Q275" s="170"/>
      <c r="R275" s="170"/>
      <c r="S275" s="170"/>
      <c r="T275" s="171"/>
      <c r="AT275" s="165" t="s">
        <v>168</v>
      </c>
      <c r="AU275" s="165" t="s">
        <v>92</v>
      </c>
      <c r="AV275" s="14" t="s">
        <v>92</v>
      </c>
      <c r="AW275" s="14" t="s">
        <v>32</v>
      </c>
      <c r="AX275" s="14" t="s">
        <v>78</v>
      </c>
      <c r="AY275" s="165" t="s">
        <v>157</v>
      </c>
    </row>
    <row r="276" spans="1:65" s="2" customFormat="1" ht="24.2" customHeight="1" x14ac:dyDescent="0.2">
      <c r="A276" s="32"/>
      <c r="B276" s="137"/>
      <c r="C276" s="138" t="s">
        <v>465</v>
      </c>
      <c r="D276" s="138" t="s">
        <v>159</v>
      </c>
      <c r="E276" s="139" t="s">
        <v>466</v>
      </c>
      <c r="F276" s="140" t="s">
        <v>467</v>
      </c>
      <c r="G276" s="141" t="s">
        <v>162</v>
      </c>
      <c r="H276" s="142">
        <v>35.372</v>
      </c>
      <c r="I276" s="143"/>
      <c r="J276" s="144">
        <f>ROUND(I276*H276,2)</f>
        <v>0</v>
      </c>
      <c r="K276" s="140" t="s">
        <v>163</v>
      </c>
      <c r="L276" s="33"/>
      <c r="M276" s="145" t="s">
        <v>3</v>
      </c>
      <c r="N276" s="146" t="s">
        <v>42</v>
      </c>
      <c r="O276" s="53"/>
      <c r="P276" s="147">
        <f>O276*H276</f>
        <v>0</v>
      </c>
      <c r="Q276" s="147">
        <v>2.45343</v>
      </c>
      <c r="R276" s="147">
        <f>Q276*H276</f>
        <v>86.782725959999993</v>
      </c>
      <c r="S276" s="147">
        <v>0</v>
      </c>
      <c r="T276" s="148">
        <f>S276*H276</f>
        <v>0</v>
      </c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R276" s="149" t="s">
        <v>164</v>
      </c>
      <c r="AT276" s="149" t="s">
        <v>159</v>
      </c>
      <c r="AU276" s="149" t="s">
        <v>92</v>
      </c>
      <c r="AY276" s="17" t="s">
        <v>157</v>
      </c>
      <c r="BE276" s="150">
        <f>IF(N276="základní",J276,0)</f>
        <v>0</v>
      </c>
      <c r="BF276" s="150">
        <f>IF(N276="snížená",J276,0)</f>
        <v>0</v>
      </c>
      <c r="BG276" s="150">
        <f>IF(N276="zákl. přenesená",J276,0)</f>
        <v>0</v>
      </c>
      <c r="BH276" s="150">
        <f>IF(N276="sníž. přenesená",J276,0)</f>
        <v>0</v>
      </c>
      <c r="BI276" s="150">
        <f>IF(N276="nulová",J276,0)</f>
        <v>0</v>
      </c>
      <c r="BJ276" s="17" t="s">
        <v>92</v>
      </c>
      <c r="BK276" s="150">
        <f>ROUND(I276*H276,2)</f>
        <v>0</v>
      </c>
      <c r="BL276" s="17" t="s">
        <v>164</v>
      </c>
      <c r="BM276" s="149" t="s">
        <v>468</v>
      </c>
    </row>
    <row r="277" spans="1:65" s="2" customFormat="1" x14ac:dyDescent="0.2">
      <c r="A277" s="32"/>
      <c r="B277" s="33"/>
      <c r="C277" s="32"/>
      <c r="D277" s="151" t="s">
        <v>166</v>
      </c>
      <c r="E277" s="32"/>
      <c r="F277" s="152" t="s">
        <v>469</v>
      </c>
      <c r="G277" s="32"/>
      <c r="H277" s="32"/>
      <c r="I277" s="153"/>
      <c r="J277" s="32"/>
      <c r="K277" s="32"/>
      <c r="L277" s="33"/>
      <c r="M277" s="154"/>
      <c r="N277" s="155"/>
      <c r="O277" s="53"/>
      <c r="P277" s="53"/>
      <c r="Q277" s="53"/>
      <c r="R277" s="53"/>
      <c r="S277" s="53"/>
      <c r="T277" s="54"/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T277" s="17" t="s">
        <v>166</v>
      </c>
      <c r="AU277" s="17" t="s">
        <v>92</v>
      </c>
    </row>
    <row r="278" spans="1:65" s="14" customFormat="1" x14ac:dyDescent="0.2">
      <c r="B278" s="164"/>
      <c r="D278" s="157" t="s">
        <v>168</v>
      </c>
      <c r="E278" s="165" t="s">
        <v>3</v>
      </c>
      <c r="F278" s="166" t="s">
        <v>470</v>
      </c>
      <c r="H278" s="167">
        <v>35.372</v>
      </c>
      <c r="I278" s="168"/>
      <c r="L278" s="164"/>
      <c r="M278" s="169"/>
      <c r="N278" s="170"/>
      <c r="O278" s="170"/>
      <c r="P278" s="170"/>
      <c r="Q278" s="170"/>
      <c r="R278" s="170"/>
      <c r="S278" s="170"/>
      <c r="T278" s="171"/>
      <c r="AT278" s="165" t="s">
        <v>168</v>
      </c>
      <c r="AU278" s="165" t="s">
        <v>92</v>
      </c>
      <c r="AV278" s="14" t="s">
        <v>92</v>
      </c>
      <c r="AW278" s="14" t="s">
        <v>32</v>
      </c>
      <c r="AX278" s="14" t="s">
        <v>78</v>
      </c>
      <c r="AY278" s="165" t="s">
        <v>157</v>
      </c>
    </row>
    <row r="279" spans="1:65" s="2" customFormat="1" ht="21.75" customHeight="1" x14ac:dyDescent="0.2">
      <c r="A279" s="32"/>
      <c r="B279" s="137"/>
      <c r="C279" s="138" t="s">
        <v>471</v>
      </c>
      <c r="D279" s="138" t="s">
        <v>159</v>
      </c>
      <c r="E279" s="139" t="s">
        <v>472</v>
      </c>
      <c r="F279" s="140" t="s">
        <v>473</v>
      </c>
      <c r="G279" s="141" t="s">
        <v>286</v>
      </c>
      <c r="H279" s="142">
        <v>162.5</v>
      </c>
      <c r="I279" s="143"/>
      <c r="J279" s="144">
        <f>ROUND(I279*H279,2)</f>
        <v>0</v>
      </c>
      <c r="K279" s="140" t="s">
        <v>163</v>
      </c>
      <c r="L279" s="33"/>
      <c r="M279" s="145" t="s">
        <v>3</v>
      </c>
      <c r="N279" s="146" t="s">
        <v>42</v>
      </c>
      <c r="O279" s="53"/>
      <c r="P279" s="147">
        <f>O279*H279</f>
        <v>0</v>
      </c>
      <c r="Q279" s="147">
        <v>5.3299999999999997E-3</v>
      </c>
      <c r="R279" s="147">
        <f>Q279*H279</f>
        <v>0.86612499999999992</v>
      </c>
      <c r="S279" s="147">
        <v>0</v>
      </c>
      <c r="T279" s="148">
        <f>S279*H279</f>
        <v>0</v>
      </c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R279" s="149" t="s">
        <v>164</v>
      </c>
      <c r="AT279" s="149" t="s">
        <v>159</v>
      </c>
      <c r="AU279" s="149" t="s">
        <v>92</v>
      </c>
      <c r="AY279" s="17" t="s">
        <v>157</v>
      </c>
      <c r="BE279" s="150">
        <f>IF(N279="základní",J279,0)</f>
        <v>0</v>
      </c>
      <c r="BF279" s="150">
        <f>IF(N279="snížená",J279,0)</f>
        <v>0</v>
      </c>
      <c r="BG279" s="150">
        <f>IF(N279="zákl. přenesená",J279,0)</f>
        <v>0</v>
      </c>
      <c r="BH279" s="150">
        <f>IF(N279="sníž. přenesená",J279,0)</f>
        <v>0</v>
      </c>
      <c r="BI279" s="150">
        <f>IF(N279="nulová",J279,0)</f>
        <v>0</v>
      </c>
      <c r="BJ279" s="17" t="s">
        <v>92</v>
      </c>
      <c r="BK279" s="150">
        <f>ROUND(I279*H279,2)</f>
        <v>0</v>
      </c>
      <c r="BL279" s="17" t="s">
        <v>164</v>
      </c>
      <c r="BM279" s="149" t="s">
        <v>474</v>
      </c>
    </row>
    <row r="280" spans="1:65" s="2" customFormat="1" x14ac:dyDescent="0.2">
      <c r="A280" s="32"/>
      <c r="B280" s="33"/>
      <c r="C280" s="32"/>
      <c r="D280" s="151" t="s">
        <v>166</v>
      </c>
      <c r="E280" s="32"/>
      <c r="F280" s="152" t="s">
        <v>475</v>
      </c>
      <c r="G280" s="32"/>
      <c r="H280" s="32"/>
      <c r="I280" s="153"/>
      <c r="J280" s="32"/>
      <c r="K280" s="32"/>
      <c r="L280" s="33"/>
      <c r="M280" s="154"/>
      <c r="N280" s="155"/>
      <c r="O280" s="53"/>
      <c r="P280" s="53"/>
      <c r="Q280" s="53"/>
      <c r="R280" s="53"/>
      <c r="S280" s="53"/>
      <c r="T280" s="54"/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T280" s="17" t="s">
        <v>166</v>
      </c>
      <c r="AU280" s="17" t="s">
        <v>92</v>
      </c>
    </row>
    <row r="281" spans="1:65" s="14" customFormat="1" x14ac:dyDescent="0.2">
      <c r="B281" s="164"/>
      <c r="D281" s="157" t="s">
        <v>168</v>
      </c>
      <c r="E281" s="165" t="s">
        <v>3</v>
      </c>
      <c r="F281" s="166" t="s">
        <v>476</v>
      </c>
      <c r="H281" s="167">
        <v>162.5</v>
      </c>
      <c r="I281" s="168"/>
      <c r="L281" s="164"/>
      <c r="M281" s="169"/>
      <c r="N281" s="170"/>
      <c r="O281" s="170"/>
      <c r="P281" s="170"/>
      <c r="Q281" s="170"/>
      <c r="R281" s="170"/>
      <c r="S281" s="170"/>
      <c r="T281" s="171"/>
      <c r="AT281" s="165" t="s">
        <v>168</v>
      </c>
      <c r="AU281" s="165" t="s">
        <v>92</v>
      </c>
      <c r="AV281" s="14" t="s">
        <v>92</v>
      </c>
      <c r="AW281" s="14" t="s">
        <v>32</v>
      </c>
      <c r="AX281" s="14" t="s">
        <v>78</v>
      </c>
      <c r="AY281" s="165" t="s">
        <v>157</v>
      </c>
    </row>
    <row r="282" spans="1:65" s="2" customFormat="1" ht="24.2" customHeight="1" x14ac:dyDescent="0.2">
      <c r="A282" s="32"/>
      <c r="B282" s="137"/>
      <c r="C282" s="138" t="s">
        <v>477</v>
      </c>
      <c r="D282" s="138" t="s">
        <v>159</v>
      </c>
      <c r="E282" s="139" t="s">
        <v>478</v>
      </c>
      <c r="F282" s="140" t="s">
        <v>479</v>
      </c>
      <c r="G282" s="141" t="s">
        <v>286</v>
      </c>
      <c r="H282" s="142">
        <v>162.5</v>
      </c>
      <c r="I282" s="143"/>
      <c r="J282" s="144">
        <f>ROUND(I282*H282,2)</f>
        <v>0</v>
      </c>
      <c r="K282" s="140" t="s">
        <v>163</v>
      </c>
      <c r="L282" s="33"/>
      <c r="M282" s="145" t="s">
        <v>3</v>
      </c>
      <c r="N282" s="146" t="s">
        <v>42</v>
      </c>
      <c r="O282" s="53"/>
      <c r="P282" s="147">
        <f>O282*H282</f>
        <v>0</v>
      </c>
      <c r="Q282" s="147">
        <v>0</v>
      </c>
      <c r="R282" s="147">
        <f>Q282*H282</f>
        <v>0</v>
      </c>
      <c r="S282" s="147">
        <v>0</v>
      </c>
      <c r="T282" s="148">
        <f>S282*H282</f>
        <v>0</v>
      </c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R282" s="149" t="s">
        <v>164</v>
      </c>
      <c r="AT282" s="149" t="s">
        <v>159</v>
      </c>
      <c r="AU282" s="149" t="s">
        <v>92</v>
      </c>
      <c r="AY282" s="17" t="s">
        <v>157</v>
      </c>
      <c r="BE282" s="150">
        <f>IF(N282="základní",J282,0)</f>
        <v>0</v>
      </c>
      <c r="BF282" s="150">
        <f>IF(N282="snížená",J282,0)</f>
        <v>0</v>
      </c>
      <c r="BG282" s="150">
        <f>IF(N282="zákl. přenesená",J282,0)</f>
        <v>0</v>
      </c>
      <c r="BH282" s="150">
        <f>IF(N282="sníž. přenesená",J282,0)</f>
        <v>0</v>
      </c>
      <c r="BI282" s="150">
        <f>IF(N282="nulová",J282,0)</f>
        <v>0</v>
      </c>
      <c r="BJ282" s="17" t="s">
        <v>92</v>
      </c>
      <c r="BK282" s="150">
        <f>ROUND(I282*H282,2)</f>
        <v>0</v>
      </c>
      <c r="BL282" s="17" t="s">
        <v>164</v>
      </c>
      <c r="BM282" s="149" t="s">
        <v>480</v>
      </c>
    </row>
    <row r="283" spans="1:65" s="2" customFormat="1" x14ac:dyDescent="0.2">
      <c r="A283" s="32"/>
      <c r="B283" s="33"/>
      <c r="C283" s="32"/>
      <c r="D283" s="151" t="s">
        <v>166</v>
      </c>
      <c r="E283" s="32"/>
      <c r="F283" s="152" t="s">
        <v>481</v>
      </c>
      <c r="G283" s="32"/>
      <c r="H283" s="32"/>
      <c r="I283" s="153"/>
      <c r="J283" s="32"/>
      <c r="K283" s="32"/>
      <c r="L283" s="33"/>
      <c r="M283" s="154"/>
      <c r="N283" s="155"/>
      <c r="O283" s="53"/>
      <c r="P283" s="53"/>
      <c r="Q283" s="53"/>
      <c r="R283" s="53"/>
      <c r="S283" s="53"/>
      <c r="T283" s="54"/>
      <c r="U283" s="32"/>
      <c r="V283" s="32"/>
      <c r="W283" s="32"/>
      <c r="X283" s="32"/>
      <c r="Y283" s="32"/>
      <c r="Z283" s="32"/>
      <c r="AA283" s="32"/>
      <c r="AB283" s="32"/>
      <c r="AC283" s="32"/>
      <c r="AD283" s="32"/>
      <c r="AE283" s="32"/>
      <c r="AT283" s="17" t="s">
        <v>166</v>
      </c>
      <c r="AU283" s="17" t="s">
        <v>92</v>
      </c>
    </row>
    <row r="284" spans="1:65" s="2" customFormat="1" ht="24.2" customHeight="1" x14ac:dyDescent="0.2">
      <c r="A284" s="32"/>
      <c r="B284" s="137"/>
      <c r="C284" s="138" t="s">
        <v>482</v>
      </c>
      <c r="D284" s="138" t="s">
        <v>159</v>
      </c>
      <c r="E284" s="139" t="s">
        <v>483</v>
      </c>
      <c r="F284" s="140" t="s">
        <v>484</v>
      </c>
      <c r="G284" s="141" t="s">
        <v>286</v>
      </c>
      <c r="H284" s="142">
        <v>162.5</v>
      </c>
      <c r="I284" s="143"/>
      <c r="J284" s="144">
        <f>ROUND(I284*H284,2)</f>
        <v>0</v>
      </c>
      <c r="K284" s="140" t="s">
        <v>163</v>
      </c>
      <c r="L284" s="33"/>
      <c r="M284" s="145" t="s">
        <v>3</v>
      </c>
      <c r="N284" s="146" t="s">
        <v>42</v>
      </c>
      <c r="O284" s="53"/>
      <c r="P284" s="147">
        <f>O284*H284</f>
        <v>0</v>
      </c>
      <c r="Q284" s="147">
        <v>8.8000000000000003E-4</v>
      </c>
      <c r="R284" s="147">
        <f>Q284*H284</f>
        <v>0.14300000000000002</v>
      </c>
      <c r="S284" s="147">
        <v>0</v>
      </c>
      <c r="T284" s="148">
        <f>S284*H284</f>
        <v>0</v>
      </c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R284" s="149" t="s">
        <v>164</v>
      </c>
      <c r="AT284" s="149" t="s">
        <v>159</v>
      </c>
      <c r="AU284" s="149" t="s">
        <v>92</v>
      </c>
      <c r="AY284" s="17" t="s">
        <v>157</v>
      </c>
      <c r="BE284" s="150">
        <f>IF(N284="základní",J284,0)</f>
        <v>0</v>
      </c>
      <c r="BF284" s="150">
        <f>IF(N284="snížená",J284,0)</f>
        <v>0</v>
      </c>
      <c r="BG284" s="150">
        <f>IF(N284="zákl. přenesená",J284,0)</f>
        <v>0</v>
      </c>
      <c r="BH284" s="150">
        <f>IF(N284="sníž. přenesená",J284,0)</f>
        <v>0</v>
      </c>
      <c r="BI284" s="150">
        <f>IF(N284="nulová",J284,0)</f>
        <v>0</v>
      </c>
      <c r="BJ284" s="17" t="s">
        <v>92</v>
      </c>
      <c r="BK284" s="150">
        <f>ROUND(I284*H284,2)</f>
        <v>0</v>
      </c>
      <c r="BL284" s="17" t="s">
        <v>164</v>
      </c>
      <c r="BM284" s="149" t="s">
        <v>485</v>
      </c>
    </row>
    <row r="285" spans="1:65" s="2" customFormat="1" x14ac:dyDescent="0.2">
      <c r="A285" s="32"/>
      <c r="B285" s="33"/>
      <c r="C285" s="32"/>
      <c r="D285" s="151" t="s">
        <v>166</v>
      </c>
      <c r="E285" s="32"/>
      <c r="F285" s="152" t="s">
        <v>486</v>
      </c>
      <c r="G285" s="32"/>
      <c r="H285" s="32"/>
      <c r="I285" s="153"/>
      <c r="J285" s="32"/>
      <c r="K285" s="32"/>
      <c r="L285" s="33"/>
      <c r="M285" s="154"/>
      <c r="N285" s="155"/>
      <c r="O285" s="53"/>
      <c r="P285" s="53"/>
      <c r="Q285" s="53"/>
      <c r="R285" s="53"/>
      <c r="S285" s="53"/>
      <c r="T285" s="54"/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T285" s="17" t="s">
        <v>166</v>
      </c>
      <c r="AU285" s="17" t="s">
        <v>92</v>
      </c>
    </row>
    <row r="286" spans="1:65" s="2" customFormat="1" ht="24.2" customHeight="1" x14ac:dyDescent="0.2">
      <c r="A286" s="32"/>
      <c r="B286" s="137"/>
      <c r="C286" s="138" t="s">
        <v>487</v>
      </c>
      <c r="D286" s="138" t="s">
        <v>159</v>
      </c>
      <c r="E286" s="139" t="s">
        <v>488</v>
      </c>
      <c r="F286" s="140" t="s">
        <v>489</v>
      </c>
      <c r="G286" s="141" t="s">
        <v>286</v>
      </c>
      <c r="H286" s="142">
        <v>162.5</v>
      </c>
      <c r="I286" s="143"/>
      <c r="J286" s="144">
        <f>ROUND(I286*H286,2)</f>
        <v>0</v>
      </c>
      <c r="K286" s="140" t="s">
        <v>163</v>
      </c>
      <c r="L286" s="33"/>
      <c r="M286" s="145" t="s">
        <v>3</v>
      </c>
      <c r="N286" s="146" t="s">
        <v>42</v>
      </c>
      <c r="O286" s="53"/>
      <c r="P286" s="147">
        <f>O286*H286</f>
        <v>0</v>
      </c>
      <c r="Q286" s="147">
        <v>0</v>
      </c>
      <c r="R286" s="147">
        <f>Q286*H286</f>
        <v>0</v>
      </c>
      <c r="S286" s="147">
        <v>0</v>
      </c>
      <c r="T286" s="148">
        <f>S286*H286</f>
        <v>0</v>
      </c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R286" s="149" t="s">
        <v>164</v>
      </c>
      <c r="AT286" s="149" t="s">
        <v>159</v>
      </c>
      <c r="AU286" s="149" t="s">
        <v>92</v>
      </c>
      <c r="AY286" s="17" t="s">
        <v>157</v>
      </c>
      <c r="BE286" s="150">
        <f>IF(N286="základní",J286,0)</f>
        <v>0</v>
      </c>
      <c r="BF286" s="150">
        <f>IF(N286="snížená",J286,0)</f>
        <v>0</v>
      </c>
      <c r="BG286" s="150">
        <f>IF(N286="zákl. přenesená",J286,0)</f>
        <v>0</v>
      </c>
      <c r="BH286" s="150">
        <f>IF(N286="sníž. přenesená",J286,0)</f>
        <v>0</v>
      </c>
      <c r="BI286" s="150">
        <f>IF(N286="nulová",J286,0)</f>
        <v>0</v>
      </c>
      <c r="BJ286" s="17" t="s">
        <v>92</v>
      </c>
      <c r="BK286" s="150">
        <f>ROUND(I286*H286,2)</f>
        <v>0</v>
      </c>
      <c r="BL286" s="17" t="s">
        <v>164</v>
      </c>
      <c r="BM286" s="149" t="s">
        <v>490</v>
      </c>
    </row>
    <row r="287" spans="1:65" s="2" customFormat="1" x14ac:dyDescent="0.2">
      <c r="A287" s="32"/>
      <c r="B287" s="33"/>
      <c r="C287" s="32"/>
      <c r="D287" s="151" t="s">
        <v>166</v>
      </c>
      <c r="E287" s="32"/>
      <c r="F287" s="152" t="s">
        <v>491</v>
      </c>
      <c r="G287" s="32"/>
      <c r="H287" s="32"/>
      <c r="I287" s="153"/>
      <c r="J287" s="32"/>
      <c r="K287" s="32"/>
      <c r="L287" s="33"/>
      <c r="M287" s="154"/>
      <c r="N287" s="155"/>
      <c r="O287" s="53"/>
      <c r="P287" s="53"/>
      <c r="Q287" s="53"/>
      <c r="R287" s="53"/>
      <c r="S287" s="53"/>
      <c r="T287" s="54"/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T287" s="17" t="s">
        <v>166</v>
      </c>
      <c r="AU287" s="17" t="s">
        <v>92</v>
      </c>
    </row>
    <row r="288" spans="1:65" s="2" customFormat="1" ht="44.25" customHeight="1" x14ac:dyDescent="0.2">
      <c r="A288" s="32"/>
      <c r="B288" s="137"/>
      <c r="C288" s="138" t="s">
        <v>492</v>
      </c>
      <c r="D288" s="138" t="s">
        <v>159</v>
      </c>
      <c r="E288" s="139" t="s">
        <v>493</v>
      </c>
      <c r="F288" s="140" t="s">
        <v>494</v>
      </c>
      <c r="G288" s="141" t="s">
        <v>197</v>
      </c>
      <c r="H288" s="142">
        <v>3.8</v>
      </c>
      <c r="I288" s="143"/>
      <c r="J288" s="144">
        <f>ROUND(I288*H288,2)</f>
        <v>0</v>
      </c>
      <c r="K288" s="140" t="s">
        <v>163</v>
      </c>
      <c r="L288" s="33"/>
      <c r="M288" s="145" t="s">
        <v>3</v>
      </c>
      <c r="N288" s="146" t="s">
        <v>42</v>
      </c>
      <c r="O288" s="53"/>
      <c r="P288" s="147">
        <f>O288*H288</f>
        <v>0</v>
      </c>
      <c r="Q288" s="147">
        <v>1.05555</v>
      </c>
      <c r="R288" s="147">
        <f>Q288*H288</f>
        <v>4.0110899999999994</v>
      </c>
      <c r="S288" s="147">
        <v>0</v>
      </c>
      <c r="T288" s="148">
        <f>S288*H288</f>
        <v>0</v>
      </c>
      <c r="U288" s="32"/>
      <c r="V288" s="32"/>
      <c r="W288" s="32"/>
      <c r="X288" s="32"/>
      <c r="Y288" s="32"/>
      <c r="Z288" s="32"/>
      <c r="AA288" s="32"/>
      <c r="AB288" s="32"/>
      <c r="AC288" s="32"/>
      <c r="AD288" s="32"/>
      <c r="AE288" s="32"/>
      <c r="AR288" s="149" t="s">
        <v>164</v>
      </c>
      <c r="AT288" s="149" t="s">
        <v>159</v>
      </c>
      <c r="AU288" s="149" t="s">
        <v>92</v>
      </c>
      <c r="AY288" s="17" t="s">
        <v>157</v>
      </c>
      <c r="BE288" s="150">
        <f>IF(N288="základní",J288,0)</f>
        <v>0</v>
      </c>
      <c r="BF288" s="150">
        <f>IF(N288="snížená",J288,0)</f>
        <v>0</v>
      </c>
      <c r="BG288" s="150">
        <f>IF(N288="zákl. přenesená",J288,0)</f>
        <v>0</v>
      </c>
      <c r="BH288" s="150">
        <f>IF(N288="sníž. přenesená",J288,0)</f>
        <v>0</v>
      </c>
      <c r="BI288" s="150">
        <f>IF(N288="nulová",J288,0)</f>
        <v>0</v>
      </c>
      <c r="BJ288" s="17" t="s">
        <v>92</v>
      </c>
      <c r="BK288" s="150">
        <f>ROUND(I288*H288,2)</f>
        <v>0</v>
      </c>
      <c r="BL288" s="17" t="s">
        <v>164</v>
      </c>
      <c r="BM288" s="149" t="s">
        <v>495</v>
      </c>
    </row>
    <row r="289" spans="1:65" s="2" customFormat="1" x14ac:dyDescent="0.2">
      <c r="A289" s="32"/>
      <c r="B289" s="33"/>
      <c r="C289" s="32"/>
      <c r="D289" s="151" t="s">
        <v>166</v>
      </c>
      <c r="E289" s="32"/>
      <c r="F289" s="152" t="s">
        <v>496</v>
      </c>
      <c r="G289" s="32"/>
      <c r="H289" s="32"/>
      <c r="I289" s="153"/>
      <c r="J289" s="32"/>
      <c r="K289" s="32"/>
      <c r="L289" s="33"/>
      <c r="M289" s="154"/>
      <c r="N289" s="155"/>
      <c r="O289" s="53"/>
      <c r="P289" s="53"/>
      <c r="Q289" s="53"/>
      <c r="R289" s="53"/>
      <c r="S289" s="53"/>
      <c r="T289" s="54"/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T289" s="17" t="s">
        <v>166</v>
      </c>
      <c r="AU289" s="17" t="s">
        <v>92</v>
      </c>
    </row>
    <row r="290" spans="1:65" s="2" customFormat="1" ht="24.2" customHeight="1" x14ac:dyDescent="0.2">
      <c r="A290" s="32"/>
      <c r="B290" s="137"/>
      <c r="C290" s="138" t="s">
        <v>497</v>
      </c>
      <c r="D290" s="138" t="s">
        <v>159</v>
      </c>
      <c r="E290" s="139" t="s">
        <v>498</v>
      </c>
      <c r="F290" s="140" t="s">
        <v>499</v>
      </c>
      <c r="G290" s="141" t="s">
        <v>231</v>
      </c>
      <c r="H290" s="142">
        <v>70</v>
      </c>
      <c r="I290" s="143"/>
      <c r="J290" s="144">
        <f>ROUND(I290*H290,2)</f>
        <v>0</v>
      </c>
      <c r="K290" s="140" t="s">
        <v>163</v>
      </c>
      <c r="L290" s="33"/>
      <c r="M290" s="145" t="s">
        <v>3</v>
      </c>
      <c r="N290" s="146" t="s">
        <v>42</v>
      </c>
      <c r="O290" s="53"/>
      <c r="P290" s="147">
        <f>O290*H290</f>
        <v>0</v>
      </c>
      <c r="Q290" s="147">
        <v>1.7260000000000001E-2</v>
      </c>
      <c r="R290" s="147">
        <f>Q290*H290</f>
        <v>1.2082000000000002</v>
      </c>
      <c r="S290" s="147">
        <v>0</v>
      </c>
      <c r="T290" s="148">
        <f>S290*H290</f>
        <v>0</v>
      </c>
      <c r="U290" s="32"/>
      <c r="V290" s="32"/>
      <c r="W290" s="32"/>
      <c r="X290" s="32"/>
      <c r="Y290" s="32"/>
      <c r="Z290" s="32"/>
      <c r="AA290" s="32"/>
      <c r="AB290" s="32"/>
      <c r="AC290" s="32"/>
      <c r="AD290" s="32"/>
      <c r="AE290" s="32"/>
      <c r="AR290" s="149" t="s">
        <v>164</v>
      </c>
      <c r="AT290" s="149" t="s">
        <v>159</v>
      </c>
      <c r="AU290" s="149" t="s">
        <v>92</v>
      </c>
      <c r="AY290" s="17" t="s">
        <v>157</v>
      </c>
      <c r="BE290" s="150">
        <f>IF(N290="základní",J290,0)</f>
        <v>0</v>
      </c>
      <c r="BF290" s="150">
        <f>IF(N290="snížená",J290,0)</f>
        <v>0</v>
      </c>
      <c r="BG290" s="150">
        <f>IF(N290="zákl. přenesená",J290,0)</f>
        <v>0</v>
      </c>
      <c r="BH290" s="150">
        <f>IF(N290="sníž. přenesená",J290,0)</f>
        <v>0</v>
      </c>
      <c r="BI290" s="150">
        <f>IF(N290="nulová",J290,0)</f>
        <v>0</v>
      </c>
      <c r="BJ290" s="17" t="s">
        <v>92</v>
      </c>
      <c r="BK290" s="150">
        <f>ROUND(I290*H290,2)</f>
        <v>0</v>
      </c>
      <c r="BL290" s="17" t="s">
        <v>164</v>
      </c>
      <c r="BM290" s="149" t="s">
        <v>500</v>
      </c>
    </row>
    <row r="291" spans="1:65" s="2" customFormat="1" x14ac:dyDescent="0.2">
      <c r="A291" s="32"/>
      <c r="B291" s="33"/>
      <c r="C291" s="32"/>
      <c r="D291" s="151" t="s">
        <v>166</v>
      </c>
      <c r="E291" s="32"/>
      <c r="F291" s="152" t="s">
        <v>501</v>
      </c>
      <c r="G291" s="32"/>
      <c r="H291" s="32"/>
      <c r="I291" s="153"/>
      <c r="J291" s="32"/>
      <c r="K291" s="32"/>
      <c r="L291" s="33"/>
      <c r="M291" s="154"/>
      <c r="N291" s="155"/>
      <c r="O291" s="53"/>
      <c r="P291" s="53"/>
      <c r="Q291" s="53"/>
      <c r="R291" s="53"/>
      <c r="S291" s="53"/>
      <c r="T291" s="54"/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T291" s="17" t="s">
        <v>166</v>
      </c>
      <c r="AU291" s="17" t="s">
        <v>92</v>
      </c>
    </row>
    <row r="292" spans="1:65" s="13" customFormat="1" x14ac:dyDescent="0.2">
      <c r="B292" s="156"/>
      <c r="D292" s="157" t="s">
        <v>168</v>
      </c>
      <c r="E292" s="158" t="s">
        <v>3</v>
      </c>
      <c r="F292" s="159" t="s">
        <v>502</v>
      </c>
      <c r="H292" s="158" t="s">
        <v>3</v>
      </c>
      <c r="I292" s="160"/>
      <c r="L292" s="156"/>
      <c r="M292" s="161"/>
      <c r="N292" s="162"/>
      <c r="O292" s="162"/>
      <c r="P292" s="162"/>
      <c r="Q292" s="162"/>
      <c r="R292" s="162"/>
      <c r="S292" s="162"/>
      <c r="T292" s="163"/>
      <c r="AT292" s="158" t="s">
        <v>168</v>
      </c>
      <c r="AU292" s="158" t="s">
        <v>92</v>
      </c>
      <c r="AV292" s="13" t="s">
        <v>78</v>
      </c>
      <c r="AW292" s="13" t="s">
        <v>32</v>
      </c>
      <c r="AX292" s="13" t="s">
        <v>70</v>
      </c>
      <c r="AY292" s="158" t="s">
        <v>157</v>
      </c>
    </row>
    <row r="293" spans="1:65" s="14" customFormat="1" x14ac:dyDescent="0.2">
      <c r="B293" s="164"/>
      <c r="D293" s="157" t="s">
        <v>168</v>
      </c>
      <c r="E293" s="165" t="s">
        <v>3</v>
      </c>
      <c r="F293" s="166" t="s">
        <v>503</v>
      </c>
      <c r="H293" s="167">
        <v>70</v>
      </c>
      <c r="I293" s="168"/>
      <c r="L293" s="164"/>
      <c r="M293" s="169"/>
      <c r="N293" s="170"/>
      <c r="O293" s="170"/>
      <c r="P293" s="170"/>
      <c r="Q293" s="170"/>
      <c r="R293" s="170"/>
      <c r="S293" s="170"/>
      <c r="T293" s="171"/>
      <c r="AT293" s="165" t="s">
        <v>168</v>
      </c>
      <c r="AU293" s="165" t="s">
        <v>92</v>
      </c>
      <c r="AV293" s="14" t="s">
        <v>92</v>
      </c>
      <c r="AW293" s="14" t="s">
        <v>32</v>
      </c>
      <c r="AX293" s="14" t="s">
        <v>78</v>
      </c>
      <c r="AY293" s="165" t="s">
        <v>157</v>
      </c>
    </row>
    <row r="294" spans="1:65" s="2" customFormat="1" ht="16.5" customHeight="1" x14ac:dyDescent="0.2">
      <c r="A294" s="32"/>
      <c r="B294" s="137"/>
      <c r="C294" s="138" t="s">
        <v>504</v>
      </c>
      <c r="D294" s="138" t="s">
        <v>159</v>
      </c>
      <c r="E294" s="139" t="s">
        <v>505</v>
      </c>
      <c r="F294" s="140" t="s">
        <v>506</v>
      </c>
      <c r="G294" s="141" t="s">
        <v>162</v>
      </c>
      <c r="H294" s="142">
        <v>11.8</v>
      </c>
      <c r="I294" s="143"/>
      <c r="J294" s="144">
        <f>ROUND(I294*H294,2)</f>
        <v>0</v>
      </c>
      <c r="K294" s="140" t="s">
        <v>163</v>
      </c>
      <c r="L294" s="33"/>
      <c r="M294" s="145" t="s">
        <v>3</v>
      </c>
      <c r="N294" s="146" t="s">
        <v>42</v>
      </c>
      <c r="O294" s="53"/>
      <c r="P294" s="147">
        <f>O294*H294</f>
        <v>0</v>
      </c>
      <c r="Q294" s="147">
        <v>2.4533999999999998</v>
      </c>
      <c r="R294" s="147">
        <f>Q294*H294</f>
        <v>28.950119999999998</v>
      </c>
      <c r="S294" s="147">
        <v>0</v>
      </c>
      <c r="T294" s="148">
        <f>S294*H294</f>
        <v>0</v>
      </c>
      <c r="U294" s="32"/>
      <c r="V294" s="32"/>
      <c r="W294" s="32"/>
      <c r="X294" s="32"/>
      <c r="Y294" s="32"/>
      <c r="Z294" s="32"/>
      <c r="AA294" s="32"/>
      <c r="AB294" s="32"/>
      <c r="AC294" s="32"/>
      <c r="AD294" s="32"/>
      <c r="AE294" s="32"/>
      <c r="AR294" s="149" t="s">
        <v>164</v>
      </c>
      <c r="AT294" s="149" t="s">
        <v>159</v>
      </c>
      <c r="AU294" s="149" t="s">
        <v>92</v>
      </c>
      <c r="AY294" s="17" t="s">
        <v>157</v>
      </c>
      <c r="BE294" s="150">
        <f>IF(N294="základní",J294,0)</f>
        <v>0</v>
      </c>
      <c r="BF294" s="150">
        <f>IF(N294="snížená",J294,0)</f>
        <v>0</v>
      </c>
      <c r="BG294" s="150">
        <f>IF(N294="zákl. přenesená",J294,0)</f>
        <v>0</v>
      </c>
      <c r="BH294" s="150">
        <f>IF(N294="sníž. přenesená",J294,0)</f>
        <v>0</v>
      </c>
      <c r="BI294" s="150">
        <f>IF(N294="nulová",J294,0)</f>
        <v>0</v>
      </c>
      <c r="BJ294" s="17" t="s">
        <v>92</v>
      </c>
      <c r="BK294" s="150">
        <f>ROUND(I294*H294,2)</f>
        <v>0</v>
      </c>
      <c r="BL294" s="17" t="s">
        <v>164</v>
      </c>
      <c r="BM294" s="149" t="s">
        <v>507</v>
      </c>
    </row>
    <row r="295" spans="1:65" s="2" customFormat="1" x14ac:dyDescent="0.2">
      <c r="A295" s="32"/>
      <c r="B295" s="33"/>
      <c r="C295" s="32"/>
      <c r="D295" s="151" t="s">
        <v>166</v>
      </c>
      <c r="E295" s="32"/>
      <c r="F295" s="152" t="s">
        <v>508</v>
      </c>
      <c r="G295" s="32"/>
      <c r="H295" s="32"/>
      <c r="I295" s="153"/>
      <c r="J295" s="32"/>
      <c r="K295" s="32"/>
      <c r="L295" s="33"/>
      <c r="M295" s="154"/>
      <c r="N295" s="155"/>
      <c r="O295" s="53"/>
      <c r="P295" s="53"/>
      <c r="Q295" s="53"/>
      <c r="R295" s="53"/>
      <c r="S295" s="53"/>
      <c r="T295" s="54"/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T295" s="17" t="s">
        <v>166</v>
      </c>
      <c r="AU295" s="17" t="s">
        <v>92</v>
      </c>
    </row>
    <row r="296" spans="1:65" s="14" customFormat="1" x14ac:dyDescent="0.2">
      <c r="B296" s="164"/>
      <c r="D296" s="157" t="s">
        <v>168</v>
      </c>
      <c r="E296" s="165" t="s">
        <v>3</v>
      </c>
      <c r="F296" s="166" t="s">
        <v>509</v>
      </c>
      <c r="H296" s="167">
        <v>11.8</v>
      </c>
      <c r="I296" s="168"/>
      <c r="L296" s="164"/>
      <c r="M296" s="169"/>
      <c r="N296" s="170"/>
      <c r="O296" s="170"/>
      <c r="P296" s="170"/>
      <c r="Q296" s="170"/>
      <c r="R296" s="170"/>
      <c r="S296" s="170"/>
      <c r="T296" s="171"/>
      <c r="AT296" s="165" t="s">
        <v>168</v>
      </c>
      <c r="AU296" s="165" t="s">
        <v>92</v>
      </c>
      <c r="AV296" s="14" t="s">
        <v>92</v>
      </c>
      <c r="AW296" s="14" t="s">
        <v>32</v>
      </c>
      <c r="AX296" s="14" t="s">
        <v>78</v>
      </c>
      <c r="AY296" s="165" t="s">
        <v>157</v>
      </c>
    </row>
    <row r="297" spans="1:65" s="2" customFormat="1" ht="16.5" customHeight="1" x14ac:dyDescent="0.2">
      <c r="A297" s="32"/>
      <c r="B297" s="137"/>
      <c r="C297" s="138" t="s">
        <v>510</v>
      </c>
      <c r="D297" s="138" t="s">
        <v>159</v>
      </c>
      <c r="E297" s="139" t="s">
        <v>511</v>
      </c>
      <c r="F297" s="140" t="s">
        <v>512</v>
      </c>
      <c r="G297" s="141" t="s">
        <v>286</v>
      </c>
      <c r="H297" s="142">
        <v>23.75</v>
      </c>
      <c r="I297" s="143"/>
      <c r="J297" s="144">
        <f>ROUND(I297*H297,2)</f>
        <v>0</v>
      </c>
      <c r="K297" s="140" t="s">
        <v>163</v>
      </c>
      <c r="L297" s="33"/>
      <c r="M297" s="145" t="s">
        <v>3</v>
      </c>
      <c r="N297" s="146" t="s">
        <v>42</v>
      </c>
      <c r="O297" s="53"/>
      <c r="P297" s="147">
        <f>O297*H297</f>
        <v>0</v>
      </c>
      <c r="Q297" s="147">
        <v>5.7600000000000004E-3</v>
      </c>
      <c r="R297" s="147">
        <f>Q297*H297</f>
        <v>0.1368</v>
      </c>
      <c r="S297" s="147">
        <v>0</v>
      </c>
      <c r="T297" s="148">
        <f>S297*H297</f>
        <v>0</v>
      </c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R297" s="149" t="s">
        <v>164</v>
      </c>
      <c r="AT297" s="149" t="s">
        <v>159</v>
      </c>
      <c r="AU297" s="149" t="s">
        <v>92</v>
      </c>
      <c r="AY297" s="17" t="s">
        <v>157</v>
      </c>
      <c r="BE297" s="150">
        <f>IF(N297="základní",J297,0)</f>
        <v>0</v>
      </c>
      <c r="BF297" s="150">
        <f>IF(N297="snížená",J297,0)</f>
        <v>0</v>
      </c>
      <c r="BG297" s="150">
        <f>IF(N297="zákl. přenesená",J297,0)</f>
        <v>0</v>
      </c>
      <c r="BH297" s="150">
        <f>IF(N297="sníž. přenesená",J297,0)</f>
        <v>0</v>
      </c>
      <c r="BI297" s="150">
        <f>IF(N297="nulová",J297,0)</f>
        <v>0</v>
      </c>
      <c r="BJ297" s="17" t="s">
        <v>92</v>
      </c>
      <c r="BK297" s="150">
        <f>ROUND(I297*H297,2)</f>
        <v>0</v>
      </c>
      <c r="BL297" s="17" t="s">
        <v>164</v>
      </c>
      <c r="BM297" s="149" t="s">
        <v>513</v>
      </c>
    </row>
    <row r="298" spans="1:65" s="2" customFormat="1" x14ac:dyDescent="0.2">
      <c r="A298" s="32"/>
      <c r="B298" s="33"/>
      <c r="C298" s="32"/>
      <c r="D298" s="151" t="s">
        <v>166</v>
      </c>
      <c r="E298" s="32"/>
      <c r="F298" s="152" t="s">
        <v>514</v>
      </c>
      <c r="G298" s="32"/>
      <c r="H298" s="32"/>
      <c r="I298" s="153"/>
      <c r="J298" s="32"/>
      <c r="K298" s="32"/>
      <c r="L298" s="33"/>
      <c r="M298" s="154"/>
      <c r="N298" s="155"/>
      <c r="O298" s="53"/>
      <c r="P298" s="53"/>
      <c r="Q298" s="53"/>
      <c r="R298" s="53"/>
      <c r="S298" s="53"/>
      <c r="T298" s="54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T298" s="17" t="s">
        <v>166</v>
      </c>
      <c r="AU298" s="17" t="s">
        <v>92</v>
      </c>
    </row>
    <row r="299" spans="1:65" s="14" customFormat="1" x14ac:dyDescent="0.2">
      <c r="B299" s="164"/>
      <c r="D299" s="157" t="s">
        <v>168</v>
      </c>
      <c r="E299" s="165" t="s">
        <v>3</v>
      </c>
      <c r="F299" s="166" t="s">
        <v>515</v>
      </c>
      <c r="H299" s="167">
        <v>23.75</v>
      </c>
      <c r="I299" s="168"/>
      <c r="L299" s="164"/>
      <c r="M299" s="169"/>
      <c r="N299" s="170"/>
      <c r="O299" s="170"/>
      <c r="P299" s="170"/>
      <c r="Q299" s="170"/>
      <c r="R299" s="170"/>
      <c r="S299" s="170"/>
      <c r="T299" s="171"/>
      <c r="AT299" s="165" t="s">
        <v>168</v>
      </c>
      <c r="AU299" s="165" t="s">
        <v>92</v>
      </c>
      <c r="AV299" s="14" t="s">
        <v>92</v>
      </c>
      <c r="AW299" s="14" t="s">
        <v>32</v>
      </c>
      <c r="AX299" s="14" t="s">
        <v>78</v>
      </c>
      <c r="AY299" s="165" t="s">
        <v>157</v>
      </c>
    </row>
    <row r="300" spans="1:65" s="2" customFormat="1" ht="16.5" customHeight="1" x14ac:dyDescent="0.2">
      <c r="A300" s="32"/>
      <c r="B300" s="137"/>
      <c r="C300" s="138" t="s">
        <v>516</v>
      </c>
      <c r="D300" s="138" t="s">
        <v>159</v>
      </c>
      <c r="E300" s="139" t="s">
        <v>517</v>
      </c>
      <c r="F300" s="140" t="s">
        <v>518</v>
      </c>
      <c r="G300" s="141" t="s">
        <v>286</v>
      </c>
      <c r="H300" s="142">
        <v>23.75</v>
      </c>
      <c r="I300" s="143"/>
      <c r="J300" s="144">
        <f>ROUND(I300*H300,2)</f>
        <v>0</v>
      </c>
      <c r="K300" s="140" t="s">
        <v>163</v>
      </c>
      <c r="L300" s="33"/>
      <c r="M300" s="145" t="s">
        <v>3</v>
      </c>
      <c r="N300" s="146" t="s">
        <v>42</v>
      </c>
      <c r="O300" s="53"/>
      <c r="P300" s="147">
        <f>O300*H300</f>
        <v>0</v>
      </c>
      <c r="Q300" s="147">
        <v>0</v>
      </c>
      <c r="R300" s="147">
        <f>Q300*H300</f>
        <v>0</v>
      </c>
      <c r="S300" s="147">
        <v>0</v>
      </c>
      <c r="T300" s="148">
        <f>S300*H300</f>
        <v>0</v>
      </c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R300" s="149" t="s">
        <v>164</v>
      </c>
      <c r="AT300" s="149" t="s">
        <v>159</v>
      </c>
      <c r="AU300" s="149" t="s">
        <v>92</v>
      </c>
      <c r="AY300" s="17" t="s">
        <v>157</v>
      </c>
      <c r="BE300" s="150">
        <f>IF(N300="základní",J300,0)</f>
        <v>0</v>
      </c>
      <c r="BF300" s="150">
        <f>IF(N300="snížená",J300,0)</f>
        <v>0</v>
      </c>
      <c r="BG300" s="150">
        <f>IF(N300="zákl. přenesená",J300,0)</f>
        <v>0</v>
      </c>
      <c r="BH300" s="150">
        <f>IF(N300="sníž. přenesená",J300,0)</f>
        <v>0</v>
      </c>
      <c r="BI300" s="150">
        <f>IF(N300="nulová",J300,0)</f>
        <v>0</v>
      </c>
      <c r="BJ300" s="17" t="s">
        <v>92</v>
      </c>
      <c r="BK300" s="150">
        <f>ROUND(I300*H300,2)</f>
        <v>0</v>
      </c>
      <c r="BL300" s="17" t="s">
        <v>164</v>
      </c>
      <c r="BM300" s="149" t="s">
        <v>519</v>
      </c>
    </row>
    <row r="301" spans="1:65" s="2" customFormat="1" x14ac:dyDescent="0.2">
      <c r="A301" s="32"/>
      <c r="B301" s="33"/>
      <c r="C301" s="32"/>
      <c r="D301" s="151" t="s">
        <v>166</v>
      </c>
      <c r="E301" s="32"/>
      <c r="F301" s="152" t="s">
        <v>520</v>
      </c>
      <c r="G301" s="32"/>
      <c r="H301" s="32"/>
      <c r="I301" s="153"/>
      <c r="J301" s="32"/>
      <c r="K301" s="32"/>
      <c r="L301" s="33"/>
      <c r="M301" s="154"/>
      <c r="N301" s="155"/>
      <c r="O301" s="53"/>
      <c r="P301" s="53"/>
      <c r="Q301" s="53"/>
      <c r="R301" s="53"/>
      <c r="S301" s="53"/>
      <c r="T301" s="54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T301" s="17" t="s">
        <v>166</v>
      </c>
      <c r="AU301" s="17" t="s">
        <v>92</v>
      </c>
    </row>
    <row r="302" spans="1:65" s="2" customFormat="1" ht="16.5" customHeight="1" x14ac:dyDescent="0.2">
      <c r="A302" s="32"/>
      <c r="B302" s="137"/>
      <c r="C302" s="138" t="s">
        <v>521</v>
      </c>
      <c r="D302" s="138" t="s">
        <v>159</v>
      </c>
      <c r="E302" s="139" t="s">
        <v>522</v>
      </c>
      <c r="F302" s="140" t="s">
        <v>523</v>
      </c>
      <c r="G302" s="141" t="s">
        <v>197</v>
      </c>
      <c r="H302" s="142">
        <v>0.8</v>
      </c>
      <c r="I302" s="143"/>
      <c r="J302" s="144">
        <f>ROUND(I302*H302,2)</f>
        <v>0</v>
      </c>
      <c r="K302" s="140" t="s">
        <v>163</v>
      </c>
      <c r="L302" s="33"/>
      <c r="M302" s="145" t="s">
        <v>3</v>
      </c>
      <c r="N302" s="146" t="s">
        <v>42</v>
      </c>
      <c r="O302" s="53"/>
      <c r="P302" s="147">
        <f>O302*H302</f>
        <v>0</v>
      </c>
      <c r="Q302" s="147">
        <v>1.05291</v>
      </c>
      <c r="R302" s="147">
        <f>Q302*H302</f>
        <v>0.84232800000000008</v>
      </c>
      <c r="S302" s="147">
        <v>0</v>
      </c>
      <c r="T302" s="148">
        <f>S302*H302</f>
        <v>0</v>
      </c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R302" s="149" t="s">
        <v>164</v>
      </c>
      <c r="AT302" s="149" t="s">
        <v>159</v>
      </c>
      <c r="AU302" s="149" t="s">
        <v>92</v>
      </c>
      <c r="AY302" s="17" t="s">
        <v>157</v>
      </c>
      <c r="BE302" s="150">
        <f>IF(N302="základní",J302,0)</f>
        <v>0</v>
      </c>
      <c r="BF302" s="150">
        <f>IF(N302="snížená",J302,0)</f>
        <v>0</v>
      </c>
      <c r="BG302" s="150">
        <f>IF(N302="zákl. přenesená",J302,0)</f>
        <v>0</v>
      </c>
      <c r="BH302" s="150">
        <f>IF(N302="sníž. přenesená",J302,0)</f>
        <v>0</v>
      </c>
      <c r="BI302" s="150">
        <f>IF(N302="nulová",J302,0)</f>
        <v>0</v>
      </c>
      <c r="BJ302" s="17" t="s">
        <v>92</v>
      </c>
      <c r="BK302" s="150">
        <f>ROUND(I302*H302,2)</f>
        <v>0</v>
      </c>
      <c r="BL302" s="17" t="s">
        <v>164</v>
      </c>
      <c r="BM302" s="149" t="s">
        <v>524</v>
      </c>
    </row>
    <row r="303" spans="1:65" s="2" customFormat="1" x14ac:dyDescent="0.2">
      <c r="A303" s="32"/>
      <c r="B303" s="33"/>
      <c r="C303" s="32"/>
      <c r="D303" s="151" t="s">
        <v>166</v>
      </c>
      <c r="E303" s="32"/>
      <c r="F303" s="152" t="s">
        <v>525</v>
      </c>
      <c r="G303" s="32"/>
      <c r="H303" s="32"/>
      <c r="I303" s="153"/>
      <c r="J303" s="32"/>
      <c r="K303" s="32"/>
      <c r="L303" s="33"/>
      <c r="M303" s="154"/>
      <c r="N303" s="155"/>
      <c r="O303" s="53"/>
      <c r="P303" s="53"/>
      <c r="Q303" s="53"/>
      <c r="R303" s="53"/>
      <c r="S303" s="53"/>
      <c r="T303" s="54"/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T303" s="17" t="s">
        <v>166</v>
      </c>
      <c r="AU303" s="17" t="s">
        <v>92</v>
      </c>
    </row>
    <row r="304" spans="1:65" s="2" customFormat="1" ht="24.2" customHeight="1" x14ac:dyDescent="0.2">
      <c r="A304" s="32"/>
      <c r="B304" s="137"/>
      <c r="C304" s="138" t="s">
        <v>526</v>
      </c>
      <c r="D304" s="138" t="s">
        <v>159</v>
      </c>
      <c r="E304" s="139" t="s">
        <v>527</v>
      </c>
      <c r="F304" s="140" t="s">
        <v>528</v>
      </c>
      <c r="G304" s="141" t="s">
        <v>162</v>
      </c>
      <c r="H304" s="142">
        <v>15</v>
      </c>
      <c r="I304" s="143"/>
      <c r="J304" s="144">
        <f>ROUND(I304*H304,2)</f>
        <v>0</v>
      </c>
      <c r="K304" s="140" t="s">
        <v>163</v>
      </c>
      <c r="L304" s="33"/>
      <c r="M304" s="145" t="s">
        <v>3</v>
      </c>
      <c r="N304" s="146" t="s">
        <v>42</v>
      </c>
      <c r="O304" s="53"/>
      <c r="P304" s="147">
        <f>O304*H304</f>
        <v>0</v>
      </c>
      <c r="Q304" s="147">
        <v>2.4533700000000001</v>
      </c>
      <c r="R304" s="147">
        <f>Q304*H304</f>
        <v>36.800550000000001</v>
      </c>
      <c r="S304" s="147">
        <v>0</v>
      </c>
      <c r="T304" s="148">
        <f>S304*H304</f>
        <v>0</v>
      </c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R304" s="149" t="s">
        <v>164</v>
      </c>
      <c r="AT304" s="149" t="s">
        <v>159</v>
      </c>
      <c r="AU304" s="149" t="s">
        <v>92</v>
      </c>
      <c r="AY304" s="17" t="s">
        <v>157</v>
      </c>
      <c r="BE304" s="150">
        <f>IF(N304="základní",J304,0)</f>
        <v>0</v>
      </c>
      <c r="BF304" s="150">
        <f>IF(N304="snížená",J304,0)</f>
        <v>0</v>
      </c>
      <c r="BG304" s="150">
        <f>IF(N304="zákl. přenesená",J304,0)</f>
        <v>0</v>
      </c>
      <c r="BH304" s="150">
        <f>IF(N304="sníž. přenesená",J304,0)</f>
        <v>0</v>
      </c>
      <c r="BI304" s="150">
        <f>IF(N304="nulová",J304,0)</f>
        <v>0</v>
      </c>
      <c r="BJ304" s="17" t="s">
        <v>92</v>
      </c>
      <c r="BK304" s="150">
        <f>ROUND(I304*H304,2)</f>
        <v>0</v>
      </c>
      <c r="BL304" s="17" t="s">
        <v>164</v>
      </c>
      <c r="BM304" s="149" t="s">
        <v>529</v>
      </c>
    </row>
    <row r="305" spans="1:65" s="2" customFormat="1" x14ac:dyDescent="0.2">
      <c r="A305" s="32"/>
      <c r="B305" s="33"/>
      <c r="C305" s="32"/>
      <c r="D305" s="151" t="s">
        <v>166</v>
      </c>
      <c r="E305" s="32"/>
      <c r="F305" s="152" t="s">
        <v>530</v>
      </c>
      <c r="G305" s="32"/>
      <c r="H305" s="32"/>
      <c r="I305" s="153"/>
      <c r="J305" s="32"/>
      <c r="K305" s="32"/>
      <c r="L305" s="33"/>
      <c r="M305" s="154"/>
      <c r="N305" s="155"/>
      <c r="O305" s="53"/>
      <c r="P305" s="53"/>
      <c r="Q305" s="53"/>
      <c r="R305" s="53"/>
      <c r="S305" s="53"/>
      <c r="T305" s="54"/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T305" s="17" t="s">
        <v>166</v>
      </c>
      <c r="AU305" s="17" t="s">
        <v>92</v>
      </c>
    </row>
    <row r="306" spans="1:65" s="14" customFormat="1" x14ac:dyDescent="0.2">
      <c r="B306" s="164"/>
      <c r="D306" s="157" t="s">
        <v>168</v>
      </c>
      <c r="E306" s="165" t="s">
        <v>3</v>
      </c>
      <c r="F306" s="166" t="s">
        <v>531</v>
      </c>
      <c r="H306" s="167">
        <v>15</v>
      </c>
      <c r="I306" s="168"/>
      <c r="L306" s="164"/>
      <c r="M306" s="169"/>
      <c r="N306" s="170"/>
      <c r="O306" s="170"/>
      <c r="P306" s="170"/>
      <c r="Q306" s="170"/>
      <c r="R306" s="170"/>
      <c r="S306" s="170"/>
      <c r="T306" s="171"/>
      <c r="AT306" s="165" t="s">
        <v>168</v>
      </c>
      <c r="AU306" s="165" t="s">
        <v>92</v>
      </c>
      <c r="AV306" s="14" t="s">
        <v>92</v>
      </c>
      <c r="AW306" s="14" t="s">
        <v>32</v>
      </c>
      <c r="AX306" s="14" t="s">
        <v>78</v>
      </c>
      <c r="AY306" s="165" t="s">
        <v>157</v>
      </c>
    </row>
    <row r="307" spans="1:65" s="2" customFormat="1" ht="24.2" customHeight="1" x14ac:dyDescent="0.2">
      <c r="A307" s="32"/>
      <c r="B307" s="137"/>
      <c r="C307" s="138" t="s">
        <v>532</v>
      </c>
      <c r="D307" s="138" t="s">
        <v>159</v>
      </c>
      <c r="E307" s="139" t="s">
        <v>533</v>
      </c>
      <c r="F307" s="140" t="s">
        <v>534</v>
      </c>
      <c r="G307" s="141" t="s">
        <v>197</v>
      </c>
      <c r="H307" s="142">
        <v>1.1000000000000001</v>
      </c>
      <c r="I307" s="143"/>
      <c r="J307" s="144">
        <f>ROUND(I307*H307,2)</f>
        <v>0</v>
      </c>
      <c r="K307" s="140" t="s">
        <v>163</v>
      </c>
      <c r="L307" s="33"/>
      <c r="M307" s="145" t="s">
        <v>3</v>
      </c>
      <c r="N307" s="146" t="s">
        <v>42</v>
      </c>
      <c r="O307" s="53"/>
      <c r="P307" s="147">
        <f>O307*H307</f>
        <v>0</v>
      </c>
      <c r="Q307" s="147">
        <v>1.0492699999999999</v>
      </c>
      <c r="R307" s="147">
        <f>Q307*H307</f>
        <v>1.1541969999999999</v>
      </c>
      <c r="S307" s="147">
        <v>0</v>
      </c>
      <c r="T307" s="148">
        <f>S307*H307</f>
        <v>0</v>
      </c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R307" s="149" t="s">
        <v>164</v>
      </c>
      <c r="AT307" s="149" t="s">
        <v>159</v>
      </c>
      <c r="AU307" s="149" t="s">
        <v>92</v>
      </c>
      <c r="AY307" s="17" t="s">
        <v>157</v>
      </c>
      <c r="BE307" s="150">
        <f>IF(N307="základní",J307,0)</f>
        <v>0</v>
      </c>
      <c r="BF307" s="150">
        <f>IF(N307="snížená",J307,0)</f>
        <v>0</v>
      </c>
      <c r="BG307" s="150">
        <f>IF(N307="zákl. přenesená",J307,0)</f>
        <v>0</v>
      </c>
      <c r="BH307" s="150">
        <f>IF(N307="sníž. přenesená",J307,0)</f>
        <v>0</v>
      </c>
      <c r="BI307" s="150">
        <f>IF(N307="nulová",J307,0)</f>
        <v>0</v>
      </c>
      <c r="BJ307" s="17" t="s">
        <v>92</v>
      </c>
      <c r="BK307" s="150">
        <f>ROUND(I307*H307,2)</f>
        <v>0</v>
      </c>
      <c r="BL307" s="17" t="s">
        <v>164</v>
      </c>
      <c r="BM307" s="149" t="s">
        <v>535</v>
      </c>
    </row>
    <row r="308" spans="1:65" s="2" customFormat="1" x14ac:dyDescent="0.2">
      <c r="A308" s="32"/>
      <c r="B308" s="33"/>
      <c r="C308" s="32"/>
      <c r="D308" s="151" t="s">
        <v>166</v>
      </c>
      <c r="E308" s="32"/>
      <c r="F308" s="152" t="s">
        <v>536</v>
      </c>
      <c r="G308" s="32"/>
      <c r="H308" s="32"/>
      <c r="I308" s="153"/>
      <c r="J308" s="32"/>
      <c r="K308" s="32"/>
      <c r="L308" s="33"/>
      <c r="M308" s="154"/>
      <c r="N308" s="155"/>
      <c r="O308" s="53"/>
      <c r="P308" s="53"/>
      <c r="Q308" s="53"/>
      <c r="R308" s="53"/>
      <c r="S308" s="53"/>
      <c r="T308" s="54"/>
      <c r="U308" s="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T308" s="17" t="s">
        <v>166</v>
      </c>
      <c r="AU308" s="17" t="s">
        <v>92</v>
      </c>
    </row>
    <row r="309" spans="1:65" s="2" customFormat="1" ht="24.2" customHeight="1" x14ac:dyDescent="0.2">
      <c r="A309" s="32"/>
      <c r="B309" s="137"/>
      <c r="C309" s="138" t="s">
        <v>537</v>
      </c>
      <c r="D309" s="138" t="s">
        <v>159</v>
      </c>
      <c r="E309" s="139" t="s">
        <v>538</v>
      </c>
      <c r="F309" s="140" t="s">
        <v>539</v>
      </c>
      <c r="G309" s="141" t="s">
        <v>286</v>
      </c>
      <c r="H309" s="142">
        <v>50</v>
      </c>
      <c r="I309" s="143"/>
      <c r="J309" s="144">
        <f>ROUND(I309*H309,2)</f>
        <v>0</v>
      </c>
      <c r="K309" s="140" t="s">
        <v>163</v>
      </c>
      <c r="L309" s="33"/>
      <c r="M309" s="145" t="s">
        <v>3</v>
      </c>
      <c r="N309" s="146" t="s">
        <v>42</v>
      </c>
      <c r="O309" s="53"/>
      <c r="P309" s="147">
        <f>O309*H309</f>
        <v>0</v>
      </c>
      <c r="Q309" s="147">
        <v>1.282E-2</v>
      </c>
      <c r="R309" s="147">
        <f>Q309*H309</f>
        <v>0.64100000000000001</v>
      </c>
      <c r="S309" s="147">
        <v>0</v>
      </c>
      <c r="T309" s="148">
        <f>S309*H309</f>
        <v>0</v>
      </c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R309" s="149" t="s">
        <v>164</v>
      </c>
      <c r="AT309" s="149" t="s">
        <v>159</v>
      </c>
      <c r="AU309" s="149" t="s">
        <v>92</v>
      </c>
      <c r="AY309" s="17" t="s">
        <v>157</v>
      </c>
      <c r="BE309" s="150">
        <f>IF(N309="základní",J309,0)</f>
        <v>0</v>
      </c>
      <c r="BF309" s="150">
        <f>IF(N309="snížená",J309,0)</f>
        <v>0</v>
      </c>
      <c r="BG309" s="150">
        <f>IF(N309="zákl. přenesená",J309,0)</f>
        <v>0</v>
      </c>
      <c r="BH309" s="150">
        <f>IF(N309="sníž. přenesená",J309,0)</f>
        <v>0</v>
      </c>
      <c r="BI309" s="150">
        <f>IF(N309="nulová",J309,0)</f>
        <v>0</v>
      </c>
      <c r="BJ309" s="17" t="s">
        <v>92</v>
      </c>
      <c r="BK309" s="150">
        <f>ROUND(I309*H309,2)</f>
        <v>0</v>
      </c>
      <c r="BL309" s="17" t="s">
        <v>164</v>
      </c>
      <c r="BM309" s="149" t="s">
        <v>540</v>
      </c>
    </row>
    <row r="310" spans="1:65" s="2" customFormat="1" x14ac:dyDescent="0.2">
      <c r="A310" s="32"/>
      <c r="B310" s="33"/>
      <c r="C310" s="32"/>
      <c r="D310" s="151" t="s">
        <v>166</v>
      </c>
      <c r="E310" s="32"/>
      <c r="F310" s="152" t="s">
        <v>541</v>
      </c>
      <c r="G310" s="32"/>
      <c r="H310" s="32"/>
      <c r="I310" s="153"/>
      <c r="J310" s="32"/>
      <c r="K310" s="32"/>
      <c r="L310" s="33"/>
      <c r="M310" s="154"/>
      <c r="N310" s="155"/>
      <c r="O310" s="53"/>
      <c r="P310" s="53"/>
      <c r="Q310" s="53"/>
      <c r="R310" s="53"/>
      <c r="S310" s="53"/>
      <c r="T310" s="54"/>
      <c r="U310" s="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T310" s="17" t="s">
        <v>166</v>
      </c>
      <c r="AU310" s="17" t="s">
        <v>92</v>
      </c>
    </row>
    <row r="311" spans="1:65" s="13" customFormat="1" x14ac:dyDescent="0.2">
      <c r="B311" s="156"/>
      <c r="D311" s="157" t="s">
        <v>168</v>
      </c>
      <c r="E311" s="158" t="s">
        <v>3</v>
      </c>
      <c r="F311" s="159" t="s">
        <v>542</v>
      </c>
      <c r="H311" s="158" t="s">
        <v>3</v>
      </c>
      <c r="I311" s="160"/>
      <c r="L311" s="156"/>
      <c r="M311" s="161"/>
      <c r="N311" s="162"/>
      <c r="O311" s="162"/>
      <c r="P311" s="162"/>
      <c r="Q311" s="162"/>
      <c r="R311" s="162"/>
      <c r="S311" s="162"/>
      <c r="T311" s="163"/>
      <c r="AT311" s="158" t="s">
        <v>168</v>
      </c>
      <c r="AU311" s="158" t="s">
        <v>92</v>
      </c>
      <c r="AV311" s="13" t="s">
        <v>78</v>
      </c>
      <c r="AW311" s="13" t="s">
        <v>32</v>
      </c>
      <c r="AX311" s="13" t="s">
        <v>70</v>
      </c>
      <c r="AY311" s="158" t="s">
        <v>157</v>
      </c>
    </row>
    <row r="312" spans="1:65" s="14" customFormat="1" x14ac:dyDescent="0.2">
      <c r="B312" s="164"/>
      <c r="D312" s="157" t="s">
        <v>168</v>
      </c>
      <c r="E312" s="165" t="s">
        <v>3</v>
      </c>
      <c r="F312" s="166" t="s">
        <v>471</v>
      </c>
      <c r="H312" s="167">
        <v>50</v>
      </c>
      <c r="I312" s="168"/>
      <c r="L312" s="164"/>
      <c r="M312" s="169"/>
      <c r="N312" s="170"/>
      <c r="O312" s="170"/>
      <c r="P312" s="170"/>
      <c r="Q312" s="170"/>
      <c r="R312" s="170"/>
      <c r="S312" s="170"/>
      <c r="T312" s="171"/>
      <c r="AT312" s="165" t="s">
        <v>168</v>
      </c>
      <c r="AU312" s="165" t="s">
        <v>92</v>
      </c>
      <c r="AV312" s="14" t="s">
        <v>92</v>
      </c>
      <c r="AW312" s="14" t="s">
        <v>32</v>
      </c>
      <c r="AX312" s="14" t="s">
        <v>78</v>
      </c>
      <c r="AY312" s="165" t="s">
        <v>157</v>
      </c>
    </row>
    <row r="313" spans="1:65" s="2" customFormat="1" ht="24.2" customHeight="1" x14ac:dyDescent="0.2">
      <c r="A313" s="32"/>
      <c r="B313" s="137"/>
      <c r="C313" s="138" t="s">
        <v>543</v>
      </c>
      <c r="D313" s="138" t="s">
        <v>159</v>
      </c>
      <c r="E313" s="139" t="s">
        <v>544</v>
      </c>
      <c r="F313" s="140" t="s">
        <v>545</v>
      </c>
      <c r="G313" s="141" t="s">
        <v>286</v>
      </c>
      <c r="H313" s="142">
        <v>50</v>
      </c>
      <c r="I313" s="143"/>
      <c r="J313" s="144">
        <f>ROUND(I313*H313,2)</f>
        <v>0</v>
      </c>
      <c r="K313" s="140" t="s">
        <v>163</v>
      </c>
      <c r="L313" s="33"/>
      <c r="M313" s="145" t="s">
        <v>3</v>
      </c>
      <c r="N313" s="146" t="s">
        <v>42</v>
      </c>
      <c r="O313" s="53"/>
      <c r="P313" s="147">
        <f>O313*H313</f>
        <v>0</v>
      </c>
      <c r="Q313" s="147">
        <v>0</v>
      </c>
      <c r="R313" s="147">
        <f>Q313*H313</f>
        <v>0</v>
      </c>
      <c r="S313" s="147">
        <v>0</v>
      </c>
      <c r="T313" s="148">
        <f>S313*H313</f>
        <v>0</v>
      </c>
      <c r="U313" s="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R313" s="149" t="s">
        <v>164</v>
      </c>
      <c r="AT313" s="149" t="s">
        <v>159</v>
      </c>
      <c r="AU313" s="149" t="s">
        <v>92</v>
      </c>
      <c r="AY313" s="17" t="s">
        <v>157</v>
      </c>
      <c r="BE313" s="150">
        <f>IF(N313="základní",J313,0)</f>
        <v>0</v>
      </c>
      <c r="BF313" s="150">
        <f>IF(N313="snížená",J313,0)</f>
        <v>0</v>
      </c>
      <c r="BG313" s="150">
        <f>IF(N313="zákl. přenesená",J313,0)</f>
        <v>0</v>
      </c>
      <c r="BH313" s="150">
        <f>IF(N313="sníž. přenesená",J313,0)</f>
        <v>0</v>
      </c>
      <c r="BI313" s="150">
        <f>IF(N313="nulová",J313,0)</f>
        <v>0</v>
      </c>
      <c r="BJ313" s="17" t="s">
        <v>92</v>
      </c>
      <c r="BK313" s="150">
        <f>ROUND(I313*H313,2)</f>
        <v>0</v>
      </c>
      <c r="BL313" s="17" t="s">
        <v>164</v>
      </c>
      <c r="BM313" s="149" t="s">
        <v>546</v>
      </c>
    </row>
    <row r="314" spans="1:65" s="2" customFormat="1" x14ac:dyDescent="0.2">
      <c r="A314" s="32"/>
      <c r="B314" s="33"/>
      <c r="C314" s="32"/>
      <c r="D314" s="151" t="s">
        <v>166</v>
      </c>
      <c r="E314" s="32"/>
      <c r="F314" s="152" t="s">
        <v>547</v>
      </c>
      <c r="G314" s="32"/>
      <c r="H314" s="32"/>
      <c r="I314" s="153"/>
      <c r="J314" s="32"/>
      <c r="K314" s="32"/>
      <c r="L314" s="33"/>
      <c r="M314" s="154"/>
      <c r="N314" s="155"/>
      <c r="O314" s="53"/>
      <c r="P314" s="53"/>
      <c r="Q314" s="53"/>
      <c r="R314" s="53"/>
      <c r="S314" s="53"/>
      <c r="T314" s="54"/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T314" s="17" t="s">
        <v>166</v>
      </c>
      <c r="AU314" s="17" t="s">
        <v>92</v>
      </c>
    </row>
    <row r="315" spans="1:65" s="12" customFormat="1" ht="22.9" customHeight="1" x14ac:dyDescent="0.2">
      <c r="B315" s="124"/>
      <c r="D315" s="125" t="s">
        <v>69</v>
      </c>
      <c r="E315" s="135" t="s">
        <v>194</v>
      </c>
      <c r="F315" s="135" t="s">
        <v>548</v>
      </c>
      <c r="I315" s="127"/>
      <c r="J315" s="136">
        <f>BK315</f>
        <v>0</v>
      </c>
      <c r="L315" s="124"/>
      <c r="M315" s="129"/>
      <c r="N315" s="130"/>
      <c r="O315" s="130"/>
      <c r="P315" s="131">
        <f>SUM(P316:P365)</f>
        <v>0</v>
      </c>
      <c r="Q315" s="130"/>
      <c r="R315" s="131">
        <f>SUM(R316:R365)</f>
        <v>618.57614321000005</v>
      </c>
      <c r="S315" s="130"/>
      <c r="T315" s="132">
        <f>SUM(T316:T365)</f>
        <v>0</v>
      </c>
      <c r="AR315" s="125" t="s">
        <v>78</v>
      </c>
      <c r="AT315" s="133" t="s">
        <v>69</v>
      </c>
      <c r="AU315" s="133" t="s">
        <v>78</v>
      </c>
      <c r="AY315" s="125" t="s">
        <v>157</v>
      </c>
      <c r="BK315" s="134">
        <f>SUM(BK316:BK365)</f>
        <v>0</v>
      </c>
    </row>
    <row r="316" spans="1:65" s="2" customFormat="1" ht="24.2" customHeight="1" x14ac:dyDescent="0.2">
      <c r="A316" s="32"/>
      <c r="B316" s="137"/>
      <c r="C316" s="138" t="s">
        <v>414</v>
      </c>
      <c r="D316" s="138" t="s">
        <v>159</v>
      </c>
      <c r="E316" s="139" t="s">
        <v>549</v>
      </c>
      <c r="F316" s="140" t="s">
        <v>550</v>
      </c>
      <c r="G316" s="141" t="s">
        <v>286</v>
      </c>
      <c r="H316" s="142">
        <v>2470</v>
      </c>
      <c r="I316" s="143"/>
      <c r="J316" s="144">
        <f>ROUND(I316*H316,2)</f>
        <v>0</v>
      </c>
      <c r="K316" s="140" t="s">
        <v>163</v>
      </c>
      <c r="L316" s="33"/>
      <c r="M316" s="145" t="s">
        <v>3</v>
      </c>
      <c r="N316" s="146" t="s">
        <v>42</v>
      </c>
      <c r="O316" s="53"/>
      <c r="P316" s="147">
        <f>O316*H316</f>
        <v>0</v>
      </c>
      <c r="Q316" s="147">
        <v>1.6279999999999999E-2</v>
      </c>
      <c r="R316" s="147">
        <f>Q316*H316</f>
        <v>40.211599999999997</v>
      </c>
      <c r="S316" s="147">
        <v>0</v>
      </c>
      <c r="T316" s="148">
        <f>S316*H316</f>
        <v>0</v>
      </c>
      <c r="U316" s="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R316" s="149" t="s">
        <v>164</v>
      </c>
      <c r="AT316" s="149" t="s">
        <v>159</v>
      </c>
      <c r="AU316" s="149" t="s">
        <v>92</v>
      </c>
      <c r="AY316" s="17" t="s">
        <v>157</v>
      </c>
      <c r="BE316" s="150">
        <f>IF(N316="základní",J316,0)</f>
        <v>0</v>
      </c>
      <c r="BF316" s="150">
        <f>IF(N316="snížená",J316,0)</f>
        <v>0</v>
      </c>
      <c r="BG316" s="150">
        <f>IF(N316="zákl. přenesená",J316,0)</f>
        <v>0</v>
      </c>
      <c r="BH316" s="150">
        <f>IF(N316="sníž. přenesená",J316,0)</f>
        <v>0</v>
      </c>
      <c r="BI316" s="150">
        <f>IF(N316="nulová",J316,0)</f>
        <v>0</v>
      </c>
      <c r="BJ316" s="17" t="s">
        <v>92</v>
      </c>
      <c r="BK316" s="150">
        <f>ROUND(I316*H316,2)</f>
        <v>0</v>
      </c>
      <c r="BL316" s="17" t="s">
        <v>164</v>
      </c>
      <c r="BM316" s="149" t="s">
        <v>551</v>
      </c>
    </row>
    <row r="317" spans="1:65" s="2" customFormat="1" x14ac:dyDescent="0.2">
      <c r="A317" s="32"/>
      <c r="B317" s="33"/>
      <c r="C317" s="32"/>
      <c r="D317" s="151" t="s">
        <v>166</v>
      </c>
      <c r="E317" s="32"/>
      <c r="F317" s="152" t="s">
        <v>552</v>
      </c>
      <c r="G317" s="32"/>
      <c r="H317" s="32"/>
      <c r="I317" s="153"/>
      <c r="J317" s="32"/>
      <c r="K317" s="32"/>
      <c r="L317" s="33"/>
      <c r="M317" s="154"/>
      <c r="N317" s="155"/>
      <c r="O317" s="53"/>
      <c r="P317" s="53"/>
      <c r="Q317" s="53"/>
      <c r="R317" s="53"/>
      <c r="S317" s="53"/>
      <c r="T317" s="54"/>
      <c r="U317" s="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T317" s="17" t="s">
        <v>166</v>
      </c>
      <c r="AU317" s="17" t="s">
        <v>92</v>
      </c>
    </row>
    <row r="318" spans="1:65" s="14" customFormat="1" x14ac:dyDescent="0.2">
      <c r="B318" s="164"/>
      <c r="D318" s="157" t="s">
        <v>168</v>
      </c>
      <c r="E318" s="165" t="s">
        <v>3</v>
      </c>
      <c r="F318" s="166" t="s">
        <v>553</v>
      </c>
      <c r="H318" s="167">
        <v>2470</v>
      </c>
      <c r="I318" s="168"/>
      <c r="L318" s="164"/>
      <c r="M318" s="169"/>
      <c r="N318" s="170"/>
      <c r="O318" s="170"/>
      <c r="P318" s="170"/>
      <c r="Q318" s="170"/>
      <c r="R318" s="170"/>
      <c r="S318" s="170"/>
      <c r="T318" s="171"/>
      <c r="AT318" s="165" t="s">
        <v>168</v>
      </c>
      <c r="AU318" s="165" t="s">
        <v>92</v>
      </c>
      <c r="AV318" s="14" t="s">
        <v>92</v>
      </c>
      <c r="AW318" s="14" t="s">
        <v>32</v>
      </c>
      <c r="AX318" s="14" t="s">
        <v>78</v>
      </c>
      <c r="AY318" s="165" t="s">
        <v>157</v>
      </c>
    </row>
    <row r="319" spans="1:65" s="2" customFormat="1" ht="24.2" customHeight="1" x14ac:dyDescent="0.2">
      <c r="A319" s="32"/>
      <c r="B319" s="137"/>
      <c r="C319" s="138" t="s">
        <v>554</v>
      </c>
      <c r="D319" s="138" t="s">
        <v>159</v>
      </c>
      <c r="E319" s="139" t="s">
        <v>555</v>
      </c>
      <c r="F319" s="140" t="s">
        <v>556</v>
      </c>
      <c r="G319" s="141" t="s">
        <v>286</v>
      </c>
      <c r="H319" s="239">
        <v>2775.5</v>
      </c>
      <c r="I319" s="143"/>
      <c r="J319" s="144">
        <f>ROUND(I319*H319,2)</f>
        <v>0</v>
      </c>
      <c r="K319" s="140" t="s">
        <v>163</v>
      </c>
      <c r="L319" s="33"/>
      <c r="M319" s="145" t="s">
        <v>3</v>
      </c>
      <c r="N319" s="146" t="s">
        <v>42</v>
      </c>
      <c r="O319" s="53"/>
      <c r="P319" s="147">
        <f>O319*H319</f>
        <v>0</v>
      </c>
      <c r="Q319" s="147">
        <v>1.6279999999999999E-2</v>
      </c>
      <c r="R319" s="147">
        <f>Q319*H319</f>
        <v>45.185139999999997</v>
      </c>
      <c r="S319" s="147">
        <v>0</v>
      </c>
      <c r="T319" s="148">
        <f>S319*H319</f>
        <v>0</v>
      </c>
      <c r="U319" s="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R319" s="149" t="s">
        <v>164</v>
      </c>
      <c r="AT319" s="149" t="s">
        <v>159</v>
      </c>
      <c r="AU319" s="149" t="s">
        <v>92</v>
      </c>
      <c r="AY319" s="17" t="s">
        <v>157</v>
      </c>
      <c r="BE319" s="150">
        <f>IF(N319="základní",J319,0)</f>
        <v>0</v>
      </c>
      <c r="BF319" s="150">
        <f>IF(N319="snížená",J319,0)</f>
        <v>0</v>
      </c>
      <c r="BG319" s="150">
        <f>IF(N319="zákl. přenesená",J319,0)</f>
        <v>0</v>
      </c>
      <c r="BH319" s="150">
        <f>IF(N319="sníž. přenesená",J319,0)</f>
        <v>0</v>
      </c>
      <c r="BI319" s="150">
        <f>IF(N319="nulová",J319,0)</f>
        <v>0</v>
      </c>
      <c r="BJ319" s="17" t="s">
        <v>92</v>
      </c>
      <c r="BK319" s="150">
        <f>ROUND(I319*H319,2)</f>
        <v>0</v>
      </c>
      <c r="BL319" s="17" t="s">
        <v>164</v>
      </c>
      <c r="BM319" s="149" t="s">
        <v>557</v>
      </c>
    </row>
    <row r="320" spans="1:65" s="2" customFormat="1" x14ac:dyDescent="0.2">
      <c r="A320" s="32"/>
      <c r="B320" s="33"/>
      <c r="C320" s="32"/>
      <c r="D320" s="151" t="s">
        <v>166</v>
      </c>
      <c r="E320" s="32"/>
      <c r="F320" s="152" t="s">
        <v>558</v>
      </c>
      <c r="G320" s="32"/>
      <c r="H320" s="32"/>
      <c r="I320" s="153"/>
      <c r="J320" s="32"/>
      <c r="K320" s="32"/>
      <c r="L320" s="33"/>
      <c r="M320" s="154"/>
      <c r="N320" s="155"/>
      <c r="O320" s="53"/>
      <c r="P320" s="53"/>
      <c r="Q320" s="53"/>
      <c r="R320" s="53"/>
      <c r="S320" s="53"/>
      <c r="T320" s="54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T320" s="17" t="s">
        <v>166</v>
      </c>
      <c r="AU320" s="17" t="s">
        <v>92</v>
      </c>
    </row>
    <row r="321" spans="1:65" s="14" customFormat="1" x14ac:dyDescent="0.2">
      <c r="B321" s="164"/>
      <c r="D321" s="157" t="s">
        <v>168</v>
      </c>
      <c r="E321" s="165" t="s">
        <v>3</v>
      </c>
      <c r="F321" s="166" t="s">
        <v>559</v>
      </c>
      <c r="H321" s="167">
        <v>2775.5</v>
      </c>
      <c r="I321" s="168"/>
      <c r="L321" s="164"/>
      <c r="M321" s="169"/>
      <c r="N321" s="170"/>
      <c r="O321" s="170"/>
      <c r="P321" s="170"/>
      <c r="Q321" s="170"/>
      <c r="R321" s="170"/>
      <c r="S321" s="170"/>
      <c r="T321" s="171"/>
      <c r="AT321" s="165" t="s">
        <v>168</v>
      </c>
      <c r="AU321" s="165" t="s">
        <v>92</v>
      </c>
      <c r="AV321" s="14" t="s">
        <v>92</v>
      </c>
      <c r="AW321" s="14" t="s">
        <v>32</v>
      </c>
      <c r="AX321" s="14" t="s">
        <v>78</v>
      </c>
      <c r="AY321" s="165" t="s">
        <v>157</v>
      </c>
    </row>
    <row r="322" spans="1:65" s="14" customFormat="1" x14ac:dyDescent="0.2">
      <c r="B322" s="164"/>
      <c r="D322" s="157" t="s">
        <v>168</v>
      </c>
      <c r="E322" s="165" t="s">
        <v>3</v>
      </c>
      <c r="F322" s="247"/>
      <c r="G322" s="244"/>
      <c r="H322" s="248"/>
      <c r="I322" s="168"/>
      <c r="L322" s="164"/>
      <c r="M322" s="169"/>
      <c r="N322" s="170"/>
      <c r="O322" s="170"/>
      <c r="P322" s="170"/>
      <c r="Q322" s="170"/>
      <c r="R322" s="170"/>
      <c r="S322" s="170"/>
      <c r="T322" s="171"/>
      <c r="AT322" s="165" t="s">
        <v>168</v>
      </c>
      <c r="AU322" s="165" t="s">
        <v>92</v>
      </c>
      <c r="AV322" s="14" t="s">
        <v>92</v>
      </c>
      <c r="AW322" s="14" t="s">
        <v>32</v>
      </c>
      <c r="AX322" s="14" t="s">
        <v>78</v>
      </c>
      <c r="AY322" s="165" t="s">
        <v>157</v>
      </c>
    </row>
    <row r="323" spans="1:65" s="209" customFormat="1" ht="24.2" customHeight="1" x14ac:dyDescent="0.2">
      <c r="B323" s="234"/>
      <c r="C323" s="235">
        <v>301</v>
      </c>
      <c r="D323" s="235" t="s">
        <v>159</v>
      </c>
      <c r="E323" s="236" t="s">
        <v>3119</v>
      </c>
      <c r="F323" s="237" t="s">
        <v>3120</v>
      </c>
      <c r="G323" s="238" t="s">
        <v>286</v>
      </c>
      <c r="H323" s="239">
        <v>264</v>
      </c>
      <c r="I323" s="143"/>
      <c r="J323" s="221">
        <f>ROUND(I323*H323,2)</f>
        <v>0</v>
      </c>
      <c r="K323" s="218" t="s">
        <v>163</v>
      </c>
      <c r="L323" s="213"/>
      <c r="M323" s="145" t="s">
        <v>3</v>
      </c>
      <c r="N323" s="240" t="s">
        <v>42</v>
      </c>
      <c r="P323" s="241">
        <f>O323*H323</f>
        <v>0</v>
      </c>
      <c r="Q323" s="241">
        <v>1.6279999999999999E-2</v>
      </c>
      <c r="R323" s="241">
        <f>Q323*H323</f>
        <v>4.2979199999999995</v>
      </c>
      <c r="S323" s="241">
        <v>0</v>
      </c>
      <c r="T323" s="224">
        <f>S323*H323</f>
        <v>0</v>
      </c>
      <c r="AR323" s="225" t="s">
        <v>164</v>
      </c>
      <c r="AT323" s="225" t="s">
        <v>159</v>
      </c>
      <c r="AU323" s="225" t="s">
        <v>92</v>
      </c>
      <c r="AY323" s="242" t="s">
        <v>157</v>
      </c>
      <c r="BE323" s="243">
        <f>IF(N323="základní",J323,0)</f>
        <v>0</v>
      </c>
      <c r="BF323" s="243">
        <f>IF(N323="snížená",J323,0)</f>
        <v>0</v>
      </c>
      <c r="BG323" s="243">
        <f>IF(N323="zákl. přenesená",J323,0)</f>
        <v>0</v>
      </c>
      <c r="BH323" s="243">
        <f>IF(N323="sníž. přenesená",J323,0)</f>
        <v>0</v>
      </c>
      <c r="BI323" s="243">
        <f>IF(N323="nulová",J323,0)</f>
        <v>0</v>
      </c>
      <c r="BJ323" s="242" t="s">
        <v>92</v>
      </c>
      <c r="BK323" s="243">
        <f>ROUND(I323*H323,2)</f>
        <v>0</v>
      </c>
      <c r="BL323" s="242" t="s">
        <v>164</v>
      </c>
      <c r="BM323" s="225" t="s">
        <v>3121</v>
      </c>
    </row>
    <row r="324" spans="1:65" s="14" customFormat="1" ht="33.75" x14ac:dyDescent="0.2">
      <c r="B324" s="164"/>
      <c r="C324" s="244"/>
      <c r="D324" s="245" t="s">
        <v>168</v>
      </c>
      <c r="E324" s="246" t="s">
        <v>3</v>
      </c>
      <c r="F324" s="247" t="s">
        <v>3078</v>
      </c>
      <c r="G324" s="244"/>
      <c r="H324" s="248">
        <v>264</v>
      </c>
      <c r="I324" s="168"/>
      <c r="L324" s="164"/>
      <c r="M324" s="169"/>
      <c r="T324" s="171"/>
      <c r="AT324" s="165" t="s">
        <v>168</v>
      </c>
      <c r="AU324" s="165" t="s">
        <v>92</v>
      </c>
      <c r="AV324" s="14" t="s">
        <v>92</v>
      </c>
      <c r="AW324" s="14" t="s">
        <v>32</v>
      </c>
      <c r="AX324" s="14" t="s">
        <v>78</v>
      </c>
      <c r="AY324" s="165" t="s">
        <v>157</v>
      </c>
    </row>
    <row r="325" spans="1:65" s="209" customFormat="1" ht="24.2" customHeight="1" x14ac:dyDescent="0.2">
      <c r="B325" s="234"/>
      <c r="C325" s="235">
        <v>320</v>
      </c>
      <c r="D325" s="235" t="s">
        <v>159</v>
      </c>
      <c r="E325" s="236" t="s">
        <v>3151</v>
      </c>
      <c r="F325" s="237" t="s">
        <v>3152</v>
      </c>
      <c r="G325" s="238" t="s">
        <v>231</v>
      </c>
      <c r="H325" s="239">
        <v>689</v>
      </c>
      <c r="I325" s="143"/>
      <c r="J325" s="221">
        <f>ROUND(I325*H325,2)</f>
        <v>0</v>
      </c>
      <c r="K325" s="218" t="s">
        <v>163</v>
      </c>
      <c r="L325" s="213"/>
      <c r="M325" s="145" t="s">
        <v>3</v>
      </c>
      <c r="N325" s="240" t="s">
        <v>42</v>
      </c>
      <c r="P325" s="241">
        <f>O325*H325</f>
        <v>0</v>
      </c>
      <c r="Q325" s="241">
        <v>1.6279999999999999E-2</v>
      </c>
      <c r="R325" s="241">
        <f>Q325*H325</f>
        <v>11.21692</v>
      </c>
      <c r="S325" s="241">
        <v>0</v>
      </c>
      <c r="T325" s="224">
        <f>S325*H325</f>
        <v>0</v>
      </c>
      <c r="AR325" s="225" t="s">
        <v>164</v>
      </c>
      <c r="AT325" s="225" t="s">
        <v>159</v>
      </c>
      <c r="AU325" s="225" t="s">
        <v>92</v>
      </c>
      <c r="AY325" s="242" t="s">
        <v>157</v>
      </c>
      <c r="BE325" s="243">
        <f>IF(N325="základní",J325,0)</f>
        <v>0</v>
      </c>
      <c r="BF325" s="243">
        <f>IF(N325="snížená",J325,0)</f>
        <v>0</v>
      </c>
      <c r="BG325" s="243">
        <f>IF(N325="zákl. přenesená",J325,0)</f>
        <v>0</v>
      </c>
      <c r="BH325" s="243">
        <f>IF(N325="sníž. přenesená",J325,0)</f>
        <v>0</v>
      </c>
      <c r="BI325" s="243">
        <f>IF(N325="nulová",J325,0)</f>
        <v>0</v>
      </c>
      <c r="BJ325" s="242" t="s">
        <v>92</v>
      </c>
      <c r="BK325" s="243">
        <f>ROUND(I325*H325,2)</f>
        <v>0</v>
      </c>
      <c r="BL325" s="242" t="s">
        <v>164</v>
      </c>
      <c r="BM325" s="225" t="s">
        <v>3121</v>
      </c>
    </row>
    <row r="326" spans="1:65" s="14" customFormat="1" ht="33.75" x14ac:dyDescent="0.2">
      <c r="B326" s="164"/>
      <c r="C326" s="244"/>
      <c r="D326" s="245" t="s">
        <v>168</v>
      </c>
      <c r="E326" s="246" t="s">
        <v>3</v>
      </c>
      <c r="F326" s="247" t="s">
        <v>3155</v>
      </c>
      <c r="G326" s="244"/>
      <c r="H326" s="248"/>
      <c r="I326" s="168"/>
      <c r="L326" s="164"/>
      <c r="M326" s="169"/>
      <c r="T326" s="171"/>
      <c r="AT326" s="165" t="s">
        <v>168</v>
      </c>
      <c r="AU326" s="165" t="s">
        <v>92</v>
      </c>
      <c r="AV326" s="14" t="s">
        <v>92</v>
      </c>
      <c r="AW326" s="14" t="s">
        <v>32</v>
      </c>
      <c r="AX326" s="14" t="s">
        <v>78</v>
      </c>
      <c r="AY326" s="165" t="s">
        <v>157</v>
      </c>
    </row>
    <row r="327" spans="1:65" s="209" customFormat="1" ht="24.2" customHeight="1" x14ac:dyDescent="0.2">
      <c r="B327" s="234"/>
      <c r="C327" s="263">
        <v>321</v>
      </c>
      <c r="D327" s="263" t="s">
        <v>159</v>
      </c>
      <c r="E327" s="264" t="s">
        <v>3153</v>
      </c>
      <c r="F327" s="265" t="s">
        <v>3154</v>
      </c>
      <c r="G327" s="266" t="s">
        <v>231</v>
      </c>
      <c r="H327" s="267">
        <v>723.45</v>
      </c>
      <c r="I327" s="177"/>
      <c r="J327" s="178">
        <f>ROUND(I327*H327,2)</f>
        <v>0</v>
      </c>
      <c r="K327" s="174"/>
      <c r="L327" s="213"/>
      <c r="M327" s="145" t="s">
        <v>3</v>
      </c>
      <c r="N327" s="240" t="s">
        <v>42</v>
      </c>
      <c r="P327" s="241">
        <f>O327*H327</f>
        <v>0</v>
      </c>
      <c r="Q327" s="241">
        <v>1.6279999999999999E-2</v>
      </c>
      <c r="R327" s="241">
        <f>Q327*H327</f>
        <v>11.777766</v>
      </c>
      <c r="S327" s="241">
        <v>0</v>
      </c>
      <c r="T327" s="224">
        <f>S327*H327</f>
        <v>0</v>
      </c>
      <c r="AR327" s="225" t="s">
        <v>164</v>
      </c>
      <c r="AT327" s="225" t="s">
        <v>159</v>
      </c>
      <c r="AU327" s="225" t="s">
        <v>92</v>
      </c>
      <c r="AY327" s="242" t="s">
        <v>157</v>
      </c>
      <c r="BE327" s="243">
        <f>IF(N327="základní",J327,0)</f>
        <v>0</v>
      </c>
      <c r="BF327" s="243">
        <f>IF(N327="snížená",J327,0)</f>
        <v>0</v>
      </c>
      <c r="BG327" s="243">
        <f>IF(N327="zákl. přenesená",J327,0)</f>
        <v>0</v>
      </c>
      <c r="BH327" s="243">
        <f>IF(N327="sníž. přenesená",J327,0)</f>
        <v>0</v>
      </c>
      <c r="BI327" s="243">
        <f>IF(N327="nulová",J327,0)</f>
        <v>0</v>
      </c>
      <c r="BJ327" s="242" t="s">
        <v>92</v>
      </c>
      <c r="BK327" s="243">
        <f>ROUND(I327*H327,2)</f>
        <v>0</v>
      </c>
      <c r="BL327" s="242" t="s">
        <v>164</v>
      </c>
      <c r="BM327" s="225" t="s">
        <v>3121</v>
      </c>
    </row>
    <row r="328" spans="1:65" s="14" customFormat="1" x14ac:dyDescent="0.2">
      <c r="B328" s="164"/>
      <c r="C328" s="244"/>
      <c r="D328" s="245" t="s">
        <v>168</v>
      </c>
      <c r="E328" s="246" t="s">
        <v>3</v>
      </c>
      <c r="F328" s="247" t="s">
        <v>3156</v>
      </c>
      <c r="G328" s="244"/>
      <c r="H328" s="248"/>
      <c r="I328" s="168"/>
      <c r="L328" s="164"/>
      <c r="M328" s="169"/>
      <c r="T328" s="171"/>
      <c r="AT328" s="165" t="s">
        <v>168</v>
      </c>
      <c r="AU328" s="165" t="s">
        <v>92</v>
      </c>
      <c r="AV328" s="14" t="s">
        <v>92</v>
      </c>
      <c r="AW328" s="14" t="s">
        <v>32</v>
      </c>
      <c r="AX328" s="14" t="s">
        <v>78</v>
      </c>
      <c r="AY328" s="165" t="s">
        <v>157</v>
      </c>
    </row>
    <row r="329" spans="1:65" s="2" customFormat="1" ht="24.2" customHeight="1" x14ac:dyDescent="0.2">
      <c r="A329" s="32"/>
      <c r="B329" s="137"/>
      <c r="C329" s="138" t="s">
        <v>560</v>
      </c>
      <c r="D329" s="138" t="s">
        <v>159</v>
      </c>
      <c r="E329" s="139" t="s">
        <v>561</v>
      </c>
      <c r="F329" s="140" t="s">
        <v>562</v>
      </c>
      <c r="G329" s="141" t="s">
        <v>286</v>
      </c>
      <c r="H329" s="142">
        <v>1456</v>
      </c>
      <c r="I329" s="143"/>
      <c r="J329" s="144">
        <f>ROUND(I329*H329,2)</f>
        <v>0</v>
      </c>
      <c r="K329" s="140" t="s">
        <v>163</v>
      </c>
      <c r="L329" s="33"/>
      <c r="M329" s="145" t="s">
        <v>3</v>
      </c>
      <c r="N329" s="146" t="s">
        <v>42</v>
      </c>
      <c r="O329" s="53"/>
      <c r="P329" s="147">
        <f>O329*H329</f>
        <v>0</v>
      </c>
      <c r="Q329" s="147">
        <v>3.8800000000000002E-3</v>
      </c>
      <c r="R329" s="147">
        <f>Q329*H329</f>
        <v>5.6492800000000001</v>
      </c>
      <c r="S329" s="147">
        <v>0</v>
      </c>
      <c r="T329" s="148">
        <f>S329*H329</f>
        <v>0</v>
      </c>
      <c r="U329" s="32"/>
      <c r="V329" s="32"/>
      <c r="W329" s="32"/>
      <c r="X329" s="32"/>
      <c r="Y329" s="32"/>
      <c r="Z329" s="32"/>
      <c r="AA329" s="32"/>
      <c r="AB329" s="32"/>
      <c r="AC329" s="32"/>
      <c r="AD329" s="32"/>
      <c r="AE329" s="32"/>
      <c r="AR329" s="149" t="s">
        <v>164</v>
      </c>
      <c r="AT329" s="149" t="s">
        <v>159</v>
      </c>
      <c r="AU329" s="149" t="s">
        <v>92</v>
      </c>
      <c r="AY329" s="17" t="s">
        <v>157</v>
      </c>
      <c r="BE329" s="150">
        <f>IF(N329="základní",J329,0)</f>
        <v>0</v>
      </c>
      <c r="BF329" s="150">
        <f>IF(N329="snížená",J329,0)</f>
        <v>0</v>
      </c>
      <c r="BG329" s="150">
        <f>IF(N329="zákl. přenesená",J329,0)</f>
        <v>0</v>
      </c>
      <c r="BH329" s="150">
        <f>IF(N329="sníž. přenesená",J329,0)</f>
        <v>0</v>
      </c>
      <c r="BI329" s="150">
        <f>IF(N329="nulová",J329,0)</f>
        <v>0</v>
      </c>
      <c r="BJ329" s="17" t="s">
        <v>92</v>
      </c>
      <c r="BK329" s="150">
        <f>ROUND(I329*H329,2)</f>
        <v>0</v>
      </c>
      <c r="BL329" s="17" t="s">
        <v>164</v>
      </c>
      <c r="BM329" s="149" t="s">
        <v>563</v>
      </c>
    </row>
    <row r="330" spans="1:65" s="2" customFormat="1" x14ac:dyDescent="0.2">
      <c r="A330" s="32"/>
      <c r="B330" s="33"/>
      <c r="C330" s="32"/>
      <c r="D330" s="151" t="s">
        <v>166</v>
      </c>
      <c r="E330" s="32"/>
      <c r="F330" s="152" t="s">
        <v>564</v>
      </c>
      <c r="G330" s="32"/>
      <c r="H330" s="32"/>
      <c r="I330" s="153"/>
      <c r="J330" s="32"/>
      <c r="K330" s="32"/>
      <c r="L330" s="33"/>
      <c r="M330" s="154"/>
      <c r="N330" s="155"/>
      <c r="O330" s="53"/>
      <c r="P330" s="53"/>
      <c r="Q330" s="53"/>
      <c r="R330" s="53"/>
      <c r="S330" s="53"/>
      <c r="T330" s="54"/>
      <c r="U330" s="32"/>
      <c r="V330" s="32"/>
      <c r="W330" s="32"/>
      <c r="X330" s="32"/>
      <c r="Y330" s="32"/>
      <c r="Z330" s="32"/>
      <c r="AA330" s="32"/>
      <c r="AB330" s="32"/>
      <c r="AC330" s="32"/>
      <c r="AD330" s="32"/>
      <c r="AE330" s="32"/>
      <c r="AT330" s="17" t="s">
        <v>166</v>
      </c>
      <c r="AU330" s="17" t="s">
        <v>92</v>
      </c>
    </row>
    <row r="331" spans="1:65" s="14" customFormat="1" x14ac:dyDescent="0.2">
      <c r="B331" s="164"/>
      <c r="D331" s="157" t="s">
        <v>168</v>
      </c>
      <c r="E331" s="165" t="s">
        <v>3</v>
      </c>
      <c r="F331" s="166" t="s">
        <v>565</v>
      </c>
      <c r="H331" s="167">
        <v>1456</v>
      </c>
      <c r="I331" s="168"/>
      <c r="L331" s="164"/>
      <c r="M331" s="169"/>
      <c r="N331" s="170"/>
      <c r="O331" s="170"/>
      <c r="P331" s="170"/>
      <c r="Q331" s="170"/>
      <c r="R331" s="170"/>
      <c r="S331" s="170"/>
      <c r="T331" s="171"/>
      <c r="AT331" s="165" t="s">
        <v>168</v>
      </c>
      <c r="AU331" s="165" t="s">
        <v>92</v>
      </c>
      <c r="AV331" s="14" t="s">
        <v>92</v>
      </c>
      <c r="AW331" s="14" t="s">
        <v>32</v>
      </c>
      <c r="AX331" s="14" t="s">
        <v>78</v>
      </c>
      <c r="AY331" s="165" t="s">
        <v>157</v>
      </c>
    </row>
    <row r="332" spans="1:65" s="2" customFormat="1" ht="24.2" customHeight="1" x14ac:dyDescent="0.2">
      <c r="A332" s="32"/>
      <c r="B332" s="137"/>
      <c r="C332" s="138" t="s">
        <v>566</v>
      </c>
      <c r="D332" s="138" t="s">
        <v>159</v>
      </c>
      <c r="E332" s="139" t="s">
        <v>567</v>
      </c>
      <c r="F332" s="140" t="s">
        <v>568</v>
      </c>
      <c r="G332" s="141" t="s">
        <v>286</v>
      </c>
      <c r="H332" s="142">
        <v>30</v>
      </c>
      <c r="I332" s="143"/>
      <c r="J332" s="144">
        <f>ROUND(I332*H332,2)</f>
        <v>0</v>
      </c>
      <c r="K332" s="140" t="s">
        <v>163</v>
      </c>
      <c r="L332" s="33"/>
      <c r="M332" s="145" t="s">
        <v>3</v>
      </c>
      <c r="N332" s="146" t="s">
        <v>42</v>
      </c>
      <c r="O332" s="53"/>
      <c r="P332" s="147">
        <f>O332*H332</f>
        <v>0</v>
      </c>
      <c r="Q332" s="147">
        <v>1.1429999999999999E-2</v>
      </c>
      <c r="R332" s="147">
        <f>Q332*H332</f>
        <v>0.34289999999999998</v>
      </c>
      <c r="S332" s="147">
        <v>0</v>
      </c>
      <c r="T332" s="148">
        <f>S332*H332</f>
        <v>0</v>
      </c>
      <c r="U332" s="32"/>
      <c r="V332" s="32"/>
      <c r="W332" s="32"/>
      <c r="X332" s="32"/>
      <c r="Y332" s="32"/>
      <c r="Z332" s="32"/>
      <c r="AA332" s="32"/>
      <c r="AB332" s="32"/>
      <c r="AC332" s="32"/>
      <c r="AD332" s="32"/>
      <c r="AE332" s="32"/>
      <c r="AR332" s="149" t="s">
        <v>164</v>
      </c>
      <c r="AT332" s="149" t="s">
        <v>159</v>
      </c>
      <c r="AU332" s="149" t="s">
        <v>92</v>
      </c>
      <c r="AY332" s="17" t="s">
        <v>157</v>
      </c>
      <c r="BE332" s="150">
        <f>IF(N332="základní",J332,0)</f>
        <v>0</v>
      </c>
      <c r="BF332" s="150">
        <f>IF(N332="snížená",J332,0)</f>
        <v>0</v>
      </c>
      <c r="BG332" s="150">
        <f>IF(N332="zákl. přenesená",J332,0)</f>
        <v>0</v>
      </c>
      <c r="BH332" s="150">
        <f>IF(N332="sníž. přenesená",J332,0)</f>
        <v>0</v>
      </c>
      <c r="BI332" s="150">
        <f>IF(N332="nulová",J332,0)</f>
        <v>0</v>
      </c>
      <c r="BJ332" s="17" t="s">
        <v>92</v>
      </c>
      <c r="BK332" s="150">
        <f>ROUND(I332*H332,2)</f>
        <v>0</v>
      </c>
      <c r="BL332" s="17" t="s">
        <v>164</v>
      </c>
      <c r="BM332" s="149" t="s">
        <v>569</v>
      </c>
    </row>
    <row r="333" spans="1:65" s="2" customFormat="1" x14ac:dyDescent="0.2">
      <c r="A333" s="32"/>
      <c r="B333" s="33"/>
      <c r="C333" s="32"/>
      <c r="D333" s="151" t="s">
        <v>166</v>
      </c>
      <c r="E333" s="32"/>
      <c r="F333" s="152" t="s">
        <v>570</v>
      </c>
      <c r="G333" s="32"/>
      <c r="H333" s="32"/>
      <c r="I333" s="153"/>
      <c r="J333" s="32"/>
      <c r="K333" s="32"/>
      <c r="L333" s="33"/>
      <c r="M333" s="154"/>
      <c r="N333" s="155"/>
      <c r="O333" s="53"/>
      <c r="P333" s="53"/>
      <c r="Q333" s="53"/>
      <c r="R333" s="53"/>
      <c r="S333" s="53"/>
      <c r="T333" s="54"/>
      <c r="U333" s="32"/>
      <c r="V333" s="32"/>
      <c r="W333" s="32"/>
      <c r="X333" s="32"/>
      <c r="Y333" s="32"/>
      <c r="Z333" s="32"/>
      <c r="AA333" s="32"/>
      <c r="AB333" s="32"/>
      <c r="AC333" s="32"/>
      <c r="AD333" s="32"/>
      <c r="AE333" s="32"/>
      <c r="AT333" s="17" t="s">
        <v>166</v>
      </c>
      <c r="AU333" s="17" t="s">
        <v>92</v>
      </c>
    </row>
    <row r="334" spans="1:65" s="14" customFormat="1" x14ac:dyDescent="0.2">
      <c r="B334" s="164"/>
      <c r="D334" s="157" t="s">
        <v>168</v>
      </c>
      <c r="E334" s="165" t="s">
        <v>3</v>
      </c>
      <c r="F334" s="166" t="s">
        <v>571</v>
      </c>
      <c r="H334" s="167">
        <v>30</v>
      </c>
      <c r="I334" s="168"/>
      <c r="L334" s="164"/>
      <c r="M334" s="169"/>
      <c r="N334" s="170"/>
      <c r="O334" s="170"/>
      <c r="P334" s="170"/>
      <c r="Q334" s="170"/>
      <c r="R334" s="170"/>
      <c r="S334" s="170"/>
      <c r="T334" s="171"/>
      <c r="AT334" s="165" t="s">
        <v>168</v>
      </c>
      <c r="AU334" s="165" t="s">
        <v>92</v>
      </c>
      <c r="AV334" s="14" t="s">
        <v>92</v>
      </c>
      <c r="AW334" s="14" t="s">
        <v>32</v>
      </c>
      <c r="AX334" s="14" t="s">
        <v>78</v>
      </c>
      <c r="AY334" s="165" t="s">
        <v>157</v>
      </c>
    </row>
    <row r="335" spans="1:65" s="2" customFormat="1" ht="16.5" customHeight="1" x14ac:dyDescent="0.2">
      <c r="A335" s="32"/>
      <c r="B335" s="137"/>
      <c r="C335" s="172" t="s">
        <v>572</v>
      </c>
      <c r="D335" s="172" t="s">
        <v>215</v>
      </c>
      <c r="E335" s="173" t="s">
        <v>573</v>
      </c>
      <c r="F335" s="174" t="s">
        <v>574</v>
      </c>
      <c r="G335" s="175" t="s">
        <v>286</v>
      </c>
      <c r="H335" s="176">
        <v>30.6</v>
      </c>
      <c r="I335" s="177"/>
      <c r="J335" s="178">
        <f>ROUND(I335*H335,2)</f>
        <v>0</v>
      </c>
      <c r="K335" s="174" t="s">
        <v>163</v>
      </c>
      <c r="L335" s="179"/>
      <c r="M335" s="180" t="s">
        <v>3</v>
      </c>
      <c r="N335" s="181" t="s">
        <v>42</v>
      </c>
      <c r="O335" s="53"/>
      <c r="P335" s="147">
        <f>O335*H335</f>
        <v>0</v>
      </c>
      <c r="Q335" s="147">
        <v>8.0000000000000002E-3</v>
      </c>
      <c r="R335" s="147">
        <f>Q335*H335</f>
        <v>0.24480000000000002</v>
      </c>
      <c r="S335" s="147">
        <v>0</v>
      </c>
      <c r="T335" s="148">
        <f>S335*H335</f>
        <v>0</v>
      </c>
      <c r="U335" s="32"/>
      <c r="V335" s="32"/>
      <c r="W335" s="32"/>
      <c r="X335" s="32"/>
      <c r="Y335" s="32"/>
      <c r="Z335" s="32"/>
      <c r="AA335" s="32"/>
      <c r="AB335" s="32"/>
      <c r="AC335" s="32"/>
      <c r="AD335" s="32"/>
      <c r="AE335" s="32"/>
      <c r="AR335" s="149" t="s">
        <v>207</v>
      </c>
      <c r="AT335" s="149" t="s">
        <v>215</v>
      </c>
      <c r="AU335" s="149" t="s">
        <v>92</v>
      </c>
      <c r="AY335" s="17" t="s">
        <v>157</v>
      </c>
      <c r="BE335" s="150">
        <f>IF(N335="základní",J335,0)</f>
        <v>0</v>
      </c>
      <c r="BF335" s="150">
        <f>IF(N335="snížená",J335,0)</f>
        <v>0</v>
      </c>
      <c r="BG335" s="150">
        <f>IF(N335="zákl. přenesená",J335,0)</f>
        <v>0</v>
      </c>
      <c r="BH335" s="150">
        <f>IF(N335="sníž. přenesená",J335,0)</f>
        <v>0</v>
      </c>
      <c r="BI335" s="150">
        <f>IF(N335="nulová",J335,0)</f>
        <v>0</v>
      </c>
      <c r="BJ335" s="17" t="s">
        <v>92</v>
      </c>
      <c r="BK335" s="150">
        <f>ROUND(I335*H335,2)</f>
        <v>0</v>
      </c>
      <c r="BL335" s="17" t="s">
        <v>164</v>
      </c>
      <c r="BM335" s="149" t="s">
        <v>575</v>
      </c>
    </row>
    <row r="336" spans="1:65" s="14" customFormat="1" x14ac:dyDescent="0.2">
      <c r="B336" s="164"/>
      <c r="D336" s="157" t="s">
        <v>168</v>
      </c>
      <c r="F336" s="166" t="s">
        <v>576</v>
      </c>
      <c r="H336" s="167">
        <v>30.6</v>
      </c>
      <c r="I336" s="168"/>
      <c r="L336" s="164"/>
      <c r="M336" s="169"/>
      <c r="N336" s="170"/>
      <c r="O336" s="170"/>
      <c r="P336" s="170"/>
      <c r="Q336" s="170"/>
      <c r="R336" s="170"/>
      <c r="S336" s="170"/>
      <c r="T336" s="171"/>
      <c r="AT336" s="165" t="s">
        <v>168</v>
      </c>
      <c r="AU336" s="165" t="s">
        <v>92</v>
      </c>
      <c r="AV336" s="14" t="s">
        <v>92</v>
      </c>
      <c r="AW336" s="14" t="s">
        <v>4</v>
      </c>
      <c r="AX336" s="14" t="s">
        <v>78</v>
      </c>
      <c r="AY336" s="165" t="s">
        <v>157</v>
      </c>
    </row>
    <row r="337" spans="1:65" s="2" customFormat="1" ht="24.2" customHeight="1" x14ac:dyDescent="0.2">
      <c r="A337" s="32"/>
      <c r="B337" s="137"/>
      <c r="C337" s="138" t="s">
        <v>577</v>
      </c>
      <c r="D337" s="138" t="s">
        <v>159</v>
      </c>
      <c r="E337" s="139" t="s">
        <v>578</v>
      </c>
      <c r="F337" s="140" t="s">
        <v>579</v>
      </c>
      <c r="G337" s="141" t="s">
        <v>286</v>
      </c>
      <c r="H337" s="142">
        <v>670</v>
      </c>
      <c r="I337" s="143"/>
      <c r="J337" s="144">
        <f>ROUND(I337*H337,2)</f>
        <v>0</v>
      </c>
      <c r="K337" s="140" t="s">
        <v>163</v>
      </c>
      <c r="L337" s="33"/>
      <c r="M337" s="145" t="s">
        <v>3</v>
      </c>
      <c r="N337" s="146" t="s">
        <v>42</v>
      </c>
      <c r="O337" s="53"/>
      <c r="P337" s="147">
        <f>O337*H337</f>
        <v>0</v>
      </c>
      <c r="Q337" s="147">
        <v>2.6360000000000001E-2</v>
      </c>
      <c r="R337" s="147">
        <f>Q337*H337</f>
        <v>17.661200000000001</v>
      </c>
      <c r="S337" s="147">
        <v>0</v>
      </c>
      <c r="T337" s="148">
        <f>S337*H337</f>
        <v>0</v>
      </c>
      <c r="U337" s="32"/>
      <c r="V337" s="32"/>
      <c r="W337" s="32"/>
      <c r="X337" s="32"/>
      <c r="Y337" s="32"/>
      <c r="Z337" s="32"/>
      <c r="AA337" s="32"/>
      <c r="AB337" s="32"/>
      <c r="AC337" s="32"/>
      <c r="AD337" s="32"/>
      <c r="AE337" s="32"/>
      <c r="AR337" s="149" t="s">
        <v>164</v>
      </c>
      <c r="AT337" s="149" t="s">
        <v>159</v>
      </c>
      <c r="AU337" s="149" t="s">
        <v>92</v>
      </c>
      <c r="AY337" s="17" t="s">
        <v>157</v>
      </c>
      <c r="BE337" s="150">
        <f>IF(N337="základní",J337,0)</f>
        <v>0</v>
      </c>
      <c r="BF337" s="150">
        <f>IF(N337="snížená",J337,0)</f>
        <v>0</v>
      </c>
      <c r="BG337" s="150">
        <f>IF(N337="zákl. přenesená",J337,0)</f>
        <v>0</v>
      </c>
      <c r="BH337" s="150">
        <f>IF(N337="sníž. přenesená",J337,0)</f>
        <v>0</v>
      </c>
      <c r="BI337" s="150">
        <f>IF(N337="nulová",J337,0)</f>
        <v>0</v>
      </c>
      <c r="BJ337" s="17" t="s">
        <v>92</v>
      </c>
      <c r="BK337" s="150">
        <f>ROUND(I337*H337,2)</f>
        <v>0</v>
      </c>
      <c r="BL337" s="17" t="s">
        <v>164</v>
      </c>
      <c r="BM337" s="149" t="s">
        <v>580</v>
      </c>
    </row>
    <row r="338" spans="1:65" s="2" customFormat="1" x14ac:dyDescent="0.2">
      <c r="A338" s="32"/>
      <c r="B338" s="33"/>
      <c r="C338" s="32"/>
      <c r="D338" s="151" t="s">
        <v>166</v>
      </c>
      <c r="E338" s="32"/>
      <c r="F338" s="152" t="s">
        <v>581</v>
      </c>
      <c r="G338" s="32"/>
      <c r="H338" s="32"/>
      <c r="I338" s="153"/>
      <c r="J338" s="32"/>
      <c r="K338" s="32"/>
      <c r="L338" s="33"/>
      <c r="M338" s="154"/>
      <c r="N338" s="155"/>
      <c r="O338" s="53"/>
      <c r="P338" s="53"/>
      <c r="Q338" s="53"/>
      <c r="R338" s="53"/>
      <c r="S338" s="53"/>
      <c r="T338" s="54"/>
      <c r="U338" s="32"/>
      <c r="V338" s="32"/>
      <c r="W338" s="32"/>
      <c r="X338" s="32"/>
      <c r="Y338" s="32"/>
      <c r="Z338" s="32"/>
      <c r="AA338" s="32"/>
      <c r="AB338" s="32"/>
      <c r="AC338" s="32"/>
      <c r="AD338" s="32"/>
      <c r="AE338" s="32"/>
      <c r="AT338" s="17" t="s">
        <v>166</v>
      </c>
      <c r="AU338" s="17" t="s">
        <v>92</v>
      </c>
    </row>
    <row r="339" spans="1:65" s="14" customFormat="1" x14ac:dyDescent="0.2">
      <c r="B339" s="164"/>
      <c r="D339" s="157" t="s">
        <v>168</v>
      </c>
      <c r="E339" s="165" t="s">
        <v>3</v>
      </c>
      <c r="F339" s="166" t="s">
        <v>582</v>
      </c>
      <c r="H339" s="167">
        <v>670</v>
      </c>
      <c r="I339" s="168"/>
      <c r="L339" s="164"/>
      <c r="M339" s="169"/>
      <c r="N339" s="170"/>
      <c r="O339" s="170"/>
      <c r="P339" s="170"/>
      <c r="Q339" s="170"/>
      <c r="R339" s="170"/>
      <c r="S339" s="170"/>
      <c r="T339" s="171"/>
      <c r="AT339" s="165" t="s">
        <v>168</v>
      </c>
      <c r="AU339" s="165" t="s">
        <v>92</v>
      </c>
      <c r="AV339" s="14" t="s">
        <v>92</v>
      </c>
      <c r="AW339" s="14" t="s">
        <v>32</v>
      </c>
      <c r="AX339" s="14" t="s">
        <v>78</v>
      </c>
      <c r="AY339" s="165" t="s">
        <v>157</v>
      </c>
    </row>
    <row r="340" spans="1:65" s="2" customFormat="1" ht="16.5" customHeight="1" x14ac:dyDescent="0.2">
      <c r="A340" s="32"/>
      <c r="B340" s="137"/>
      <c r="C340" s="138" t="s">
        <v>583</v>
      </c>
      <c r="D340" s="138" t="s">
        <v>159</v>
      </c>
      <c r="E340" s="139" t="s">
        <v>584</v>
      </c>
      <c r="F340" s="140" t="s">
        <v>585</v>
      </c>
      <c r="G340" s="141" t="s">
        <v>286</v>
      </c>
      <c r="H340" s="142">
        <v>390</v>
      </c>
      <c r="I340" s="143"/>
      <c r="J340" s="144">
        <f>ROUND(I340*H340,2)</f>
        <v>0</v>
      </c>
      <c r="K340" s="140" t="s">
        <v>163</v>
      </c>
      <c r="L340" s="33"/>
      <c r="M340" s="145" t="s">
        <v>3</v>
      </c>
      <c r="N340" s="146" t="s">
        <v>42</v>
      </c>
      <c r="O340" s="53"/>
      <c r="P340" s="147">
        <f>O340*H340</f>
        <v>0</v>
      </c>
      <c r="Q340" s="147">
        <v>0</v>
      </c>
      <c r="R340" s="147">
        <f>Q340*H340</f>
        <v>0</v>
      </c>
      <c r="S340" s="147">
        <v>0</v>
      </c>
      <c r="T340" s="148">
        <f>S340*H340</f>
        <v>0</v>
      </c>
      <c r="U340" s="32"/>
      <c r="V340" s="32"/>
      <c r="W340" s="32"/>
      <c r="X340" s="32"/>
      <c r="Y340" s="32"/>
      <c r="Z340" s="32"/>
      <c r="AA340" s="32"/>
      <c r="AB340" s="32"/>
      <c r="AC340" s="32"/>
      <c r="AD340" s="32"/>
      <c r="AE340" s="32"/>
      <c r="AR340" s="149" t="s">
        <v>164</v>
      </c>
      <c r="AT340" s="149" t="s">
        <v>159</v>
      </c>
      <c r="AU340" s="149" t="s">
        <v>92</v>
      </c>
      <c r="AY340" s="17" t="s">
        <v>157</v>
      </c>
      <c r="BE340" s="150">
        <f>IF(N340="základní",J340,0)</f>
        <v>0</v>
      </c>
      <c r="BF340" s="150">
        <f>IF(N340="snížená",J340,0)</f>
        <v>0</v>
      </c>
      <c r="BG340" s="150">
        <f>IF(N340="zákl. přenesená",J340,0)</f>
        <v>0</v>
      </c>
      <c r="BH340" s="150">
        <f>IF(N340="sníž. přenesená",J340,0)</f>
        <v>0</v>
      </c>
      <c r="BI340" s="150">
        <f>IF(N340="nulová",J340,0)</f>
        <v>0</v>
      </c>
      <c r="BJ340" s="17" t="s">
        <v>92</v>
      </c>
      <c r="BK340" s="150">
        <f>ROUND(I340*H340,2)</f>
        <v>0</v>
      </c>
      <c r="BL340" s="17" t="s">
        <v>164</v>
      </c>
      <c r="BM340" s="149" t="s">
        <v>586</v>
      </c>
    </row>
    <row r="341" spans="1:65" s="2" customFormat="1" x14ac:dyDescent="0.2">
      <c r="A341" s="32"/>
      <c r="B341" s="33"/>
      <c r="C341" s="32"/>
      <c r="D341" s="151" t="s">
        <v>166</v>
      </c>
      <c r="E341" s="32"/>
      <c r="F341" s="152" t="s">
        <v>587</v>
      </c>
      <c r="G341" s="32"/>
      <c r="H341" s="32"/>
      <c r="I341" s="153"/>
      <c r="J341" s="32"/>
      <c r="K341" s="32"/>
      <c r="L341" s="33"/>
      <c r="M341" s="154"/>
      <c r="N341" s="155"/>
      <c r="O341" s="53"/>
      <c r="P341" s="53"/>
      <c r="Q341" s="53"/>
      <c r="R341" s="53"/>
      <c r="S341" s="53"/>
      <c r="T341" s="54"/>
      <c r="U341" s="32"/>
      <c r="V341" s="32"/>
      <c r="W341" s="32"/>
      <c r="X341" s="32"/>
      <c r="Y341" s="32"/>
      <c r="Z341" s="32"/>
      <c r="AA341" s="32"/>
      <c r="AB341" s="32"/>
      <c r="AC341" s="32"/>
      <c r="AD341" s="32"/>
      <c r="AE341" s="32"/>
      <c r="AT341" s="17" t="s">
        <v>166</v>
      </c>
      <c r="AU341" s="17" t="s">
        <v>92</v>
      </c>
    </row>
    <row r="342" spans="1:65" s="14" customFormat="1" x14ac:dyDescent="0.2">
      <c r="B342" s="164"/>
      <c r="D342" s="157" t="s">
        <v>168</v>
      </c>
      <c r="E342" s="165" t="s">
        <v>3</v>
      </c>
      <c r="F342" s="166" t="s">
        <v>588</v>
      </c>
      <c r="H342" s="167">
        <v>390</v>
      </c>
      <c r="I342" s="168"/>
      <c r="L342" s="164"/>
      <c r="M342" s="169"/>
      <c r="N342" s="170"/>
      <c r="O342" s="170"/>
      <c r="P342" s="170"/>
      <c r="Q342" s="170"/>
      <c r="R342" s="170"/>
      <c r="S342" s="170"/>
      <c r="T342" s="171"/>
      <c r="AT342" s="165" t="s">
        <v>168</v>
      </c>
      <c r="AU342" s="165" t="s">
        <v>92</v>
      </c>
      <c r="AV342" s="14" t="s">
        <v>92</v>
      </c>
      <c r="AW342" s="14" t="s">
        <v>32</v>
      </c>
      <c r="AX342" s="14" t="s">
        <v>78</v>
      </c>
      <c r="AY342" s="165" t="s">
        <v>157</v>
      </c>
    </row>
    <row r="343" spans="1:65" s="2" customFormat="1" ht="21.75" customHeight="1" x14ac:dyDescent="0.2">
      <c r="A343" s="32"/>
      <c r="B343" s="137"/>
      <c r="C343" s="138" t="s">
        <v>589</v>
      </c>
      <c r="D343" s="138" t="s">
        <v>159</v>
      </c>
      <c r="E343" s="139" t="s">
        <v>590</v>
      </c>
      <c r="F343" s="140" t="s">
        <v>591</v>
      </c>
      <c r="G343" s="141" t="s">
        <v>162</v>
      </c>
      <c r="H343" s="142">
        <v>155.614</v>
      </c>
      <c r="I343" s="143"/>
      <c r="J343" s="144">
        <f>ROUND(I343*H343,2)</f>
        <v>0</v>
      </c>
      <c r="K343" s="140" t="s">
        <v>163</v>
      </c>
      <c r="L343" s="33"/>
      <c r="M343" s="145" t="s">
        <v>3</v>
      </c>
      <c r="N343" s="146" t="s">
        <v>42</v>
      </c>
      <c r="O343" s="53"/>
      <c r="P343" s="147">
        <f>O343*H343</f>
        <v>0</v>
      </c>
      <c r="Q343" s="147">
        <v>2.45329</v>
      </c>
      <c r="R343" s="147">
        <f>Q343*H343</f>
        <v>381.76627006000001</v>
      </c>
      <c r="S343" s="147">
        <v>0</v>
      </c>
      <c r="T343" s="148">
        <f>S343*H343</f>
        <v>0</v>
      </c>
      <c r="U343" s="32"/>
      <c r="V343" s="32"/>
      <c r="W343" s="32"/>
      <c r="X343" s="32"/>
      <c r="Y343" s="32"/>
      <c r="Z343" s="32"/>
      <c r="AA343" s="32"/>
      <c r="AB343" s="32"/>
      <c r="AC343" s="32"/>
      <c r="AD343" s="32"/>
      <c r="AE343" s="32"/>
      <c r="AR343" s="149" t="s">
        <v>164</v>
      </c>
      <c r="AT343" s="149" t="s">
        <v>159</v>
      </c>
      <c r="AU343" s="149" t="s">
        <v>92</v>
      </c>
      <c r="AY343" s="17" t="s">
        <v>157</v>
      </c>
      <c r="BE343" s="150">
        <f>IF(N343="základní",J343,0)</f>
        <v>0</v>
      </c>
      <c r="BF343" s="150">
        <f>IF(N343="snížená",J343,0)</f>
        <v>0</v>
      </c>
      <c r="BG343" s="150">
        <f>IF(N343="zákl. přenesená",J343,0)</f>
        <v>0</v>
      </c>
      <c r="BH343" s="150">
        <f>IF(N343="sníž. přenesená",J343,0)</f>
        <v>0</v>
      </c>
      <c r="BI343" s="150">
        <f>IF(N343="nulová",J343,0)</f>
        <v>0</v>
      </c>
      <c r="BJ343" s="17" t="s">
        <v>92</v>
      </c>
      <c r="BK343" s="150">
        <f>ROUND(I343*H343,2)</f>
        <v>0</v>
      </c>
      <c r="BL343" s="17" t="s">
        <v>164</v>
      </c>
      <c r="BM343" s="149" t="s">
        <v>592</v>
      </c>
    </row>
    <row r="344" spans="1:65" s="2" customFormat="1" x14ac:dyDescent="0.2">
      <c r="A344" s="32"/>
      <c r="B344" s="33"/>
      <c r="C344" s="32"/>
      <c r="D344" s="151" t="s">
        <v>166</v>
      </c>
      <c r="E344" s="32"/>
      <c r="F344" s="152" t="s">
        <v>593</v>
      </c>
      <c r="G344" s="32"/>
      <c r="H344" s="32"/>
      <c r="I344" s="153"/>
      <c r="J344" s="32"/>
      <c r="K344" s="32"/>
      <c r="L344" s="33"/>
      <c r="M344" s="154"/>
      <c r="N344" s="155"/>
      <c r="O344" s="53"/>
      <c r="P344" s="53"/>
      <c r="Q344" s="53"/>
      <c r="R344" s="53"/>
      <c r="S344" s="53"/>
      <c r="T344" s="54"/>
      <c r="U344" s="32"/>
      <c r="V344" s="32"/>
      <c r="W344" s="32"/>
      <c r="X344" s="32"/>
      <c r="Y344" s="32"/>
      <c r="Z344" s="32"/>
      <c r="AA344" s="32"/>
      <c r="AB344" s="32"/>
      <c r="AC344" s="32"/>
      <c r="AD344" s="32"/>
      <c r="AE344" s="32"/>
      <c r="AT344" s="17" t="s">
        <v>166</v>
      </c>
      <c r="AU344" s="17" t="s">
        <v>92</v>
      </c>
    </row>
    <row r="345" spans="1:65" s="14" customFormat="1" x14ac:dyDescent="0.2">
      <c r="B345" s="164"/>
      <c r="D345" s="157" t="s">
        <v>168</v>
      </c>
      <c r="E345" s="165" t="s">
        <v>3</v>
      </c>
      <c r="F345" s="166" t="s">
        <v>594</v>
      </c>
      <c r="H345" s="167">
        <v>146.25</v>
      </c>
      <c r="I345" s="168"/>
      <c r="L345" s="164"/>
      <c r="M345" s="169"/>
      <c r="N345" s="170"/>
      <c r="O345" s="170"/>
      <c r="P345" s="170"/>
      <c r="Q345" s="170"/>
      <c r="R345" s="170"/>
      <c r="S345" s="170"/>
      <c r="T345" s="171"/>
      <c r="AT345" s="165" t="s">
        <v>168</v>
      </c>
      <c r="AU345" s="165" t="s">
        <v>92</v>
      </c>
      <c r="AV345" s="14" t="s">
        <v>92</v>
      </c>
      <c r="AW345" s="14" t="s">
        <v>32</v>
      </c>
      <c r="AX345" s="14" t="s">
        <v>70</v>
      </c>
      <c r="AY345" s="165" t="s">
        <v>157</v>
      </c>
    </row>
    <row r="346" spans="1:65" s="14" customFormat="1" x14ac:dyDescent="0.2">
      <c r="B346" s="164"/>
      <c r="D346" s="157" t="s">
        <v>168</v>
      </c>
      <c r="E346" s="165" t="s">
        <v>3</v>
      </c>
      <c r="F346" s="166" t="s">
        <v>595</v>
      </c>
      <c r="H346" s="167">
        <v>9.3640000000000008</v>
      </c>
      <c r="I346" s="168"/>
      <c r="L346" s="164"/>
      <c r="M346" s="169"/>
      <c r="N346" s="170"/>
      <c r="O346" s="170"/>
      <c r="P346" s="170"/>
      <c r="Q346" s="170"/>
      <c r="R346" s="170"/>
      <c r="S346" s="170"/>
      <c r="T346" s="171"/>
      <c r="AT346" s="165" t="s">
        <v>168</v>
      </c>
      <c r="AU346" s="165" t="s">
        <v>92</v>
      </c>
      <c r="AV346" s="14" t="s">
        <v>92</v>
      </c>
      <c r="AW346" s="14" t="s">
        <v>32</v>
      </c>
      <c r="AX346" s="14" t="s">
        <v>70</v>
      </c>
      <c r="AY346" s="165" t="s">
        <v>157</v>
      </c>
    </row>
    <row r="347" spans="1:65" s="15" customFormat="1" x14ac:dyDescent="0.2">
      <c r="B347" s="182"/>
      <c r="D347" s="157" t="s">
        <v>168</v>
      </c>
      <c r="E347" s="183" t="s">
        <v>3</v>
      </c>
      <c r="F347" s="184" t="s">
        <v>269</v>
      </c>
      <c r="H347" s="185">
        <v>155.614</v>
      </c>
      <c r="I347" s="186"/>
      <c r="L347" s="182"/>
      <c r="M347" s="187"/>
      <c r="N347" s="188"/>
      <c r="O347" s="188"/>
      <c r="P347" s="188"/>
      <c r="Q347" s="188"/>
      <c r="R347" s="188"/>
      <c r="S347" s="188"/>
      <c r="T347" s="189"/>
      <c r="AT347" s="183" t="s">
        <v>168</v>
      </c>
      <c r="AU347" s="183" t="s">
        <v>92</v>
      </c>
      <c r="AV347" s="15" t="s">
        <v>164</v>
      </c>
      <c r="AW347" s="15" t="s">
        <v>32</v>
      </c>
      <c r="AX347" s="15" t="s">
        <v>78</v>
      </c>
      <c r="AY347" s="183" t="s">
        <v>157</v>
      </c>
    </row>
    <row r="348" spans="1:65" s="2" customFormat="1" ht="21.75" customHeight="1" x14ac:dyDescent="0.2">
      <c r="A348" s="32"/>
      <c r="B348" s="137"/>
      <c r="C348" s="138" t="s">
        <v>596</v>
      </c>
      <c r="D348" s="138" t="s">
        <v>159</v>
      </c>
      <c r="E348" s="139" t="s">
        <v>597</v>
      </c>
      <c r="F348" s="140" t="s">
        <v>598</v>
      </c>
      <c r="G348" s="141" t="s">
        <v>162</v>
      </c>
      <c r="H348" s="142">
        <v>22</v>
      </c>
      <c r="I348" s="143"/>
      <c r="J348" s="144">
        <f>ROUND(I348*H348,2)</f>
        <v>0</v>
      </c>
      <c r="K348" s="140" t="s">
        <v>163</v>
      </c>
      <c r="L348" s="33"/>
      <c r="M348" s="145" t="s">
        <v>3</v>
      </c>
      <c r="N348" s="146" t="s">
        <v>42</v>
      </c>
      <c r="O348" s="53"/>
      <c r="P348" s="147">
        <f>O348*H348</f>
        <v>0</v>
      </c>
      <c r="Q348" s="147">
        <v>2.45329</v>
      </c>
      <c r="R348" s="147">
        <f>Q348*H348</f>
        <v>53.972380000000001</v>
      </c>
      <c r="S348" s="147">
        <v>0</v>
      </c>
      <c r="T348" s="148">
        <f>S348*H348</f>
        <v>0</v>
      </c>
      <c r="U348" s="32"/>
      <c r="V348" s="32"/>
      <c r="W348" s="32"/>
      <c r="X348" s="32"/>
      <c r="Y348" s="32"/>
      <c r="Z348" s="32"/>
      <c r="AA348" s="32"/>
      <c r="AB348" s="32"/>
      <c r="AC348" s="32"/>
      <c r="AD348" s="32"/>
      <c r="AE348" s="32"/>
      <c r="AR348" s="149" t="s">
        <v>164</v>
      </c>
      <c r="AT348" s="149" t="s">
        <v>159</v>
      </c>
      <c r="AU348" s="149" t="s">
        <v>92</v>
      </c>
      <c r="AY348" s="17" t="s">
        <v>157</v>
      </c>
      <c r="BE348" s="150">
        <f>IF(N348="základní",J348,0)</f>
        <v>0</v>
      </c>
      <c r="BF348" s="150">
        <f>IF(N348="snížená",J348,0)</f>
        <v>0</v>
      </c>
      <c r="BG348" s="150">
        <f>IF(N348="zákl. přenesená",J348,0)</f>
        <v>0</v>
      </c>
      <c r="BH348" s="150">
        <f>IF(N348="sníž. přenesená",J348,0)</f>
        <v>0</v>
      </c>
      <c r="BI348" s="150">
        <f>IF(N348="nulová",J348,0)</f>
        <v>0</v>
      </c>
      <c r="BJ348" s="17" t="s">
        <v>92</v>
      </c>
      <c r="BK348" s="150">
        <f>ROUND(I348*H348,2)</f>
        <v>0</v>
      </c>
      <c r="BL348" s="17" t="s">
        <v>164</v>
      </c>
      <c r="BM348" s="149" t="s">
        <v>599</v>
      </c>
    </row>
    <row r="349" spans="1:65" s="2" customFormat="1" x14ac:dyDescent="0.2">
      <c r="A349" s="32"/>
      <c r="B349" s="33"/>
      <c r="C349" s="32"/>
      <c r="D349" s="151" t="s">
        <v>166</v>
      </c>
      <c r="E349" s="32"/>
      <c r="F349" s="152" t="s">
        <v>600</v>
      </c>
      <c r="G349" s="32"/>
      <c r="H349" s="32"/>
      <c r="I349" s="153"/>
      <c r="J349" s="32"/>
      <c r="K349" s="32"/>
      <c r="L349" s="33"/>
      <c r="M349" s="154"/>
      <c r="N349" s="155"/>
      <c r="O349" s="53"/>
      <c r="P349" s="53"/>
      <c r="Q349" s="53"/>
      <c r="R349" s="53"/>
      <c r="S349" s="53"/>
      <c r="T349" s="54"/>
      <c r="U349" s="32"/>
      <c r="V349" s="32"/>
      <c r="W349" s="32"/>
      <c r="X349" s="32"/>
      <c r="Y349" s="32"/>
      <c r="Z349" s="32"/>
      <c r="AA349" s="32"/>
      <c r="AB349" s="32"/>
      <c r="AC349" s="32"/>
      <c r="AD349" s="32"/>
      <c r="AE349" s="32"/>
      <c r="AT349" s="17" t="s">
        <v>166</v>
      </c>
      <c r="AU349" s="17" t="s">
        <v>92</v>
      </c>
    </row>
    <row r="350" spans="1:65" s="14" customFormat="1" x14ac:dyDescent="0.2">
      <c r="B350" s="164"/>
      <c r="D350" s="157" t="s">
        <v>168</v>
      </c>
      <c r="E350" s="165" t="s">
        <v>3</v>
      </c>
      <c r="F350" s="166" t="s">
        <v>601</v>
      </c>
      <c r="H350" s="167">
        <v>22</v>
      </c>
      <c r="I350" s="168"/>
      <c r="L350" s="164"/>
      <c r="M350" s="169"/>
      <c r="N350" s="170"/>
      <c r="O350" s="170"/>
      <c r="P350" s="170"/>
      <c r="Q350" s="170"/>
      <c r="R350" s="170"/>
      <c r="S350" s="170"/>
      <c r="T350" s="171"/>
      <c r="AT350" s="165" t="s">
        <v>168</v>
      </c>
      <c r="AU350" s="165" t="s">
        <v>92</v>
      </c>
      <c r="AV350" s="14" t="s">
        <v>92</v>
      </c>
      <c r="AW350" s="14" t="s">
        <v>32</v>
      </c>
      <c r="AX350" s="14" t="s">
        <v>78</v>
      </c>
      <c r="AY350" s="165" t="s">
        <v>157</v>
      </c>
    </row>
    <row r="351" spans="1:65" s="2" customFormat="1" ht="21.75" customHeight="1" x14ac:dyDescent="0.2">
      <c r="A351" s="32"/>
      <c r="B351" s="137"/>
      <c r="C351" s="138" t="s">
        <v>602</v>
      </c>
      <c r="D351" s="138" t="s">
        <v>159</v>
      </c>
      <c r="E351" s="139" t="s">
        <v>603</v>
      </c>
      <c r="F351" s="140" t="s">
        <v>604</v>
      </c>
      <c r="G351" s="141" t="s">
        <v>162</v>
      </c>
      <c r="H351" s="142">
        <v>155.614</v>
      </c>
      <c r="I351" s="143"/>
      <c r="J351" s="144">
        <f>ROUND(I351*H351,2)</f>
        <v>0</v>
      </c>
      <c r="K351" s="140" t="s">
        <v>163</v>
      </c>
      <c r="L351" s="33"/>
      <c r="M351" s="145" t="s">
        <v>3</v>
      </c>
      <c r="N351" s="146" t="s">
        <v>42</v>
      </c>
      <c r="O351" s="53"/>
      <c r="P351" s="147">
        <f>O351*H351</f>
        <v>0</v>
      </c>
      <c r="Q351" s="147">
        <v>0</v>
      </c>
      <c r="R351" s="147">
        <f>Q351*H351</f>
        <v>0</v>
      </c>
      <c r="S351" s="147">
        <v>0</v>
      </c>
      <c r="T351" s="148">
        <f>S351*H351</f>
        <v>0</v>
      </c>
      <c r="U351" s="32"/>
      <c r="V351" s="32"/>
      <c r="W351" s="32"/>
      <c r="X351" s="32"/>
      <c r="Y351" s="32"/>
      <c r="Z351" s="32"/>
      <c r="AA351" s="32"/>
      <c r="AB351" s="32"/>
      <c r="AC351" s="32"/>
      <c r="AD351" s="32"/>
      <c r="AE351" s="32"/>
      <c r="AR351" s="149" t="s">
        <v>164</v>
      </c>
      <c r="AT351" s="149" t="s">
        <v>159</v>
      </c>
      <c r="AU351" s="149" t="s">
        <v>92</v>
      </c>
      <c r="AY351" s="17" t="s">
        <v>157</v>
      </c>
      <c r="BE351" s="150">
        <f>IF(N351="základní",J351,0)</f>
        <v>0</v>
      </c>
      <c r="BF351" s="150">
        <f>IF(N351="snížená",J351,0)</f>
        <v>0</v>
      </c>
      <c r="BG351" s="150">
        <f>IF(N351="zákl. přenesená",J351,0)</f>
        <v>0</v>
      </c>
      <c r="BH351" s="150">
        <f>IF(N351="sníž. přenesená",J351,0)</f>
        <v>0</v>
      </c>
      <c r="BI351" s="150">
        <f>IF(N351="nulová",J351,0)</f>
        <v>0</v>
      </c>
      <c r="BJ351" s="17" t="s">
        <v>92</v>
      </c>
      <c r="BK351" s="150">
        <f>ROUND(I351*H351,2)</f>
        <v>0</v>
      </c>
      <c r="BL351" s="17" t="s">
        <v>164</v>
      </c>
      <c r="BM351" s="149" t="s">
        <v>605</v>
      </c>
    </row>
    <row r="352" spans="1:65" s="2" customFormat="1" x14ac:dyDescent="0.2">
      <c r="A352" s="32"/>
      <c r="B352" s="33"/>
      <c r="C352" s="32"/>
      <c r="D352" s="151" t="s">
        <v>166</v>
      </c>
      <c r="E352" s="32"/>
      <c r="F352" s="152" t="s">
        <v>606</v>
      </c>
      <c r="G352" s="32"/>
      <c r="H352" s="32"/>
      <c r="I352" s="153"/>
      <c r="J352" s="32"/>
      <c r="K352" s="32"/>
      <c r="L352" s="33"/>
      <c r="M352" s="154"/>
      <c r="N352" s="155"/>
      <c r="O352" s="53"/>
      <c r="P352" s="53"/>
      <c r="Q352" s="53"/>
      <c r="R352" s="53"/>
      <c r="S352" s="53"/>
      <c r="T352" s="54"/>
      <c r="U352" s="32"/>
      <c r="V352" s="32"/>
      <c r="W352" s="32"/>
      <c r="X352" s="32"/>
      <c r="Y352" s="32"/>
      <c r="Z352" s="32"/>
      <c r="AA352" s="32"/>
      <c r="AB352" s="32"/>
      <c r="AC352" s="32"/>
      <c r="AD352" s="32"/>
      <c r="AE352" s="32"/>
      <c r="AT352" s="17" t="s">
        <v>166</v>
      </c>
      <c r="AU352" s="17" t="s">
        <v>92</v>
      </c>
    </row>
    <row r="353" spans="1:65" s="2" customFormat="1" ht="21.75" customHeight="1" x14ac:dyDescent="0.2">
      <c r="A353" s="32"/>
      <c r="B353" s="137"/>
      <c r="C353" s="138" t="s">
        <v>607</v>
      </c>
      <c r="D353" s="138" t="s">
        <v>159</v>
      </c>
      <c r="E353" s="139" t="s">
        <v>608</v>
      </c>
      <c r="F353" s="140" t="s">
        <v>609</v>
      </c>
      <c r="G353" s="141" t="s">
        <v>162</v>
      </c>
      <c r="H353" s="142">
        <v>22</v>
      </c>
      <c r="I353" s="143"/>
      <c r="J353" s="144">
        <f>ROUND(I353*H353,2)</f>
        <v>0</v>
      </c>
      <c r="K353" s="140" t="s">
        <v>163</v>
      </c>
      <c r="L353" s="33"/>
      <c r="M353" s="145" t="s">
        <v>3</v>
      </c>
      <c r="N353" s="146" t="s">
        <v>42</v>
      </c>
      <c r="O353" s="53"/>
      <c r="P353" s="147">
        <f>O353*H353</f>
        <v>0</v>
      </c>
      <c r="Q353" s="147">
        <v>0</v>
      </c>
      <c r="R353" s="147">
        <f>Q353*H353</f>
        <v>0</v>
      </c>
      <c r="S353" s="147">
        <v>0</v>
      </c>
      <c r="T353" s="148">
        <f>S353*H353</f>
        <v>0</v>
      </c>
      <c r="U353" s="32"/>
      <c r="V353" s="32"/>
      <c r="W353" s="32"/>
      <c r="X353" s="32"/>
      <c r="Y353" s="32"/>
      <c r="Z353" s="32"/>
      <c r="AA353" s="32"/>
      <c r="AB353" s="32"/>
      <c r="AC353" s="32"/>
      <c r="AD353" s="32"/>
      <c r="AE353" s="32"/>
      <c r="AR353" s="149" t="s">
        <v>164</v>
      </c>
      <c r="AT353" s="149" t="s">
        <v>159</v>
      </c>
      <c r="AU353" s="149" t="s">
        <v>92</v>
      </c>
      <c r="AY353" s="17" t="s">
        <v>157</v>
      </c>
      <c r="BE353" s="150">
        <f>IF(N353="základní",J353,0)</f>
        <v>0</v>
      </c>
      <c r="BF353" s="150">
        <f>IF(N353="snížená",J353,0)</f>
        <v>0</v>
      </c>
      <c r="BG353" s="150">
        <f>IF(N353="zákl. přenesená",J353,0)</f>
        <v>0</v>
      </c>
      <c r="BH353" s="150">
        <f>IF(N353="sníž. přenesená",J353,0)</f>
        <v>0</v>
      </c>
      <c r="BI353" s="150">
        <f>IF(N353="nulová",J353,0)</f>
        <v>0</v>
      </c>
      <c r="BJ353" s="17" t="s">
        <v>92</v>
      </c>
      <c r="BK353" s="150">
        <f>ROUND(I353*H353,2)</f>
        <v>0</v>
      </c>
      <c r="BL353" s="17" t="s">
        <v>164</v>
      </c>
      <c r="BM353" s="149" t="s">
        <v>610</v>
      </c>
    </row>
    <row r="354" spans="1:65" s="2" customFormat="1" x14ac:dyDescent="0.2">
      <c r="A354" s="32"/>
      <c r="B354" s="33"/>
      <c r="C354" s="32"/>
      <c r="D354" s="151" t="s">
        <v>166</v>
      </c>
      <c r="E354" s="32"/>
      <c r="F354" s="152" t="s">
        <v>611</v>
      </c>
      <c r="G354" s="32"/>
      <c r="H354" s="32"/>
      <c r="I354" s="153"/>
      <c r="J354" s="32"/>
      <c r="K354" s="32"/>
      <c r="L354" s="33"/>
      <c r="M354" s="154"/>
      <c r="N354" s="155"/>
      <c r="O354" s="53"/>
      <c r="P354" s="53"/>
      <c r="Q354" s="53"/>
      <c r="R354" s="53"/>
      <c r="S354" s="53"/>
      <c r="T354" s="54"/>
      <c r="U354" s="32"/>
      <c r="V354" s="32"/>
      <c r="W354" s="32"/>
      <c r="X354" s="32"/>
      <c r="Y354" s="32"/>
      <c r="Z354" s="32"/>
      <c r="AA354" s="32"/>
      <c r="AB354" s="32"/>
      <c r="AC354" s="32"/>
      <c r="AD354" s="32"/>
      <c r="AE354" s="32"/>
      <c r="AT354" s="17" t="s">
        <v>166</v>
      </c>
      <c r="AU354" s="17" t="s">
        <v>92</v>
      </c>
    </row>
    <row r="355" spans="1:65" s="2" customFormat="1" ht="24.2" customHeight="1" x14ac:dyDescent="0.2">
      <c r="A355" s="32"/>
      <c r="B355" s="137"/>
      <c r="C355" s="138" t="s">
        <v>612</v>
      </c>
      <c r="D355" s="138" t="s">
        <v>159</v>
      </c>
      <c r="E355" s="139" t="s">
        <v>613</v>
      </c>
      <c r="F355" s="140" t="s">
        <v>614</v>
      </c>
      <c r="G355" s="141" t="s">
        <v>162</v>
      </c>
      <c r="H355" s="142">
        <v>155.614</v>
      </c>
      <c r="I355" s="143"/>
      <c r="J355" s="144">
        <f>ROUND(I355*H355,2)</f>
        <v>0</v>
      </c>
      <c r="K355" s="140" t="s">
        <v>163</v>
      </c>
      <c r="L355" s="33"/>
      <c r="M355" s="145" t="s">
        <v>3</v>
      </c>
      <c r="N355" s="146" t="s">
        <v>42</v>
      </c>
      <c r="O355" s="53"/>
      <c r="P355" s="147">
        <f>O355*H355</f>
        <v>0</v>
      </c>
      <c r="Q355" s="147">
        <v>0</v>
      </c>
      <c r="R355" s="147">
        <f>Q355*H355</f>
        <v>0</v>
      </c>
      <c r="S355" s="147">
        <v>0</v>
      </c>
      <c r="T355" s="148">
        <f>S355*H355</f>
        <v>0</v>
      </c>
      <c r="U355" s="32"/>
      <c r="V355" s="32"/>
      <c r="W355" s="32"/>
      <c r="X355" s="32"/>
      <c r="Y355" s="32"/>
      <c r="Z355" s="32"/>
      <c r="AA355" s="32"/>
      <c r="AB355" s="32"/>
      <c r="AC355" s="32"/>
      <c r="AD355" s="32"/>
      <c r="AE355" s="32"/>
      <c r="AR355" s="149" t="s">
        <v>164</v>
      </c>
      <c r="AT355" s="149" t="s">
        <v>159</v>
      </c>
      <c r="AU355" s="149" t="s">
        <v>92</v>
      </c>
      <c r="AY355" s="17" t="s">
        <v>157</v>
      </c>
      <c r="BE355" s="150">
        <f>IF(N355="základní",J355,0)</f>
        <v>0</v>
      </c>
      <c r="BF355" s="150">
        <f>IF(N355="snížená",J355,0)</f>
        <v>0</v>
      </c>
      <c r="BG355" s="150">
        <f>IF(N355="zákl. přenesená",J355,0)</f>
        <v>0</v>
      </c>
      <c r="BH355" s="150">
        <f>IF(N355="sníž. přenesená",J355,0)</f>
        <v>0</v>
      </c>
      <c r="BI355" s="150">
        <f>IF(N355="nulová",J355,0)</f>
        <v>0</v>
      </c>
      <c r="BJ355" s="17" t="s">
        <v>92</v>
      </c>
      <c r="BK355" s="150">
        <f>ROUND(I355*H355,2)</f>
        <v>0</v>
      </c>
      <c r="BL355" s="17" t="s">
        <v>164</v>
      </c>
      <c r="BM355" s="149" t="s">
        <v>615</v>
      </c>
    </row>
    <row r="356" spans="1:65" s="2" customFormat="1" x14ac:dyDescent="0.2">
      <c r="A356" s="32"/>
      <c r="B356" s="33"/>
      <c r="C356" s="32"/>
      <c r="D356" s="151" t="s">
        <v>166</v>
      </c>
      <c r="E356" s="32"/>
      <c r="F356" s="152" t="s">
        <v>616</v>
      </c>
      <c r="G356" s="32"/>
      <c r="H356" s="32"/>
      <c r="I356" s="153"/>
      <c r="J356" s="32"/>
      <c r="K356" s="32"/>
      <c r="L356" s="33"/>
      <c r="M356" s="154"/>
      <c r="N356" s="155"/>
      <c r="O356" s="53"/>
      <c r="P356" s="53"/>
      <c r="Q356" s="53"/>
      <c r="R356" s="53"/>
      <c r="S356" s="53"/>
      <c r="T356" s="54"/>
      <c r="U356" s="32"/>
      <c r="V356" s="32"/>
      <c r="W356" s="32"/>
      <c r="X356" s="32"/>
      <c r="Y356" s="32"/>
      <c r="Z356" s="32"/>
      <c r="AA356" s="32"/>
      <c r="AB356" s="32"/>
      <c r="AC356" s="32"/>
      <c r="AD356" s="32"/>
      <c r="AE356" s="32"/>
      <c r="AT356" s="17" t="s">
        <v>166</v>
      </c>
      <c r="AU356" s="17" t="s">
        <v>92</v>
      </c>
    </row>
    <row r="357" spans="1:65" s="2" customFormat="1" ht="24.2" customHeight="1" x14ac:dyDescent="0.2">
      <c r="A357" s="32"/>
      <c r="B357" s="137"/>
      <c r="C357" s="138" t="s">
        <v>617</v>
      </c>
      <c r="D357" s="138" t="s">
        <v>159</v>
      </c>
      <c r="E357" s="139" t="s">
        <v>618</v>
      </c>
      <c r="F357" s="140" t="s">
        <v>619</v>
      </c>
      <c r="G357" s="141" t="s">
        <v>162</v>
      </c>
      <c r="H357" s="142">
        <v>22</v>
      </c>
      <c r="I357" s="143"/>
      <c r="J357" s="144">
        <f>ROUND(I357*H357,2)</f>
        <v>0</v>
      </c>
      <c r="K357" s="140" t="s">
        <v>163</v>
      </c>
      <c r="L357" s="33"/>
      <c r="M357" s="145" t="s">
        <v>3</v>
      </c>
      <c r="N357" s="146" t="s">
        <v>42</v>
      </c>
      <c r="O357" s="53"/>
      <c r="P357" s="147">
        <f>O357*H357</f>
        <v>0</v>
      </c>
      <c r="Q357" s="147">
        <v>0</v>
      </c>
      <c r="R357" s="147">
        <f>Q357*H357</f>
        <v>0</v>
      </c>
      <c r="S357" s="147">
        <v>0</v>
      </c>
      <c r="T357" s="148">
        <f>S357*H357</f>
        <v>0</v>
      </c>
      <c r="U357" s="32"/>
      <c r="V357" s="32"/>
      <c r="W357" s="32"/>
      <c r="X357" s="32"/>
      <c r="Y357" s="32"/>
      <c r="Z357" s="32"/>
      <c r="AA357" s="32"/>
      <c r="AB357" s="32"/>
      <c r="AC357" s="32"/>
      <c r="AD357" s="32"/>
      <c r="AE357" s="32"/>
      <c r="AR357" s="149" t="s">
        <v>164</v>
      </c>
      <c r="AT357" s="149" t="s">
        <v>159</v>
      </c>
      <c r="AU357" s="149" t="s">
        <v>92</v>
      </c>
      <c r="AY357" s="17" t="s">
        <v>157</v>
      </c>
      <c r="BE357" s="150">
        <f>IF(N357="základní",J357,0)</f>
        <v>0</v>
      </c>
      <c r="BF357" s="150">
        <f>IF(N357="snížená",J357,0)</f>
        <v>0</v>
      </c>
      <c r="BG357" s="150">
        <f>IF(N357="zákl. přenesená",J357,0)</f>
        <v>0</v>
      </c>
      <c r="BH357" s="150">
        <f>IF(N357="sníž. přenesená",J357,0)</f>
        <v>0</v>
      </c>
      <c r="BI357" s="150">
        <f>IF(N357="nulová",J357,0)</f>
        <v>0</v>
      </c>
      <c r="BJ357" s="17" t="s">
        <v>92</v>
      </c>
      <c r="BK357" s="150">
        <f>ROUND(I357*H357,2)</f>
        <v>0</v>
      </c>
      <c r="BL357" s="17" t="s">
        <v>164</v>
      </c>
      <c r="BM357" s="149" t="s">
        <v>620</v>
      </c>
    </row>
    <row r="358" spans="1:65" s="2" customFormat="1" x14ac:dyDescent="0.2">
      <c r="A358" s="32"/>
      <c r="B358" s="33"/>
      <c r="C358" s="32"/>
      <c r="D358" s="151" t="s">
        <v>166</v>
      </c>
      <c r="E358" s="32"/>
      <c r="F358" s="152" t="s">
        <v>621</v>
      </c>
      <c r="G358" s="32"/>
      <c r="H358" s="32"/>
      <c r="I358" s="153"/>
      <c r="J358" s="32"/>
      <c r="K358" s="32"/>
      <c r="L358" s="33"/>
      <c r="M358" s="154"/>
      <c r="N358" s="155"/>
      <c r="O358" s="53"/>
      <c r="P358" s="53"/>
      <c r="Q358" s="53"/>
      <c r="R358" s="53"/>
      <c r="S358" s="53"/>
      <c r="T358" s="54"/>
      <c r="U358" s="32"/>
      <c r="V358" s="32"/>
      <c r="W358" s="32"/>
      <c r="X358" s="32"/>
      <c r="Y358" s="32"/>
      <c r="Z358" s="32"/>
      <c r="AA358" s="32"/>
      <c r="AB358" s="32"/>
      <c r="AC358" s="32"/>
      <c r="AD358" s="32"/>
      <c r="AE358" s="32"/>
      <c r="AT358" s="17" t="s">
        <v>166</v>
      </c>
      <c r="AU358" s="17" t="s">
        <v>92</v>
      </c>
    </row>
    <row r="359" spans="1:65" s="209" customFormat="1" ht="24.2" customHeight="1" x14ac:dyDescent="0.2">
      <c r="B359" s="234"/>
      <c r="C359" s="235">
        <v>322</v>
      </c>
      <c r="D359" s="235" t="s">
        <v>159</v>
      </c>
      <c r="E359" s="236" t="s">
        <v>3157</v>
      </c>
      <c r="F359" s="237" t="s">
        <v>3158</v>
      </c>
      <c r="G359" s="238" t="s">
        <v>231</v>
      </c>
      <c r="H359" s="239">
        <v>1785</v>
      </c>
      <c r="I359" s="143"/>
      <c r="J359" s="221">
        <f>ROUND(I359*H359,2)</f>
        <v>0</v>
      </c>
      <c r="K359" s="218" t="s">
        <v>163</v>
      </c>
      <c r="L359" s="213"/>
      <c r="M359" s="145" t="s">
        <v>3</v>
      </c>
      <c r="N359" s="240" t="s">
        <v>42</v>
      </c>
      <c r="P359" s="241">
        <f>O359*H359</f>
        <v>0</v>
      </c>
      <c r="Q359" s="241">
        <v>1.6279999999999999E-2</v>
      </c>
      <c r="R359" s="241">
        <f>Q359*H359</f>
        <v>29.059799999999999</v>
      </c>
      <c r="S359" s="241">
        <v>0</v>
      </c>
      <c r="T359" s="224">
        <f>S359*H359</f>
        <v>0</v>
      </c>
      <c r="AR359" s="225" t="s">
        <v>164</v>
      </c>
      <c r="AT359" s="225" t="s">
        <v>159</v>
      </c>
      <c r="AU359" s="225" t="s">
        <v>92</v>
      </c>
      <c r="AY359" s="242" t="s">
        <v>157</v>
      </c>
      <c r="BE359" s="243">
        <f>IF(N359="základní",J359,0)</f>
        <v>0</v>
      </c>
      <c r="BF359" s="243">
        <f>IF(N359="snížená",J359,0)</f>
        <v>0</v>
      </c>
      <c r="BG359" s="243">
        <f>IF(N359="zákl. přenesená",J359,0)</f>
        <v>0</v>
      </c>
      <c r="BH359" s="243">
        <f>IF(N359="sníž. přenesená",J359,0)</f>
        <v>0</v>
      </c>
      <c r="BI359" s="243">
        <f>IF(N359="nulová",J359,0)</f>
        <v>0</v>
      </c>
      <c r="BJ359" s="242" t="s">
        <v>92</v>
      </c>
      <c r="BK359" s="243">
        <f>ROUND(I359*H359,2)</f>
        <v>0</v>
      </c>
      <c r="BL359" s="242" t="s">
        <v>164</v>
      </c>
      <c r="BM359" s="225" t="s">
        <v>3121</v>
      </c>
    </row>
    <row r="360" spans="1:65" s="14" customFormat="1" ht="22.5" x14ac:dyDescent="0.2">
      <c r="B360" s="164"/>
      <c r="C360" s="244"/>
      <c r="D360" s="245" t="s">
        <v>168</v>
      </c>
      <c r="E360" s="246" t="s">
        <v>3</v>
      </c>
      <c r="F360" s="247" t="s">
        <v>3161</v>
      </c>
      <c r="G360" s="244"/>
      <c r="H360" s="248"/>
      <c r="I360" s="168"/>
      <c r="L360" s="164"/>
      <c r="M360" s="169"/>
      <c r="T360" s="171"/>
      <c r="AT360" s="165" t="s">
        <v>168</v>
      </c>
      <c r="AU360" s="165" t="s">
        <v>92</v>
      </c>
      <c r="AV360" s="14" t="s">
        <v>92</v>
      </c>
      <c r="AW360" s="14" t="s">
        <v>32</v>
      </c>
      <c r="AX360" s="14" t="s">
        <v>78</v>
      </c>
      <c r="AY360" s="165" t="s">
        <v>157</v>
      </c>
    </row>
    <row r="361" spans="1:65" s="209" customFormat="1" ht="24.2" customHeight="1" x14ac:dyDescent="0.2">
      <c r="B361" s="234"/>
      <c r="C361" s="235">
        <v>323</v>
      </c>
      <c r="D361" s="235" t="s">
        <v>159</v>
      </c>
      <c r="E361" s="236" t="s">
        <v>3159</v>
      </c>
      <c r="F361" s="237" t="s">
        <v>3160</v>
      </c>
      <c r="G361" s="238" t="s">
        <v>231</v>
      </c>
      <c r="H361" s="239">
        <v>188</v>
      </c>
      <c r="I361" s="143"/>
      <c r="J361" s="221">
        <f>ROUND(I361*H361,2)</f>
        <v>0</v>
      </c>
      <c r="K361" s="218" t="s">
        <v>163</v>
      </c>
      <c r="L361" s="213"/>
      <c r="M361" s="145" t="s">
        <v>3</v>
      </c>
      <c r="N361" s="240" t="s">
        <v>42</v>
      </c>
      <c r="P361" s="241">
        <f>O361*H361</f>
        <v>0</v>
      </c>
      <c r="Q361" s="241">
        <v>1.6279999999999999E-2</v>
      </c>
      <c r="R361" s="241">
        <f>Q361*H361</f>
        <v>3.0606399999999998</v>
      </c>
      <c r="S361" s="241">
        <v>0</v>
      </c>
      <c r="T361" s="224">
        <f>S361*H361</f>
        <v>0</v>
      </c>
      <c r="AR361" s="225" t="s">
        <v>164</v>
      </c>
      <c r="AT361" s="225" t="s">
        <v>159</v>
      </c>
      <c r="AU361" s="225" t="s">
        <v>92</v>
      </c>
      <c r="AY361" s="242" t="s">
        <v>157</v>
      </c>
      <c r="BE361" s="243">
        <f>IF(N361="základní",J361,0)</f>
        <v>0</v>
      </c>
      <c r="BF361" s="243">
        <f>IF(N361="snížená",J361,0)</f>
        <v>0</v>
      </c>
      <c r="BG361" s="243">
        <f>IF(N361="zákl. přenesená",J361,0)</f>
        <v>0</v>
      </c>
      <c r="BH361" s="243">
        <f>IF(N361="sníž. přenesená",J361,0)</f>
        <v>0</v>
      </c>
      <c r="BI361" s="243">
        <f>IF(N361="nulová",J361,0)</f>
        <v>0</v>
      </c>
      <c r="BJ361" s="242" t="s">
        <v>92</v>
      </c>
      <c r="BK361" s="243">
        <f>ROUND(I361*H361,2)</f>
        <v>0</v>
      </c>
      <c r="BL361" s="242" t="s">
        <v>164</v>
      </c>
      <c r="BM361" s="225" t="s">
        <v>3121</v>
      </c>
    </row>
    <row r="362" spans="1:65" s="14" customFormat="1" x14ac:dyDescent="0.2">
      <c r="B362" s="164"/>
      <c r="C362" s="244"/>
      <c r="D362" s="245" t="s">
        <v>168</v>
      </c>
      <c r="E362" s="246" t="s">
        <v>3</v>
      </c>
      <c r="F362" s="247" t="s">
        <v>3162</v>
      </c>
      <c r="G362" s="244"/>
      <c r="H362" s="248"/>
      <c r="I362" s="168"/>
      <c r="L362" s="164"/>
      <c r="M362" s="169"/>
      <c r="T362" s="171"/>
      <c r="AT362" s="165" t="s">
        <v>168</v>
      </c>
      <c r="AU362" s="165" t="s">
        <v>92</v>
      </c>
      <c r="AV362" s="14" t="s">
        <v>92</v>
      </c>
      <c r="AW362" s="14" t="s">
        <v>32</v>
      </c>
      <c r="AX362" s="14" t="s">
        <v>78</v>
      </c>
      <c r="AY362" s="165" t="s">
        <v>157</v>
      </c>
    </row>
    <row r="363" spans="1:65" s="2" customFormat="1" ht="16.5" customHeight="1" x14ac:dyDescent="0.2">
      <c r="A363" s="32"/>
      <c r="B363" s="137"/>
      <c r="C363" s="138" t="s">
        <v>622</v>
      </c>
      <c r="D363" s="138" t="s">
        <v>159</v>
      </c>
      <c r="E363" s="139" t="s">
        <v>623</v>
      </c>
      <c r="F363" s="140" t="s">
        <v>624</v>
      </c>
      <c r="G363" s="141" t="s">
        <v>197</v>
      </c>
      <c r="H363" s="142">
        <v>13.295</v>
      </c>
      <c r="I363" s="143"/>
      <c r="J363" s="144">
        <f>ROUND(I363*H363,2)</f>
        <v>0</v>
      </c>
      <c r="K363" s="140" t="s">
        <v>163</v>
      </c>
      <c r="L363" s="33"/>
      <c r="M363" s="145" t="s">
        <v>3</v>
      </c>
      <c r="N363" s="146" t="s">
        <v>42</v>
      </c>
      <c r="O363" s="53"/>
      <c r="P363" s="147">
        <f>O363*H363</f>
        <v>0</v>
      </c>
      <c r="Q363" s="147">
        <v>1.06277</v>
      </c>
      <c r="R363" s="147">
        <f>Q363*H363</f>
        <v>14.129527149999999</v>
      </c>
      <c r="S363" s="147">
        <v>0</v>
      </c>
      <c r="T363" s="148">
        <f>S363*H363</f>
        <v>0</v>
      </c>
      <c r="U363" s="32"/>
      <c r="V363" s="32"/>
      <c r="W363" s="32"/>
      <c r="X363" s="32"/>
      <c r="Y363" s="32"/>
      <c r="Z363" s="32"/>
      <c r="AA363" s="32"/>
      <c r="AB363" s="32"/>
      <c r="AC363" s="32"/>
      <c r="AD363" s="32"/>
      <c r="AE363" s="32"/>
      <c r="AR363" s="149" t="s">
        <v>164</v>
      </c>
      <c r="AT363" s="149" t="s">
        <v>159</v>
      </c>
      <c r="AU363" s="149" t="s">
        <v>92</v>
      </c>
      <c r="AY363" s="17" t="s">
        <v>157</v>
      </c>
      <c r="BE363" s="150">
        <f>IF(N363="základní",J363,0)</f>
        <v>0</v>
      </c>
      <c r="BF363" s="150">
        <f>IF(N363="snížená",J363,0)</f>
        <v>0</v>
      </c>
      <c r="BG363" s="150">
        <f>IF(N363="zákl. přenesená",J363,0)</f>
        <v>0</v>
      </c>
      <c r="BH363" s="150">
        <f>IF(N363="sníž. přenesená",J363,0)</f>
        <v>0</v>
      </c>
      <c r="BI363" s="150">
        <f>IF(N363="nulová",J363,0)</f>
        <v>0</v>
      </c>
      <c r="BJ363" s="17" t="s">
        <v>92</v>
      </c>
      <c r="BK363" s="150">
        <f>ROUND(I363*H363,2)</f>
        <v>0</v>
      </c>
      <c r="BL363" s="17" t="s">
        <v>164</v>
      </c>
      <c r="BM363" s="149" t="s">
        <v>625</v>
      </c>
    </row>
    <row r="364" spans="1:65" s="2" customFormat="1" x14ac:dyDescent="0.2">
      <c r="A364" s="32"/>
      <c r="B364" s="33"/>
      <c r="C364" s="32"/>
      <c r="D364" s="151" t="s">
        <v>166</v>
      </c>
      <c r="E364" s="32"/>
      <c r="F364" s="152" t="s">
        <v>626</v>
      </c>
      <c r="G364" s="32"/>
      <c r="H364" s="32"/>
      <c r="I364" s="153"/>
      <c r="J364" s="32"/>
      <c r="K364" s="32"/>
      <c r="L364" s="33"/>
      <c r="M364" s="154"/>
      <c r="N364" s="155"/>
      <c r="O364" s="53"/>
      <c r="P364" s="53"/>
      <c r="Q364" s="53"/>
      <c r="R364" s="53"/>
      <c r="S364" s="53"/>
      <c r="T364" s="54"/>
      <c r="U364" s="32"/>
      <c r="V364" s="32"/>
      <c r="W364" s="32"/>
      <c r="X364" s="32"/>
      <c r="Y364" s="32"/>
      <c r="Z364" s="32"/>
      <c r="AA364" s="32"/>
      <c r="AB364" s="32"/>
      <c r="AC364" s="32"/>
      <c r="AD364" s="32"/>
      <c r="AE364" s="32"/>
      <c r="AT364" s="17" t="s">
        <v>166</v>
      </c>
      <c r="AU364" s="17" t="s">
        <v>92</v>
      </c>
    </row>
    <row r="365" spans="1:65" s="14" customFormat="1" x14ac:dyDescent="0.2">
      <c r="B365" s="164"/>
      <c r="D365" s="157" t="s">
        <v>168</v>
      </c>
      <c r="E365" s="165" t="s">
        <v>3</v>
      </c>
      <c r="F365" s="166" t="s">
        <v>627</v>
      </c>
      <c r="H365" s="167">
        <v>13.295</v>
      </c>
      <c r="I365" s="168"/>
      <c r="L365" s="164"/>
      <c r="M365" s="169"/>
      <c r="N365" s="170"/>
      <c r="O365" s="170"/>
      <c r="P365" s="170"/>
      <c r="Q365" s="170"/>
      <c r="R365" s="170"/>
      <c r="S365" s="170"/>
      <c r="T365" s="171"/>
      <c r="AT365" s="165" t="s">
        <v>168</v>
      </c>
      <c r="AU365" s="165" t="s">
        <v>92</v>
      </c>
      <c r="AV365" s="14" t="s">
        <v>92</v>
      </c>
      <c r="AW365" s="14" t="s">
        <v>32</v>
      </c>
      <c r="AX365" s="14" t="s">
        <v>78</v>
      </c>
      <c r="AY365" s="165" t="s">
        <v>157</v>
      </c>
    </row>
    <row r="366" spans="1:65" s="12" customFormat="1" ht="22.9" customHeight="1" x14ac:dyDescent="0.2">
      <c r="B366" s="124"/>
      <c r="D366" s="125" t="s">
        <v>69</v>
      </c>
      <c r="E366" s="135" t="s">
        <v>214</v>
      </c>
      <c r="F366" s="135" t="s">
        <v>628</v>
      </c>
      <c r="I366" s="127"/>
      <c r="J366" s="136">
        <f>BK366</f>
        <v>0</v>
      </c>
      <c r="L366" s="124"/>
      <c r="M366" s="129"/>
      <c r="N366" s="130"/>
      <c r="O366" s="130"/>
      <c r="P366" s="131">
        <f>SUM(P367:P473)</f>
        <v>0</v>
      </c>
      <c r="Q366" s="130"/>
      <c r="R366" s="131">
        <f>SUM(R367:R473)</f>
        <v>0.28203499999999998</v>
      </c>
      <c r="S366" s="130"/>
      <c r="T366" s="132">
        <f>SUM(T367:T473)</f>
        <v>761.95147300000008</v>
      </c>
      <c r="AR366" s="125" t="s">
        <v>78</v>
      </c>
      <c r="AT366" s="133" t="s">
        <v>69</v>
      </c>
      <c r="AU366" s="133" t="s">
        <v>78</v>
      </c>
      <c r="AY366" s="125" t="s">
        <v>157</v>
      </c>
      <c r="BK366" s="134">
        <f>SUM(BK367:BK473)</f>
        <v>0</v>
      </c>
    </row>
    <row r="367" spans="1:65" s="2" customFormat="1" ht="16.5" customHeight="1" x14ac:dyDescent="0.2">
      <c r="A367" s="32"/>
      <c r="B367" s="137"/>
      <c r="C367" s="138" t="s">
        <v>629</v>
      </c>
      <c r="D367" s="138" t="s">
        <v>159</v>
      </c>
      <c r="E367" s="139" t="s">
        <v>630</v>
      </c>
      <c r="F367" s="140" t="s">
        <v>631</v>
      </c>
      <c r="G367" s="141" t="s">
        <v>341</v>
      </c>
      <c r="H367" s="142">
        <v>1</v>
      </c>
      <c r="I367" s="143"/>
      <c r="J367" s="144">
        <f>ROUND(I367*H367,2)</f>
        <v>0</v>
      </c>
      <c r="K367" s="140" t="s">
        <v>3</v>
      </c>
      <c r="L367" s="33"/>
      <c r="M367" s="145" t="s">
        <v>3</v>
      </c>
      <c r="N367" s="146" t="s">
        <v>42</v>
      </c>
      <c r="O367" s="53"/>
      <c r="P367" s="147">
        <f>O367*H367</f>
        <v>0</v>
      </c>
      <c r="Q367" s="147">
        <v>0</v>
      </c>
      <c r="R367" s="147">
        <f>Q367*H367</f>
        <v>0</v>
      </c>
      <c r="S367" s="147">
        <v>0</v>
      </c>
      <c r="T367" s="148">
        <f>S367*H367</f>
        <v>0</v>
      </c>
      <c r="U367" s="32"/>
      <c r="V367" s="32"/>
      <c r="W367" s="32"/>
      <c r="X367" s="32"/>
      <c r="Y367" s="32"/>
      <c r="Z367" s="32"/>
      <c r="AA367" s="32"/>
      <c r="AB367" s="32"/>
      <c r="AC367" s="32"/>
      <c r="AD367" s="32"/>
      <c r="AE367" s="32"/>
      <c r="AR367" s="149" t="s">
        <v>164</v>
      </c>
      <c r="AT367" s="149" t="s">
        <v>159</v>
      </c>
      <c r="AU367" s="149" t="s">
        <v>92</v>
      </c>
      <c r="AY367" s="17" t="s">
        <v>157</v>
      </c>
      <c r="BE367" s="150">
        <f>IF(N367="základní",J367,0)</f>
        <v>0</v>
      </c>
      <c r="BF367" s="150">
        <f>IF(N367="snížená",J367,0)</f>
        <v>0</v>
      </c>
      <c r="BG367" s="150">
        <f>IF(N367="zákl. přenesená",J367,0)</f>
        <v>0</v>
      </c>
      <c r="BH367" s="150">
        <f>IF(N367="sníž. přenesená",J367,0)</f>
        <v>0</v>
      </c>
      <c r="BI367" s="150">
        <f>IF(N367="nulová",J367,0)</f>
        <v>0</v>
      </c>
      <c r="BJ367" s="17" t="s">
        <v>92</v>
      </c>
      <c r="BK367" s="150">
        <f>ROUND(I367*H367,2)</f>
        <v>0</v>
      </c>
      <c r="BL367" s="17" t="s">
        <v>164</v>
      </c>
      <c r="BM367" s="149" t="s">
        <v>632</v>
      </c>
    </row>
    <row r="368" spans="1:65" s="2" customFormat="1" ht="16.5" customHeight="1" x14ac:dyDescent="0.2">
      <c r="A368" s="32"/>
      <c r="B368" s="137"/>
      <c r="C368" s="138" t="s">
        <v>633</v>
      </c>
      <c r="D368" s="138" t="s">
        <v>159</v>
      </c>
      <c r="E368" s="139" t="s">
        <v>634</v>
      </c>
      <c r="F368" s="140" t="s">
        <v>635</v>
      </c>
      <c r="G368" s="141" t="s">
        <v>286</v>
      </c>
      <c r="H368" s="142">
        <v>1300</v>
      </c>
      <c r="I368" s="143"/>
      <c r="J368" s="144">
        <f>ROUND(I368*H368,2)</f>
        <v>0</v>
      </c>
      <c r="K368" s="140" t="s">
        <v>163</v>
      </c>
      <c r="L368" s="33"/>
      <c r="M368" s="145" t="s">
        <v>3</v>
      </c>
      <c r="N368" s="146" t="s">
        <v>42</v>
      </c>
      <c r="O368" s="53"/>
      <c r="P368" s="147">
        <f>O368*H368</f>
        <v>0</v>
      </c>
      <c r="Q368" s="147">
        <v>0</v>
      </c>
      <c r="R368" s="147">
        <f>Q368*H368</f>
        <v>0</v>
      </c>
      <c r="S368" s="147">
        <v>0</v>
      </c>
      <c r="T368" s="148">
        <f>S368*H368</f>
        <v>0</v>
      </c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R368" s="149" t="s">
        <v>164</v>
      </c>
      <c r="AT368" s="149" t="s">
        <v>159</v>
      </c>
      <c r="AU368" s="149" t="s">
        <v>92</v>
      </c>
      <c r="AY368" s="17" t="s">
        <v>157</v>
      </c>
      <c r="BE368" s="150">
        <f>IF(N368="základní",J368,0)</f>
        <v>0</v>
      </c>
      <c r="BF368" s="150">
        <f>IF(N368="snížená",J368,0)</f>
        <v>0</v>
      </c>
      <c r="BG368" s="150">
        <f>IF(N368="zákl. přenesená",J368,0)</f>
        <v>0</v>
      </c>
      <c r="BH368" s="150">
        <f>IF(N368="sníž. přenesená",J368,0)</f>
        <v>0</v>
      </c>
      <c r="BI368" s="150">
        <f>IF(N368="nulová",J368,0)</f>
        <v>0</v>
      </c>
      <c r="BJ368" s="17" t="s">
        <v>92</v>
      </c>
      <c r="BK368" s="150">
        <f>ROUND(I368*H368,2)</f>
        <v>0</v>
      </c>
      <c r="BL368" s="17" t="s">
        <v>164</v>
      </c>
      <c r="BM368" s="149" t="s">
        <v>636</v>
      </c>
    </row>
    <row r="369" spans="1:65" s="2" customFormat="1" x14ac:dyDescent="0.2">
      <c r="A369" s="32"/>
      <c r="B369" s="33"/>
      <c r="C369" s="32"/>
      <c r="D369" s="151" t="s">
        <v>166</v>
      </c>
      <c r="E369" s="32"/>
      <c r="F369" s="152" t="s">
        <v>637</v>
      </c>
      <c r="G369" s="32"/>
      <c r="H369" s="32"/>
      <c r="I369" s="153"/>
      <c r="J369" s="32"/>
      <c r="K369" s="32"/>
      <c r="L369" s="33"/>
      <c r="M369" s="154"/>
      <c r="N369" s="155"/>
      <c r="O369" s="53"/>
      <c r="P369" s="53"/>
      <c r="Q369" s="53"/>
      <c r="R369" s="53"/>
      <c r="S369" s="53"/>
      <c r="T369" s="54"/>
      <c r="U369" s="32"/>
      <c r="V369" s="32"/>
      <c r="W369" s="32"/>
      <c r="X369" s="32"/>
      <c r="Y369" s="32"/>
      <c r="Z369" s="32"/>
      <c r="AA369" s="32"/>
      <c r="AB369" s="32"/>
      <c r="AC369" s="32"/>
      <c r="AD369" s="32"/>
      <c r="AE369" s="32"/>
      <c r="AT369" s="17" t="s">
        <v>166</v>
      </c>
      <c r="AU369" s="17" t="s">
        <v>92</v>
      </c>
    </row>
    <row r="370" spans="1:65" s="14" customFormat="1" x14ac:dyDescent="0.2">
      <c r="B370" s="164"/>
      <c r="D370" s="157" t="s">
        <v>168</v>
      </c>
      <c r="E370" s="165" t="s">
        <v>3</v>
      </c>
      <c r="F370" s="166" t="s">
        <v>638</v>
      </c>
      <c r="H370" s="167">
        <v>1300</v>
      </c>
      <c r="I370" s="168"/>
      <c r="L370" s="164"/>
      <c r="M370" s="169"/>
      <c r="N370" s="170"/>
      <c r="O370" s="170"/>
      <c r="P370" s="170"/>
      <c r="Q370" s="170"/>
      <c r="R370" s="170"/>
      <c r="S370" s="170"/>
      <c r="T370" s="171"/>
      <c r="AT370" s="165" t="s">
        <v>168</v>
      </c>
      <c r="AU370" s="165" t="s">
        <v>92</v>
      </c>
      <c r="AV370" s="14" t="s">
        <v>92</v>
      </c>
      <c r="AW370" s="14" t="s">
        <v>32</v>
      </c>
      <c r="AX370" s="14" t="s">
        <v>78</v>
      </c>
      <c r="AY370" s="165" t="s">
        <v>157</v>
      </c>
    </row>
    <row r="371" spans="1:65" s="2" customFormat="1" ht="24.2" customHeight="1" x14ac:dyDescent="0.2">
      <c r="A371" s="32"/>
      <c r="B371" s="137"/>
      <c r="C371" s="138" t="s">
        <v>639</v>
      </c>
      <c r="D371" s="138" t="s">
        <v>159</v>
      </c>
      <c r="E371" s="139" t="s">
        <v>640</v>
      </c>
      <c r="F371" s="140" t="s">
        <v>641</v>
      </c>
      <c r="G371" s="141" t="s">
        <v>286</v>
      </c>
      <c r="H371" s="142">
        <v>117000</v>
      </c>
      <c r="I371" s="143"/>
      <c r="J371" s="144">
        <f>ROUND(I371*H371,2)</f>
        <v>0</v>
      </c>
      <c r="K371" s="140" t="s">
        <v>163</v>
      </c>
      <c r="L371" s="33"/>
      <c r="M371" s="145" t="s">
        <v>3</v>
      </c>
      <c r="N371" s="146" t="s">
        <v>42</v>
      </c>
      <c r="O371" s="53"/>
      <c r="P371" s="147">
        <f>O371*H371</f>
        <v>0</v>
      </c>
      <c r="Q371" s="147">
        <v>0</v>
      </c>
      <c r="R371" s="147">
        <f>Q371*H371</f>
        <v>0</v>
      </c>
      <c r="S371" s="147">
        <v>0</v>
      </c>
      <c r="T371" s="148">
        <f>S371*H371</f>
        <v>0</v>
      </c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R371" s="149" t="s">
        <v>164</v>
      </c>
      <c r="AT371" s="149" t="s">
        <v>159</v>
      </c>
      <c r="AU371" s="149" t="s">
        <v>92</v>
      </c>
      <c r="AY371" s="17" t="s">
        <v>157</v>
      </c>
      <c r="BE371" s="150">
        <f>IF(N371="základní",J371,0)</f>
        <v>0</v>
      </c>
      <c r="BF371" s="150">
        <f>IF(N371="snížená",J371,0)</f>
        <v>0</v>
      </c>
      <c r="BG371" s="150">
        <f>IF(N371="zákl. přenesená",J371,0)</f>
        <v>0</v>
      </c>
      <c r="BH371" s="150">
        <f>IF(N371="sníž. přenesená",J371,0)</f>
        <v>0</v>
      </c>
      <c r="BI371" s="150">
        <f>IF(N371="nulová",J371,0)</f>
        <v>0</v>
      </c>
      <c r="BJ371" s="17" t="s">
        <v>92</v>
      </c>
      <c r="BK371" s="150">
        <f>ROUND(I371*H371,2)</f>
        <v>0</v>
      </c>
      <c r="BL371" s="17" t="s">
        <v>164</v>
      </c>
      <c r="BM371" s="149" t="s">
        <v>642</v>
      </c>
    </row>
    <row r="372" spans="1:65" s="2" customFormat="1" x14ac:dyDescent="0.2">
      <c r="A372" s="32"/>
      <c r="B372" s="33"/>
      <c r="C372" s="32"/>
      <c r="D372" s="151" t="s">
        <v>166</v>
      </c>
      <c r="E372" s="32"/>
      <c r="F372" s="152" t="s">
        <v>643</v>
      </c>
      <c r="G372" s="32"/>
      <c r="H372" s="32"/>
      <c r="I372" s="153"/>
      <c r="J372" s="32"/>
      <c r="K372" s="32"/>
      <c r="L372" s="33"/>
      <c r="M372" s="154"/>
      <c r="N372" s="155"/>
      <c r="O372" s="53"/>
      <c r="P372" s="53"/>
      <c r="Q372" s="53"/>
      <c r="R372" s="53"/>
      <c r="S372" s="53"/>
      <c r="T372" s="54"/>
      <c r="U372" s="32"/>
      <c r="V372" s="32"/>
      <c r="W372" s="32"/>
      <c r="X372" s="32"/>
      <c r="Y372" s="32"/>
      <c r="Z372" s="32"/>
      <c r="AA372" s="32"/>
      <c r="AB372" s="32"/>
      <c r="AC372" s="32"/>
      <c r="AD372" s="32"/>
      <c r="AE372" s="32"/>
      <c r="AT372" s="17" t="s">
        <v>166</v>
      </c>
      <c r="AU372" s="17" t="s">
        <v>92</v>
      </c>
    </row>
    <row r="373" spans="1:65" s="14" customFormat="1" x14ac:dyDescent="0.2">
      <c r="B373" s="164"/>
      <c r="D373" s="157" t="s">
        <v>168</v>
      </c>
      <c r="E373" s="165" t="s">
        <v>3</v>
      </c>
      <c r="F373" s="166" t="s">
        <v>644</v>
      </c>
      <c r="H373" s="167">
        <v>117000</v>
      </c>
      <c r="I373" s="168"/>
      <c r="L373" s="164"/>
      <c r="M373" s="169"/>
      <c r="N373" s="170"/>
      <c r="O373" s="170"/>
      <c r="P373" s="170"/>
      <c r="Q373" s="170"/>
      <c r="R373" s="170"/>
      <c r="S373" s="170"/>
      <c r="T373" s="171"/>
      <c r="AT373" s="165" t="s">
        <v>168</v>
      </c>
      <c r="AU373" s="165" t="s">
        <v>92</v>
      </c>
      <c r="AV373" s="14" t="s">
        <v>92</v>
      </c>
      <c r="AW373" s="14" t="s">
        <v>32</v>
      </c>
      <c r="AX373" s="14" t="s">
        <v>78</v>
      </c>
      <c r="AY373" s="165" t="s">
        <v>157</v>
      </c>
    </row>
    <row r="374" spans="1:65" s="2" customFormat="1" ht="16.5" customHeight="1" x14ac:dyDescent="0.2">
      <c r="A374" s="32"/>
      <c r="B374" s="137"/>
      <c r="C374" s="138" t="s">
        <v>645</v>
      </c>
      <c r="D374" s="138" t="s">
        <v>159</v>
      </c>
      <c r="E374" s="139" t="s">
        <v>646</v>
      </c>
      <c r="F374" s="140" t="s">
        <v>647</v>
      </c>
      <c r="G374" s="141" t="s">
        <v>286</v>
      </c>
      <c r="H374" s="142">
        <v>1300</v>
      </c>
      <c r="I374" s="143"/>
      <c r="J374" s="144">
        <f>ROUND(I374*H374,2)</f>
        <v>0</v>
      </c>
      <c r="K374" s="140" t="s">
        <v>163</v>
      </c>
      <c r="L374" s="33"/>
      <c r="M374" s="145" t="s">
        <v>3</v>
      </c>
      <c r="N374" s="146" t="s">
        <v>42</v>
      </c>
      <c r="O374" s="53"/>
      <c r="P374" s="147">
        <f>O374*H374</f>
        <v>0</v>
      </c>
      <c r="Q374" s="147">
        <v>0</v>
      </c>
      <c r="R374" s="147">
        <f>Q374*H374</f>
        <v>0</v>
      </c>
      <c r="S374" s="147">
        <v>0</v>
      </c>
      <c r="T374" s="148">
        <f>S374*H374</f>
        <v>0</v>
      </c>
      <c r="U374" s="32"/>
      <c r="V374" s="32"/>
      <c r="W374" s="32"/>
      <c r="X374" s="32"/>
      <c r="Y374" s="32"/>
      <c r="Z374" s="32"/>
      <c r="AA374" s="32"/>
      <c r="AB374" s="32"/>
      <c r="AC374" s="32"/>
      <c r="AD374" s="32"/>
      <c r="AE374" s="32"/>
      <c r="AR374" s="149" t="s">
        <v>164</v>
      </c>
      <c r="AT374" s="149" t="s">
        <v>159</v>
      </c>
      <c r="AU374" s="149" t="s">
        <v>92</v>
      </c>
      <c r="AY374" s="17" t="s">
        <v>157</v>
      </c>
      <c r="BE374" s="150">
        <f>IF(N374="základní",J374,0)</f>
        <v>0</v>
      </c>
      <c r="BF374" s="150">
        <f>IF(N374="snížená",J374,0)</f>
        <v>0</v>
      </c>
      <c r="BG374" s="150">
        <f>IF(N374="zákl. přenesená",J374,0)</f>
        <v>0</v>
      </c>
      <c r="BH374" s="150">
        <f>IF(N374="sníž. přenesená",J374,0)</f>
        <v>0</v>
      </c>
      <c r="BI374" s="150">
        <f>IF(N374="nulová",J374,0)</f>
        <v>0</v>
      </c>
      <c r="BJ374" s="17" t="s">
        <v>92</v>
      </c>
      <c r="BK374" s="150">
        <f>ROUND(I374*H374,2)</f>
        <v>0</v>
      </c>
      <c r="BL374" s="17" t="s">
        <v>164</v>
      </c>
      <c r="BM374" s="149" t="s">
        <v>648</v>
      </c>
    </row>
    <row r="375" spans="1:65" s="2" customFormat="1" x14ac:dyDescent="0.2">
      <c r="A375" s="32"/>
      <c r="B375" s="33"/>
      <c r="C375" s="32"/>
      <c r="D375" s="151" t="s">
        <v>166</v>
      </c>
      <c r="E375" s="32"/>
      <c r="F375" s="152" t="s">
        <v>649</v>
      </c>
      <c r="G375" s="32"/>
      <c r="H375" s="32"/>
      <c r="I375" s="153"/>
      <c r="J375" s="32"/>
      <c r="K375" s="32"/>
      <c r="L375" s="33"/>
      <c r="M375" s="154"/>
      <c r="N375" s="155"/>
      <c r="O375" s="53"/>
      <c r="P375" s="53"/>
      <c r="Q375" s="53"/>
      <c r="R375" s="53"/>
      <c r="S375" s="53"/>
      <c r="T375" s="54"/>
      <c r="U375" s="32"/>
      <c r="V375" s="32"/>
      <c r="W375" s="32"/>
      <c r="X375" s="32"/>
      <c r="Y375" s="32"/>
      <c r="Z375" s="32"/>
      <c r="AA375" s="32"/>
      <c r="AB375" s="32"/>
      <c r="AC375" s="32"/>
      <c r="AD375" s="32"/>
      <c r="AE375" s="32"/>
      <c r="AT375" s="17" t="s">
        <v>166</v>
      </c>
      <c r="AU375" s="17" t="s">
        <v>92</v>
      </c>
    </row>
    <row r="376" spans="1:65" s="2" customFormat="1" ht="24.2" customHeight="1" x14ac:dyDescent="0.2">
      <c r="A376" s="32"/>
      <c r="B376" s="137"/>
      <c r="C376" s="138" t="s">
        <v>650</v>
      </c>
      <c r="D376" s="138" t="s">
        <v>159</v>
      </c>
      <c r="E376" s="139" t="s">
        <v>651</v>
      </c>
      <c r="F376" s="140" t="s">
        <v>652</v>
      </c>
      <c r="G376" s="141" t="s">
        <v>286</v>
      </c>
      <c r="H376" s="142">
        <v>2169.5</v>
      </c>
      <c r="I376" s="143"/>
      <c r="J376" s="144">
        <f>ROUND(I376*H376,2)</f>
        <v>0</v>
      </c>
      <c r="K376" s="140" t="s">
        <v>163</v>
      </c>
      <c r="L376" s="33"/>
      <c r="M376" s="145" t="s">
        <v>3</v>
      </c>
      <c r="N376" s="146" t="s">
        <v>42</v>
      </c>
      <c r="O376" s="53"/>
      <c r="P376" s="147">
        <f>O376*H376</f>
        <v>0</v>
      </c>
      <c r="Q376" s="147">
        <v>1.2999999999999999E-4</v>
      </c>
      <c r="R376" s="147">
        <f>Q376*H376</f>
        <v>0.28203499999999998</v>
      </c>
      <c r="S376" s="147">
        <v>0</v>
      </c>
      <c r="T376" s="148">
        <f>S376*H376</f>
        <v>0</v>
      </c>
      <c r="U376" s="32"/>
      <c r="V376" s="32"/>
      <c r="W376" s="32"/>
      <c r="X376" s="32"/>
      <c r="Y376" s="32"/>
      <c r="Z376" s="32"/>
      <c r="AA376" s="32"/>
      <c r="AB376" s="32"/>
      <c r="AC376" s="32"/>
      <c r="AD376" s="32"/>
      <c r="AE376" s="32"/>
      <c r="AR376" s="149" t="s">
        <v>164</v>
      </c>
      <c r="AT376" s="149" t="s">
        <v>159</v>
      </c>
      <c r="AU376" s="149" t="s">
        <v>92</v>
      </c>
      <c r="AY376" s="17" t="s">
        <v>157</v>
      </c>
      <c r="BE376" s="150">
        <f>IF(N376="základní",J376,0)</f>
        <v>0</v>
      </c>
      <c r="BF376" s="150">
        <f>IF(N376="snížená",J376,0)</f>
        <v>0</v>
      </c>
      <c r="BG376" s="150">
        <f>IF(N376="zákl. přenesená",J376,0)</f>
        <v>0</v>
      </c>
      <c r="BH376" s="150">
        <f>IF(N376="sníž. přenesená",J376,0)</f>
        <v>0</v>
      </c>
      <c r="BI376" s="150">
        <f>IF(N376="nulová",J376,0)</f>
        <v>0</v>
      </c>
      <c r="BJ376" s="17" t="s">
        <v>92</v>
      </c>
      <c r="BK376" s="150">
        <f>ROUND(I376*H376,2)</f>
        <v>0</v>
      </c>
      <c r="BL376" s="17" t="s">
        <v>164</v>
      </c>
      <c r="BM376" s="149" t="s">
        <v>653</v>
      </c>
    </row>
    <row r="377" spans="1:65" s="2" customFormat="1" x14ac:dyDescent="0.2">
      <c r="A377" s="32"/>
      <c r="B377" s="33"/>
      <c r="C377" s="32"/>
      <c r="D377" s="151" t="s">
        <v>166</v>
      </c>
      <c r="E377" s="32"/>
      <c r="F377" s="152" t="s">
        <v>654</v>
      </c>
      <c r="G377" s="32"/>
      <c r="H377" s="32"/>
      <c r="I377" s="153"/>
      <c r="J377" s="32"/>
      <c r="K377" s="32"/>
      <c r="L377" s="33"/>
      <c r="M377" s="154"/>
      <c r="N377" s="155"/>
      <c r="O377" s="53"/>
      <c r="P377" s="53"/>
      <c r="Q377" s="53"/>
      <c r="R377" s="53"/>
      <c r="S377" s="53"/>
      <c r="T377" s="54"/>
      <c r="U377" s="32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T377" s="17" t="s">
        <v>166</v>
      </c>
      <c r="AU377" s="17" t="s">
        <v>92</v>
      </c>
    </row>
    <row r="378" spans="1:65" s="14" customFormat="1" x14ac:dyDescent="0.2">
      <c r="B378" s="164"/>
      <c r="D378" s="157" t="s">
        <v>168</v>
      </c>
      <c r="E378" s="165" t="s">
        <v>3</v>
      </c>
      <c r="F378" s="166" t="s">
        <v>655</v>
      </c>
      <c r="H378" s="167">
        <v>2169.5</v>
      </c>
      <c r="I378" s="168"/>
      <c r="L378" s="164"/>
      <c r="M378" s="169"/>
      <c r="N378" s="170"/>
      <c r="O378" s="170"/>
      <c r="P378" s="170"/>
      <c r="Q378" s="170"/>
      <c r="R378" s="170"/>
      <c r="S378" s="170"/>
      <c r="T378" s="171"/>
      <c r="AT378" s="165" t="s">
        <v>168</v>
      </c>
      <c r="AU378" s="165" t="s">
        <v>92</v>
      </c>
      <c r="AV378" s="14" t="s">
        <v>92</v>
      </c>
      <c r="AW378" s="14" t="s">
        <v>32</v>
      </c>
      <c r="AX378" s="14" t="s">
        <v>78</v>
      </c>
      <c r="AY378" s="165" t="s">
        <v>157</v>
      </c>
    </row>
    <row r="379" spans="1:65" s="2" customFormat="1" ht="24.2" customHeight="1" x14ac:dyDescent="0.2">
      <c r="A379" s="32"/>
      <c r="B379" s="137"/>
      <c r="C379" s="138" t="s">
        <v>656</v>
      </c>
      <c r="D379" s="138" t="s">
        <v>159</v>
      </c>
      <c r="E379" s="139" t="s">
        <v>657</v>
      </c>
      <c r="F379" s="140" t="s">
        <v>658</v>
      </c>
      <c r="G379" s="141" t="s">
        <v>286</v>
      </c>
      <c r="H379" s="142">
        <v>728.5</v>
      </c>
      <c r="I379" s="143"/>
      <c r="J379" s="144">
        <f>ROUND(I379*H379,2)</f>
        <v>0</v>
      </c>
      <c r="K379" s="140" t="s">
        <v>163</v>
      </c>
      <c r="L379" s="33"/>
      <c r="M379" s="145" t="s">
        <v>3</v>
      </c>
      <c r="N379" s="146" t="s">
        <v>42</v>
      </c>
      <c r="O379" s="53"/>
      <c r="P379" s="147">
        <f>O379*H379</f>
        <v>0</v>
      </c>
      <c r="Q379" s="147">
        <v>0</v>
      </c>
      <c r="R379" s="147">
        <f>Q379*H379</f>
        <v>0</v>
      </c>
      <c r="S379" s="147">
        <v>0.11700000000000001</v>
      </c>
      <c r="T379" s="148">
        <f>S379*H379</f>
        <v>85.234500000000011</v>
      </c>
      <c r="U379" s="32"/>
      <c r="V379" s="32"/>
      <c r="W379" s="32"/>
      <c r="X379" s="32"/>
      <c r="Y379" s="32"/>
      <c r="Z379" s="32"/>
      <c r="AA379" s="32"/>
      <c r="AB379" s="32"/>
      <c r="AC379" s="32"/>
      <c r="AD379" s="32"/>
      <c r="AE379" s="32"/>
      <c r="AR379" s="149" t="s">
        <v>164</v>
      </c>
      <c r="AT379" s="149" t="s">
        <v>159</v>
      </c>
      <c r="AU379" s="149" t="s">
        <v>92</v>
      </c>
      <c r="AY379" s="17" t="s">
        <v>157</v>
      </c>
      <c r="BE379" s="150">
        <f>IF(N379="základní",J379,0)</f>
        <v>0</v>
      </c>
      <c r="BF379" s="150">
        <f>IF(N379="snížená",J379,0)</f>
        <v>0</v>
      </c>
      <c r="BG379" s="150">
        <f>IF(N379="zákl. přenesená",J379,0)</f>
        <v>0</v>
      </c>
      <c r="BH379" s="150">
        <f>IF(N379="sníž. přenesená",J379,0)</f>
        <v>0</v>
      </c>
      <c r="BI379" s="150">
        <f>IF(N379="nulová",J379,0)</f>
        <v>0</v>
      </c>
      <c r="BJ379" s="17" t="s">
        <v>92</v>
      </c>
      <c r="BK379" s="150">
        <f>ROUND(I379*H379,2)</f>
        <v>0</v>
      </c>
      <c r="BL379" s="17" t="s">
        <v>164</v>
      </c>
      <c r="BM379" s="149" t="s">
        <v>659</v>
      </c>
    </row>
    <row r="380" spans="1:65" s="2" customFormat="1" x14ac:dyDescent="0.2">
      <c r="A380" s="32"/>
      <c r="B380" s="33"/>
      <c r="C380" s="32"/>
      <c r="D380" s="151" t="s">
        <v>166</v>
      </c>
      <c r="E380" s="32"/>
      <c r="F380" s="152" t="s">
        <v>660</v>
      </c>
      <c r="G380" s="32"/>
      <c r="H380" s="32"/>
      <c r="I380" s="153"/>
      <c r="J380" s="32"/>
      <c r="K380" s="32"/>
      <c r="L380" s="33"/>
      <c r="M380" s="154"/>
      <c r="N380" s="155"/>
      <c r="O380" s="53"/>
      <c r="P380" s="53"/>
      <c r="Q380" s="53"/>
      <c r="R380" s="53"/>
      <c r="S380" s="53"/>
      <c r="T380" s="54"/>
      <c r="U380" s="32"/>
      <c r="V380" s="32"/>
      <c r="W380" s="32"/>
      <c r="X380" s="32"/>
      <c r="Y380" s="32"/>
      <c r="Z380" s="32"/>
      <c r="AA380" s="32"/>
      <c r="AB380" s="32"/>
      <c r="AC380" s="32"/>
      <c r="AD380" s="32"/>
      <c r="AE380" s="32"/>
      <c r="AT380" s="17" t="s">
        <v>166</v>
      </c>
      <c r="AU380" s="17" t="s">
        <v>92</v>
      </c>
    </row>
    <row r="381" spans="1:65" s="13" customFormat="1" x14ac:dyDescent="0.2">
      <c r="B381" s="156"/>
      <c r="D381" s="157" t="s">
        <v>168</v>
      </c>
      <c r="E381" s="158" t="s">
        <v>3</v>
      </c>
      <c r="F381" s="159" t="s">
        <v>661</v>
      </c>
      <c r="H381" s="158" t="s">
        <v>3</v>
      </c>
      <c r="I381" s="160"/>
      <c r="L381" s="156"/>
      <c r="M381" s="161"/>
      <c r="N381" s="162"/>
      <c r="O381" s="162"/>
      <c r="P381" s="162"/>
      <c r="Q381" s="162"/>
      <c r="R381" s="162"/>
      <c r="S381" s="162"/>
      <c r="T381" s="163"/>
      <c r="AT381" s="158" t="s">
        <v>168</v>
      </c>
      <c r="AU381" s="158" t="s">
        <v>92</v>
      </c>
      <c r="AV381" s="13" t="s">
        <v>78</v>
      </c>
      <c r="AW381" s="13" t="s">
        <v>32</v>
      </c>
      <c r="AX381" s="13" t="s">
        <v>70</v>
      </c>
      <c r="AY381" s="158" t="s">
        <v>157</v>
      </c>
    </row>
    <row r="382" spans="1:65" s="13" customFormat="1" ht="22.5" x14ac:dyDescent="0.2">
      <c r="B382" s="156"/>
      <c r="D382" s="157" t="s">
        <v>168</v>
      </c>
      <c r="E382" s="158" t="s">
        <v>3</v>
      </c>
      <c r="F382" s="159" t="s">
        <v>662</v>
      </c>
      <c r="H382" s="158" t="s">
        <v>3</v>
      </c>
      <c r="I382" s="160"/>
      <c r="L382" s="156"/>
      <c r="M382" s="161"/>
      <c r="N382" s="162"/>
      <c r="O382" s="162"/>
      <c r="P382" s="162"/>
      <c r="Q382" s="162"/>
      <c r="R382" s="162"/>
      <c r="S382" s="162"/>
      <c r="T382" s="163"/>
      <c r="AT382" s="158" t="s">
        <v>168</v>
      </c>
      <c r="AU382" s="158" t="s">
        <v>92</v>
      </c>
      <c r="AV382" s="13" t="s">
        <v>78</v>
      </c>
      <c r="AW382" s="13" t="s">
        <v>32</v>
      </c>
      <c r="AX382" s="13" t="s">
        <v>70</v>
      </c>
      <c r="AY382" s="158" t="s">
        <v>157</v>
      </c>
    </row>
    <row r="383" spans="1:65" s="13" customFormat="1" x14ac:dyDescent="0.2">
      <c r="B383" s="156"/>
      <c r="D383" s="157" t="s">
        <v>168</v>
      </c>
      <c r="E383" s="158" t="s">
        <v>3</v>
      </c>
      <c r="F383" s="159" t="s">
        <v>663</v>
      </c>
      <c r="H383" s="158" t="s">
        <v>3</v>
      </c>
      <c r="I383" s="160"/>
      <c r="L383" s="156"/>
      <c r="M383" s="161"/>
      <c r="N383" s="162"/>
      <c r="O383" s="162"/>
      <c r="P383" s="162"/>
      <c r="Q383" s="162"/>
      <c r="R383" s="162"/>
      <c r="S383" s="162"/>
      <c r="T383" s="163"/>
      <c r="AT383" s="158" t="s">
        <v>168</v>
      </c>
      <c r="AU383" s="158" t="s">
        <v>92</v>
      </c>
      <c r="AV383" s="13" t="s">
        <v>78</v>
      </c>
      <c r="AW383" s="13" t="s">
        <v>32</v>
      </c>
      <c r="AX383" s="13" t="s">
        <v>70</v>
      </c>
      <c r="AY383" s="158" t="s">
        <v>157</v>
      </c>
    </row>
    <row r="384" spans="1:65" s="13" customFormat="1" x14ac:dyDescent="0.2">
      <c r="B384" s="156"/>
      <c r="D384" s="157" t="s">
        <v>168</v>
      </c>
      <c r="E384" s="158" t="s">
        <v>3</v>
      </c>
      <c r="F384" s="159" t="s">
        <v>664</v>
      </c>
      <c r="H384" s="158" t="s">
        <v>3</v>
      </c>
      <c r="I384" s="160"/>
      <c r="L384" s="156"/>
      <c r="M384" s="161"/>
      <c r="N384" s="162"/>
      <c r="O384" s="162"/>
      <c r="P384" s="162"/>
      <c r="Q384" s="162"/>
      <c r="R384" s="162"/>
      <c r="S384" s="162"/>
      <c r="T384" s="163"/>
      <c r="AT384" s="158" t="s">
        <v>168</v>
      </c>
      <c r="AU384" s="158" t="s">
        <v>92</v>
      </c>
      <c r="AV384" s="13" t="s">
        <v>78</v>
      </c>
      <c r="AW384" s="13" t="s">
        <v>32</v>
      </c>
      <c r="AX384" s="13" t="s">
        <v>70</v>
      </c>
      <c r="AY384" s="158" t="s">
        <v>157</v>
      </c>
    </row>
    <row r="385" spans="1:65" s="14" customFormat="1" x14ac:dyDescent="0.2">
      <c r="B385" s="164"/>
      <c r="D385" s="157" t="s">
        <v>168</v>
      </c>
      <c r="E385" s="165" t="s">
        <v>3</v>
      </c>
      <c r="F385" s="166" t="s">
        <v>665</v>
      </c>
      <c r="H385" s="167">
        <v>365.2</v>
      </c>
      <c r="I385" s="168"/>
      <c r="L385" s="164"/>
      <c r="M385" s="169"/>
      <c r="N385" s="170"/>
      <c r="O385" s="170"/>
      <c r="P385" s="170"/>
      <c r="Q385" s="170"/>
      <c r="R385" s="170"/>
      <c r="S385" s="170"/>
      <c r="T385" s="171"/>
      <c r="AT385" s="165" t="s">
        <v>168</v>
      </c>
      <c r="AU385" s="165" t="s">
        <v>92</v>
      </c>
      <c r="AV385" s="14" t="s">
        <v>92</v>
      </c>
      <c r="AW385" s="14" t="s">
        <v>32</v>
      </c>
      <c r="AX385" s="14" t="s">
        <v>70</v>
      </c>
      <c r="AY385" s="165" t="s">
        <v>157</v>
      </c>
    </row>
    <row r="386" spans="1:65" s="13" customFormat="1" x14ac:dyDescent="0.2">
      <c r="B386" s="156"/>
      <c r="D386" s="157" t="s">
        <v>168</v>
      </c>
      <c r="E386" s="158" t="s">
        <v>3</v>
      </c>
      <c r="F386" s="159" t="s">
        <v>666</v>
      </c>
      <c r="H386" s="158" t="s">
        <v>3</v>
      </c>
      <c r="I386" s="160"/>
      <c r="L386" s="156"/>
      <c r="M386" s="161"/>
      <c r="N386" s="162"/>
      <c r="O386" s="162"/>
      <c r="P386" s="162"/>
      <c r="Q386" s="162"/>
      <c r="R386" s="162"/>
      <c r="S386" s="162"/>
      <c r="T386" s="163"/>
      <c r="AT386" s="158" t="s">
        <v>168</v>
      </c>
      <c r="AU386" s="158" t="s">
        <v>92</v>
      </c>
      <c r="AV386" s="13" t="s">
        <v>78</v>
      </c>
      <c r="AW386" s="13" t="s">
        <v>32</v>
      </c>
      <c r="AX386" s="13" t="s">
        <v>70</v>
      </c>
      <c r="AY386" s="158" t="s">
        <v>157</v>
      </c>
    </row>
    <row r="387" spans="1:65" s="13" customFormat="1" x14ac:dyDescent="0.2">
      <c r="B387" s="156"/>
      <c r="D387" s="157" t="s">
        <v>168</v>
      </c>
      <c r="E387" s="158" t="s">
        <v>3</v>
      </c>
      <c r="F387" s="159" t="s">
        <v>667</v>
      </c>
      <c r="H387" s="158" t="s">
        <v>3</v>
      </c>
      <c r="I387" s="160"/>
      <c r="L387" s="156"/>
      <c r="M387" s="161"/>
      <c r="N387" s="162"/>
      <c r="O387" s="162"/>
      <c r="P387" s="162"/>
      <c r="Q387" s="162"/>
      <c r="R387" s="162"/>
      <c r="S387" s="162"/>
      <c r="T387" s="163"/>
      <c r="AT387" s="158" t="s">
        <v>168</v>
      </c>
      <c r="AU387" s="158" t="s">
        <v>92</v>
      </c>
      <c r="AV387" s="13" t="s">
        <v>78</v>
      </c>
      <c r="AW387" s="13" t="s">
        <v>32</v>
      </c>
      <c r="AX387" s="13" t="s">
        <v>70</v>
      </c>
      <c r="AY387" s="158" t="s">
        <v>157</v>
      </c>
    </row>
    <row r="388" spans="1:65" s="13" customFormat="1" x14ac:dyDescent="0.2">
      <c r="B388" s="156"/>
      <c r="D388" s="157" t="s">
        <v>168</v>
      </c>
      <c r="E388" s="158" t="s">
        <v>3</v>
      </c>
      <c r="F388" s="159" t="s">
        <v>668</v>
      </c>
      <c r="H388" s="158" t="s">
        <v>3</v>
      </c>
      <c r="I388" s="160"/>
      <c r="L388" s="156"/>
      <c r="M388" s="161"/>
      <c r="N388" s="162"/>
      <c r="O388" s="162"/>
      <c r="P388" s="162"/>
      <c r="Q388" s="162"/>
      <c r="R388" s="162"/>
      <c r="S388" s="162"/>
      <c r="T388" s="163"/>
      <c r="AT388" s="158" t="s">
        <v>168</v>
      </c>
      <c r="AU388" s="158" t="s">
        <v>92</v>
      </c>
      <c r="AV388" s="13" t="s">
        <v>78</v>
      </c>
      <c r="AW388" s="13" t="s">
        <v>32</v>
      </c>
      <c r="AX388" s="13" t="s">
        <v>70</v>
      </c>
      <c r="AY388" s="158" t="s">
        <v>157</v>
      </c>
    </row>
    <row r="389" spans="1:65" s="14" customFormat="1" x14ac:dyDescent="0.2">
      <c r="B389" s="164"/>
      <c r="D389" s="157" t="s">
        <v>168</v>
      </c>
      <c r="E389" s="165" t="s">
        <v>3</v>
      </c>
      <c r="F389" s="166" t="s">
        <v>669</v>
      </c>
      <c r="H389" s="167">
        <v>363.3</v>
      </c>
      <c r="I389" s="168"/>
      <c r="L389" s="164"/>
      <c r="M389" s="169"/>
      <c r="N389" s="170"/>
      <c r="O389" s="170"/>
      <c r="P389" s="170"/>
      <c r="Q389" s="170"/>
      <c r="R389" s="170"/>
      <c r="S389" s="170"/>
      <c r="T389" s="171"/>
      <c r="AT389" s="165" t="s">
        <v>168</v>
      </c>
      <c r="AU389" s="165" t="s">
        <v>92</v>
      </c>
      <c r="AV389" s="14" t="s">
        <v>92</v>
      </c>
      <c r="AW389" s="14" t="s">
        <v>32</v>
      </c>
      <c r="AX389" s="14" t="s">
        <v>70</v>
      </c>
      <c r="AY389" s="165" t="s">
        <v>157</v>
      </c>
    </row>
    <row r="390" spans="1:65" s="15" customFormat="1" x14ac:dyDescent="0.2">
      <c r="B390" s="182"/>
      <c r="D390" s="157" t="s">
        <v>168</v>
      </c>
      <c r="E390" s="183" t="s">
        <v>3</v>
      </c>
      <c r="F390" s="184" t="s">
        <v>269</v>
      </c>
      <c r="H390" s="185">
        <v>728.5</v>
      </c>
      <c r="I390" s="186"/>
      <c r="L390" s="182"/>
      <c r="M390" s="187"/>
      <c r="N390" s="188"/>
      <c r="O390" s="188"/>
      <c r="P390" s="188"/>
      <c r="Q390" s="188"/>
      <c r="R390" s="188"/>
      <c r="S390" s="188"/>
      <c r="T390" s="189"/>
      <c r="AT390" s="183" t="s">
        <v>168</v>
      </c>
      <c r="AU390" s="183" t="s">
        <v>92</v>
      </c>
      <c r="AV390" s="15" t="s">
        <v>164</v>
      </c>
      <c r="AW390" s="15" t="s">
        <v>32</v>
      </c>
      <c r="AX390" s="15" t="s">
        <v>78</v>
      </c>
      <c r="AY390" s="183" t="s">
        <v>157</v>
      </c>
    </row>
    <row r="391" spans="1:65" s="2" customFormat="1" ht="24.2" customHeight="1" x14ac:dyDescent="0.2">
      <c r="A391" s="32"/>
      <c r="B391" s="137"/>
      <c r="C391" s="138" t="s">
        <v>670</v>
      </c>
      <c r="D391" s="138" t="s">
        <v>159</v>
      </c>
      <c r="E391" s="139" t="s">
        <v>671</v>
      </c>
      <c r="F391" s="140" t="s">
        <v>672</v>
      </c>
      <c r="G391" s="141" t="s">
        <v>162</v>
      </c>
      <c r="H391" s="142">
        <v>22.7</v>
      </c>
      <c r="I391" s="143"/>
      <c r="J391" s="144">
        <f>ROUND(I391*H391,2)</f>
        <v>0</v>
      </c>
      <c r="K391" s="140" t="s">
        <v>163</v>
      </c>
      <c r="L391" s="33"/>
      <c r="M391" s="145" t="s">
        <v>3</v>
      </c>
      <c r="N391" s="146" t="s">
        <v>42</v>
      </c>
      <c r="O391" s="53"/>
      <c r="P391" s="147">
        <f>O391*H391</f>
        <v>0</v>
      </c>
      <c r="Q391" s="147">
        <v>0</v>
      </c>
      <c r="R391" s="147">
        <f>Q391*H391</f>
        <v>0</v>
      </c>
      <c r="S391" s="147">
        <v>1.8</v>
      </c>
      <c r="T391" s="148">
        <f>S391*H391</f>
        <v>40.86</v>
      </c>
      <c r="U391" s="32"/>
      <c r="V391" s="32"/>
      <c r="W391" s="32"/>
      <c r="X391" s="32"/>
      <c r="Y391" s="32"/>
      <c r="Z391" s="32"/>
      <c r="AA391" s="32"/>
      <c r="AB391" s="32"/>
      <c r="AC391" s="32"/>
      <c r="AD391" s="32"/>
      <c r="AE391" s="32"/>
      <c r="AR391" s="149" t="s">
        <v>164</v>
      </c>
      <c r="AT391" s="149" t="s">
        <v>159</v>
      </c>
      <c r="AU391" s="149" t="s">
        <v>92</v>
      </c>
      <c r="AY391" s="17" t="s">
        <v>157</v>
      </c>
      <c r="BE391" s="150">
        <f>IF(N391="základní",J391,0)</f>
        <v>0</v>
      </c>
      <c r="BF391" s="150">
        <f>IF(N391="snížená",J391,0)</f>
        <v>0</v>
      </c>
      <c r="BG391" s="150">
        <f>IF(N391="zákl. přenesená",J391,0)</f>
        <v>0</v>
      </c>
      <c r="BH391" s="150">
        <f>IF(N391="sníž. přenesená",J391,0)</f>
        <v>0</v>
      </c>
      <c r="BI391" s="150">
        <f>IF(N391="nulová",J391,0)</f>
        <v>0</v>
      </c>
      <c r="BJ391" s="17" t="s">
        <v>92</v>
      </c>
      <c r="BK391" s="150">
        <f>ROUND(I391*H391,2)</f>
        <v>0</v>
      </c>
      <c r="BL391" s="17" t="s">
        <v>164</v>
      </c>
      <c r="BM391" s="149" t="s">
        <v>673</v>
      </c>
    </row>
    <row r="392" spans="1:65" s="2" customFormat="1" x14ac:dyDescent="0.2">
      <c r="A392" s="32"/>
      <c r="B392" s="33"/>
      <c r="C392" s="32"/>
      <c r="D392" s="151" t="s">
        <v>166</v>
      </c>
      <c r="E392" s="32"/>
      <c r="F392" s="152" t="s">
        <v>674</v>
      </c>
      <c r="G392" s="32"/>
      <c r="H392" s="32"/>
      <c r="I392" s="153"/>
      <c r="J392" s="32"/>
      <c r="K392" s="32"/>
      <c r="L392" s="33"/>
      <c r="M392" s="154"/>
      <c r="N392" s="155"/>
      <c r="O392" s="53"/>
      <c r="P392" s="53"/>
      <c r="Q392" s="53"/>
      <c r="R392" s="53"/>
      <c r="S392" s="53"/>
      <c r="T392" s="54"/>
      <c r="U392" s="32"/>
      <c r="V392" s="32"/>
      <c r="W392" s="32"/>
      <c r="X392" s="32"/>
      <c r="Y392" s="32"/>
      <c r="Z392" s="32"/>
      <c r="AA392" s="32"/>
      <c r="AB392" s="32"/>
      <c r="AC392" s="32"/>
      <c r="AD392" s="32"/>
      <c r="AE392" s="32"/>
      <c r="AT392" s="17" t="s">
        <v>166</v>
      </c>
      <c r="AU392" s="17" t="s">
        <v>92</v>
      </c>
    </row>
    <row r="393" spans="1:65" s="13" customFormat="1" x14ac:dyDescent="0.2">
      <c r="B393" s="156"/>
      <c r="D393" s="157" t="s">
        <v>168</v>
      </c>
      <c r="E393" s="158" t="s">
        <v>3</v>
      </c>
      <c r="F393" s="159" t="s">
        <v>675</v>
      </c>
      <c r="H393" s="158" t="s">
        <v>3</v>
      </c>
      <c r="I393" s="160"/>
      <c r="L393" s="156"/>
      <c r="M393" s="161"/>
      <c r="N393" s="162"/>
      <c r="O393" s="162"/>
      <c r="P393" s="162"/>
      <c r="Q393" s="162"/>
      <c r="R393" s="162"/>
      <c r="S393" s="162"/>
      <c r="T393" s="163"/>
      <c r="AT393" s="158" t="s">
        <v>168</v>
      </c>
      <c r="AU393" s="158" t="s">
        <v>92</v>
      </c>
      <c r="AV393" s="13" t="s">
        <v>78</v>
      </c>
      <c r="AW393" s="13" t="s">
        <v>32</v>
      </c>
      <c r="AX393" s="13" t="s">
        <v>70</v>
      </c>
      <c r="AY393" s="158" t="s">
        <v>157</v>
      </c>
    </row>
    <row r="394" spans="1:65" s="13" customFormat="1" ht="22.5" x14ac:dyDescent="0.2">
      <c r="B394" s="156"/>
      <c r="D394" s="157" t="s">
        <v>168</v>
      </c>
      <c r="E394" s="158" t="s">
        <v>3</v>
      </c>
      <c r="F394" s="159" t="s">
        <v>676</v>
      </c>
      <c r="H394" s="158" t="s">
        <v>3</v>
      </c>
      <c r="I394" s="160"/>
      <c r="L394" s="156"/>
      <c r="M394" s="161"/>
      <c r="N394" s="162"/>
      <c r="O394" s="162"/>
      <c r="P394" s="162"/>
      <c r="Q394" s="162"/>
      <c r="R394" s="162"/>
      <c r="S394" s="162"/>
      <c r="T394" s="163"/>
      <c r="AT394" s="158" t="s">
        <v>168</v>
      </c>
      <c r="AU394" s="158" t="s">
        <v>92</v>
      </c>
      <c r="AV394" s="13" t="s">
        <v>78</v>
      </c>
      <c r="AW394" s="13" t="s">
        <v>32</v>
      </c>
      <c r="AX394" s="13" t="s">
        <v>70</v>
      </c>
      <c r="AY394" s="158" t="s">
        <v>157</v>
      </c>
    </row>
    <row r="395" spans="1:65" s="14" customFormat="1" x14ac:dyDescent="0.2">
      <c r="B395" s="164"/>
      <c r="D395" s="157" t="s">
        <v>168</v>
      </c>
      <c r="E395" s="165" t="s">
        <v>3</v>
      </c>
      <c r="F395" s="166" t="s">
        <v>677</v>
      </c>
      <c r="H395" s="167">
        <v>18.7</v>
      </c>
      <c r="I395" s="168"/>
      <c r="L395" s="164"/>
      <c r="M395" s="169"/>
      <c r="N395" s="170"/>
      <c r="O395" s="170"/>
      <c r="P395" s="170"/>
      <c r="Q395" s="170"/>
      <c r="R395" s="170"/>
      <c r="S395" s="170"/>
      <c r="T395" s="171"/>
      <c r="AT395" s="165" t="s">
        <v>168</v>
      </c>
      <c r="AU395" s="165" t="s">
        <v>92</v>
      </c>
      <c r="AV395" s="14" t="s">
        <v>92</v>
      </c>
      <c r="AW395" s="14" t="s">
        <v>32</v>
      </c>
      <c r="AX395" s="14" t="s">
        <v>70</v>
      </c>
      <c r="AY395" s="165" t="s">
        <v>157</v>
      </c>
    </row>
    <row r="396" spans="1:65" s="14" customFormat="1" x14ac:dyDescent="0.2">
      <c r="B396" s="164"/>
      <c r="D396" s="157" t="s">
        <v>168</v>
      </c>
      <c r="E396" s="165" t="s">
        <v>3</v>
      </c>
      <c r="F396" s="166" t="s">
        <v>678</v>
      </c>
      <c r="H396" s="167">
        <v>4</v>
      </c>
      <c r="I396" s="168"/>
      <c r="L396" s="164"/>
      <c r="M396" s="169"/>
      <c r="N396" s="170"/>
      <c r="O396" s="170"/>
      <c r="P396" s="170"/>
      <c r="Q396" s="170"/>
      <c r="R396" s="170"/>
      <c r="S396" s="170"/>
      <c r="T396" s="171"/>
      <c r="AT396" s="165" t="s">
        <v>168</v>
      </c>
      <c r="AU396" s="165" t="s">
        <v>92</v>
      </c>
      <c r="AV396" s="14" t="s">
        <v>92</v>
      </c>
      <c r="AW396" s="14" t="s">
        <v>32</v>
      </c>
      <c r="AX396" s="14" t="s">
        <v>70</v>
      </c>
      <c r="AY396" s="165" t="s">
        <v>157</v>
      </c>
    </row>
    <row r="397" spans="1:65" s="15" customFormat="1" x14ac:dyDescent="0.2">
      <c r="B397" s="182"/>
      <c r="D397" s="157" t="s">
        <v>168</v>
      </c>
      <c r="E397" s="183" t="s">
        <v>3</v>
      </c>
      <c r="F397" s="184" t="s">
        <v>269</v>
      </c>
      <c r="H397" s="185">
        <v>22.7</v>
      </c>
      <c r="I397" s="186"/>
      <c r="L397" s="182"/>
      <c r="M397" s="187"/>
      <c r="N397" s="188"/>
      <c r="O397" s="188"/>
      <c r="P397" s="188"/>
      <c r="Q397" s="188"/>
      <c r="R397" s="188"/>
      <c r="S397" s="188"/>
      <c r="T397" s="189"/>
      <c r="AT397" s="183" t="s">
        <v>168</v>
      </c>
      <c r="AU397" s="183" t="s">
        <v>92</v>
      </c>
      <c r="AV397" s="15" t="s">
        <v>164</v>
      </c>
      <c r="AW397" s="15" t="s">
        <v>32</v>
      </c>
      <c r="AX397" s="15" t="s">
        <v>78</v>
      </c>
      <c r="AY397" s="183" t="s">
        <v>157</v>
      </c>
    </row>
    <row r="398" spans="1:65" s="2" customFormat="1" ht="16.5" customHeight="1" x14ac:dyDescent="0.2">
      <c r="A398" s="32"/>
      <c r="B398" s="137"/>
      <c r="C398" s="138" t="s">
        <v>679</v>
      </c>
      <c r="D398" s="138" t="s">
        <v>159</v>
      </c>
      <c r="E398" s="139" t="s">
        <v>680</v>
      </c>
      <c r="F398" s="140" t="s">
        <v>681</v>
      </c>
      <c r="G398" s="141" t="s">
        <v>162</v>
      </c>
      <c r="H398" s="142">
        <v>17.5</v>
      </c>
      <c r="I398" s="143"/>
      <c r="J398" s="144">
        <f>ROUND(I398*H398,2)</f>
        <v>0</v>
      </c>
      <c r="K398" s="140" t="s">
        <v>163</v>
      </c>
      <c r="L398" s="33"/>
      <c r="M398" s="145" t="s">
        <v>3</v>
      </c>
      <c r="N398" s="146" t="s">
        <v>42</v>
      </c>
      <c r="O398" s="53"/>
      <c r="P398" s="147">
        <f>O398*H398</f>
        <v>0</v>
      </c>
      <c r="Q398" s="147">
        <v>0</v>
      </c>
      <c r="R398" s="147">
        <f>Q398*H398</f>
        <v>0</v>
      </c>
      <c r="S398" s="147">
        <v>2.4</v>
      </c>
      <c r="T398" s="148">
        <f>S398*H398</f>
        <v>42</v>
      </c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R398" s="149" t="s">
        <v>164</v>
      </c>
      <c r="AT398" s="149" t="s">
        <v>159</v>
      </c>
      <c r="AU398" s="149" t="s">
        <v>92</v>
      </c>
      <c r="AY398" s="17" t="s">
        <v>157</v>
      </c>
      <c r="BE398" s="150">
        <f>IF(N398="základní",J398,0)</f>
        <v>0</v>
      </c>
      <c r="BF398" s="150">
        <f>IF(N398="snížená",J398,0)</f>
        <v>0</v>
      </c>
      <c r="BG398" s="150">
        <f>IF(N398="zákl. přenesená",J398,0)</f>
        <v>0</v>
      </c>
      <c r="BH398" s="150">
        <f>IF(N398="sníž. přenesená",J398,0)</f>
        <v>0</v>
      </c>
      <c r="BI398" s="150">
        <f>IF(N398="nulová",J398,0)</f>
        <v>0</v>
      </c>
      <c r="BJ398" s="17" t="s">
        <v>92</v>
      </c>
      <c r="BK398" s="150">
        <f>ROUND(I398*H398,2)</f>
        <v>0</v>
      </c>
      <c r="BL398" s="17" t="s">
        <v>164</v>
      </c>
      <c r="BM398" s="149" t="s">
        <v>682</v>
      </c>
    </row>
    <row r="399" spans="1:65" s="2" customFormat="1" x14ac:dyDescent="0.2">
      <c r="A399" s="32"/>
      <c r="B399" s="33"/>
      <c r="C399" s="32"/>
      <c r="D399" s="151" t="s">
        <v>166</v>
      </c>
      <c r="E399" s="32"/>
      <c r="F399" s="152" t="s">
        <v>683</v>
      </c>
      <c r="G399" s="32"/>
      <c r="H399" s="32"/>
      <c r="I399" s="153"/>
      <c r="J399" s="32"/>
      <c r="K399" s="32"/>
      <c r="L399" s="33"/>
      <c r="M399" s="154"/>
      <c r="N399" s="155"/>
      <c r="O399" s="53"/>
      <c r="P399" s="53"/>
      <c r="Q399" s="53"/>
      <c r="R399" s="53"/>
      <c r="S399" s="53"/>
      <c r="T399" s="54"/>
      <c r="U399" s="32"/>
      <c r="V399" s="32"/>
      <c r="W399" s="32"/>
      <c r="X399" s="32"/>
      <c r="Y399" s="32"/>
      <c r="Z399" s="32"/>
      <c r="AA399" s="32"/>
      <c r="AB399" s="32"/>
      <c r="AC399" s="32"/>
      <c r="AD399" s="32"/>
      <c r="AE399" s="32"/>
      <c r="AT399" s="17" t="s">
        <v>166</v>
      </c>
      <c r="AU399" s="17" t="s">
        <v>92</v>
      </c>
    </row>
    <row r="400" spans="1:65" s="13" customFormat="1" x14ac:dyDescent="0.2">
      <c r="B400" s="156"/>
      <c r="D400" s="157" t="s">
        <v>168</v>
      </c>
      <c r="E400" s="158" t="s">
        <v>3</v>
      </c>
      <c r="F400" s="159" t="s">
        <v>684</v>
      </c>
      <c r="H400" s="158" t="s">
        <v>3</v>
      </c>
      <c r="I400" s="160"/>
      <c r="L400" s="156"/>
      <c r="M400" s="161"/>
      <c r="N400" s="162"/>
      <c r="O400" s="162"/>
      <c r="P400" s="162"/>
      <c r="Q400" s="162"/>
      <c r="R400" s="162"/>
      <c r="S400" s="162"/>
      <c r="T400" s="163"/>
      <c r="AT400" s="158" t="s">
        <v>168</v>
      </c>
      <c r="AU400" s="158" t="s">
        <v>92</v>
      </c>
      <c r="AV400" s="13" t="s">
        <v>78</v>
      </c>
      <c r="AW400" s="13" t="s">
        <v>32</v>
      </c>
      <c r="AX400" s="13" t="s">
        <v>70</v>
      </c>
      <c r="AY400" s="158" t="s">
        <v>157</v>
      </c>
    </row>
    <row r="401" spans="1:65" s="14" customFormat="1" x14ac:dyDescent="0.2">
      <c r="B401" s="164"/>
      <c r="D401" s="157" t="s">
        <v>168</v>
      </c>
      <c r="E401" s="165" t="s">
        <v>3</v>
      </c>
      <c r="F401" s="166" t="s">
        <v>685</v>
      </c>
      <c r="H401" s="167">
        <v>17.5</v>
      </c>
      <c r="I401" s="168"/>
      <c r="L401" s="164"/>
      <c r="M401" s="169"/>
      <c r="N401" s="170"/>
      <c r="O401" s="170"/>
      <c r="P401" s="170"/>
      <c r="Q401" s="170"/>
      <c r="R401" s="170"/>
      <c r="S401" s="170"/>
      <c r="T401" s="171"/>
      <c r="AT401" s="165" t="s">
        <v>168</v>
      </c>
      <c r="AU401" s="165" t="s">
        <v>92</v>
      </c>
      <c r="AV401" s="14" t="s">
        <v>92</v>
      </c>
      <c r="AW401" s="14" t="s">
        <v>32</v>
      </c>
      <c r="AX401" s="14" t="s">
        <v>78</v>
      </c>
      <c r="AY401" s="165" t="s">
        <v>157</v>
      </c>
    </row>
    <row r="402" spans="1:65" s="2" customFormat="1" ht="16.5" customHeight="1" x14ac:dyDescent="0.2">
      <c r="A402" s="32"/>
      <c r="B402" s="137"/>
      <c r="C402" s="138" t="s">
        <v>686</v>
      </c>
      <c r="D402" s="138" t="s">
        <v>159</v>
      </c>
      <c r="E402" s="139" t="s">
        <v>687</v>
      </c>
      <c r="F402" s="140" t="s">
        <v>688</v>
      </c>
      <c r="G402" s="141" t="s">
        <v>162</v>
      </c>
      <c r="H402" s="142">
        <v>124</v>
      </c>
      <c r="I402" s="143"/>
      <c r="J402" s="144">
        <f>ROUND(I402*H402,2)</f>
        <v>0</v>
      </c>
      <c r="K402" s="140" t="s">
        <v>163</v>
      </c>
      <c r="L402" s="33"/>
      <c r="M402" s="145" t="s">
        <v>3</v>
      </c>
      <c r="N402" s="146" t="s">
        <v>42</v>
      </c>
      <c r="O402" s="53"/>
      <c r="P402" s="147">
        <f>O402*H402</f>
        <v>0</v>
      </c>
      <c r="Q402" s="147">
        <v>0</v>
      </c>
      <c r="R402" s="147">
        <f>Q402*H402</f>
        <v>0</v>
      </c>
      <c r="S402" s="147">
        <v>2.2000000000000002</v>
      </c>
      <c r="T402" s="148">
        <f>S402*H402</f>
        <v>272.8</v>
      </c>
      <c r="U402" s="32"/>
      <c r="V402" s="32"/>
      <c r="W402" s="32"/>
      <c r="X402" s="32"/>
      <c r="Y402" s="32"/>
      <c r="Z402" s="32"/>
      <c r="AA402" s="32"/>
      <c r="AB402" s="32"/>
      <c r="AC402" s="32"/>
      <c r="AD402" s="32"/>
      <c r="AE402" s="32"/>
      <c r="AR402" s="149" t="s">
        <v>164</v>
      </c>
      <c r="AT402" s="149" t="s">
        <v>159</v>
      </c>
      <c r="AU402" s="149" t="s">
        <v>92</v>
      </c>
      <c r="AY402" s="17" t="s">
        <v>157</v>
      </c>
      <c r="BE402" s="150">
        <f>IF(N402="základní",J402,0)</f>
        <v>0</v>
      </c>
      <c r="BF402" s="150">
        <f>IF(N402="snížená",J402,0)</f>
        <v>0</v>
      </c>
      <c r="BG402" s="150">
        <f>IF(N402="zákl. přenesená",J402,0)</f>
        <v>0</v>
      </c>
      <c r="BH402" s="150">
        <f>IF(N402="sníž. přenesená",J402,0)</f>
        <v>0</v>
      </c>
      <c r="BI402" s="150">
        <f>IF(N402="nulová",J402,0)</f>
        <v>0</v>
      </c>
      <c r="BJ402" s="17" t="s">
        <v>92</v>
      </c>
      <c r="BK402" s="150">
        <f>ROUND(I402*H402,2)</f>
        <v>0</v>
      </c>
      <c r="BL402" s="17" t="s">
        <v>164</v>
      </c>
      <c r="BM402" s="149" t="s">
        <v>689</v>
      </c>
    </row>
    <row r="403" spans="1:65" s="2" customFormat="1" x14ac:dyDescent="0.2">
      <c r="A403" s="32"/>
      <c r="B403" s="33"/>
      <c r="C403" s="32"/>
      <c r="D403" s="151" t="s">
        <v>166</v>
      </c>
      <c r="E403" s="32"/>
      <c r="F403" s="152" t="s">
        <v>690</v>
      </c>
      <c r="G403" s="32"/>
      <c r="H403" s="32"/>
      <c r="I403" s="153"/>
      <c r="J403" s="32"/>
      <c r="K403" s="32"/>
      <c r="L403" s="33"/>
      <c r="M403" s="154"/>
      <c r="N403" s="155"/>
      <c r="O403" s="53"/>
      <c r="P403" s="53"/>
      <c r="Q403" s="53"/>
      <c r="R403" s="53"/>
      <c r="S403" s="53"/>
      <c r="T403" s="54"/>
      <c r="U403" s="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T403" s="17" t="s">
        <v>166</v>
      </c>
      <c r="AU403" s="17" t="s">
        <v>92</v>
      </c>
    </row>
    <row r="404" spans="1:65" s="14" customFormat="1" x14ac:dyDescent="0.2">
      <c r="B404" s="164"/>
      <c r="D404" s="157" t="s">
        <v>168</v>
      </c>
      <c r="E404" s="165" t="s">
        <v>3</v>
      </c>
      <c r="F404" s="166" t="s">
        <v>691</v>
      </c>
      <c r="H404" s="167">
        <v>124</v>
      </c>
      <c r="I404" s="168"/>
      <c r="L404" s="164"/>
      <c r="M404" s="169"/>
      <c r="N404" s="170"/>
      <c r="O404" s="170"/>
      <c r="P404" s="170"/>
      <c r="Q404" s="170"/>
      <c r="R404" s="170"/>
      <c r="S404" s="170"/>
      <c r="T404" s="171"/>
      <c r="AT404" s="165" t="s">
        <v>168</v>
      </c>
      <c r="AU404" s="165" t="s">
        <v>92</v>
      </c>
      <c r="AV404" s="14" t="s">
        <v>92</v>
      </c>
      <c r="AW404" s="14" t="s">
        <v>32</v>
      </c>
      <c r="AX404" s="14" t="s">
        <v>78</v>
      </c>
      <c r="AY404" s="165" t="s">
        <v>157</v>
      </c>
    </row>
    <row r="405" spans="1:65" s="2" customFormat="1" ht="21.75" customHeight="1" x14ac:dyDescent="0.2">
      <c r="A405" s="32"/>
      <c r="B405" s="137"/>
      <c r="C405" s="138" t="s">
        <v>692</v>
      </c>
      <c r="D405" s="138" t="s">
        <v>159</v>
      </c>
      <c r="E405" s="139" t="s">
        <v>693</v>
      </c>
      <c r="F405" s="140" t="s">
        <v>694</v>
      </c>
      <c r="G405" s="141" t="s">
        <v>162</v>
      </c>
      <c r="H405" s="142">
        <v>124</v>
      </c>
      <c r="I405" s="143"/>
      <c r="J405" s="144">
        <f>ROUND(I405*H405,2)</f>
        <v>0</v>
      </c>
      <c r="K405" s="140" t="s">
        <v>163</v>
      </c>
      <c r="L405" s="33"/>
      <c r="M405" s="145" t="s">
        <v>3</v>
      </c>
      <c r="N405" s="146" t="s">
        <v>42</v>
      </c>
      <c r="O405" s="53"/>
      <c r="P405" s="147">
        <f>O405*H405</f>
        <v>0</v>
      </c>
      <c r="Q405" s="147">
        <v>0</v>
      </c>
      <c r="R405" s="147">
        <f>Q405*H405</f>
        <v>0</v>
      </c>
      <c r="S405" s="147">
        <v>4.3999999999999997E-2</v>
      </c>
      <c r="T405" s="148">
        <f>S405*H405</f>
        <v>5.4559999999999995</v>
      </c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R405" s="149" t="s">
        <v>164</v>
      </c>
      <c r="AT405" s="149" t="s">
        <v>159</v>
      </c>
      <c r="AU405" s="149" t="s">
        <v>92</v>
      </c>
      <c r="AY405" s="17" t="s">
        <v>157</v>
      </c>
      <c r="BE405" s="150">
        <f>IF(N405="základní",J405,0)</f>
        <v>0</v>
      </c>
      <c r="BF405" s="150">
        <f>IF(N405="snížená",J405,0)</f>
        <v>0</v>
      </c>
      <c r="BG405" s="150">
        <f>IF(N405="zákl. přenesená",J405,0)</f>
        <v>0</v>
      </c>
      <c r="BH405" s="150">
        <f>IF(N405="sníž. přenesená",J405,0)</f>
        <v>0</v>
      </c>
      <c r="BI405" s="150">
        <f>IF(N405="nulová",J405,0)</f>
        <v>0</v>
      </c>
      <c r="BJ405" s="17" t="s">
        <v>92</v>
      </c>
      <c r="BK405" s="150">
        <f>ROUND(I405*H405,2)</f>
        <v>0</v>
      </c>
      <c r="BL405" s="17" t="s">
        <v>164</v>
      </c>
      <c r="BM405" s="149" t="s">
        <v>695</v>
      </c>
    </row>
    <row r="406" spans="1:65" s="2" customFormat="1" x14ac:dyDescent="0.2">
      <c r="A406" s="32"/>
      <c r="B406" s="33"/>
      <c r="C406" s="32"/>
      <c r="D406" s="151" t="s">
        <v>166</v>
      </c>
      <c r="E406" s="32"/>
      <c r="F406" s="152" t="s">
        <v>696</v>
      </c>
      <c r="G406" s="32"/>
      <c r="H406" s="32"/>
      <c r="I406" s="153"/>
      <c r="J406" s="32"/>
      <c r="K406" s="32"/>
      <c r="L406" s="33"/>
      <c r="M406" s="154"/>
      <c r="N406" s="155"/>
      <c r="O406" s="53"/>
      <c r="P406" s="53"/>
      <c r="Q406" s="53"/>
      <c r="R406" s="53"/>
      <c r="S406" s="53"/>
      <c r="T406" s="54"/>
      <c r="U406" s="32"/>
      <c r="V406" s="32"/>
      <c r="W406" s="32"/>
      <c r="X406" s="32"/>
      <c r="Y406" s="32"/>
      <c r="Z406" s="32"/>
      <c r="AA406" s="32"/>
      <c r="AB406" s="32"/>
      <c r="AC406" s="32"/>
      <c r="AD406" s="32"/>
      <c r="AE406" s="32"/>
      <c r="AT406" s="17" t="s">
        <v>166</v>
      </c>
      <c r="AU406" s="17" t="s">
        <v>92</v>
      </c>
    </row>
    <row r="407" spans="1:65" s="14" customFormat="1" x14ac:dyDescent="0.2">
      <c r="B407" s="164"/>
      <c r="D407" s="157" t="s">
        <v>168</v>
      </c>
      <c r="E407" s="165" t="s">
        <v>3</v>
      </c>
      <c r="F407" s="166" t="s">
        <v>691</v>
      </c>
      <c r="H407" s="167">
        <v>124</v>
      </c>
      <c r="I407" s="168"/>
      <c r="L407" s="164"/>
      <c r="M407" s="169"/>
      <c r="N407" s="170"/>
      <c r="O407" s="170"/>
      <c r="P407" s="170"/>
      <c r="Q407" s="170"/>
      <c r="R407" s="170"/>
      <c r="S407" s="170"/>
      <c r="T407" s="171"/>
      <c r="AT407" s="165" t="s">
        <v>168</v>
      </c>
      <c r="AU407" s="165" t="s">
        <v>92</v>
      </c>
      <c r="AV407" s="14" t="s">
        <v>92</v>
      </c>
      <c r="AW407" s="14" t="s">
        <v>32</v>
      </c>
      <c r="AX407" s="14" t="s">
        <v>78</v>
      </c>
      <c r="AY407" s="165" t="s">
        <v>157</v>
      </c>
    </row>
    <row r="408" spans="1:65" s="2" customFormat="1" ht="21.75" customHeight="1" x14ac:dyDescent="0.2">
      <c r="A408" s="32"/>
      <c r="B408" s="137"/>
      <c r="C408" s="138" t="s">
        <v>697</v>
      </c>
      <c r="D408" s="138" t="s">
        <v>159</v>
      </c>
      <c r="E408" s="139" t="s">
        <v>698</v>
      </c>
      <c r="F408" s="140" t="s">
        <v>699</v>
      </c>
      <c r="G408" s="141" t="s">
        <v>286</v>
      </c>
      <c r="H408" s="142">
        <v>1240</v>
      </c>
      <c r="I408" s="143"/>
      <c r="J408" s="144">
        <f>ROUND(I408*H408,2)</f>
        <v>0</v>
      </c>
      <c r="K408" s="140" t="s">
        <v>163</v>
      </c>
      <c r="L408" s="33"/>
      <c r="M408" s="145" t="s">
        <v>3</v>
      </c>
      <c r="N408" s="146" t="s">
        <v>42</v>
      </c>
      <c r="O408" s="53"/>
      <c r="P408" s="147">
        <f>O408*H408</f>
        <v>0</v>
      </c>
      <c r="Q408" s="147">
        <v>0</v>
      </c>
      <c r="R408" s="147">
        <f>Q408*H408</f>
        <v>0</v>
      </c>
      <c r="S408" s="147">
        <v>5.7000000000000002E-2</v>
      </c>
      <c r="T408" s="148">
        <f>S408*H408</f>
        <v>70.680000000000007</v>
      </c>
      <c r="U408" s="32"/>
      <c r="V408" s="32"/>
      <c r="W408" s="32"/>
      <c r="X408" s="32"/>
      <c r="Y408" s="32"/>
      <c r="Z408" s="32"/>
      <c r="AA408" s="32"/>
      <c r="AB408" s="32"/>
      <c r="AC408" s="32"/>
      <c r="AD408" s="32"/>
      <c r="AE408" s="32"/>
      <c r="AR408" s="149" t="s">
        <v>164</v>
      </c>
      <c r="AT408" s="149" t="s">
        <v>159</v>
      </c>
      <c r="AU408" s="149" t="s">
        <v>92</v>
      </c>
      <c r="AY408" s="17" t="s">
        <v>157</v>
      </c>
      <c r="BE408" s="150">
        <f>IF(N408="základní",J408,0)</f>
        <v>0</v>
      </c>
      <c r="BF408" s="150">
        <f>IF(N408="snížená",J408,0)</f>
        <v>0</v>
      </c>
      <c r="BG408" s="150">
        <f>IF(N408="zákl. přenesená",J408,0)</f>
        <v>0</v>
      </c>
      <c r="BH408" s="150">
        <f>IF(N408="sníž. přenesená",J408,0)</f>
        <v>0</v>
      </c>
      <c r="BI408" s="150">
        <f>IF(N408="nulová",J408,0)</f>
        <v>0</v>
      </c>
      <c r="BJ408" s="17" t="s">
        <v>92</v>
      </c>
      <c r="BK408" s="150">
        <f>ROUND(I408*H408,2)</f>
        <v>0</v>
      </c>
      <c r="BL408" s="17" t="s">
        <v>164</v>
      </c>
      <c r="BM408" s="149" t="s">
        <v>700</v>
      </c>
    </row>
    <row r="409" spans="1:65" s="2" customFormat="1" x14ac:dyDescent="0.2">
      <c r="A409" s="32"/>
      <c r="B409" s="33"/>
      <c r="C409" s="32"/>
      <c r="D409" s="151" t="s">
        <v>166</v>
      </c>
      <c r="E409" s="32"/>
      <c r="F409" s="152" t="s">
        <v>701</v>
      </c>
      <c r="G409" s="32"/>
      <c r="H409" s="32"/>
      <c r="I409" s="153"/>
      <c r="J409" s="32"/>
      <c r="K409" s="32"/>
      <c r="L409" s="33"/>
      <c r="M409" s="154"/>
      <c r="N409" s="155"/>
      <c r="O409" s="53"/>
      <c r="P409" s="53"/>
      <c r="Q409" s="53"/>
      <c r="R409" s="53"/>
      <c r="S409" s="53"/>
      <c r="T409" s="54"/>
      <c r="U409" s="32"/>
      <c r="V409" s="32"/>
      <c r="W409" s="32"/>
      <c r="X409" s="32"/>
      <c r="Y409" s="32"/>
      <c r="Z409" s="32"/>
      <c r="AA409" s="32"/>
      <c r="AB409" s="32"/>
      <c r="AC409" s="32"/>
      <c r="AD409" s="32"/>
      <c r="AE409" s="32"/>
      <c r="AT409" s="17" t="s">
        <v>166</v>
      </c>
      <c r="AU409" s="17" t="s">
        <v>92</v>
      </c>
    </row>
    <row r="410" spans="1:65" s="14" customFormat="1" x14ac:dyDescent="0.2">
      <c r="B410" s="164"/>
      <c r="D410" s="157" t="s">
        <v>168</v>
      </c>
      <c r="E410" s="165" t="s">
        <v>3</v>
      </c>
      <c r="F410" s="166" t="s">
        <v>702</v>
      </c>
      <c r="H410" s="167">
        <v>1240</v>
      </c>
      <c r="I410" s="168"/>
      <c r="L410" s="164"/>
      <c r="M410" s="169"/>
      <c r="N410" s="170"/>
      <c r="O410" s="170"/>
      <c r="P410" s="170"/>
      <c r="Q410" s="170"/>
      <c r="R410" s="170"/>
      <c r="S410" s="170"/>
      <c r="T410" s="171"/>
      <c r="AT410" s="165" t="s">
        <v>168</v>
      </c>
      <c r="AU410" s="165" t="s">
        <v>92</v>
      </c>
      <c r="AV410" s="14" t="s">
        <v>92</v>
      </c>
      <c r="AW410" s="14" t="s">
        <v>32</v>
      </c>
      <c r="AX410" s="14" t="s">
        <v>78</v>
      </c>
      <c r="AY410" s="165" t="s">
        <v>157</v>
      </c>
    </row>
    <row r="411" spans="1:65" s="2" customFormat="1" ht="16.5" customHeight="1" x14ac:dyDescent="0.2">
      <c r="A411" s="32"/>
      <c r="B411" s="137"/>
      <c r="C411" s="138" t="s">
        <v>703</v>
      </c>
      <c r="D411" s="138" t="s">
        <v>159</v>
      </c>
      <c r="E411" s="139" t="s">
        <v>704</v>
      </c>
      <c r="F411" s="140" t="s">
        <v>705</v>
      </c>
      <c r="G411" s="141" t="s">
        <v>341</v>
      </c>
      <c r="H411" s="142">
        <v>1</v>
      </c>
      <c r="I411" s="143"/>
      <c r="J411" s="144">
        <f>ROUND(I411*H411,2)</f>
        <v>0</v>
      </c>
      <c r="K411" s="140" t="s">
        <v>3</v>
      </c>
      <c r="L411" s="33"/>
      <c r="M411" s="145" t="s">
        <v>3</v>
      </c>
      <c r="N411" s="146" t="s">
        <v>42</v>
      </c>
      <c r="O411" s="53"/>
      <c r="P411" s="147">
        <f>O411*H411</f>
        <v>0</v>
      </c>
      <c r="Q411" s="147">
        <v>0</v>
      </c>
      <c r="R411" s="147">
        <f>Q411*H411</f>
        <v>0</v>
      </c>
      <c r="S411" s="147">
        <v>0</v>
      </c>
      <c r="T411" s="148">
        <f>S411*H411</f>
        <v>0</v>
      </c>
      <c r="U411" s="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R411" s="149" t="s">
        <v>164</v>
      </c>
      <c r="AT411" s="149" t="s">
        <v>159</v>
      </c>
      <c r="AU411" s="149" t="s">
        <v>92</v>
      </c>
      <c r="AY411" s="17" t="s">
        <v>157</v>
      </c>
      <c r="BE411" s="150">
        <f>IF(N411="základní",J411,0)</f>
        <v>0</v>
      </c>
      <c r="BF411" s="150">
        <f>IF(N411="snížená",J411,0)</f>
        <v>0</v>
      </c>
      <c r="BG411" s="150">
        <f>IF(N411="zákl. přenesená",J411,0)</f>
        <v>0</v>
      </c>
      <c r="BH411" s="150">
        <f>IF(N411="sníž. přenesená",J411,0)</f>
        <v>0</v>
      </c>
      <c r="BI411" s="150">
        <f>IF(N411="nulová",J411,0)</f>
        <v>0</v>
      </c>
      <c r="BJ411" s="17" t="s">
        <v>92</v>
      </c>
      <c r="BK411" s="150">
        <f>ROUND(I411*H411,2)</f>
        <v>0</v>
      </c>
      <c r="BL411" s="17" t="s">
        <v>164</v>
      </c>
      <c r="BM411" s="149" t="s">
        <v>706</v>
      </c>
    </row>
    <row r="412" spans="1:65" s="2" customFormat="1" ht="24.2" customHeight="1" x14ac:dyDescent="0.2">
      <c r="A412" s="32"/>
      <c r="B412" s="137"/>
      <c r="C412" s="138" t="s">
        <v>707</v>
      </c>
      <c r="D412" s="138" t="s">
        <v>159</v>
      </c>
      <c r="E412" s="139" t="s">
        <v>708</v>
      </c>
      <c r="F412" s="140" t="s">
        <v>709</v>
      </c>
      <c r="G412" s="141" t="s">
        <v>286</v>
      </c>
      <c r="H412" s="142">
        <v>186.756</v>
      </c>
      <c r="I412" s="143"/>
      <c r="J412" s="144">
        <f>ROUND(I412*H412,2)</f>
        <v>0</v>
      </c>
      <c r="K412" s="140" t="s">
        <v>163</v>
      </c>
      <c r="L412" s="33"/>
      <c r="M412" s="145" t="s">
        <v>3</v>
      </c>
      <c r="N412" s="146" t="s">
        <v>42</v>
      </c>
      <c r="O412" s="53"/>
      <c r="P412" s="147">
        <f>O412*H412</f>
        <v>0</v>
      </c>
      <c r="Q412" s="147">
        <v>0</v>
      </c>
      <c r="R412" s="147">
        <f>Q412*H412</f>
        <v>0</v>
      </c>
      <c r="S412" s="147">
        <v>7.5999999999999998E-2</v>
      </c>
      <c r="T412" s="148">
        <f>S412*H412</f>
        <v>14.193455999999999</v>
      </c>
      <c r="U412" s="32"/>
      <c r="V412" s="32"/>
      <c r="W412" s="32"/>
      <c r="X412" s="32"/>
      <c r="Y412" s="32"/>
      <c r="Z412" s="32"/>
      <c r="AA412" s="32"/>
      <c r="AB412" s="32"/>
      <c r="AC412" s="32"/>
      <c r="AD412" s="32"/>
      <c r="AE412" s="32"/>
      <c r="AR412" s="149" t="s">
        <v>164</v>
      </c>
      <c r="AT412" s="149" t="s">
        <v>159</v>
      </c>
      <c r="AU412" s="149" t="s">
        <v>92</v>
      </c>
      <c r="AY412" s="17" t="s">
        <v>157</v>
      </c>
      <c r="BE412" s="150">
        <f>IF(N412="základní",J412,0)</f>
        <v>0</v>
      </c>
      <c r="BF412" s="150">
        <f>IF(N412="snížená",J412,0)</f>
        <v>0</v>
      </c>
      <c r="BG412" s="150">
        <f>IF(N412="zákl. přenesená",J412,0)</f>
        <v>0</v>
      </c>
      <c r="BH412" s="150">
        <f>IF(N412="sníž. přenesená",J412,0)</f>
        <v>0</v>
      </c>
      <c r="BI412" s="150">
        <f>IF(N412="nulová",J412,0)</f>
        <v>0</v>
      </c>
      <c r="BJ412" s="17" t="s">
        <v>92</v>
      </c>
      <c r="BK412" s="150">
        <f>ROUND(I412*H412,2)</f>
        <v>0</v>
      </c>
      <c r="BL412" s="17" t="s">
        <v>164</v>
      </c>
      <c r="BM412" s="149" t="s">
        <v>710</v>
      </c>
    </row>
    <row r="413" spans="1:65" s="2" customFormat="1" x14ac:dyDescent="0.2">
      <c r="A413" s="32"/>
      <c r="B413" s="33"/>
      <c r="C413" s="32"/>
      <c r="D413" s="151" t="s">
        <v>166</v>
      </c>
      <c r="E413" s="32"/>
      <c r="F413" s="152" t="s">
        <v>711</v>
      </c>
      <c r="G413" s="32"/>
      <c r="H413" s="32"/>
      <c r="I413" s="153"/>
      <c r="J413" s="32"/>
      <c r="K413" s="32"/>
      <c r="L413" s="33"/>
      <c r="M413" s="154"/>
      <c r="N413" s="155"/>
      <c r="O413" s="53"/>
      <c r="P413" s="53"/>
      <c r="Q413" s="53"/>
      <c r="R413" s="53"/>
      <c r="S413" s="53"/>
      <c r="T413" s="54"/>
      <c r="U413" s="32"/>
      <c r="V413" s="32"/>
      <c r="W413" s="32"/>
      <c r="X413" s="32"/>
      <c r="Y413" s="32"/>
      <c r="Z413" s="32"/>
      <c r="AA413" s="32"/>
      <c r="AB413" s="32"/>
      <c r="AC413" s="32"/>
      <c r="AD413" s="32"/>
      <c r="AE413" s="32"/>
      <c r="AT413" s="17" t="s">
        <v>166</v>
      </c>
      <c r="AU413" s="17" t="s">
        <v>92</v>
      </c>
    </row>
    <row r="414" spans="1:65" s="13" customFormat="1" x14ac:dyDescent="0.2">
      <c r="B414" s="156"/>
      <c r="D414" s="157" t="s">
        <v>168</v>
      </c>
      <c r="E414" s="158" t="s">
        <v>3</v>
      </c>
      <c r="F414" s="159" t="s">
        <v>712</v>
      </c>
      <c r="H414" s="158" t="s">
        <v>3</v>
      </c>
      <c r="I414" s="160"/>
      <c r="L414" s="156"/>
      <c r="M414" s="161"/>
      <c r="N414" s="162"/>
      <c r="O414" s="162"/>
      <c r="P414" s="162"/>
      <c r="Q414" s="162"/>
      <c r="R414" s="162"/>
      <c r="S414" s="162"/>
      <c r="T414" s="163"/>
      <c r="AT414" s="158" t="s">
        <v>168</v>
      </c>
      <c r="AU414" s="158" t="s">
        <v>92</v>
      </c>
      <c r="AV414" s="13" t="s">
        <v>78</v>
      </c>
      <c r="AW414" s="13" t="s">
        <v>32</v>
      </c>
      <c r="AX414" s="13" t="s">
        <v>70</v>
      </c>
      <c r="AY414" s="158" t="s">
        <v>157</v>
      </c>
    </row>
    <row r="415" spans="1:65" s="14" customFormat="1" x14ac:dyDescent="0.2">
      <c r="B415" s="164"/>
      <c r="D415" s="157" t="s">
        <v>168</v>
      </c>
      <c r="E415" s="165" t="s">
        <v>3</v>
      </c>
      <c r="F415" s="166" t="s">
        <v>713</v>
      </c>
      <c r="H415" s="167">
        <v>2.3639999999999999</v>
      </c>
      <c r="I415" s="168"/>
      <c r="L415" s="164"/>
      <c r="M415" s="169"/>
      <c r="N415" s="170"/>
      <c r="O415" s="170"/>
      <c r="P415" s="170"/>
      <c r="Q415" s="170"/>
      <c r="R415" s="170"/>
      <c r="S415" s="170"/>
      <c r="T415" s="171"/>
      <c r="AT415" s="165" t="s">
        <v>168</v>
      </c>
      <c r="AU415" s="165" t="s">
        <v>92</v>
      </c>
      <c r="AV415" s="14" t="s">
        <v>92</v>
      </c>
      <c r="AW415" s="14" t="s">
        <v>32</v>
      </c>
      <c r="AX415" s="14" t="s">
        <v>70</v>
      </c>
      <c r="AY415" s="165" t="s">
        <v>157</v>
      </c>
    </row>
    <row r="416" spans="1:65" s="13" customFormat="1" x14ac:dyDescent="0.2">
      <c r="B416" s="156"/>
      <c r="D416" s="157" t="s">
        <v>168</v>
      </c>
      <c r="E416" s="158" t="s">
        <v>3</v>
      </c>
      <c r="F416" s="159" t="s">
        <v>714</v>
      </c>
      <c r="H416" s="158" t="s">
        <v>3</v>
      </c>
      <c r="I416" s="160"/>
      <c r="L416" s="156"/>
      <c r="M416" s="161"/>
      <c r="N416" s="162"/>
      <c r="O416" s="162"/>
      <c r="P416" s="162"/>
      <c r="Q416" s="162"/>
      <c r="R416" s="162"/>
      <c r="S416" s="162"/>
      <c r="T416" s="163"/>
      <c r="AT416" s="158" t="s">
        <v>168</v>
      </c>
      <c r="AU416" s="158" t="s">
        <v>92</v>
      </c>
      <c r="AV416" s="13" t="s">
        <v>78</v>
      </c>
      <c r="AW416" s="13" t="s">
        <v>32</v>
      </c>
      <c r="AX416" s="13" t="s">
        <v>70</v>
      </c>
      <c r="AY416" s="158" t="s">
        <v>157</v>
      </c>
    </row>
    <row r="417" spans="1:65" s="14" customFormat="1" x14ac:dyDescent="0.2">
      <c r="B417" s="164"/>
      <c r="D417" s="157" t="s">
        <v>168</v>
      </c>
      <c r="E417" s="165" t="s">
        <v>3</v>
      </c>
      <c r="F417" s="166" t="s">
        <v>715</v>
      </c>
      <c r="H417" s="167">
        <v>184.392</v>
      </c>
      <c r="I417" s="168"/>
      <c r="L417" s="164"/>
      <c r="M417" s="169"/>
      <c r="N417" s="170"/>
      <c r="O417" s="170"/>
      <c r="P417" s="170"/>
      <c r="Q417" s="170"/>
      <c r="R417" s="170"/>
      <c r="S417" s="170"/>
      <c r="T417" s="171"/>
      <c r="AT417" s="165" t="s">
        <v>168</v>
      </c>
      <c r="AU417" s="165" t="s">
        <v>92</v>
      </c>
      <c r="AV417" s="14" t="s">
        <v>92</v>
      </c>
      <c r="AW417" s="14" t="s">
        <v>32</v>
      </c>
      <c r="AX417" s="14" t="s">
        <v>70</v>
      </c>
      <c r="AY417" s="165" t="s">
        <v>157</v>
      </c>
    </row>
    <row r="418" spans="1:65" s="15" customFormat="1" x14ac:dyDescent="0.2">
      <c r="B418" s="182"/>
      <c r="D418" s="157" t="s">
        <v>168</v>
      </c>
      <c r="E418" s="183" t="s">
        <v>3</v>
      </c>
      <c r="F418" s="184" t="s">
        <v>269</v>
      </c>
      <c r="H418" s="185">
        <v>186.756</v>
      </c>
      <c r="I418" s="186"/>
      <c r="L418" s="182"/>
      <c r="M418" s="187"/>
      <c r="N418" s="188"/>
      <c r="O418" s="188"/>
      <c r="P418" s="188"/>
      <c r="Q418" s="188"/>
      <c r="R418" s="188"/>
      <c r="S418" s="188"/>
      <c r="T418" s="189"/>
      <c r="AT418" s="183" t="s">
        <v>168</v>
      </c>
      <c r="AU418" s="183" t="s">
        <v>92</v>
      </c>
      <c r="AV418" s="15" t="s">
        <v>164</v>
      </c>
      <c r="AW418" s="15" t="s">
        <v>32</v>
      </c>
      <c r="AX418" s="15" t="s">
        <v>78</v>
      </c>
      <c r="AY418" s="183" t="s">
        <v>157</v>
      </c>
    </row>
    <row r="419" spans="1:65" s="2" customFormat="1" ht="24.2" customHeight="1" x14ac:dyDescent="0.2">
      <c r="A419" s="32"/>
      <c r="B419" s="137"/>
      <c r="C419" s="138" t="s">
        <v>716</v>
      </c>
      <c r="D419" s="138" t="s">
        <v>159</v>
      </c>
      <c r="E419" s="139" t="s">
        <v>717</v>
      </c>
      <c r="F419" s="140" t="s">
        <v>718</v>
      </c>
      <c r="G419" s="141" t="s">
        <v>286</v>
      </c>
      <c r="H419" s="142">
        <v>25.709</v>
      </c>
      <c r="I419" s="143"/>
      <c r="J419" s="144">
        <f>ROUND(I419*H419,2)</f>
        <v>0</v>
      </c>
      <c r="K419" s="140" t="s">
        <v>163</v>
      </c>
      <c r="L419" s="33"/>
      <c r="M419" s="145" t="s">
        <v>3</v>
      </c>
      <c r="N419" s="146" t="s">
        <v>42</v>
      </c>
      <c r="O419" s="53"/>
      <c r="P419" s="147">
        <f>O419*H419</f>
        <v>0</v>
      </c>
      <c r="Q419" s="147">
        <v>0</v>
      </c>
      <c r="R419" s="147">
        <f>Q419*H419</f>
        <v>0</v>
      </c>
      <c r="S419" s="147">
        <v>6.3E-2</v>
      </c>
      <c r="T419" s="148">
        <f>S419*H419</f>
        <v>1.619667</v>
      </c>
      <c r="U419" s="32"/>
      <c r="V419" s="32"/>
      <c r="W419" s="32"/>
      <c r="X419" s="32"/>
      <c r="Y419" s="32"/>
      <c r="Z419" s="32"/>
      <c r="AA419" s="32"/>
      <c r="AB419" s="32"/>
      <c r="AC419" s="32"/>
      <c r="AD419" s="32"/>
      <c r="AE419" s="32"/>
      <c r="AR419" s="149" t="s">
        <v>164</v>
      </c>
      <c r="AT419" s="149" t="s">
        <v>159</v>
      </c>
      <c r="AU419" s="149" t="s">
        <v>92</v>
      </c>
      <c r="AY419" s="17" t="s">
        <v>157</v>
      </c>
      <c r="BE419" s="150">
        <f>IF(N419="základní",J419,0)</f>
        <v>0</v>
      </c>
      <c r="BF419" s="150">
        <f>IF(N419="snížená",J419,0)</f>
        <v>0</v>
      </c>
      <c r="BG419" s="150">
        <f>IF(N419="zákl. přenesená",J419,0)</f>
        <v>0</v>
      </c>
      <c r="BH419" s="150">
        <f>IF(N419="sníž. přenesená",J419,0)</f>
        <v>0</v>
      </c>
      <c r="BI419" s="150">
        <f>IF(N419="nulová",J419,0)</f>
        <v>0</v>
      </c>
      <c r="BJ419" s="17" t="s">
        <v>92</v>
      </c>
      <c r="BK419" s="150">
        <f>ROUND(I419*H419,2)</f>
        <v>0</v>
      </c>
      <c r="BL419" s="17" t="s">
        <v>164</v>
      </c>
      <c r="BM419" s="149" t="s">
        <v>719</v>
      </c>
    </row>
    <row r="420" spans="1:65" s="2" customFormat="1" x14ac:dyDescent="0.2">
      <c r="A420" s="32"/>
      <c r="B420" s="33"/>
      <c r="C420" s="32"/>
      <c r="D420" s="151" t="s">
        <v>166</v>
      </c>
      <c r="E420" s="32"/>
      <c r="F420" s="152" t="s">
        <v>720</v>
      </c>
      <c r="G420" s="32"/>
      <c r="H420" s="32"/>
      <c r="I420" s="153"/>
      <c r="J420" s="32"/>
      <c r="K420" s="32"/>
      <c r="L420" s="33"/>
      <c r="M420" s="154"/>
      <c r="N420" s="155"/>
      <c r="O420" s="53"/>
      <c r="P420" s="53"/>
      <c r="Q420" s="53"/>
      <c r="R420" s="53"/>
      <c r="S420" s="53"/>
      <c r="T420" s="54"/>
      <c r="U420" s="32"/>
      <c r="V420" s="32"/>
      <c r="W420" s="32"/>
      <c r="X420" s="32"/>
      <c r="Y420" s="32"/>
      <c r="Z420" s="32"/>
      <c r="AA420" s="32"/>
      <c r="AB420" s="32"/>
      <c r="AC420" s="32"/>
      <c r="AD420" s="32"/>
      <c r="AE420" s="32"/>
      <c r="AT420" s="17" t="s">
        <v>166</v>
      </c>
      <c r="AU420" s="17" t="s">
        <v>92</v>
      </c>
    </row>
    <row r="421" spans="1:65" s="14" customFormat="1" x14ac:dyDescent="0.2">
      <c r="B421" s="164"/>
      <c r="D421" s="157" t="s">
        <v>168</v>
      </c>
      <c r="E421" s="165" t="s">
        <v>3</v>
      </c>
      <c r="F421" s="166" t="s">
        <v>721</v>
      </c>
      <c r="H421" s="167">
        <v>25.709</v>
      </c>
      <c r="I421" s="168"/>
      <c r="L421" s="164"/>
      <c r="M421" s="169"/>
      <c r="N421" s="170"/>
      <c r="O421" s="170"/>
      <c r="P421" s="170"/>
      <c r="Q421" s="170"/>
      <c r="R421" s="170"/>
      <c r="S421" s="170"/>
      <c r="T421" s="171"/>
      <c r="AT421" s="165" t="s">
        <v>168</v>
      </c>
      <c r="AU421" s="165" t="s">
        <v>92</v>
      </c>
      <c r="AV421" s="14" t="s">
        <v>92</v>
      </c>
      <c r="AW421" s="14" t="s">
        <v>32</v>
      </c>
      <c r="AX421" s="14" t="s">
        <v>78</v>
      </c>
      <c r="AY421" s="165" t="s">
        <v>157</v>
      </c>
    </row>
    <row r="422" spans="1:65" s="2" customFormat="1" ht="24.2" customHeight="1" x14ac:dyDescent="0.2">
      <c r="A422" s="32"/>
      <c r="B422" s="137"/>
      <c r="C422" s="138" t="s">
        <v>722</v>
      </c>
      <c r="D422" s="138" t="s">
        <v>159</v>
      </c>
      <c r="E422" s="139" t="s">
        <v>723</v>
      </c>
      <c r="F422" s="140" t="s">
        <v>724</v>
      </c>
      <c r="G422" s="141" t="s">
        <v>286</v>
      </c>
      <c r="H422" s="142">
        <v>25.353000000000002</v>
      </c>
      <c r="I422" s="143"/>
      <c r="J422" s="144">
        <f>ROUND(I422*H422,2)</f>
        <v>0</v>
      </c>
      <c r="K422" s="140" t="s">
        <v>163</v>
      </c>
      <c r="L422" s="33"/>
      <c r="M422" s="145" t="s">
        <v>3</v>
      </c>
      <c r="N422" s="146" t="s">
        <v>42</v>
      </c>
      <c r="O422" s="53"/>
      <c r="P422" s="147">
        <f>O422*H422</f>
        <v>0</v>
      </c>
      <c r="Q422" s="147">
        <v>0</v>
      </c>
      <c r="R422" s="147">
        <f>Q422*H422</f>
        <v>0</v>
      </c>
      <c r="S422" s="147">
        <v>2.5000000000000001E-2</v>
      </c>
      <c r="T422" s="148">
        <f>S422*H422</f>
        <v>0.63382500000000008</v>
      </c>
      <c r="U422" s="32"/>
      <c r="V422" s="32"/>
      <c r="W422" s="32"/>
      <c r="X422" s="32"/>
      <c r="Y422" s="32"/>
      <c r="Z422" s="32"/>
      <c r="AA422" s="32"/>
      <c r="AB422" s="32"/>
      <c r="AC422" s="32"/>
      <c r="AD422" s="32"/>
      <c r="AE422" s="32"/>
      <c r="AR422" s="149" t="s">
        <v>164</v>
      </c>
      <c r="AT422" s="149" t="s">
        <v>159</v>
      </c>
      <c r="AU422" s="149" t="s">
        <v>92</v>
      </c>
      <c r="AY422" s="17" t="s">
        <v>157</v>
      </c>
      <c r="BE422" s="150">
        <f>IF(N422="základní",J422,0)</f>
        <v>0</v>
      </c>
      <c r="BF422" s="150">
        <f>IF(N422="snížená",J422,0)</f>
        <v>0</v>
      </c>
      <c r="BG422" s="150">
        <f>IF(N422="zákl. přenesená",J422,0)</f>
        <v>0</v>
      </c>
      <c r="BH422" s="150">
        <f>IF(N422="sníž. přenesená",J422,0)</f>
        <v>0</v>
      </c>
      <c r="BI422" s="150">
        <f>IF(N422="nulová",J422,0)</f>
        <v>0</v>
      </c>
      <c r="BJ422" s="17" t="s">
        <v>92</v>
      </c>
      <c r="BK422" s="150">
        <f>ROUND(I422*H422,2)</f>
        <v>0</v>
      </c>
      <c r="BL422" s="17" t="s">
        <v>164</v>
      </c>
      <c r="BM422" s="149" t="s">
        <v>725</v>
      </c>
    </row>
    <row r="423" spans="1:65" s="2" customFormat="1" x14ac:dyDescent="0.2">
      <c r="A423" s="32"/>
      <c r="B423" s="33"/>
      <c r="C423" s="32"/>
      <c r="D423" s="151" t="s">
        <v>166</v>
      </c>
      <c r="E423" s="32"/>
      <c r="F423" s="152" t="s">
        <v>726</v>
      </c>
      <c r="G423" s="32"/>
      <c r="H423" s="32"/>
      <c r="I423" s="153"/>
      <c r="J423" s="32"/>
      <c r="K423" s="32"/>
      <c r="L423" s="33"/>
      <c r="M423" s="154"/>
      <c r="N423" s="155"/>
      <c r="O423" s="53"/>
      <c r="P423" s="53"/>
      <c r="Q423" s="53"/>
      <c r="R423" s="53"/>
      <c r="S423" s="53"/>
      <c r="T423" s="54"/>
      <c r="U423" s="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T423" s="17" t="s">
        <v>166</v>
      </c>
      <c r="AU423" s="17" t="s">
        <v>92</v>
      </c>
    </row>
    <row r="424" spans="1:65" s="13" customFormat="1" x14ac:dyDescent="0.2">
      <c r="B424" s="156"/>
      <c r="D424" s="157" t="s">
        <v>168</v>
      </c>
      <c r="E424" s="158" t="s">
        <v>3</v>
      </c>
      <c r="F424" s="159" t="s">
        <v>727</v>
      </c>
      <c r="H424" s="158" t="s">
        <v>3</v>
      </c>
      <c r="I424" s="160"/>
      <c r="L424" s="156"/>
      <c r="M424" s="161"/>
      <c r="N424" s="162"/>
      <c r="O424" s="162"/>
      <c r="P424" s="162"/>
      <c r="Q424" s="162"/>
      <c r="R424" s="162"/>
      <c r="S424" s="162"/>
      <c r="T424" s="163"/>
      <c r="AT424" s="158" t="s">
        <v>168</v>
      </c>
      <c r="AU424" s="158" t="s">
        <v>92</v>
      </c>
      <c r="AV424" s="13" t="s">
        <v>78</v>
      </c>
      <c r="AW424" s="13" t="s">
        <v>32</v>
      </c>
      <c r="AX424" s="13" t="s">
        <v>70</v>
      </c>
      <c r="AY424" s="158" t="s">
        <v>157</v>
      </c>
    </row>
    <row r="425" spans="1:65" s="14" customFormat="1" x14ac:dyDescent="0.2">
      <c r="B425" s="164"/>
      <c r="D425" s="157" t="s">
        <v>168</v>
      </c>
      <c r="E425" s="165" t="s">
        <v>3</v>
      </c>
      <c r="F425" s="166" t="s">
        <v>728</v>
      </c>
      <c r="H425" s="167">
        <v>19.440000000000001</v>
      </c>
      <c r="I425" s="168"/>
      <c r="L425" s="164"/>
      <c r="M425" s="169"/>
      <c r="N425" s="170"/>
      <c r="O425" s="170"/>
      <c r="P425" s="170"/>
      <c r="Q425" s="170"/>
      <c r="R425" s="170"/>
      <c r="S425" s="170"/>
      <c r="T425" s="171"/>
      <c r="AT425" s="165" t="s">
        <v>168</v>
      </c>
      <c r="AU425" s="165" t="s">
        <v>92</v>
      </c>
      <c r="AV425" s="14" t="s">
        <v>92</v>
      </c>
      <c r="AW425" s="14" t="s">
        <v>32</v>
      </c>
      <c r="AX425" s="14" t="s">
        <v>70</v>
      </c>
      <c r="AY425" s="165" t="s">
        <v>157</v>
      </c>
    </row>
    <row r="426" spans="1:65" s="13" customFormat="1" x14ac:dyDescent="0.2">
      <c r="B426" s="156"/>
      <c r="D426" s="157" t="s">
        <v>168</v>
      </c>
      <c r="E426" s="158" t="s">
        <v>3</v>
      </c>
      <c r="F426" s="159" t="s">
        <v>729</v>
      </c>
      <c r="H426" s="158" t="s">
        <v>3</v>
      </c>
      <c r="I426" s="160"/>
      <c r="L426" s="156"/>
      <c r="M426" s="161"/>
      <c r="N426" s="162"/>
      <c r="O426" s="162"/>
      <c r="P426" s="162"/>
      <c r="Q426" s="162"/>
      <c r="R426" s="162"/>
      <c r="S426" s="162"/>
      <c r="T426" s="163"/>
      <c r="AT426" s="158" t="s">
        <v>168</v>
      </c>
      <c r="AU426" s="158" t="s">
        <v>92</v>
      </c>
      <c r="AV426" s="13" t="s">
        <v>78</v>
      </c>
      <c r="AW426" s="13" t="s">
        <v>32</v>
      </c>
      <c r="AX426" s="13" t="s">
        <v>70</v>
      </c>
      <c r="AY426" s="158" t="s">
        <v>157</v>
      </c>
    </row>
    <row r="427" spans="1:65" s="14" customFormat="1" x14ac:dyDescent="0.2">
      <c r="B427" s="164"/>
      <c r="D427" s="157" t="s">
        <v>168</v>
      </c>
      <c r="E427" s="165" t="s">
        <v>3</v>
      </c>
      <c r="F427" s="166" t="s">
        <v>730</v>
      </c>
      <c r="H427" s="167">
        <v>5.9130000000000003</v>
      </c>
      <c r="I427" s="168"/>
      <c r="L427" s="164"/>
      <c r="M427" s="169"/>
      <c r="N427" s="170"/>
      <c r="O427" s="170"/>
      <c r="P427" s="170"/>
      <c r="Q427" s="170"/>
      <c r="R427" s="170"/>
      <c r="S427" s="170"/>
      <c r="T427" s="171"/>
      <c r="AT427" s="165" t="s">
        <v>168</v>
      </c>
      <c r="AU427" s="165" t="s">
        <v>92</v>
      </c>
      <c r="AV427" s="14" t="s">
        <v>92</v>
      </c>
      <c r="AW427" s="14" t="s">
        <v>32</v>
      </c>
      <c r="AX427" s="14" t="s">
        <v>70</v>
      </c>
      <c r="AY427" s="165" t="s">
        <v>157</v>
      </c>
    </row>
    <row r="428" spans="1:65" s="15" customFormat="1" x14ac:dyDescent="0.2">
      <c r="B428" s="182"/>
      <c r="D428" s="157" t="s">
        <v>168</v>
      </c>
      <c r="E428" s="183" t="s">
        <v>3</v>
      </c>
      <c r="F428" s="184" t="s">
        <v>269</v>
      </c>
      <c r="H428" s="185">
        <v>25.353000000000002</v>
      </c>
      <c r="I428" s="186"/>
      <c r="L428" s="182"/>
      <c r="M428" s="187"/>
      <c r="N428" s="188"/>
      <c r="O428" s="188"/>
      <c r="P428" s="188"/>
      <c r="Q428" s="188"/>
      <c r="R428" s="188"/>
      <c r="S428" s="188"/>
      <c r="T428" s="189"/>
      <c r="AT428" s="183" t="s">
        <v>168</v>
      </c>
      <c r="AU428" s="183" t="s">
        <v>92</v>
      </c>
      <c r="AV428" s="15" t="s">
        <v>164</v>
      </c>
      <c r="AW428" s="15" t="s">
        <v>32</v>
      </c>
      <c r="AX428" s="15" t="s">
        <v>78</v>
      </c>
      <c r="AY428" s="183" t="s">
        <v>157</v>
      </c>
    </row>
    <row r="429" spans="1:65" s="2" customFormat="1" ht="21.75" customHeight="1" x14ac:dyDescent="0.2">
      <c r="A429" s="32"/>
      <c r="B429" s="137"/>
      <c r="C429" s="138" t="s">
        <v>731</v>
      </c>
      <c r="D429" s="138" t="s">
        <v>159</v>
      </c>
      <c r="E429" s="139" t="s">
        <v>732</v>
      </c>
      <c r="F429" s="140" t="s">
        <v>733</v>
      </c>
      <c r="G429" s="141" t="s">
        <v>286</v>
      </c>
      <c r="H429" s="142">
        <v>2.25</v>
      </c>
      <c r="I429" s="143"/>
      <c r="J429" s="144">
        <f>ROUND(I429*H429,2)</f>
        <v>0</v>
      </c>
      <c r="K429" s="140" t="s">
        <v>163</v>
      </c>
      <c r="L429" s="33"/>
      <c r="M429" s="145" t="s">
        <v>3</v>
      </c>
      <c r="N429" s="146" t="s">
        <v>42</v>
      </c>
      <c r="O429" s="53"/>
      <c r="P429" s="147">
        <f>O429*H429</f>
        <v>0</v>
      </c>
      <c r="Q429" s="147">
        <v>0</v>
      </c>
      <c r="R429" s="147">
        <f>Q429*H429</f>
        <v>0</v>
      </c>
      <c r="S429" s="147">
        <v>7.2999999999999995E-2</v>
      </c>
      <c r="T429" s="148">
        <f>S429*H429</f>
        <v>0.16424999999999998</v>
      </c>
      <c r="U429" s="32"/>
      <c r="V429" s="32"/>
      <c r="W429" s="32"/>
      <c r="X429" s="32"/>
      <c r="Y429" s="32"/>
      <c r="Z429" s="32"/>
      <c r="AA429" s="32"/>
      <c r="AB429" s="32"/>
      <c r="AC429" s="32"/>
      <c r="AD429" s="32"/>
      <c r="AE429" s="32"/>
      <c r="AR429" s="149" t="s">
        <v>164</v>
      </c>
      <c r="AT429" s="149" t="s">
        <v>159</v>
      </c>
      <c r="AU429" s="149" t="s">
        <v>92</v>
      </c>
      <c r="AY429" s="17" t="s">
        <v>157</v>
      </c>
      <c r="BE429" s="150">
        <f>IF(N429="základní",J429,0)</f>
        <v>0</v>
      </c>
      <c r="BF429" s="150">
        <f>IF(N429="snížená",J429,0)</f>
        <v>0</v>
      </c>
      <c r="BG429" s="150">
        <f>IF(N429="zákl. přenesená",J429,0)</f>
        <v>0</v>
      </c>
      <c r="BH429" s="150">
        <f>IF(N429="sníž. přenesená",J429,0)</f>
        <v>0</v>
      </c>
      <c r="BI429" s="150">
        <f>IF(N429="nulová",J429,0)</f>
        <v>0</v>
      </c>
      <c r="BJ429" s="17" t="s">
        <v>92</v>
      </c>
      <c r="BK429" s="150">
        <f>ROUND(I429*H429,2)</f>
        <v>0</v>
      </c>
      <c r="BL429" s="17" t="s">
        <v>164</v>
      </c>
      <c r="BM429" s="149" t="s">
        <v>734</v>
      </c>
    </row>
    <row r="430" spans="1:65" s="2" customFormat="1" x14ac:dyDescent="0.2">
      <c r="A430" s="32"/>
      <c r="B430" s="33"/>
      <c r="C430" s="32"/>
      <c r="D430" s="151" t="s">
        <v>166</v>
      </c>
      <c r="E430" s="32"/>
      <c r="F430" s="152" t="s">
        <v>735</v>
      </c>
      <c r="G430" s="32"/>
      <c r="H430" s="32"/>
      <c r="I430" s="153"/>
      <c r="J430" s="32"/>
      <c r="K430" s="32"/>
      <c r="L430" s="33"/>
      <c r="M430" s="154"/>
      <c r="N430" s="155"/>
      <c r="O430" s="53"/>
      <c r="P430" s="53"/>
      <c r="Q430" s="53"/>
      <c r="R430" s="53"/>
      <c r="S430" s="53"/>
      <c r="T430" s="54"/>
      <c r="U430" s="32"/>
      <c r="V430" s="32"/>
      <c r="W430" s="32"/>
      <c r="X430" s="32"/>
      <c r="Y430" s="32"/>
      <c r="Z430" s="32"/>
      <c r="AA430" s="32"/>
      <c r="AB430" s="32"/>
      <c r="AC430" s="32"/>
      <c r="AD430" s="32"/>
      <c r="AE430" s="32"/>
      <c r="AT430" s="17" t="s">
        <v>166</v>
      </c>
      <c r="AU430" s="17" t="s">
        <v>92</v>
      </c>
    </row>
    <row r="431" spans="1:65" s="14" customFormat="1" x14ac:dyDescent="0.2">
      <c r="B431" s="164"/>
      <c r="D431" s="157" t="s">
        <v>168</v>
      </c>
      <c r="E431" s="165" t="s">
        <v>3</v>
      </c>
      <c r="F431" s="166" t="s">
        <v>736</v>
      </c>
      <c r="H431" s="167">
        <v>2.25</v>
      </c>
      <c r="I431" s="168"/>
      <c r="L431" s="164"/>
      <c r="M431" s="169"/>
      <c r="N431" s="170"/>
      <c r="O431" s="170"/>
      <c r="P431" s="170"/>
      <c r="Q431" s="170"/>
      <c r="R431" s="170"/>
      <c r="S431" s="170"/>
      <c r="T431" s="171"/>
      <c r="AT431" s="165" t="s">
        <v>168</v>
      </c>
      <c r="AU431" s="165" t="s">
        <v>92</v>
      </c>
      <c r="AV431" s="14" t="s">
        <v>92</v>
      </c>
      <c r="AW431" s="14" t="s">
        <v>32</v>
      </c>
      <c r="AX431" s="14" t="s">
        <v>78</v>
      </c>
      <c r="AY431" s="165" t="s">
        <v>157</v>
      </c>
    </row>
    <row r="432" spans="1:65" s="2" customFormat="1" ht="21.75" customHeight="1" x14ac:dyDescent="0.2">
      <c r="A432" s="32"/>
      <c r="B432" s="137"/>
      <c r="C432" s="138" t="s">
        <v>737</v>
      </c>
      <c r="D432" s="138" t="s">
        <v>159</v>
      </c>
      <c r="E432" s="139" t="s">
        <v>738</v>
      </c>
      <c r="F432" s="140" t="s">
        <v>739</v>
      </c>
      <c r="G432" s="141" t="s">
        <v>286</v>
      </c>
      <c r="H432" s="142">
        <v>74.7</v>
      </c>
      <c r="I432" s="143"/>
      <c r="J432" s="144">
        <f>ROUND(I432*H432,2)</f>
        <v>0</v>
      </c>
      <c r="K432" s="140" t="s">
        <v>163</v>
      </c>
      <c r="L432" s="33"/>
      <c r="M432" s="145" t="s">
        <v>3</v>
      </c>
      <c r="N432" s="146" t="s">
        <v>42</v>
      </c>
      <c r="O432" s="53"/>
      <c r="P432" s="147">
        <f>O432*H432</f>
        <v>0</v>
      </c>
      <c r="Q432" s="147">
        <v>0</v>
      </c>
      <c r="R432" s="147">
        <f>Q432*H432</f>
        <v>0</v>
      </c>
      <c r="S432" s="147">
        <v>5.8999999999999997E-2</v>
      </c>
      <c r="T432" s="148">
        <f>S432*H432</f>
        <v>4.4073000000000002</v>
      </c>
      <c r="U432" s="32"/>
      <c r="V432" s="32"/>
      <c r="W432" s="32"/>
      <c r="X432" s="32"/>
      <c r="Y432" s="32"/>
      <c r="Z432" s="32"/>
      <c r="AA432" s="32"/>
      <c r="AB432" s="32"/>
      <c r="AC432" s="32"/>
      <c r="AD432" s="32"/>
      <c r="AE432" s="32"/>
      <c r="AR432" s="149" t="s">
        <v>164</v>
      </c>
      <c r="AT432" s="149" t="s">
        <v>159</v>
      </c>
      <c r="AU432" s="149" t="s">
        <v>92</v>
      </c>
      <c r="AY432" s="17" t="s">
        <v>157</v>
      </c>
      <c r="BE432" s="150">
        <f>IF(N432="základní",J432,0)</f>
        <v>0</v>
      </c>
      <c r="BF432" s="150">
        <f>IF(N432="snížená",J432,0)</f>
        <v>0</v>
      </c>
      <c r="BG432" s="150">
        <f>IF(N432="zákl. přenesená",J432,0)</f>
        <v>0</v>
      </c>
      <c r="BH432" s="150">
        <f>IF(N432="sníž. přenesená",J432,0)</f>
        <v>0</v>
      </c>
      <c r="BI432" s="150">
        <f>IF(N432="nulová",J432,0)</f>
        <v>0</v>
      </c>
      <c r="BJ432" s="17" t="s">
        <v>92</v>
      </c>
      <c r="BK432" s="150">
        <f>ROUND(I432*H432,2)</f>
        <v>0</v>
      </c>
      <c r="BL432" s="17" t="s">
        <v>164</v>
      </c>
      <c r="BM432" s="149" t="s">
        <v>740</v>
      </c>
    </row>
    <row r="433" spans="1:65" s="2" customFormat="1" x14ac:dyDescent="0.2">
      <c r="A433" s="32"/>
      <c r="B433" s="33"/>
      <c r="C433" s="32"/>
      <c r="D433" s="151" t="s">
        <v>166</v>
      </c>
      <c r="E433" s="32"/>
      <c r="F433" s="152" t="s">
        <v>741</v>
      </c>
      <c r="G433" s="32"/>
      <c r="H433" s="32"/>
      <c r="I433" s="153"/>
      <c r="J433" s="32"/>
      <c r="K433" s="32"/>
      <c r="L433" s="33"/>
      <c r="M433" s="154"/>
      <c r="N433" s="155"/>
      <c r="O433" s="53"/>
      <c r="P433" s="53"/>
      <c r="Q433" s="53"/>
      <c r="R433" s="53"/>
      <c r="S433" s="53"/>
      <c r="T433" s="54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T433" s="17" t="s">
        <v>166</v>
      </c>
      <c r="AU433" s="17" t="s">
        <v>92</v>
      </c>
    </row>
    <row r="434" spans="1:65" s="13" customFormat="1" x14ac:dyDescent="0.2">
      <c r="B434" s="156"/>
      <c r="D434" s="157" t="s">
        <v>168</v>
      </c>
      <c r="E434" s="158" t="s">
        <v>3</v>
      </c>
      <c r="F434" s="159" t="s">
        <v>742</v>
      </c>
      <c r="H434" s="158" t="s">
        <v>3</v>
      </c>
      <c r="I434" s="160"/>
      <c r="L434" s="156"/>
      <c r="M434" s="161"/>
      <c r="N434" s="162"/>
      <c r="O434" s="162"/>
      <c r="P434" s="162"/>
      <c r="Q434" s="162"/>
      <c r="R434" s="162"/>
      <c r="S434" s="162"/>
      <c r="T434" s="163"/>
      <c r="AT434" s="158" t="s">
        <v>168</v>
      </c>
      <c r="AU434" s="158" t="s">
        <v>92</v>
      </c>
      <c r="AV434" s="13" t="s">
        <v>78</v>
      </c>
      <c r="AW434" s="13" t="s">
        <v>32</v>
      </c>
      <c r="AX434" s="13" t="s">
        <v>70</v>
      </c>
      <c r="AY434" s="158" t="s">
        <v>157</v>
      </c>
    </row>
    <row r="435" spans="1:65" s="14" customFormat="1" x14ac:dyDescent="0.2">
      <c r="B435" s="164"/>
      <c r="D435" s="157" t="s">
        <v>168</v>
      </c>
      <c r="E435" s="165" t="s">
        <v>3</v>
      </c>
      <c r="F435" s="166" t="s">
        <v>743</v>
      </c>
      <c r="H435" s="167">
        <v>8.1</v>
      </c>
      <c r="I435" s="168"/>
      <c r="L435" s="164"/>
      <c r="M435" s="169"/>
      <c r="N435" s="170"/>
      <c r="O435" s="170"/>
      <c r="P435" s="170"/>
      <c r="Q435" s="170"/>
      <c r="R435" s="170"/>
      <c r="S435" s="170"/>
      <c r="T435" s="171"/>
      <c r="AT435" s="165" t="s">
        <v>168</v>
      </c>
      <c r="AU435" s="165" t="s">
        <v>92</v>
      </c>
      <c r="AV435" s="14" t="s">
        <v>92</v>
      </c>
      <c r="AW435" s="14" t="s">
        <v>32</v>
      </c>
      <c r="AX435" s="14" t="s">
        <v>70</v>
      </c>
      <c r="AY435" s="165" t="s">
        <v>157</v>
      </c>
    </row>
    <row r="436" spans="1:65" s="13" customFormat="1" x14ac:dyDescent="0.2">
      <c r="B436" s="156"/>
      <c r="D436" s="157" t="s">
        <v>168</v>
      </c>
      <c r="E436" s="158" t="s">
        <v>3</v>
      </c>
      <c r="F436" s="159" t="s">
        <v>744</v>
      </c>
      <c r="H436" s="158" t="s">
        <v>3</v>
      </c>
      <c r="I436" s="160"/>
      <c r="L436" s="156"/>
      <c r="M436" s="161"/>
      <c r="N436" s="162"/>
      <c r="O436" s="162"/>
      <c r="P436" s="162"/>
      <c r="Q436" s="162"/>
      <c r="R436" s="162"/>
      <c r="S436" s="162"/>
      <c r="T436" s="163"/>
      <c r="AT436" s="158" t="s">
        <v>168</v>
      </c>
      <c r="AU436" s="158" t="s">
        <v>92</v>
      </c>
      <c r="AV436" s="13" t="s">
        <v>78</v>
      </c>
      <c r="AW436" s="13" t="s">
        <v>32</v>
      </c>
      <c r="AX436" s="13" t="s">
        <v>70</v>
      </c>
      <c r="AY436" s="158" t="s">
        <v>157</v>
      </c>
    </row>
    <row r="437" spans="1:65" s="14" customFormat="1" x14ac:dyDescent="0.2">
      <c r="B437" s="164"/>
      <c r="D437" s="157" t="s">
        <v>168</v>
      </c>
      <c r="E437" s="165" t="s">
        <v>3</v>
      </c>
      <c r="F437" s="166" t="s">
        <v>745</v>
      </c>
      <c r="H437" s="167">
        <v>66.599999999999994</v>
      </c>
      <c r="I437" s="168"/>
      <c r="L437" s="164"/>
      <c r="M437" s="169"/>
      <c r="N437" s="170"/>
      <c r="O437" s="170"/>
      <c r="P437" s="170"/>
      <c r="Q437" s="170"/>
      <c r="R437" s="170"/>
      <c r="S437" s="170"/>
      <c r="T437" s="171"/>
      <c r="AT437" s="165" t="s">
        <v>168</v>
      </c>
      <c r="AU437" s="165" t="s">
        <v>92</v>
      </c>
      <c r="AV437" s="14" t="s">
        <v>92</v>
      </c>
      <c r="AW437" s="14" t="s">
        <v>32</v>
      </c>
      <c r="AX437" s="14" t="s">
        <v>70</v>
      </c>
      <c r="AY437" s="165" t="s">
        <v>157</v>
      </c>
    </row>
    <row r="438" spans="1:65" s="15" customFormat="1" x14ac:dyDescent="0.2">
      <c r="B438" s="182"/>
      <c r="D438" s="157" t="s">
        <v>168</v>
      </c>
      <c r="E438" s="183" t="s">
        <v>3</v>
      </c>
      <c r="F438" s="184" t="s">
        <v>269</v>
      </c>
      <c r="H438" s="185">
        <v>74.7</v>
      </c>
      <c r="I438" s="186"/>
      <c r="L438" s="182"/>
      <c r="M438" s="187"/>
      <c r="N438" s="188"/>
      <c r="O438" s="188"/>
      <c r="P438" s="188"/>
      <c r="Q438" s="188"/>
      <c r="R438" s="188"/>
      <c r="S438" s="188"/>
      <c r="T438" s="189"/>
      <c r="AT438" s="183" t="s">
        <v>168</v>
      </c>
      <c r="AU438" s="183" t="s">
        <v>92</v>
      </c>
      <c r="AV438" s="15" t="s">
        <v>164</v>
      </c>
      <c r="AW438" s="15" t="s">
        <v>32</v>
      </c>
      <c r="AX438" s="15" t="s">
        <v>78</v>
      </c>
      <c r="AY438" s="183" t="s">
        <v>157</v>
      </c>
    </row>
    <row r="439" spans="1:65" s="2" customFormat="1" ht="21.75" customHeight="1" x14ac:dyDescent="0.2">
      <c r="A439" s="32"/>
      <c r="B439" s="137"/>
      <c r="C439" s="138" t="s">
        <v>746</v>
      </c>
      <c r="D439" s="138" t="s">
        <v>159</v>
      </c>
      <c r="E439" s="139" t="s">
        <v>747</v>
      </c>
      <c r="F439" s="140" t="s">
        <v>748</v>
      </c>
      <c r="G439" s="141" t="s">
        <v>286</v>
      </c>
      <c r="H439" s="142">
        <v>15.225</v>
      </c>
      <c r="I439" s="143"/>
      <c r="J439" s="144">
        <f>ROUND(I439*H439,2)</f>
        <v>0</v>
      </c>
      <c r="K439" s="140" t="s">
        <v>163</v>
      </c>
      <c r="L439" s="33"/>
      <c r="M439" s="145" t="s">
        <v>3</v>
      </c>
      <c r="N439" s="146" t="s">
        <v>42</v>
      </c>
      <c r="O439" s="53"/>
      <c r="P439" s="147">
        <f>O439*H439</f>
        <v>0</v>
      </c>
      <c r="Q439" s="147">
        <v>0</v>
      </c>
      <c r="R439" s="147">
        <f>Q439*H439</f>
        <v>0</v>
      </c>
      <c r="S439" s="147">
        <v>5.0999999999999997E-2</v>
      </c>
      <c r="T439" s="148">
        <f>S439*H439</f>
        <v>0.77647499999999992</v>
      </c>
      <c r="U439" s="32"/>
      <c r="V439" s="32"/>
      <c r="W439" s="32"/>
      <c r="X439" s="32"/>
      <c r="Y439" s="32"/>
      <c r="Z439" s="32"/>
      <c r="AA439" s="32"/>
      <c r="AB439" s="32"/>
      <c r="AC439" s="32"/>
      <c r="AD439" s="32"/>
      <c r="AE439" s="32"/>
      <c r="AR439" s="149" t="s">
        <v>164</v>
      </c>
      <c r="AT439" s="149" t="s">
        <v>159</v>
      </c>
      <c r="AU439" s="149" t="s">
        <v>92</v>
      </c>
      <c r="AY439" s="17" t="s">
        <v>157</v>
      </c>
      <c r="BE439" s="150">
        <f>IF(N439="základní",J439,0)</f>
        <v>0</v>
      </c>
      <c r="BF439" s="150">
        <f>IF(N439="snížená",J439,0)</f>
        <v>0</v>
      </c>
      <c r="BG439" s="150">
        <f>IF(N439="zákl. přenesená",J439,0)</f>
        <v>0</v>
      </c>
      <c r="BH439" s="150">
        <f>IF(N439="sníž. přenesená",J439,0)</f>
        <v>0</v>
      </c>
      <c r="BI439" s="150">
        <f>IF(N439="nulová",J439,0)</f>
        <v>0</v>
      </c>
      <c r="BJ439" s="17" t="s">
        <v>92</v>
      </c>
      <c r="BK439" s="150">
        <f>ROUND(I439*H439,2)</f>
        <v>0</v>
      </c>
      <c r="BL439" s="17" t="s">
        <v>164</v>
      </c>
      <c r="BM439" s="149" t="s">
        <v>749</v>
      </c>
    </row>
    <row r="440" spans="1:65" s="2" customFormat="1" x14ac:dyDescent="0.2">
      <c r="A440" s="32"/>
      <c r="B440" s="33"/>
      <c r="C440" s="32"/>
      <c r="D440" s="151" t="s">
        <v>166</v>
      </c>
      <c r="E440" s="32"/>
      <c r="F440" s="152" t="s">
        <v>750</v>
      </c>
      <c r="G440" s="32"/>
      <c r="H440" s="32"/>
      <c r="I440" s="153"/>
      <c r="J440" s="32"/>
      <c r="K440" s="32"/>
      <c r="L440" s="33"/>
      <c r="M440" s="154"/>
      <c r="N440" s="155"/>
      <c r="O440" s="53"/>
      <c r="P440" s="53"/>
      <c r="Q440" s="53"/>
      <c r="R440" s="53"/>
      <c r="S440" s="53"/>
      <c r="T440" s="54"/>
      <c r="U440" s="32"/>
      <c r="V440" s="32"/>
      <c r="W440" s="32"/>
      <c r="X440" s="32"/>
      <c r="Y440" s="32"/>
      <c r="Z440" s="32"/>
      <c r="AA440" s="32"/>
      <c r="AB440" s="32"/>
      <c r="AC440" s="32"/>
      <c r="AD440" s="32"/>
      <c r="AE440" s="32"/>
      <c r="AT440" s="17" t="s">
        <v>166</v>
      </c>
      <c r="AU440" s="17" t="s">
        <v>92</v>
      </c>
    </row>
    <row r="441" spans="1:65" s="13" customFormat="1" x14ac:dyDescent="0.2">
      <c r="B441" s="156"/>
      <c r="D441" s="157" t="s">
        <v>168</v>
      </c>
      <c r="E441" s="158" t="s">
        <v>3</v>
      </c>
      <c r="F441" s="159" t="s">
        <v>751</v>
      </c>
      <c r="H441" s="158" t="s">
        <v>3</v>
      </c>
      <c r="I441" s="160"/>
      <c r="L441" s="156"/>
      <c r="M441" s="161"/>
      <c r="N441" s="162"/>
      <c r="O441" s="162"/>
      <c r="P441" s="162"/>
      <c r="Q441" s="162"/>
      <c r="R441" s="162"/>
      <c r="S441" s="162"/>
      <c r="T441" s="163"/>
      <c r="AT441" s="158" t="s">
        <v>168</v>
      </c>
      <c r="AU441" s="158" t="s">
        <v>92</v>
      </c>
      <c r="AV441" s="13" t="s">
        <v>78</v>
      </c>
      <c r="AW441" s="13" t="s">
        <v>32</v>
      </c>
      <c r="AX441" s="13" t="s">
        <v>70</v>
      </c>
      <c r="AY441" s="158" t="s">
        <v>157</v>
      </c>
    </row>
    <row r="442" spans="1:65" s="14" customFormat="1" x14ac:dyDescent="0.2">
      <c r="B442" s="164"/>
      <c r="D442" s="157" t="s">
        <v>168</v>
      </c>
      <c r="E442" s="165" t="s">
        <v>3</v>
      </c>
      <c r="F442" s="166" t="s">
        <v>752</v>
      </c>
      <c r="H442" s="167">
        <v>6.45</v>
      </c>
      <c r="I442" s="168"/>
      <c r="L442" s="164"/>
      <c r="M442" s="169"/>
      <c r="N442" s="170"/>
      <c r="O442" s="170"/>
      <c r="P442" s="170"/>
      <c r="Q442" s="170"/>
      <c r="R442" s="170"/>
      <c r="S442" s="170"/>
      <c r="T442" s="171"/>
      <c r="AT442" s="165" t="s">
        <v>168</v>
      </c>
      <c r="AU442" s="165" t="s">
        <v>92</v>
      </c>
      <c r="AV442" s="14" t="s">
        <v>92</v>
      </c>
      <c r="AW442" s="14" t="s">
        <v>32</v>
      </c>
      <c r="AX442" s="14" t="s">
        <v>70</v>
      </c>
      <c r="AY442" s="165" t="s">
        <v>157</v>
      </c>
    </row>
    <row r="443" spans="1:65" s="13" customFormat="1" x14ac:dyDescent="0.2">
      <c r="B443" s="156"/>
      <c r="D443" s="157" t="s">
        <v>168</v>
      </c>
      <c r="E443" s="158" t="s">
        <v>3</v>
      </c>
      <c r="F443" s="159" t="s">
        <v>753</v>
      </c>
      <c r="H443" s="158" t="s">
        <v>3</v>
      </c>
      <c r="I443" s="160"/>
      <c r="L443" s="156"/>
      <c r="M443" s="161"/>
      <c r="N443" s="162"/>
      <c r="O443" s="162"/>
      <c r="P443" s="162"/>
      <c r="Q443" s="162"/>
      <c r="R443" s="162"/>
      <c r="S443" s="162"/>
      <c r="T443" s="163"/>
      <c r="AT443" s="158" t="s">
        <v>168</v>
      </c>
      <c r="AU443" s="158" t="s">
        <v>92</v>
      </c>
      <c r="AV443" s="13" t="s">
        <v>78</v>
      </c>
      <c r="AW443" s="13" t="s">
        <v>32</v>
      </c>
      <c r="AX443" s="13" t="s">
        <v>70</v>
      </c>
      <c r="AY443" s="158" t="s">
        <v>157</v>
      </c>
    </row>
    <row r="444" spans="1:65" s="14" customFormat="1" x14ac:dyDescent="0.2">
      <c r="B444" s="164"/>
      <c r="D444" s="157" t="s">
        <v>168</v>
      </c>
      <c r="E444" s="165" t="s">
        <v>3</v>
      </c>
      <c r="F444" s="166" t="s">
        <v>754</v>
      </c>
      <c r="H444" s="167">
        <v>4.125</v>
      </c>
      <c r="I444" s="168"/>
      <c r="L444" s="164"/>
      <c r="M444" s="169"/>
      <c r="N444" s="170"/>
      <c r="O444" s="170"/>
      <c r="P444" s="170"/>
      <c r="Q444" s="170"/>
      <c r="R444" s="170"/>
      <c r="S444" s="170"/>
      <c r="T444" s="171"/>
      <c r="AT444" s="165" t="s">
        <v>168</v>
      </c>
      <c r="AU444" s="165" t="s">
        <v>92</v>
      </c>
      <c r="AV444" s="14" t="s">
        <v>92</v>
      </c>
      <c r="AW444" s="14" t="s">
        <v>32</v>
      </c>
      <c r="AX444" s="14" t="s">
        <v>70</v>
      </c>
      <c r="AY444" s="165" t="s">
        <v>157</v>
      </c>
    </row>
    <row r="445" spans="1:65" s="13" customFormat="1" x14ac:dyDescent="0.2">
      <c r="B445" s="156"/>
      <c r="D445" s="157" t="s">
        <v>168</v>
      </c>
      <c r="E445" s="158" t="s">
        <v>3</v>
      </c>
      <c r="F445" s="159" t="s">
        <v>755</v>
      </c>
      <c r="H445" s="158" t="s">
        <v>3</v>
      </c>
      <c r="I445" s="160"/>
      <c r="L445" s="156"/>
      <c r="M445" s="161"/>
      <c r="N445" s="162"/>
      <c r="O445" s="162"/>
      <c r="P445" s="162"/>
      <c r="Q445" s="162"/>
      <c r="R445" s="162"/>
      <c r="S445" s="162"/>
      <c r="T445" s="163"/>
      <c r="AT445" s="158" t="s">
        <v>168</v>
      </c>
      <c r="AU445" s="158" t="s">
        <v>92</v>
      </c>
      <c r="AV445" s="13" t="s">
        <v>78</v>
      </c>
      <c r="AW445" s="13" t="s">
        <v>32</v>
      </c>
      <c r="AX445" s="13" t="s">
        <v>70</v>
      </c>
      <c r="AY445" s="158" t="s">
        <v>157</v>
      </c>
    </row>
    <row r="446" spans="1:65" s="14" customFormat="1" x14ac:dyDescent="0.2">
      <c r="B446" s="164"/>
      <c r="D446" s="157" t="s">
        <v>168</v>
      </c>
      <c r="E446" s="165" t="s">
        <v>3</v>
      </c>
      <c r="F446" s="166" t="s">
        <v>756</v>
      </c>
      <c r="H446" s="167">
        <v>4.6500000000000004</v>
      </c>
      <c r="I446" s="168"/>
      <c r="L446" s="164"/>
      <c r="M446" s="169"/>
      <c r="N446" s="170"/>
      <c r="O446" s="170"/>
      <c r="P446" s="170"/>
      <c r="Q446" s="170"/>
      <c r="R446" s="170"/>
      <c r="S446" s="170"/>
      <c r="T446" s="171"/>
      <c r="AT446" s="165" t="s">
        <v>168</v>
      </c>
      <c r="AU446" s="165" t="s">
        <v>92</v>
      </c>
      <c r="AV446" s="14" t="s">
        <v>92</v>
      </c>
      <c r="AW446" s="14" t="s">
        <v>32</v>
      </c>
      <c r="AX446" s="14" t="s">
        <v>70</v>
      </c>
      <c r="AY446" s="165" t="s">
        <v>157</v>
      </c>
    </row>
    <row r="447" spans="1:65" s="15" customFormat="1" x14ac:dyDescent="0.2">
      <c r="B447" s="182"/>
      <c r="D447" s="157" t="s">
        <v>168</v>
      </c>
      <c r="E447" s="183" t="s">
        <v>3</v>
      </c>
      <c r="F447" s="184" t="s">
        <v>269</v>
      </c>
      <c r="H447" s="185">
        <v>15.225</v>
      </c>
      <c r="I447" s="186"/>
      <c r="L447" s="182"/>
      <c r="M447" s="187"/>
      <c r="N447" s="188"/>
      <c r="O447" s="188"/>
      <c r="P447" s="188"/>
      <c r="Q447" s="188"/>
      <c r="R447" s="188"/>
      <c r="S447" s="188"/>
      <c r="T447" s="189"/>
      <c r="AT447" s="183" t="s">
        <v>168</v>
      </c>
      <c r="AU447" s="183" t="s">
        <v>92</v>
      </c>
      <c r="AV447" s="15" t="s">
        <v>164</v>
      </c>
      <c r="AW447" s="15" t="s">
        <v>32</v>
      </c>
      <c r="AX447" s="15" t="s">
        <v>78</v>
      </c>
      <c r="AY447" s="183" t="s">
        <v>157</v>
      </c>
    </row>
    <row r="448" spans="1:65" s="2" customFormat="1" ht="16.5" customHeight="1" x14ac:dyDescent="0.2">
      <c r="A448" s="32"/>
      <c r="B448" s="137"/>
      <c r="C448" s="138" t="s">
        <v>757</v>
      </c>
      <c r="D448" s="138" t="s">
        <v>159</v>
      </c>
      <c r="E448" s="139" t="s">
        <v>758</v>
      </c>
      <c r="F448" s="140" t="s">
        <v>759</v>
      </c>
      <c r="G448" s="141" t="s">
        <v>231</v>
      </c>
      <c r="H448" s="142">
        <v>36</v>
      </c>
      <c r="I448" s="143"/>
      <c r="J448" s="144">
        <f>ROUND(I448*H448,2)</f>
        <v>0</v>
      </c>
      <c r="K448" s="140" t="s">
        <v>163</v>
      </c>
      <c r="L448" s="33"/>
      <c r="M448" s="145" t="s">
        <v>3</v>
      </c>
      <c r="N448" s="146" t="s">
        <v>42</v>
      </c>
      <c r="O448" s="53"/>
      <c r="P448" s="147">
        <f>O448*H448</f>
        <v>0</v>
      </c>
      <c r="Q448" s="147">
        <v>0</v>
      </c>
      <c r="R448" s="147">
        <f>Q448*H448</f>
        <v>0</v>
      </c>
      <c r="S448" s="147">
        <v>3.6999999999999998E-2</v>
      </c>
      <c r="T448" s="148">
        <f>S448*H448</f>
        <v>1.3319999999999999</v>
      </c>
      <c r="U448" s="32"/>
      <c r="V448" s="32"/>
      <c r="W448" s="32"/>
      <c r="X448" s="32"/>
      <c r="Y448" s="32"/>
      <c r="Z448" s="32"/>
      <c r="AA448" s="32"/>
      <c r="AB448" s="32"/>
      <c r="AC448" s="32"/>
      <c r="AD448" s="32"/>
      <c r="AE448" s="32"/>
      <c r="AR448" s="149" t="s">
        <v>164</v>
      </c>
      <c r="AT448" s="149" t="s">
        <v>159</v>
      </c>
      <c r="AU448" s="149" t="s">
        <v>92</v>
      </c>
      <c r="AY448" s="17" t="s">
        <v>157</v>
      </c>
      <c r="BE448" s="150">
        <f>IF(N448="základní",J448,0)</f>
        <v>0</v>
      </c>
      <c r="BF448" s="150">
        <f>IF(N448="snížená",J448,0)</f>
        <v>0</v>
      </c>
      <c r="BG448" s="150">
        <f>IF(N448="zákl. přenesená",J448,0)</f>
        <v>0</v>
      </c>
      <c r="BH448" s="150">
        <f>IF(N448="sníž. přenesená",J448,0)</f>
        <v>0</v>
      </c>
      <c r="BI448" s="150">
        <f>IF(N448="nulová",J448,0)</f>
        <v>0</v>
      </c>
      <c r="BJ448" s="17" t="s">
        <v>92</v>
      </c>
      <c r="BK448" s="150">
        <f>ROUND(I448*H448,2)</f>
        <v>0</v>
      </c>
      <c r="BL448" s="17" t="s">
        <v>164</v>
      </c>
      <c r="BM448" s="149" t="s">
        <v>760</v>
      </c>
    </row>
    <row r="449" spans="1:65" s="2" customFormat="1" x14ac:dyDescent="0.2">
      <c r="A449" s="32"/>
      <c r="B449" s="33"/>
      <c r="C449" s="32"/>
      <c r="D449" s="151" t="s">
        <v>166</v>
      </c>
      <c r="E449" s="32"/>
      <c r="F449" s="152" t="s">
        <v>761</v>
      </c>
      <c r="G449" s="32"/>
      <c r="H449" s="32"/>
      <c r="I449" s="153"/>
      <c r="J449" s="32"/>
      <c r="K449" s="32"/>
      <c r="L449" s="33"/>
      <c r="M449" s="154"/>
      <c r="N449" s="155"/>
      <c r="O449" s="53"/>
      <c r="P449" s="53"/>
      <c r="Q449" s="53"/>
      <c r="R449" s="53"/>
      <c r="S449" s="53"/>
      <c r="T449" s="54"/>
      <c r="U449" s="32"/>
      <c r="V449" s="32"/>
      <c r="W449" s="32"/>
      <c r="X449" s="32"/>
      <c r="Y449" s="32"/>
      <c r="Z449" s="32"/>
      <c r="AA449" s="32"/>
      <c r="AB449" s="32"/>
      <c r="AC449" s="32"/>
      <c r="AD449" s="32"/>
      <c r="AE449" s="32"/>
      <c r="AT449" s="17" t="s">
        <v>166</v>
      </c>
      <c r="AU449" s="17" t="s">
        <v>92</v>
      </c>
    </row>
    <row r="450" spans="1:65" s="13" customFormat="1" x14ac:dyDescent="0.2">
      <c r="B450" s="156"/>
      <c r="D450" s="157" t="s">
        <v>168</v>
      </c>
      <c r="E450" s="158" t="s">
        <v>3</v>
      </c>
      <c r="F450" s="159" t="s">
        <v>762</v>
      </c>
      <c r="H450" s="158" t="s">
        <v>3</v>
      </c>
      <c r="I450" s="160"/>
      <c r="L450" s="156"/>
      <c r="M450" s="161"/>
      <c r="N450" s="162"/>
      <c r="O450" s="162"/>
      <c r="P450" s="162"/>
      <c r="Q450" s="162"/>
      <c r="R450" s="162"/>
      <c r="S450" s="162"/>
      <c r="T450" s="163"/>
      <c r="AT450" s="158" t="s">
        <v>168</v>
      </c>
      <c r="AU450" s="158" t="s">
        <v>92</v>
      </c>
      <c r="AV450" s="13" t="s">
        <v>78</v>
      </c>
      <c r="AW450" s="13" t="s">
        <v>32</v>
      </c>
      <c r="AX450" s="13" t="s">
        <v>70</v>
      </c>
      <c r="AY450" s="158" t="s">
        <v>157</v>
      </c>
    </row>
    <row r="451" spans="1:65" s="14" customFormat="1" x14ac:dyDescent="0.2">
      <c r="B451" s="164"/>
      <c r="D451" s="157" t="s">
        <v>168</v>
      </c>
      <c r="E451" s="165" t="s">
        <v>3</v>
      </c>
      <c r="F451" s="166" t="s">
        <v>375</v>
      </c>
      <c r="H451" s="167">
        <v>36</v>
      </c>
      <c r="I451" s="168"/>
      <c r="L451" s="164"/>
      <c r="M451" s="169"/>
      <c r="N451" s="170"/>
      <c r="O451" s="170"/>
      <c r="P451" s="170"/>
      <c r="Q451" s="170"/>
      <c r="R451" s="170"/>
      <c r="S451" s="170"/>
      <c r="T451" s="171"/>
      <c r="AT451" s="165" t="s">
        <v>168</v>
      </c>
      <c r="AU451" s="165" t="s">
        <v>92</v>
      </c>
      <c r="AV451" s="14" t="s">
        <v>92</v>
      </c>
      <c r="AW451" s="14" t="s">
        <v>32</v>
      </c>
      <c r="AX451" s="14" t="s">
        <v>78</v>
      </c>
      <c r="AY451" s="165" t="s">
        <v>157</v>
      </c>
    </row>
    <row r="452" spans="1:65" s="2" customFormat="1" ht="16.5" customHeight="1" x14ac:dyDescent="0.2">
      <c r="A452" s="32"/>
      <c r="B452" s="137"/>
      <c r="C452" s="138" t="s">
        <v>763</v>
      </c>
      <c r="D452" s="138" t="s">
        <v>159</v>
      </c>
      <c r="E452" s="139" t="s">
        <v>764</v>
      </c>
      <c r="F452" s="140" t="s">
        <v>765</v>
      </c>
      <c r="G452" s="141" t="s">
        <v>341</v>
      </c>
      <c r="H452" s="142">
        <v>2</v>
      </c>
      <c r="I452" s="143"/>
      <c r="J452" s="144">
        <f>ROUND(I452*H452,2)</f>
        <v>0</v>
      </c>
      <c r="K452" s="140" t="s">
        <v>163</v>
      </c>
      <c r="L452" s="33"/>
      <c r="M452" s="145" t="s">
        <v>3</v>
      </c>
      <c r="N452" s="146" t="s">
        <v>42</v>
      </c>
      <c r="O452" s="53"/>
      <c r="P452" s="147">
        <f>O452*H452</f>
        <v>0</v>
      </c>
      <c r="Q452" s="147">
        <v>0</v>
      </c>
      <c r="R452" s="147">
        <f>Q452*H452</f>
        <v>0</v>
      </c>
      <c r="S452" s="147">
        <v>5.3999999999999999E-2</v>
      </c>
      <c r="T452" s="148">
        <f>S452*H452</f>
        <v>0.108</v>
      </c>
      <c r="U452" s="32"/>
      <c r="V452" s="32"/>
      <c r="W452" s="32"/>
      <c r="X452" s="32"/>
      <c r="Y452" s="32"/>
      <c r="Z452" s="32"/>
      <c r="AA452" s="32"/>
      <c r="AB452" s="32"/>
      <c r="AC452" s="32"/>
      <c r="AD452" s="32"/>
      <c r="AE452" s="32"/>
      <c r="AR452" s="149" t="s">
        <v>164</v>
      </c>
      <c r="AT452" s="149" t="s">
        <v>159</v>
      </c>
      <c r="AU452" s="149" t="s">
        <v>92</v>
      </c>
      <c r="AY452" s="17" t="s">
        <v>157</v>
      </c>
      <c r="BE452" s="150">
        <f>IF(N452="základní",J452,0)</f>
        <v>0</v>
      </c>
      <c r="BF452" s="150">
        <f>IF(N452="snížená",J452,0)</f>
        <v>0</v>
      </c>
      <c r="BG452" s="150">
        <f>IF(N452="zákl. přenesená",J452,0)</f>
        <v>0</v>
      </c>
      <c r="BH452" s="150">
        <f>IF(N452="sníž. přenesená",J452,0)</f>
        <v>0</v>
      </c>
      <c r="BI452" s="150">
        <f>IF(N452="nulová",J452,0)</f>
        <v>0</v>
      </c>
      <c r="BJ452" s="17" t="s">
        <v>92</v>
      </c>
      <c r="BK452" s="150">
        <f>ROUND(I452*H452,2)</f>
        <v>0</v>
      </c>
      <c r="BL452" s="17" t="s">
        <v>164</v>
      </c>
      <c r="BM452" s="149" t="s">
        <v>766</v>
      </c>
    </row>
    <row r="453" spans="1:65" s="2" customFormat="1" x14ac:dyDescent="0.2">
      <c r="A453" s="32"/>
      <c r="B453" s="33"/>
      <c r="C453" s="32"/>
      <c r="D453" s="151" t="s">
        <v>166</v>
      </c>
      <c r="E453" s="32"/>
      <c r="F453" s="152" t="s">
        <v>767</v>
      </c>
      <c r="G453" s="32"/>
      <c r="H453" s="32"/>
      <c r="I453" s="153"/>
      <c r="J453" s="32"/>
      <c r="K453" s="32"/>
      <c r="L453" s="33"/>
      <c r="M453" s="154"/>
      <c r="N453" s="155"/>
      <c r="O453" s="53"/>
      <c r="P453" s="53"/>
      <c r="Q453" s="53"/>
      <c r="R453" s="53"/>
      <c r="S453" s="53"/>
      <c r="T453" s="54"/>
      <c r="U453" s="32"/>
      <c r="V453" s="32"/>
      <c r="W453" s="32"/>
      <c r="X453" s="32"/>
      <c r="Y453" s="32"/>
      <c r="Z453" s="32"/>
      <c r="AA453" s="32"/>
      <c r="AB453" s="32"/>
      <c r="AC453" s="32"/>
      <c r="AD453" s="32"/>
      <c r="AE453" s="32"/>
      <c r="AT453" s="17" t="s">
        <v>166</v>
      </c>
      <c r="AU453" s="17" t="s">
        <v>92</v>
      </c>
    </row>
    <row r="454" spans="1:65" s="2" customFormat="1" ht="21.75" customHeight="1" x14ac:dyDescent="0.2">
      <c r="A454" s="32"/>
      <c r="B454" s="137"/>
      <c r="C454" s="138" t="s">
        <v>768</v>
      </c>
      <c r="D454" s="138" t="s">
        <v>159</v>
      </c>
      <c r="E454" s="139" t="s">
        <v>769</v>
      </c>
      <c r="F454" s="140" t="s">
        <v>770</v>
      </c>
      <c r="G454" s="141" t="s">
        <v>286</v>
      </c>
      <c r="H454" s="142">
        <v>1655</v>
      </c>
      <c r="I454" s="143"/>
      <c r="J454" s="144">
        <f>ROUND(I454*H454,2)</f>
        <v>0</v>
      </c>
      <c r="K454" s="140" t="s">
        <v>163</v>
      </c>
      <c r="L454" s="33"/>
      <c r="M454" s="145" t="s">
        <v>3</v>
      </c>
      <c r="N454" s="146" t="s">
        <v>42</v>
      </c>
      <c r="O454" s="53"/>
      <c r="P454" s="147">
        <f>O454*H454</f>
        <v>0</v>
      </c>
      <c r="Q454" s="147">
        <v>0</v>
      </c>
      <c r="R454" s="147">
        <f>Q454*H454</f>
        <v>0</v>
      </c>
      <c r="S454" s="147">
        <v>0.05</v>
      </c>
      <c r="T454" s="148">
        <f>S454*H454</f>
        <v>82.75</v>
      </c>
      <c r="U454" s="32"/>
      <c r="V454" s="32"/>
      <c r="W454" s="32"/>
      <c r="X454" s="32"/>
      <c r="Y454" s="32"/>
      <c r="Z454" s="32"/>
      <c r="AA454" s="32"/>
      <c r="AB454" s="32"/>
      <c r="AC454" s="32"/>
      <c r="AD454" s="32"/>
      <c r="AE454" s="32"/>
      <c r="AR454" s="149" t="s">
        <v>164</v>
      </c>
      <c r="AT454" s="149" t="s">
        <v>159</v>
      </c>
      <c r="AU454" s="149" t="s">
        <v>92</v>
      </c>
      <c r="AY454" s="17" t="s">
        <v>157</v>
      </c>
      <c r="BE454" s="150">
        <f>IF(N454="základní",J454,0)</f>
        <v>0</v>
      </c>
      <c r="BF454" s="150">
        <f>IF(N454="snížená",J454,0)</f>
        <v>0</v>
      </c>
      <c r="BG454" s="150">
        <f>IF(N454="zákl. přenesená",J454,0)</f>
        <v>0</v>
      </c>
      <c r="BH454" s="150">
        <f>IF(N454="sníž. přenesená",J454,0)</f>
        <v>0</v>
      </c>
      <c r="BI454" s="150">
        <f>IF(N454="nulová",J454,0)</f>
        <v>0</v>
      </c>
      <c r="BJ454" s="17" t="s">
        <v>92</v>
      </c>
      <c r="BK454" s="150">
        <f>ROUND(I454*H454,2)</f>
        <v>0</v>
      </c>
      <c r="BL454" s="17" t="s">
        <v>164</v>
      </c>
      <c r="BM454" s="149" t="s">
        <v>771</v>
      </c>
    </row>
    <row r="455" spans="1:65" s="2" customFormat="1" x14ac:dyDescent="0.2">
      <c r="A455" s="32"/>
      <c r="B455" s="33"/>
      <c r="C455" s="32"/>
      <c r="D455" s="151" t="s">
        <v>166</v>
      </c>
      <c r="E455" s="32"/>
      <c r="F455" s="152" t="s">
        <v>772</v>
      </c>
      <c r="G455" s="32"/>
      <c r="H455" s="32"/>
      <c r="I455" s="153"/>
      <c r="J455" s="32"/>
      <c r="K455" s="32"/>
      <c r="L455" s="33"/>
      <c r="M455" s="154"/>
      <c r="N455" s="155"/>
      <c r="O455" s="53"/>
      <c r="P455" s="53"/>
      <c r="Q455" s="53"/>
      <c r="R455" s="53"/>
      <c r="S455" s="53"/>
      <c r="T455" s="54"/>
      <c r="U455" s="32"/>
      <c r="V455" s="32"/>
      <c r="W455" s="32"/>
      <c r="X455" s="32"/>
      <c r="Y455" s="32"/>
      <c r="Z455" s="32"/>
      <c r="AA455" s="32"/>
      <c r="AB455" s="32"/>
      <c r="AC455" s="32"/>
      <c r="AD455" s="32"/>
      <c r="AE455" s="32"/>
      <c r="AT455" s="17" t="s">
        <v>166</v>
      </c>
      <c r="AU455" s="17" t="s">
        <v>92</v>
      </c>
    </row>
    <row r="456" spans="1:65" s="14" customFormat="1" x14ac:dyDescent="0.2">
      <c r="B456" s="164"/>
      <c r="D456" s="157" t="s">
        <v>168</v>
      </c>
      <c r="E456" s="165" t="s">
        <v>3</v>
      </c>
      <c r="F456" s="166" t="s">
        <v>773</v>
      </c>
      <c r="H456" s="167">
        <v>1655</v>
      </c>
      <c r="I456" s="168"/>
      <c r="L456" s="164"/>
      <c r="M456" s="169"/>
      <c r="N456" s="170"/>
      <c r="O456" s="170"/>
      <c r="P456" s="170"/>
      <c r="Q456" s="170"/>
      <c r="R456" s="170"/>
      <c r="S456" s="170"/>
      <c r="T456" s="171"/>
      <c r="AT456" s="165" t="s">
        <v>168</v>
      </c>
      <c r="AU456" s="165" t="s">
        <v>92</v>
      </c>
      <c r="AV456" s="14" t="s">
        <v>92</v>
      </c>
      <c r="AW456" s="14" t="s">
        <v>32</v>
      </c>
      <c r="AX456" s="14" t="s">
        <v>78</v>
      </c>
      <c r="AY456" s="165" t="s">
        <v>157</v>
      </c>
    </row>
    <row r="457" spans="1:65" s="2" customFormat="1" ht="16.5" customHeight="1" x14ac:dyDescent="0.2">
      <c r="A457" s="32"/>
      <c r="B457" s="137"/>
      <c r="C457" s="138" t="s">
        <v>774</v>
      </c>
      <c r="D457" s="138" t="s">
        <v>159</v>
      </c>
      <c r="E457" s="139" t="s">
        <v>775</v>
      </c>
      <c r="F457" s="140" t="s">
        <v>776</v>
      </c>
      <c r="G457" s="141" t="s">
        <v>777</v>
      </c>
      <c r="H457" s="142">
        <v>28</v>
      </c>
      <c r="I457" s="143"/>
      <c r="J457" s="144">
        <f>ROUND(I457*H457,2)</f>
        <v>0</v>
      </c>
      <c r="K457" s="140" t="s">
        <v>3</v>
      </c>
      <c r="L457" s="33"/>
      <c r="M457" s="145" t="s">
        <v>3</v>
      </c>
      <c r="N457" s="146" t="s">
        <v>42</v>
      </c>
      <c r="O457" s="53"/>
      <c r="P457" s="147">
        <f>O457*H457</f>
        <v>0</v>
      </c>
      <c r="Q457" s="147">
        <v>0</v>
      </c>
      <c r="R457" s="147">
        <f>Q457*H457</f>
        <v>0</v>
      </c>
      <c r="S457" s="147">
        <v>0</v>
      </c>
      <c r="T457" s="148">
        <f>S457*H457</f>
        <v>0</v>
      </c>
      <c r="U457" s="32"/>
      <c r="V457" s="32"/>
      <c r="W457" s="32"/>
      <c r="X457" s="32"/>
      <c r="Y457" s="32"/>
      <c r="Z457" s="32"/>
      <c r="AA457" s="32"/>
      <c r="AB457" s="32"/>
      <c r="AC457" s="32"/>
      <c r="AD457" s="32"/>
      <c r="AE457" s="32"/>
      <c r="AR457" s="149" t="s">
        <v>164</v>
      </c>
      <c r="AT457" s="149" t="s">
        <v>159</v>
      </c>
      <c r="AU457" s="149" t="s">
        <v>92</v>
      </c>
      <c r="AY457" s="17" t="s">
        <v>157</v>
      </c>
      <c r="BE457" s="150">
        <f>IF(N457="základní",J457,0)</f>
        <v>0</v>
      </c>
      <c r="BF457" s="150">
        <f>IF(N457="snížená",J457,0)</f>
        <v>0</v>
      </c>
      <c r="BG457" s="150">
        <f>IF(N457="zákl. přenesená",J457,0)</f>
        <v>0</v>
      </c>
      <c r="BH457" s="150">
        <f>IF(N457="sníž. přenesená",J457,0)</f>
        <v>0</v>
      </c>
      <c r="BI457" s="150">
        <f>IF(N457="nulová",J457,0)</f>
        <v>0</v>
      </c>
      <c r="BJ457" s="17" t="s">
        <v>92</v>
      </c>
      <c r="BK457" s="150">
        <f>ROUND(I457*H457,2)</f>
        <v>0</v>
      </c>
      <c r="BL457" s="17" t="s">
        <v>164</v>
      </c>
      <c r="BM457" s="149" t="s">
        <v>778</v>
      </c>
    </row>
    <row r="458" spans="1:65" s="2" customFormat="1" ht="16.5" customHeight="1" x14ac:dyDescent="0.2">
      <c r="A458" s="32"/>
      <c r="B458" s="137"/>
      <c r="C458" s="138" t="s">
        <v>779</v>
      </c>
      <c r="D458" s="138" t="s">
        <v>159</v>
      </c>
      <c r="E458" s="139" t="s">
        <v>780</v>
      </c>
      <c r="F458" s="140" t="s">
        <v>781</v>
      </c>
      <c r="G458" s="141" t="s">
        <v>777</v>
      </c>
      <c r="H458" s="142">
        <v>4</v>
      </c>
      <c r="I458" s="143"/>
      <c r="J458" s="144">
        <f>ROUND(I458*H458,2)</f>
        <v>0</v>
      </c>
      <c r="K458" s="140" t="s">
        <v>3</v>
      </c>
      <c r="L458" s="33"/>
      <c r="M458" s="145" t="s">
        <v>3</v>
      </c>
      <c r="N458" s="146" t="s">
        <v>42</v>
      </c>
      <c r="O458" s="53"/>
      <c r="P458" s="147">
        <f>O458*H458</f>
        <v>0</v>
      </c>
      <c r="Q458" s="147">
        <v>0</v>
      </c>
      <c r="R458" s="147">
        <f>Q458*H458</f>
        <v>0</v>
      </c>
      <c r="S458" s="147">
        <v>0</v>
      </c>
      <c r="T458" s="148">
        <f>S458*H458</f>
        <v>0</v>
      </c>
      <c r="U458" s="32"/>
      <c r="V458" s="32"/>
      <c r="W458" s="32"/>
      <c r="X458" s="32"/>
      <c r="Y458" s="32"/>
      <c r="Z458" s="32"/>
      <c r="AA458" s="32"/>
      <c r="AB458" s="32"/>
      <c r="AC458" s="32"/>
      <c r="AD458" s="32"/>
      <c r="AE458" s="32"/>
      <c r="AR458" s="149" t="s">
        <v>164</v>
      </c>
      <c r="AT458" s="149" t="s">
        <v>159</v>
      </c>
      <c r="AU458" s="149" t="s">
        <v>92</v>
      </c>
      <c r="AY458" s="17" t="s">
        <v>157</v>
      </c>
      <c r="BE458" s="150">
        <f>IF(N458="základní",J458,0)</f>
        <v>0</v>
      </c>
      <c r="BF458" s="150">
        <f>IF(N458="snížená",J458,0)</f>
        <v>0</v>
      </c>
      <c r="BG458" s="150">
        <f>IF(N458="zákl. přenesená",J458,0)</f>
        <v>0</v>
      </c>
      <c r="BH458" s="150">
        <f>IF(N458="sníž. přenesená",J458,0)</f>
        <v>0</v>
      </c>
      <c r="BI458" s="150">
        <f>IF(N458="nulová",J458,0)</f>
        <v>0</v>
      </c>
      <c r="BJ458" s="17" t="s">
        <v>92</v>
      </c>
      <c r="BK458" s="150">
        <f>ROUND(I458*H458,2)</f>
        <v>0</v>
      </c>
      <c r="BL458" s="17" t="s">
        <v>164</v>
      </c>
      <c r="BM458" s="149" t="s">
        <v>782</v>
      </c>
    </row>
    <row r="459" spans="1:65" s="13" customFormat="1" x14ac:dyDescent="0.2">
      <c r="B459" s="156"/>
      <c r="D459" s="157" t="s">
        <v>168</v>
      </c>
      <c r="E459" s="158" t="s">
        <v>3</v>
      </c>
      <c r="F459" s="159" t="s">
        <v>783</v>
      </c>
      <c r="H459" s="158" t="s">
        <v>3</v>
      </c>
      <c r="I459" s="160"/>
      <c r="L459" s="156"/>
      <c r="M459" s="161"/>
      <c r="N459" s="162"/>
      <c r="O459" s="162"/>
      <c r="P459" s="162"/>
      <c r="Q459" s="162"/>
      <c r="R459" s="162"/>
      <c r="S459" s="162"/>
      <c r="T459" s="163"/>
      <c r="AT459" s="158" t="s">
        <v>168</v>
      </c>
      <c r="AU459" s="158" t="s">
        <v>92</v>
      </c>
      <c r="AV459" s="13" t="s">
        <v>78</v>
      </c>
      <c r="AW459" s="13" t="s">
        <v>32</v>
      </c>
      <c r="AX459" s="13" t="s">
        <v>70</v>
      </c>
      <c r="AY459" s="158" t="s">
        <v>157</v>
      </c>
    </row>
    <row r="460" spans="1:65" s="14" customFormat="1" x14ac:dyDescent="0.2">
      <c r="B460" s="164"/>
      <c r="D460" s="157" t="s">
        <v>168</v>
      </c>
      <c r="E460" s="165" t="s">
        <v>3</v>
      </c>
      <c r="F460" s="166" t="s">
        <v>164</v>
      </c>
      <c r="H460" s="167">
        <v>4</v>
      </c>
      <c r="I460" s="168"/>
      <c r="L460" s="164"/>
      <c r="M460" s="169"/>
      <c r="N460" s="170"/>
      <c r="O460" s="170"/>
      <c r="P460" s="170"/>
      <c r="Q460" s="170"/>
      <c r="R460" s="170"/>
      <c r="S460" s="170"/>
      <c r="T460" s="171"/>
      <c r="AT460" s="165" t="s">
        <v>168</v>
      </c>
      <c r="AU460" s="165" t="s">
        <v>92</v>
      </c>
      <c r="AV460" s="14" t="s">
        <v>92</v>
      </c>
      <c r="AW460" s="14" t="s">
        <v>32</v>
      </c>
      <c r="AX460" s="14" t="s">
        <v>78</v>
      </c>
      <c r="AY460" s="165" t="s">
        <v>157</v>
      </c>
    </row>
    <row r="461" spans="1:65" s="2" customFormat="1" ht="16.5" customHeight="1" x14ac:dyDescent="0.2">
      <c r="A461" s="32"/>
      <c r="B461" s="137"/>
      <c r="C461" s="138" t="s">
        <v>784</v>
      </c>
      <c r="D461" s="138" t="s">
        <v>159</v>
      </c>
      <c r="E461" s="139" t="s">
        <v>785</v>
      </c>
      <c r="F461" s="140" t="s">
        <v>786</v>
      </c>
      <c r="G461" s="141" t="s">
        <v>777</v>
      </c>
      <c r="H461" s="142">
        <v>32</v>
      </c>
      <c r="I461" s="143"/>
      <c r="J461" s="144">
        <f t="shared" ref="J461:J468" si="0">ROUND(I461*H461,2)</f>
        <v>0</v>
      </c>
      <c r="K461" s="140" t="s">
        <v>3</v>
      </c>
      <c r="L461" s="33"/>
      <c r="M461" s="145" t="s">
        <v>3</v>
      </c>
      <c r="N461" s="146" t="s">
        <v>42</v>
      </c>
      <c r="O461" s="53"/>
      <c r="P461" s="147">
        <f t="shared" ref="P461:P468" si="1">O461*H461</f>
        <v>0</v>
      </c>
      <c r="Q461" s="147">
        <v>0</v>
      </c>
      <c r="R461" s="147">
        <f t="shared" ref="R461:R468" si="2">Q461*H461</f>
        <v>0</v>
      </c>
      <c r="S461" s="147">
        <v>0</v>
      </c>
      <c r="T461" s="148">
        <f t="shared" ref="T461:T468" si="3">S461*H461</f>
        <v>0</v>
      </c>
      <c r="U461" s="32"/>
      <c r="V461" s="32"/>
      <c r="W461" s="32"/>
      <c r="X461" s="32"/>
      <c r="Y461" s="32"/>
      <c r="Z461" s="32"/>
      <c r="AA461" s="32"/>
      <c r="AB461" s="32"/>
      <c r="AC461" s="32"/>
      <c r="AD461" s="32"/>
      <c r="AE461" s="32"/>
      <c r="AR461" s="149" t="s">
        <v>164</v>
      </c>
      <c r="AT461" s="149" t="s">
        <v>159</v>
      </c>
      <c r="AU461" s="149" t="s">
        <v>92</v>
      </c>
      <c r="AY461" s="17" t="s">
        <v>157</v>
      </c>
      <c r="BE461" s="150">
        <f t="shared" ref="BE461:BE468" si="4">IF(N461="základní",J461,0)</f>
        <v>0</v>
      </c>
      <c r="BF461" s="150">
        <f t="shared" ref="BF461:BF468" si="5">IF(N461="snížená",J461,0)</f>
        <v>0</v>
      </c>
      <c r="BG461" s="150">
        <f t="shared" ref="BG461:BG468" si="6">IF(N461="zákl. přenesená",J461,0)</f>
        <v>0</v>
      </c>
      <c r="BH461" s="150">
        <f t="shared" ref="BH461:BH468" si="7">IF(N461="sníž. přenesená",J461,0)</f>
        <v>0</v>
      </c>
      <c r="BI461" s="150">
        <f t="shared" ref="BI461:BI468" si="8">IF(N461="nulová",J461,0)</f>
        <v>0</v>
      </c>
      <c r="BJ461" s="17" t="s">
        <v>92</v>
      </c>
      <c r="BK461" s="150">
        <f t="shared" ref="BK461:BK468" si="9">ROUND(I461*H461,2)</f>
        <v>0</v>
      </c>
      <c r="BL461" s="17" t="s">
        <v>164</v>
      </c>
      <c r="BM461" s="149" t="s">
        <v>787</v>
      </c>
    </row>
    <row r="462" spans="1:65" s="2" customFormat="1" ht="16.5" customHeight="1" x14ac:dyDescent="0.2">
      <c r="A462" s="32"/>
      <c r="B462" s="137"/>
      <c r="C462" s="138" t="s">
        <v>788</v>
      </c>
      <c r="D462" s="138" t="s">
        <v>159</v>
      </c>
      <c r="E462" s="139" t="s">
        <v>789</v>
      </c>
      <c r="F462" s="140" t="s">
        <v>790</v>
      </c>
      <c r="G462" s="141" t="s">
        <v>231</v>
      </c>
      <c r="H462" s="142">
        <v>140</v>
      </c>
      <c r="I462" s="143"/>
      <c r="J462" s="144">
        <f t="shared" si="0"/>
        <v>0</v>
      </c>
      <c r="K462" s="140" t="s">
        <v>3</v>
      </c>
      <c r="L462" s="33"/>
      <c r="M462" s="145" t="s">
        <v>3</v>
      </c>
      <c r="N462" s="146" t="s">
        <v>42</v>
      </c>
      <c r="O462" s="53"/>
      <c r="P462" s="147">
        <f t="shared" si="1"/>
        <v>0</v>
      </c>
      <c r="Q462" s="147">
        <v>0</v>
      </c>
      <c r="R462" s="147">
        <f t="shared" si="2"/>
        <v>0</v>
      </c>
      <c r="S462" s="147">
        <v>0</v>
      </c>
      <c r="T462" s="148">
        <f t="shared" si="3"/>
        <v>0</v>
      </c>
      <c r="U462" s="32"/>
      <c r="V462" s="32"/>
      <c r="W462" s="32"/>
      <c r="X462" s="32"/>
      <c r="Y462" s="32"/>
      <c r="Z462" s="32"/>
      <c r="AA462" s="32"/>
      <c r="AB462" s="32"/>
      <c r="AC462" s="32"/>
      <c r="AD462" s="32"/>
      <c r="AE462" s="32"/>
      <c r="AR462" s="149" t="s">
        <v>164</v>
      </c>
      <c r="AT462" s="149" t="s">
        <v>159</v>
      </c>
      <c r="AU462" s="149" t="s">
        <v>92</v>
      </c>
      <c r="AY462" s="17" t="s">
        <v>157</v>
      </c>
      <c r="BE462" s="150">
        <f t="shared" si="4"/>
        <v>0</v>
      </c>
      <c r="BF462" s="150">
        <f t="shared" si="5"/>
        <v>0</v>
      </c>
      <c r="BG462" s="150">
        <f t="shared" si="6"/>
        <v>0</v>
      </c>
      <c r="BH462" s="150">
        <f t="shared" si="7"/>
        <v>0</v>
      </c>
      <c r="BI462" s="150">
        <f t="shared" si="8"/>
        <v>0</v>
      </c>
      <c r="BJ462" s="17" t="s">
        <v>92</v>
      </c>
      <c r="BK462" s="150">
        <f t="shared" si="9"/>
        <v>0</v>
      </c>
      <c r="BL462" s="17" t="s">
        <v>164</v>
      </c>
      <c r="BM462" s="149" t="s">
        <v>791</v>
      </c>
    </row>
    <row r="463" spans="1:65" s="2" customFormat="1" ht="16.5" customHeight="1" x14ac:dyDescent="0.2">
      <c r="A463" s="32"/>
      <c r="B463" s="137"/>
      <c r="C463" s="138" t="s">
        <v>792</v>
      </c>
      <c r="D463" s="138" t="s">
        <v>159</v>
      </c>
      <c r="E463" s="139" t="s">
        <v>793</v>
      </c>
      <c r="F463" s="140" t="s">
        <v>794</v>
      </c>
      <c r="G463" s="141" t="s">
        <v>777</v>
      </c>
      <c r="H463" s="142">
        <v>5</v>
      </c>
      <c r="I463" s="143"/>
      <c r="J463" s="144">
        <f t="shared" si="0"/>
        <v>0</v>
      </c>
      <c r="K463" s="140" t="s">
        <v>3</v>
      </c>
      <c r="L463" s="33"/>
      <c r="M463" s="145" t="s">
        <v>3</v>
      </c>
      <c r="N463" s="146" t="s">
        <v>42</v>
      </c>
      <c r="O463" s="53"/>
      <c r="P463" s="147">
        <f t="shared" si="1"/>
        <v>0</v>
      </c>
      <c r="Q463" s="147">
        <v>0</v>
      </c>
      <c r="R463" s="147">
        <f t="shared" si="2"/>
        <v>0</v>
      </c>
      <c r="S463" s="147">
        <v>0</v>
      </c>
      <c r="T463" s="148">
        <f t="shared" si="3"/>
        <v>0</v>
      </c>
      <c r="U463" s="32"/>
      <c r="V463" s="32"/>
      <c r="W463" s="32"/>
      <c r="X463" s="32"/>
      <c r="Y463" s="32"/>
      <c r="Z463" s="32"/>
      <c r="AA463" s="32"/>
      <c r="AB463" s="32"/>
      <c r="AC463" s="32"/>
      <c r="AD463" s="32"/>
      <c r="AE463" s="32"/>
      <c r="AR463" s="149" t="s">
        <v>164</v>
      </c>
      <c r="AT463" s="149" t="s">
        <v>159</v>
      </c>
      <c r="AU463" s="149" t="s">
        <v>92</v>
      </c>
      <c r="AY463" s="17" t="s">
        <v>157</v>
      </c>
      <c r="BE463" s="150">
        <f t="shared" si="4"/>
        <v>0</v>
      </c>
      <c r="BF463" s="150">
        <f t="shared" si="5"/>
        <v>0</v>
      </c>
      <c r="BG463" s="150">
        <f t="shared" si="6"/>
        <v>0</v>
      </c>
      <c r="BH463" s="150">
        <f t="shared" si="7"/>
        <v>0</v>
      </c>
      <c r="BI463" s="150">
        <f t="shared" si="8"/>
        <v>0</v>
      </c>
      <c r="BJ463" s="17" t="s">
        <v>92</v>
      </c>
      <c r="BK463" s="150">
        <f t="shared" si="9"/>
        <v>0</v>
      </c>
      <c r="BL463" s="17" t="s">
        <v>164</v>
      </c>
      <c r="BM463" s="149" t="s">
        <v>795</v>
      </c>
    </row>
    <row r="464" spans="1:65" s="2" customFormat="1" ht="16.5" customHeight="1" x14ac:dyDescent="0.2">
      <c r="A464" s="32"/>
      <c r="B464" s="137"/>
      <c r="C464" s="138" t="s">
        <v>796</v>
      </c>
      <c r="D464" s="138" t="s">
        <v>159</v>
      </c>
      <c r="E464" s="139" t="s">
        <v>797</v>
      </c>
      <c r="F464" s="140" t="s">
        <v>798</v>
      </c>
      <c r="G464" s="141" t="s">
        <v>777</v>
      </c>
      <c r="H464" s="142">
        <v>9</v>
      </c>
      <c r="I464" s="143"/>
      <c r="J464" s="144">
        <f t="shared" si="0"/>
        <v>0</v>
      </c>
      <c r="K464" s="140" t="s">
        <v>3</v>
      </c>
      <c r="L464" s="33"/>
      <c r="M464" s="145" t="s">
        <v>3</v>
      </c>
      <c r="N464" s="146" t="s">
        <v>42</v>
      </c>
      <c r="O464" s="53"/>
      <c r="P464" s="147">
        <f t="shared" si="1"/>
        <v>0</v>
      </c>
      <c r="Q464" s="147">
        <v>0</v>
      </c>
      <c r="R464" s="147">
        <f t="shared" si="2"/>
        <v>0</v>
      </c>
      <c r="S464" s="147">
        <v>0</v>
      </c>
      <c r="T464" s="148">
        <f t="shared" si="3"/>
        <v>0</v>
      </c>
      <c r="U464" s="32"/>
      <c r="V464" s="32"/>
      <c r="W464" s="32"/>
      <c r="X464" s="32"/>
      <c r="Y464" s="32"/>
      <c r="Z464" s="32"/>
      <c r="AA464" s="32"/>
      <c r="AB464" s="32"/>
      <c r="AC464" s="32"/>
      <c r="AD464" s="32"/>
      <c r="AE464" s="32"/>
      <c r="AR464" s="149" t="s">
        <v>164</v>
      </c>
      <c r="AT464" s="149" t="s">
        <v>159</v>
      </c>
      <c r="AU464" s="149" t="s">
        <v>92</v>
      </c>
      <c r="AY464" s="17" t="s">
        <v>157</v>
      </c>
      <c r="BE464" s="150">
        <f t="shared" si="4"/>
        <v>0</v>
      </c>
      <c r="BF464" s="150">
        <f t="shared" si="5"/>
        <v>0</v>
      </c>
      <c r="BG464" s="150">
        <f t="shared" si="6"/>
        <v>0</v>
      </c>
      <c r="BH464" s="150">
        <f t="shared" si="7"/>
        <v>0</v>
      </c>
      <c r="BI464" s="150">
        <f t="shared" si="8"/>
        <v>0</v>
      </c>
      <c r="BJ464" s="17" t="s">
        <v>92</v>
      </c>
      <c r="BK464" s="150">
        <f t="shared" si="9"/>
        <v>0</v>
      </c>
      <c r="BL464" s="17" t="s">
        <v>164</v>
      </c>
      <c r="BM464" s="149" t="s">
        <v>799</v>
      </c>
    </row>
    <row r="465" spans="1:65" s="2" customFormat="1" ht="16.5" customHeight="1" x14ac:dyDescent="0.2">
      <c r="A465" s="32"/>
      <c r="B465" s="137"/>
      <c r="C465" s="138" t="s">
        <v>800</v>
      </c>
      <c r="D465" s="138" t="s">
        <v>159</v>
      </c>
      <c r="E465" s="139" t="s">
        <v>801</v>
      </c>
      <c r="F465" s="140" t="s">
        <v>802</v>
      </c>
      <c r="G465" s="141" t="s">
        <v>777</v>
      </c>
      <c r="H465" s="142">
        <v>1</v>
      </c>
      <c r="I465" s="143"/>
      <c r="J465" s="144">
        <f t="shared" si="0"/>
        <v>0</v>
      </c>
      <c r="K465" s="140" t="s">
        <v>3</v>
      </c>
      <c r="L465" s="33"/>
      <c r="M465" s="145" t="s">
        <v>3</v>
      </c>
      <c r="N465" s="146" t="s">
        <v>42</v>
      </c>
      <c r="O465" s="53"/>
      <c r="P465" s="147">
        <f t="shared" si="1"/>
        <v>0</v>
      </c>
      <c r="Q465" s="147">
        <v>0</v>
      </c>
      <c r="R465" s="147">
        <f t="shared" si="2"/>
        <v>0</v>
      </c>
      <c r="S465" s="147">
        <v>0</v>
      </c>
      <c r="T465" s="148">
        <f t="shared" si="3"/>
        <v>0</v>
      </c>
      <c r="U465" s="32"/>
      <c r="V465" s="32"/>
      <c r="W465" s="32"/>
      <c r="X465" s="32"/>
      <c r="Y465" s="32"/>
      <c r="Z465" s="32"/>
      <c r="AA465" s="32"/>
      <c r="AB465" s="32"/>
      <c r="AC465" s="32"/>
      <c r="AD465" s="32"/>
      <c r="AE465" s="32"/>
      <c r="AR465" s="149" t="s">
        <v>164</v>
      </c>
      <c r="AT465" s="149" t="s">
        <v>159</v>
      </c>
      <c r="AU465" s="149" t="s">
        <v>92</v>
      </c>
      <c r="AY465" s="17" t="s">
        <v>157</v>
      </c>
      <c r="BE465" s="150">
        <f t="shared" si="4"/>
        <v>0</v>
      </c>
      <c r="BF465" s="150">
        <f t="shared" si="5"/>
        <v>0</v>
      </c>
      <c r="BG465" s="150">
        <f t="shared" si="6"/>
        <v>0</v>
      </c>
      <c r="BH465" s="150">
        <f t="shared" si="7"/>
        <v>0</v>
      </c>
      <c r="BI465" s="150">
        <f t="shared" si="8"/>
        <v>0</v>
      </c>
      <c r="BJ465" s="17" t="s">
        <v>92</v>
      </c>
      <c r="BK465" s="150">
        <f t="shared" si="9"/>
        <v>0</v>
      </c>
      <c r="BL465" s="17" t="s">
        <v>164</v>
      </c>
      <c r="BM465" s="149" t="s">
        <v>803</v>
      </c>
    </row>
    <row r="466" spans="1:65" s="2" customFormat="1" ht="16.5" customHeight="1" x14ac:dyDescent="0.2">
      <c r="A466" s="32"/>
      <c r="B466" s="137"/>
      <c r="C466" s="138" t="s">
        <v>804</v>
      </c>
      <c r="D466" s="138" t="s">
        <v>159</v>
      </c>
      <c r="E466" s="139" t="s">
        <v>805</v>
      </c>
      <c r="F466" s="140" t="s">
        <v>806</v>
      </c>
      <c r="G466" s="141" t="s">
        <v>777</v>
      </c>
      <c r="H466" s="142">
        <v>1</v>
      </c>
      <c r="I466" s="143"/>
      <c r="J466" s="144">
        <f t="shared" si="0"/>
        <v>0</v>
      </c>
      <c r="K466" s="140" t="s">
        <v>3</v>
      </c>
      <c r="L466" s="33"/>
      <c r="M466" s="145" t="s">
        <v>3</v>
      </c>
      <c r="N466" s="146" t="s">
        <v>42</v>
      </c>
      <c r="O466" s="53"/>
      <c r="P466" s="147">
        <f t="shared" si="1"/>
        <v>0</v>
      </c>
      <c r="Q466" s="147">
        <v>0</v>
      </c>
      <c r="R466" s="147">
        <f t="shared" si="2"/>
        <v>0</v>
      </c>
      <c r="S466" s="147">
        <v>0</v>
      </c>
      <c r="T466" s="148">
        <f t="shared" si="3"/>
        <v>0</v>
      </c>
      <c r="U466" s="32"/>
      <c r="V466" s="32"/>
      <c r="W466" s="32"/>
      <c r="X466" s="32"/>
      <c r="Y466" s="32"/>
      <c r="Z466" s="32"/>
      <c r="AA466" s="32"/>
      <c r="AB466" s="32"/>
      <c r="AC466" s="32"/>
      <c r="AD466" s="32"/>
      <c r="AE466" s="32"/>
      <c r="AR466" s="149" t="s">
        <v>164</v>
      </c>
      <c r="AT466" s="149" t="s">
        <v>159</v>
      </c>
      <c r="AU466" s="149" t="s">
        <v>92</v>
      </c>
      <c r="AY466" s="17" t="s">
        <v>157</v>
      </c>
      <c r="BE466" s="150">
        <f t="shared" si="4"/>
        <v>0</v>
      </c>
      <c r="BF466" s="150">
        <f t="shared" si="5"/>
        <v>0</v>
      </c>
      <c r="BG466" s="150">
        <f t="shared" si="6"/>
        <v>0</v>
      </c>
      <c r="BH466" s="150">
        <f t="shared" si="7"/>
        <v>0</v>
      </c>
      <c r="BI466" s="150">
        <f t="shared" si="8"/>
        <v>0</v>
      </c>
      <c r="BJ466" s="17" t="s">
        <v>92</v>
      </c>
      <c r="BK466" s="150">
        <f t="shared" si="9"/>
        <v>0</v>
      </c>
      <c r="BL466" s="17" t="s">
        <v>164</v>
      </c>
      <c r="BM466" s="149" t="s">
        <v>807</v>
      </c>
    </row>
    <row r="467" spans="1:65" s="2" customFormat="1" ht="16.5" customHeight="1" x14ac:dyDescent="0.2">
      <c r="A467" s="32"/>
      <c r="B467" s="137"/>
      <c r="C467" s="138" t="s">
        <v>808</v>
      </c>
      <c r="D467" s="138" t="s">
        <v>159</v>
      </c>
      <c r="E467" s="139" t="s">
        <v>809</v>
      </c>
      <c r="F467" s="140" t="s">
        <v>810</v>
      </c>
      <c r="G467" s="141" t="s">
        <v>777</v>
      </c>
      <c r="H467" s="142">
        <v>3</v>
      </c>
      <c r="I467" s="143"/>
      <c r="J467" s="144">
        <f t="shared" si="0"/>
        <v>0</v>
      </c>
      <c r="K467" s="140" t="s">
        <v>3</v>
      </c>
      <c r="L467" s="33"/>
      <c r="M467" s="145" t="s">
        <v>3</v>
      </c>
      <c r="N467" s="146" t="s">
        <v>42</v>
      </c>
      <c r="O467" s="53"/>
      <c r="P467" s="147">
        <f t="shared" si="1"/>
        <v>0</v>
      </c>
      <c r="Q467" s="147">
        <v>0</v>
      </c>
      <c r="R467" s="147">
        <f t="shared" si="2"/>
        <v>0</v>
      </c>
      <c r="S467" s="147">
        <v>0</v>
      </c>
      <c r="T467" s="148">
        <f t="shared" si="3"/>
        <v>0</v>
      </c>
      <c r="U467" s="32"/>
      <c r="V467" s="32"/>
      <c r="W467" s="32"/>
      <c r="X467" s="32"/>
      <c r="Y467" s="32"/>
      <c r="Z467" s="32"/>
      <c r="AA467" s="32"/>
      <c r="AB467" s="32"/>
      <c r="AC467" s="32"/>
      <c r="AD467" s="32"/>
      <c r="AE467" s="32"/>
      <c r="AR467" s="149" t="s">
        <v>164</v>
      </c>
      <c r="AT467" s="149" t="s">
        <v>159</v>
      </c>
      <c r="AU467" s="149" t="s">
        <v>92</v>
      </c>
      <c r="AY467" s="17" t="s">
        <v>157</v>
      </c>
      <c r="BE467" s="150">
        <f t="shared" si="4"/>
        <v>0</v>
      </c>
      <c r="BF467" s="150">
        <f t="shared" si="5"/>
        <v>0</v>
      </c>
      <c r="BG467" s="150">
        <f t="shared" si="6"/>
        <v>0</v>
      </c>
      <c r="BH467" s="150">
        <f t="shared" si="7"/>
        <v>0</v>
      </c>
      <c r="BI467" s="150">
        <f t="shared" si="8"/>
        <v>0</v>
      </c>
      <c r="BJ467" s="17" t="s">
        <v>92</v>
      </c>
      <c r="BK467" s="150">
        <f t="shared" si="9"/>
        <v>0</v>
      </c>
      <c r="BL467" s="17" t="s">
        <v>164</v>
      </c>
      <c r="BM467" s="149" t="s">
        <v>811</v>
      </c>
    </row>
    <row r="468" spans="1:65" s="2" customFormat="1" ht="24.2" customHeight="1" x14ac:dyDescent="0.2">
      <c r="A468" s="32"/>
      <c r="B468" s="137"/>
      <c r="C468" s="138" t="s">
        <v>812</v>
      </c>
      <c r="D468" s="138" t="s">
        <v>159</v>
      </c>
      <c r="E468" s="139" t="s">
        <v>813</v>
      </c>
      <c r="F468" s="140" t="s">
        <v>814</v>
      </c>
      <c r="G468" s="141" t="s">
        <v>286</v>
      </c>
      <c r="H468" s="142">
        <v>1956</v>
      </c>
      <c r="I468" s="143"/>
      <c r="J468" s="144">
        <f t="shared" si="0"/>
        <v>0</v>
      </c>
      <c r="K468" s="140" t="s">
        <v>163</v>
      </c>
      <c r="L468" s="33"/>
      <c r="M468" s="145" t="s">
        <v>3</v>
      </c>
      <c r="N468" s="146" t="s">
        <v>42</v>
      </c>
      <c r="O468" s="53"/>
      <c r="P468" s="147">
        <f t="shared" si="1"/>
        <v>0</v>
      </c>
      <c r="Q468" s="147">
        <v>0</v>
      </c>
      <c r="R468" s="147">
        <f t="shared" si="2"/>
        <v>0</v>
      </c>
      <c r="S468" s="147">
        <v>4.5999999999999999E-2</v>
      </c>
      <c r="T468" s="148">
        <f t="shared" si="3"/>
        <v>89.975999999999999</v>
      </c>
      <c r="U468" s="32"/>
      <c r="V468" s="32"/>
      <c r="W468" s="32"/>
      <c r="X468" s="32"/>
      <c r="Y468" s="32"/>
      <c r="Z468" s="32"/>
      <c r="AA468" s="32"/>
      <c r="AB468" s="32"/>
      <c r="AC468" s="32"/>
      <c r="AD468" s="32"/>
      <c r="AE468" s="32"/>
      <c r="AR468" s="149" t="s">
        <v>164</v>
      </c>
      <c r="AT468" s="149" t="s">
        <v>159</v>
      </c>
      <c r="AU468" s="149" t="s">
        <v>92</v>
      </c>
      <c r="AY468" s="17" t="s">
        <v>157</v>
      </c>
      <c r="BE468" s="150">
        <f t="shared" si="4"/>
        <v>0</v>
      </c>
      <c r="BF468" s="150">
        <f t="shared" si="5"/>
        <v>0</v>
      </c>
      <c r="BG468" s="150">
        <f t="shared" si="6"/>
        <v>0</v>
      </c>
      <c r="BH468" s="150">
        <f t="shared" si="7"/>
        <v>0</v>
      </c>
      <c r="BI468" s="150">
        <f t="shared" si="8"/>
        <v>0</v>
      </c>
      <c r="BJ468" s="17" t="s">
        <v>92</v>
      </c>
      <c r="BK468" s="150">
        <f t="shared" si="9"/>
        <v>0</v>
      </c>
      <c r="BL468" s="17" t="s">
        <v>164</v>
      </c>
      <c r="BM468" s="149" t="s">
        <v>815</v>
      </c>
    </row>
    <row r="469" spans="1:65" s="2" customFormat="1" x14ac:dyDescent="0.2">
      <c r="A469" s="32"/>
      <c r="B469" s="33"/>
      <c r="C469" s="32"/>
      <c r="D469" s="151" t="s">
        <v>166</v>
      </c>
      <c r="E469" s="32"/>
      <c r="F469" s="152" t="s">
        <v>816</v>
      </c>
      <c r="G469" s="32"/>
      <c r="H469" s="32"/>
      <c r="I469" s="153"/>
      <c r="J469" s="32"/>
      <c r="K469" s="32"/>
      <c r="L469" s="33"/>
      <c r="M469" s="154"/>
      <c r="N469" s="155"/>
      <c r="O469" s="53"/>
      <c r="P469" s="53"/>
      <c r="Q469" s="53"/>
      <c r="R469" s="53"/>
      <c r="S469" s="53"/>
      <c r="T469" s="54"/>
      <c r="U469" s="32"/>
      <c r="V469" s="32"/>
      <c r="W469" s="32"/>
      <c r="X469" s="32"/>
      <c r="Y469" s="32"/>
      <c r="Z469" s="32"/>
      <c r="AA469" s="32"/>
      <c r="AB469" s="32"/>
      <c r="AC469" s="32"/>
      <c r="AD469" s="32"/>
      <c r="AE469" s="32"/>
      <c r="AT469" s="17" t="s">
        <v>166</v>
      </c>
      <c r="AU469" s="17" t="s">
        <v>92</v>
      </c>
    </row>
    <row r="470" spans="1:65" s="14" customFormat="1" x14ac:dyDescent="0.2">
      <c r="B470" s="164"/>
      <c r="D470" s="157" t="s">
        <v>168</v>
      </c>
      <c r="E470" s="165" t="s">
        <v>3</v>
      </c>
      <c r="F470" s="166" t="s">
        <v>817</v>
      </c>
      <c r="H470" s="167">
        <v>1956</v>
      </c>
      <c r="I470" s="168"/>
      <c r="L470" s="164"/>
      <c r="M470" s="169"/>
      <c r="N470" s="170"/>
      <c r="O470" s="170"/>
      <c r="P470" s="170"/>
      <c r="Q470" s="170"/>
      <c r="R470" s="170"/>
      <c r="S470" s="170"/>
      <c r="T470" s="171"/>
      <c r="AT470" s="165" t="s">
        <v>168</v>
      </c>
      <c r="AU470" s="165" t="s">
        <v>92</v>
      </c>
      <c r="AV470" s="14" t="s">
        <v>92</v>
      </c>
      <c r="AW470" s="14" t="s">
        <v>32</v>
      </c>
      <c r="AX470" s="14" t="s">
        <v>78</v>
      </c>
      <c r="AY470" s="165" t="s">
        <v>157</v>
      </c>
    </row>
    <row r="471" spans="1:65" s="2" customFormat="1" ht="24.2" customHeight="1" x14ac:dyDescent="0.2">
      <c r="A471" s="32"/>
      <c r="B471" s="137"/>
      <c r="C471" s="138" t="s">
        <v>818</v>
      </c>
      <c r="D471" s="138" t="s">
        <v>159</v>
      </c>
      <c r="E471" s="139" t="s">
        <v>819</v>
      </c>
      <c r="F471" s="140" t="s">
        <v>820</v>
      </c>
      <c r="G471" s="141" t="s">
        <v>286</v>
      </c>
      <c r="H471" s="142">
        <v>720</v>
      </c>
      <c r="I471" s="143"/>
      <c r="J471" s="144">
        <f>ROUND(I471*H471,2)</f>
        <v>0</v>
      </c>
      <c r="K471" s="140" t="s">
        <v>163</v>
      </c>
      <c r="L471" s="33"/>
      <c r="M471" s="145" t="s">
        <v>3</v>
      </c>
      <c r="N471" s="146" t="s">
        <v>42</v>
      </c>
      <c r="O471" s="53"/>
      <c r="P471" s="147">
        <f>O471*H471</f>
        <v>0</v>
      </c>
      <c r="Q471" s="147">
        <v>0</v>
      </c>
      <c r="R471" s="147">
        <f>Q471*H471</f>
        <v>0</v>
      </c>
      <c r="S471" s="147">
        <v>6.8000000000000005E-2</v>
      </c>
      <c r="T471" s="148">
        <f>S471*H471</f>
        <v>48.96</v>
      </c>
      <c r="U471" s="32"/>
      <c r="V471" s="32"/>
      <c r="W471" s="32"/>
      <c r="X471" s="32"/>
      <c r="Y471" s="32"/>
      <c r="Z471" s="32"/>
      <c r="AA471" s="32"/>
      <c r="AB471" s="32"/>
      <c r="AC471" s="32"/>
      <c r="AD471" s="32"/>
      <c r="AE471" s="32"/>
      <c r="AR471" s="149" t="s">
        <v>164</v>
      </c>
      <c r="AT471" s="149" t="s">
        <v>159</v>
      </c>
      <c r="AU471" s="149" t="s">
        <v>92</v>
      </c>
      <c r="AY471" s="17" t="s">
        <v>157</v>
      </c>
      <c r="BE471" s="150">
        <f>IF(N471="základní",J471,0)</f>
        <v>0</v>
      </c>
      <c r="BF471" s="150">
        <f>IF(N471="snížená",J471,0)</f>
        <v>0</v>
      </c>
      <c r="BG471" s="150">
        <f>IF(N471="zákl. přenesená",J471,0)</f>
        <v>0</v>
      </c>
      <c r="BH471" s="150">
        <f>IF(N471="sníž. přenesená",J471,0)</f>
        <v>0</v>
      </c>
      <c r="BI471" s="150">
        <f>IF(N471="nulová",J471,0)</f>
        <v>0</v>
      </c>
      <c r="BJ471" s="17" t="s">
        <v>92</v>
      </c>
      <c r="BK471" s="150">
        <f>ROUND(I471*H471,2)</f>
        <v>0</v>
      </c>
      <c r="BL471" s="17" t="s">
        <v>164</v>
      </c>
      <c r="BM471" s="149" t="s">
        <v>821</v>
      </c>
    </row>
    <row r="472" spans="1:65" s="2" customFormat="1" x14ac:dyDescent="0.2">
      <c r="A472" s="32"/>
      <c r="B472" s="33"/>
      <c r="C472" s="32"/>
      <c r="D472" s="151" t="s">
        <v>166</v>
      </c>
      <c r="E472" s="32"/>
      <c r="F472" s="152" t="s">
        <v>822</v>
      </c>
      <c r="G472" s="32"/>
      <c r="H472" s="32"/>
      <c r="I472" s="153"/>
      <c r="J472" s="32"/>
      <c r="K472" s="32"/>
      <c r="L472" s="33"/>
      <c r="M472" s="154"/>
      <c r="N472" s="155"/>
      <c r="O472" s="53"/>
      <c r="P472" s="53"/>
      <c r="Q472" s="53"/>
      <c r="R472" s="53"/>
      <c r="S472" s="53"/>
      <c r="T472" s="54"/>
      <c r="U472" s="32"/>
      <c r="V472" s="32"/>
      <c r="W472" s="32"/>
      <c r="X472" s="32"/>
      <c r="Y472" s="32"/>
      <c r="Z472" s="32"/>
      <c r="AA472" s="32"/>
      <c r="AB472" s="32"/>
      <c r="AC472" s="32"/>
      <c r="AD472" s="32"/>
      <c r="AE472" s="32"/>
      <c r="AT472" s="17" t="s">
        <v>166</v>
      </c>
      <c r="AU472" s="17" t="s">
        <v>92</v>
      </c>
    </row>
    <row r="473" spans="1:65" s="14" customFormat="1" x14ac:dyDescent="0.2">
      <c r="B473" s="164"/>
      <c r="D473" s="157" t="s">
        <v>168</v>
      </c>
      <c r="E473" s="165" t="s">
        <v>3</v>
      </c>
      <c r="F473" s="166" t="s">
        <v>823</v>
      </c>
      <c r="H473" s="167">
        <v>720</v>
      </c>
      <c r="I473" s="168"/>
      <c r="L473" s="164"/>
      <c r="M473" s="169"/>
      <c r="N473" s="170"/>
      <c r="O473" s="170"/>
      <c r="P473" s="170"/>
      <c r="Q473" s="170"/>
      <c r="R473" s="170"/>
      <c r="S473" s="170"/>
      <c r="T473" s="171"/>
      <c r="AT473" s="165" t="s">
        <v>168</v>
      </c>
      <c r="AU473" s="165" t="s">
        <v>92</v>
      </c>
      <c r="AV473" s="14" t="s">
        <v>92</v>
      </c>
      <c r="AW473" s="14" t="s">
        <v>32</v>
      </c>
      <c r="AX473" s="14" t="s">
        <v>78</v>
      </c>
      <c r="AY473" s="165" t="s">
        <v>157</v>
      </c>
    </row>
    <row r="474" spans="1:65" s="12" customFormat="1" ht="22.9" customHeight="1" x14ac:dyDescent="0.2">
      <c r="B474" s="124"/>
      <c r="D474" s="125" t="s">
        <v>69</v>
      </c>
      <c r="E474" s="135" t="s">
        <v>824</v>
      </c>
      <c r="F474" s="135" t="s">
        <v>825</v>
      </c>
      <c r="I474" s="127"/>
      <c r="J474" s="136">
        <f>BK474</f>
        <v>0</v>
      </c>
      <c r="L474" s="124"/>
      <c r="M474" s="129"/>
      <c r="N474" s="130"/>
      <c r="O474" s="130"/>
      <c r="P474" s="131">
        <f>SUM(P475:P483)</f>
        <v>0</v>
      </c>
      <c r="Q474" s="130"/>
      <c r="R474" s="131">
        <f>SUM(R475:R483)</f>
        <v>0</v>
      </c>
      <c r="S474" s="130"/>
      <c r="T474" s="132">
        <f>SUM(T475:T483)</f>
        <v>0</v>
      </c>
      <c r="AR474" s="125" t="s">
        <v>78</v>
      </c>
      <c r="AT474" s="133" t="s">
        <v>69</v>
      </c>
      <c r="AU474" s="133" t="s">
        <v>78</v>
      </c>
      <c r="AY474" s="125" t="s">
        <v>157</v>
      </c>
      <c r="BK474" s="134">
        <f>SUM(BK475:BK483)</f>
        <v>0</v>
      </c>
    </row>
    <row r="475" spans="1:65" s="2" customFormat="1" ht="16.5" customHeight="1" x14ac:dyDescent="0.2">
      <c r="A475" s="32"/>
      <c r="B475" s="137"/>
      <c r="C475" s="138" t="s">
        <v>826</v>
      </c>
      <c r="D475" s="138" t="s">
        <v>159</v>
      </c>
      <c r="E475" s="139" t="s">
        <v>827</v>
      </c>
      <c r="F475" s="140" t="s">
        <v>828</v>
      </c>
      <c r="G475" s="141" t="s">
        <v>197</v>
      </c>
      <c r="H475" s="142">
        <v>797.46299999999997</v>
      </c>
      <c r="I475" s="143"/>
      <c r="J475" s="144">
        <f>ROUND(I475*H475,2)</f>
        <v>0</v>
      </c>
      <c r="K475" s="140" t="s">
        <v>163</v>
      </c>
      <c r="L475" s="33"/>
      <c r="M475" s="145" t="s">
        <v>3</v>
      </c>
      <c r="N475" s="146" t="s">
        <v>42</v>
      </c>
      <c r="O475" s="53"/>
      <c r="P475" s="147">
        <f>O475*H475</f>
        <v>0</v>
      </c>
      <c r="Q475" s="147">
        <v>0</v>
      </c>
      <c r="R475" s="147">
        <f>Q475*H475</f>
        <v>0</v>
      </c>
      <c r="S475" s="147">
        <v>0</v>
      </c>
      <c r="T475" s="148">
        <f>S475*H475</f>
        <v>0</v>
      </c>
      <c r="U475" s="32"/>
      <c r="V475" s="32"/>
      <c r="W475" s="32"/>
      <c r="X475" s="32"/>
      <c r="Y475" s="32"/>
      <c r="Z475" s="32"/>
      <c r="AA475" s="32"/>
      <c r="AB475" s="32"/>
      <c r="AC475" s="32"/>
      <c r="AD475" s="32"/>
      <c r="AE475" s="32"/>
      <c r="AR475" s="149" t="s">
        <v>164</v>
      </c>
      <c r="AT475" s="149" t="s">
        <v>159</v>
      </c>
      <c r="AU475" s="149" t="s">
        <v>92</v>
      </c>
      <c r="AY475" s="17" t="s">
        <v>157</v>
      </c>
      <c r="BE475" s="150">
        <f>IF(N475="základní",J475,0)</f>
        <v>0</v>
      </c>
      <c r="BF475" s="150">
        <f>IF(N475="snížená",J475,0)</f>
        <v>0</v>
      </c>
      <c r="BG475" s="150">
        <f>IF(N475="zákl. přenesená",J475,0)</f>
        <v>0</v>
      </c>
      <c r="BH475" s="150">
        <f>IF(N475="sníž. přenesená",J475,0)</f>
        <v>0</v>
      </c>
      <c r="BI475" s="150">
        <f>IF(N475="nulová",J475,0)</f>
        <v>0</v>
      </c>
      <c r="BJ475" s="17" t="s">
        <v>92</v>
      </c>
      <c r="BK475" s="150">
        <f>ROUND(I475*H475,2)</f>
        <v>0</v>
      </c>
      <c r="BL475" s="17" t="s">
        <v>164</v>
      </c>
      <c r="BM475" s="149" t="s">
        <v>829</v>
      </c>
    </row>
    <row r="476" spans="1:65" s="2" customFormat="1" x14ac:dyDescent="0.2">
      <c r="A476" s="32"/>
      <c r="B476" s="33"/>
      <c r="C476" s="32"/>
      <c r="D476" s="151" t="s">
        <v>166</v>
      </c>
      <c r="E476" s="32"/>
      <c r="F476" s="152" t="s">
        <v>830</v>
      </c>
      <c r="G476" s="32"/>
      <c r="H476" s="32"/>
      <c r="I476" s="153"/>
      <c r="J476" s="32"/>
      <c r="K476" s="32"/>
      <c r="L476" s="33"/>
      <c r="M476" s="154"/>
      <c r="N476" s="155"/>
      <c r="O476" s="53"/>
      <c r="P476" s="53"/>
      <c r="Q476" s="53"/>
      <c r="R476" s="53"/>
      <c r="S476" s="53"/>
      <c r="T476" s="54"/>
      <c r="U476" s="32"/>
      <c r="V476" s="32"/>
      <c r="W476" s="32"/>
      <c r="X476" s="32"/>
      <c r="Y476" s="32"/>
      <c r="Z476" s="32"/>
      <c r="AA476" s="32"/>
      <c r="AB476" s="32"/>
      <c r="AC476" s="32"/>
      <c r="AD476" s="32"/>
      <c r="AE476" s="32"/>
      <c r="AT476" s="17" t="s">
        <v>166</v>
      </c>
      <c r="AU476" s="17" t="s">
        <v>92</v>
      </c>
    </row>
    <row r="477" spans="1:65" s="2" customFormat="1" ht="21.75" customHeight="1" x14ac:dyDescent="0.2">
      <c r="A477" s="32"/>
      <c r="B477" s="137"/>
      <c r="C477" s="138" t="s">
        <v>831</v>
      </c>
      <c r="D477" s="138" t="s">
        <v>159</v>
      </c>
      <c r="E477" s="139" t="s">
        <v>832</v>
      </c>
      <c r="F477" s="140" t="s">
        <v>833</v>
      </c>
      <c r="G477" s="141" t="s">
        <v>197</v>
      </c>
      <c r="H477" s="142">
        <v>797.46299999999997</v>
      </c>
      <c r="I477" s="143"/>
      <c r="J477" s="144">
        <f>ROUND(I477*H477,2)</f>
        <v>0</v>
      </c>
      <c r="K477" s="140" t="s">
        <v>163</v>
      </c>
      <c r="L477" s="33"/>
      <c r="M477" s="145" t="s">
        <v>3</v>
      </c>
      <c r="N477" s="146" t="s">
        <v>42</v>
      </c>
      <c r="O477" s="53"/>
      <c r="P477" s="147">
        <f>O477*H477</f>
        <v>0</v>
      </c>
      <c r="Q477" s="147">
        <v>0</v>
      </c>
      <c r="R477" s="147">
        <f>Q477*H477</f>
        <v>0</v>
      </c>
      <c r="S477" s="147">
        <v>0</v>
      </c>
      <c r="T477" s="148">
        <f>S477*H477</f>
        <v>0</v>
      </c>
      <c r="U477" s="32"/>
      <c r="V477" s="32"/>
      <c r="W477" s="32"/>
      <c r="X477" s="32"/>
      <c r="Y477" s="32"/>
      <c r="Z477" s="32"/>
      <c r="AA477" s="32"/>
      <c r="AB477" s="32"/>
      <c r="AC477" s="32"/>
      <c r="AD477" s="32"/>
      <c r="AE477" s="32"/>
      <c r="AR477" s="149" t="s">
        <v>164</v>
      </c>
      <c r="AT477" s="149" t="s">
        <v>159</v>
      </c>
      <c r="AU477" s="149" t="s">
        <v>92</v>
      </c>
      <c r="AY477" s="17" t="s">
        <v>157</v>
      </c>
      <c r="BE477" s="150">
        <f>IF(N477="základní",J477,0)</f>
        <v>0</v>
      </c>
      <c r="BF477" s="150">
        <f>IF(N477="snížená",J477,0)</f>
        <v>0</v>
      </c>
      <c r="BG477" s="150">
        <f>IF(N477="zákl. přenesená",J477,0)</f>
        <v>0</v>
      </c>
      <c r="BH477" s="150">
        <f>IF(N477="sníž. přenesená",J477,0)</f>
        <v>0</v>
      </c>
      <c r="BI477" s="150">
        <f>IF(N477="nulová",J477,0)</f>
        <v>0</v>
      </c>
      <c r="BJ477" s="17" t="s">
        <v>92</v>
      </c>
      <c r="BK477" s="150">
        <f>ROUND(I477*H477,2)</f>
        <v>0</v>
      </c>
      <c r="BL477" s="17" t="s">
        <v>164</v>
      </c>
      <c r="BM477" s="149" t="s">
        <v>834</v>
      </c>
    </row>
    <row r="478" spans="1:65" s="2" customFormat="1" x14ac:dyDescent="0.2">
      <c r="A478" s="32"/>
      <c r="B478" s="33"/>
      <c r="C478" s="32"/>
      <c r="D478" s="151" t="s">
        <v>166</v>
      </c>
      <c r="E478" s="32"/>
      <c r="F478" s="152" t="s">
        <v>835</v>
      </c>
      <c r="G478" s="32"/>
      <c r="H478" s="32"/>
      <c r="I478" s="153"/>
      <c r="J478" s="32"/>
      <c r="K478" s="32"/>
      <c r="L478" s="33"/>
      <c r="M478" s="154"/>
      <c r="N478" s="155"/>
      <c r="O478" s="53"/>
      <c r="P478" s="53"/>
      <c r="Q478" s="53"/>
      <c r="R478" s="53"/>
      <c r="S478" s="53"/>
      <c r="T478" s="54"/>
      <c r="U478" s="32"/>
      <c r="V478" s="32"/>
      <c r="W478" s="32"/>
      <c r="X478" s="32"/>
      <c r="Y478" s="32"/>
      <c r="Z478" s="32"/>
      <c r="AA478" s="32"/>
      <c r="AB478" s="32"/>
      <c r="AC478" s="32"/>
      <c r="AD478" s="32"/>
      <c r="AE478" s="32"/>
      <c r="AT478" s="17" t="s">
        <v>166</v>
      </c>
      <c r="AU478" s="17" t="s">
        <v>92</v>
      </c>
    </row>
    <row r="479" spans="1:65" s="2" customFormat="1" ht="24.2" customHeight="1" x14ac:dyDescent="0.2">
      <c r="A479" s="32"/>
      <c r="B479" s="137"/>
      <c r="C479" s="138" t="s">
        <v>836</v>
      </c>
      <c r="D479" s="138" t="s">
        <v>159</v>
      </c>
      <c r="E479" s="139" t="s">
        <v>837</v>
      </c>
      <c r="F479" s="140" t="s">
        <v>838</v>
      </c>
      <c r="G479" s="141" t="s">
        <v>197</v>
      </c>
      <c r="H479" s="142">
        <v>15151.797</v>
      </c>
      <c r="I479" s="143"/>
      <c r="J479" s="144">
        <f>ROUND(I479*H479,2)</f>
        <v>0</v>
      </c>
      <c r="K479" s="140" t="s">
        <v>163</v>
      </c>
      <c r="L479" s="33"/>
      <c r="M479" s="145" t="s">
        <v>3</v>
      </c>
      <c r="N479" s="146" t="s">
        <v>42</v>
      </c>
      <c r="O479" s="53"/>
      <c r="P479" s="147">
        <f>O479*H479</f>
        <v>0</v>
      </c>
      <c r="Q479" s="147">
        <v>0</v>
      </c>
      <c r="R479" s="147">
        <f>Q479*H479</f>
        <v>0</v>
      </c>
      <c r="S479" s="147">
        <v>0</v>
      </c>
      <c r="T479" s="148">
        <f>S479*H479</f>
        <v>0</v>
      </c>
      <c r="U479" s="32"/>
      <c r="V479" s="32"/>
      <c r="W479" s="32"/>
      <c r="X479" s="32"/>
      <c r="Y479" s="32"/>
      <c r="Z479" s="32"/>
      <c r="AA479" s="32"/>
      <c r="AB479" s="32"/>
      <c r="AC479" s="32"/>
      <c r="AD479" s="32"/>
      <c r="AE479" s="32"/>
      <c r="AR479" s="149" t="s">
        <v>164</v>
      </c>
      <c r="AT479" s="149" t="s">
        <v>159</v>
      </c>
      <c r="AU479" s="149" t="s">
        <v>92</v>
      </c>
      <c r="AY479" s="17" t="s">
        <v>157</v>
      </c>
      <c r="BE479" s="150">
        <f>IF(N479="základní",J479,0)</f>
        <v>0</v>
      </c>
      <c r="BF479" s="150">
        <f>IF(N479="snížená",J479,0)</f>
        <v>0</v>
      </c>
      <c r="BG479" s="150">
        <f>IF(N479="zákl. přenesená",J479,0)</f>
        <v>0</v>
      </c>
      <c r="BH479" s="150">
        <f>IF(N479="sníž. přenesená",J479,0)</f>
        <v>0</v>
      </c>
      <c r="BI479" s="150">
        <f>IF(N479="nulová",J479,0)</f>
        <v>0</v>
      </c>
      <c r="BJ479" s="17" t="s">
        <v>92</v>
      </c>
      <c r="BK479" s="150">
        <f>ROUND(I479*H479,2)</f>
        <v>0</v>
      </c>
      <c r="BL479" s="17" t="s">
        <v>164</v>
      </c>
      <c r="BM479" s="149" t="s">
        <v>839</v>
      </c>
    </row>
    <row r="480" spans="1:65" s="2" customFormat="1" x14ac:dyDescent="0.2">
      <c r="A480" s="32"/>
      <c r="B480" s="33"/>
      <c r="C480" s="32"/>
      <c r="D480" s="151" t="s">
        <v>166</v>
      </c>
      <c r="E480" s="32"/>
      <c r="F480" s="152" t="s">
        <v>840</v>
      </c>
      <c r="G480" s="32"/>
      <c r="H480" s="32"/>
      <c r="I480" s="153"/>
      <c r="J480" s="32"/>
      <c r="K480" s="32"/>
      <c r="L480" s="33"/>
      <c r="M480" s="154"/>
      <c r="N480" s="155"/>
      <c r="O480" s="53"/>
      <c r="P480" s="53"/>
      <c r="Q480" s="53"/>
      <c r="R480" s="53"/>
      <c r="S480" s="53"/>
      <c r="T480" s="54"/>
      <c r="U480" s="32"/>
      <c r="V480" s="32"/>
      <c r="W480" s="32"/>
      <c r="X480" s="32"/>
      <c r="Y480" s="32"/>
      <c r="Z480" s="32"/>
      <c r="AA480" s="32"/>
      <c r="AB480" s="32"/>
      <c r="AC480" s="32"/>
      <c r="AD480" s="32"/>
      <c r="AE480" s="32"/>
      <c r="AT480" s="17" t="s">
        <v>166</v>
      </c>
      <c r="AU480" s="17" t="s">
        <v>92</v>
      </c>
    </row>
    <row r="481" spans="1:65" s="14" customFormat="1" x14ac:dyDescent="0.2">
      <c r="B481" s="164"/>
      <c r="D481" s="157" t="s">
        <v>168</v>
      </c>
      <c r="F481" s="166" t="s">
        <v>841</v>
      </c>
      <c r="H481" s="167">
        <v>15151.797</v>
      </c>
      <c r="I481" s="168"/>
      <c r="L481" s="164"/>
      <c r="M481" s="169"/>
      <c r="N481" s="170"/>
      <c r="O481" s="170"/>
      <c r="P481" s="170"/>
      <c r="Q481" s="170"/>
      <c r="R481" s="170"/>
      <c r="S481" s="170"/>
      <c r="T481" s="171"/>
      <c r="AT481" s="165" t="s">
        <v>168</v>
      </c>
      <c r="AU481" s="165" t="s">
        <v>92</v>
      </c>
      <c r="AV481" s="14" t="s">
        <v>92</v>
      </c>
      <c r="AW481" s="14" t="s">
        <v>4</v>
      </c>
      <c r="AX481" s="14" t="s">
        <v>78</v>
      </c>
      <c r="AY481" s="165" t="s">
        <v>157</v>
      </c>
    </row>
    <row r="482" spans="1:65" s="2" customFormat="1" ht="24.2" customHeight="1" x14ac:dyDescent="0.2">
      <c r="A482" s="32"/>
      <c r="B482" s="137"/>
      <c r="C482" s="138" t="s">
        <v>842</v>
      </c>
      <c r="D482" s="138" t="s">
        <v>159</v>
      </c>
      <c r="E482" s="139" t="s">
        <v>843</v>
      </c>
      <c r="F482" s="140" t="s">
        <v>844</v>
      </c>
      <c r="G482" s="141" t="s">
        <v>197</v>
      </c>
      <c r="H482" s="142">
        <v>270.19499999999999</v>
      </c>
      <c r="I482" s="143"/>
      <c r="J482" s="144">
        <f>ROUND(I482*H482,2)</f>
        <v>0</v>
      </c>
      <c r="K482" s="140" t="s">
        <v>163</v>
      </c>
      <c r="L482" s="33"/>
      <c r="M482" s="145" t="s">
        <v>3</v>
      </c>
      <c r="N482" s="146" t="s">
        <v>42</v>
      </c>
      <c r="O482" s="53"/>
      <c r="P482" s="147">
        <f>O482*H482</f>
        <v>0</v>
      </c>
      <c r="Q482" s="147">
        <v>0</v>
      </c>
      <c r="R482" s="147">
        <f>Q482*H482</f>
        <v>0</v>
      </c>
      <c r="S482" s="147">
        <v>0</v>
      </c>
      <c r="T482" s="148">
        <f>S482*H482</f>
        <v>0</v>
      </c>
      <c r="U482" s="32"/>
      <c r="V482" s="32"/>
      <c r="W482" s="32"/>
      <c r="X482" s="32"/>
      <c r="Y482" s="32"/>
      <c r="Z482" s="32"/>
      <c r="AA482" s="32"/>
      <c r="AB482" s="32"/>
      <c r="AC482" s="32"/>
      <c r="AD482" s="32"/>
      <c r="AE482" s="32"/>
      <c r="AR482" s="149" t="s">
        <v>164</v>
      </c>
      <c r="AT482" s="149" t="s">
        <v>159</v>
      </c>
      <c r="AU482" s="149" t="s">
        <v>92</v>
      </c>
      <c r="AY482" s="17" t="s">
        <v>157</v>
      </c>
      <c r="BE482" s="150">
        <f>IF(N482="základní",J482,0)</f>
        <v>0</v>
      </c>
      <c r="BF482" s="150">
        <f>IF(N482="snížená",J482,0)</f>
        <v>0</v>
      </c>
      <c r="BG482" s="150">
        <f>IF(N482="zákl. přenesená",J482,0)</f>
        <v>0</v>
      </c>
      <c r="BH482" s="150">
        <f>IF(N482="sníž. přenesená",J482,0)</f>
        <v>0</v>
      </c>
      <c r="BI482" s="150">
        <f>IF(N482="nulová",J482,0)</f>
        <v>0</v>
      </c>
      <c r="BJ482" s="17" t="s">
        <v>92</v>
      </c>
      <c r="BK482" s="150">
        <f>ROUND(I482*H482,2)</f>
        <v>0</v>
      </c>
      <c r="BL482" s="17" t="s">
        <v>164</v>
      </c>
      <c r="BM482" s="149" t="s">
        <v>845</v>
      </c>
    </row>
    <row r="483" spans="1:65" s="2" customFormat="1" x14ac:dyDescent="0.2">
      <c r="A483" s="32"/>
      <c r="B483" s="33"/>
      <c r="C483" s="32"/>
      <c r="D483" s="151" t="s">
        <v>166</v>
      </c>
      <c r="E483" s="32"/>
      <c r="F483" s="152" t="s">
        <v>846</v>
      </c>
      <c r="G483" s="32"/>
      <c r="H483" s="32"/>
      <c r="I483" s="153"/>
      <c r="J483" s="32"/>
      <c r="K483" s="32"/>
      <c r="L483" s="33"/>
      <c r="M483" s="154"/>
      <c r="N483" s="155"/>
      <c r="O483" s="53"/>
      <c r="P483" s="53"/>
      <c r="Q483" s="53"/>
      <c r="R483" s="53"/>
      <c r="S483" s="53"/>
      <c r="T483" s="54"/>
      <c r="U483" s="32"/>
      <c r="V483" s="32"/>
      <c r="W483" s="32"/>
      <c r="X483" s="32"/>
      <c r="Y483" s="32"/>
      <c r="Z483" s="32"/>
      <c r="AA483" s="32"/>
      <c r="AB483" s="32"/>
      <c r="AC483" s="32"/>
      <c r="AD483" s="32"/>
      <c r="AE483" s="32"/>
      <c r="AT483" s="17" t="s">
        <v>166</v>
      </c>
      <c r="AU483" s="17" t="s">
        <v>92</v>
      </c>
    </row>
    <row r="484" spans="1:65" s="12" customFormat="1" ht="22.9" customHeight="1" x14ac:dyDescent="0.2">
      <c r="B484" s="124"/>
      <c r="D484" s="125" t="s">
        <v>69</v>
      </c>
      <c r="E484" s="135" t="s">
        <v>847</v>
      </c>
      <c r="F484" s="135" t="s">
        <v>848</v>
      </c>
      <c r="I484" s="127"/>
      <c r="J484" s="136">
        <f>BK484</f>
        <v>0</v>
      </c>
      <c r="L484" s="124"/>
      <c r="M484" s="129"/>
      <c r="N484" s="130"/>
      <c r="O484" s="130"/>
      <c r="P484" s="131">
        <f>SUM(P485:P486)</f>
        <v>0</v>
      </c>
      <c r="Q484" s="130"/>
      <c r="R484" s="131">
        <f>SUM(R485:R486)</f>
        <v>0</v>
      </c>
      <c r="S484" s="130"/>
      <c r="T484" s="132">
        <f>SUM(T485:T486)</f>
        <v>0</v>
      </c>
      <c r="AR484" s="125" t="s">
        <v>78</v>
      </c>
      <c r="AT484" s="133" t="s">
        <v>69</v>
      </c>
      <c r="AU484" s="133" t="s">
        <v>78</v>
      </c>
      <c r="AY484" s="125" t="s">
        <v>157</v>
      </c>
      <c r="BK484" s="134">
        <f>SUM(BK485:BK486)</f>
        <v>0</v>
      </c>
    </row>
    <row r="485" spans="1:65" s="2" customFormat="1" ht="16.5" customHeight="1" x14ac:dyDescent="0.2">
      <c r="A485" s="32"/>
      <c r="B485" s="137"/>
      <c r="C485" s="138" t="s">
        <v>849</v>
      </c>
      <c r="D485" s="138" t="s">
        <v>159</v>
      </c>
      <c r="E485" s="139" t="s">
        <v>850</v>
      </c>
      <c r="F485" s="250" t="s">
        <v>3122</v>
      </c>
      <c r="G485" s="141" t="s">
        <v>197</v>
      </c>
      <c r="H485" s="239">
        <v>1774.5709999999999</v>
      </c>
      <c r="I485" s="143"/>
      <c r="J485" s="144">
        <f>ROUND(I485*H485,2)</f>
        <v>0</v>
      </c>
      <c r="K485" s="140" t="s">
        <v>163</v>
      </c>
      <c r="L485" s="33"/>
      <c r="M485" s="145" t="s">
        <v>3</v>
      </c>
      <c r="N485" s="146" t="s">
        <v>42</v>
      </c>
      <c r="O485" s="53"/>
      <c r="P485" s="147">
        <f>O485*H485</f>
        <v>0</v>
      </c>
      <c r="Q485" s="147">
        <v>0</v>
      </c>
      <c r="R485" s="147">
        <f>Q485*H485</f>
        <v>0</v>
      </c>
      <c r="S485" s="147">
        <v>0</v>
      </c>
      <c r="T485" s="148">
        <f>S485*H485</f>
        <v>0</v>
      </c>
      <c r="U485" s="32"/>
      <c r="V485" s="32"/>
      <c r="W485" s="32"/>
      <c r="X485" s="32"/>
      <c r="Y485" s="32"/>
      <c r="Z485" s="32"/>
      <c r="AA485" s="32"/>
      <c r="AB485" s="32"/>
      <c r="AC485" s="32"/>
      <c r="AD485" s="32"/>
      <c r="AE485" s="32"/>
      <c r="AR485" s="149" t="s">
        <v>164</v>
      </c>
      <c r="AT485" s="149" t="s">
        <v>159</v>
      </c>
      <c r="AU485" s="149" t="s">
        <v>92</v>
      </c>
      <c r="AY485" s="17" t="s">
        <v>157</v>
      </c>
      <c r="BE485" s="150">
        <f>IF(N485="základní",J485,0)</f>
        <v>0</v>
      </c>
      <c r="BF485" s="150">
        <f>IF(N485="snížená",J485,0)</f>
        <v>0</v>
      </c>
      <c r="BG485" s="150">
        <f>IF(N485="zákl. přenesená",J485,0)</f>
        <v>0</v>
      </c>
      <c r="BH485" s="150">
        <f>IF(N485="sníž. přenesená",J485,0)</f>
        <v>0</v>
      </c>
      <c r="BI485" s="150">
        <f>IF(N485="nulová",J485,0)</f>
        <v>0</v>
      </c>
      <c r="BJ485" s="17" t="s">
        <v>92</v>
      </c>
      <c r="BK485" s="150">
        <f>ROUND(I485*H485,2)</f>
        <v>0</v>
      </c>
      <c r="BL485" s="17" t="s">
        <v>164</v>
      </c>
      <c r="BM485" s="149" t="s">
        <v>851</v>
      </c>
    </row>
    <row r="486" spans="1:65" s="2" customFormat="1" x14ac:dyDescent="0.2">
      <c r="A486" s="32"/>
      <c r="B486" s="33"/>
      <c r="C486" s="32"/>
      <c r="D486" s="151" t="s">
        <v>166</v>
      </c>
      <c r="E486" s="32"/>
      <c r="F486" s="152" t="s">
        <v>852</v>
      </c>
      <c r="G486" s="32"/>
      <c r="H486" s="32"/>
      <c r="I486" s="153"/>
      <c r="J486" s="32"/>
      <c r="K486" s="32"/>
      <c r="L486" s="33"/>
      <c r="M486" s="154"/>
      <c r="N486" s="155"/>
      <c r="O486" s="53"/>
      <c r="P486" s="53"/>
      <c r="Q486" s="53"/>
      <c r="R486" s="53"/>
      <c r="S486" s="53"/>
      <c r="T486" s="54"/>
      <c r="U486" s="32"/>
      <c r="V486" s="32"/>
      <c r="W486" s="32"/>
      <c r="X486" s="32"/>
      <c r="Y486" s="32"/>
      <c r="Z486" s="32"/>
      <c r="AA486" s="32"/>
      <c r="AB486" s="32"/>
      <c r="AC486" s="32"/>
      <c r="AD486" s="32"/>
      <c r="AE486" s="32"/>
      <c r="AT486" s="17" t="s">
        <v>166</v>
      </c>
      <c r="AU486" s="17" t="s">
        <v>92</v>
      </c>
    </row>
    <row r="487" spans="1:65" s="12" customFormat="1" ht="25.9" customHeight="1" x14ac:dyDescent="0.2">
      <c r="B487" s="124"/>
      <c r="D487" s="125" t="s">
        <v>69</v>
      </c>
      <c r="E487" s="126" t="s">
        <v>853</v>
      </c>
      <c r="F487" s="126" t="s">
        <v>854</v>
      </c>
      <c r="I487" s="127"/>
      <c r="J487" s="128">
        <f>BK487</f>
        <v>0</v>
      </c>
      <c r="L487" s="124"/>
      <c r="M487" s="129"/>
      <c r="N487" s="130"/>
      <c r="O487" s="130"/>
      <c r="P487" s="131">
        <f>P488+P503+P515+P553+P557+P594+P637+P644+P675+P686+P707+P725+P748+P754+P770+P781+P792</f>
        <v>0</v>
      </c>
      <c r="Q487" s="130"/>
      <c r="R487" s="131">
        <f>R488+R503+R515+R553+R557+R594+R637+R644+R675+R686+R707+R725+R748+R754+R770+R781+R792</f>
        <v>119.61726864000002</v>
      </c>
      <c r="S487" s="130"/>
      <c r="T487" s="132">
        <f>T488+T503+T515+T553+T557+T594+T637+T644+T675+T686+T707+T725+T748+T754+T770+T781+T792</f>
        <v>35.511715000000002</v>
      </c>
      <c r="AR487" s="125" t="s">
        <v>92</v>
      </c>
      <c r="AT487" s="133" t="s">
        <v>69</v>
      </c>
      <c r="AU487" s="133" t="s">
        <v>70</v>
      </c>
      <c r="AY487" s="125" t="s">
        <v>157</v>
      </c>
      <c r="BK487" s="134">
        <f>BK488+BK503+BK515+BK553+BK557+BK594+BK637+BK644+BK675+BK686+BK707+BK725+BK748+BK754+BK770+BK781+BK792</f>
        <v>0</v>
      </c>
    </row>
    <row r="488" spans="1:65" s="12" customFormat="1" ht="22.9" customHeight="1" x14ac:dyDescent="0.2">
      <c r="B488" s="124"/>
      <c r="D488" s="125" t="s">
        <v>69</v>
      </c>
      <c r="E488" s="135" t="s">
        <v>855</v>
      </c>
      <c r="F488" s="135" t="s">
        <v>856</v>
      </c>
      <c r="I488" s="127"/>
      <c r="J488" s="136">
        <f>BK488</f>
        <v>0</v>
      </c>
      <c r="L488" s="124"/>
      <c r="M488" s="129"/>
      <c r="N488" s="130"/>
      <c r="O488" s="130"/>
      <c r="P488" s="131">
        <f>SUM(P489:P502)</f>
        <v>0</v>
      </c>
      <c r="Q488" s="130"/>
      <c r="R488" s="131">
        <f>SUM(R489:R502)</f>
        <v>3.2560600400000004</v>
      </c>
      <c r="S488" s="130"/>
      <c r="T488" s="132">
        <f>SUM(T489:T502)</f>
        <v>0</v>
      </c>
      <c r="AR488" s="125" t="s">
        <v>92</v>
      </c>
      <c r="AT488" s="133" t="s">
        <v>69</v>
      </c>
      <c r="AU488" s="133" t="s">
        <v>78</v>
      </c>
      <c r="AY488" s="125" t="s">
        <v>157</v>
      </c>
      <c r="BK488" s="134">
        <f>SUM(BK489:BK502)</f>
        <v>0</v>
      </c>
    </row>
    <row r="489" spans="1:65" s="2" customFormat="1" ht="21.75" customHeight="1" x14ac:dyDescent="0.2">
      <c r="A489" s="32"/>
      <c r="B489" s="137"/>
      <c r="C489" s="138" t="s">
        <v>857</v>
      </c>
      <c r="D489" s="138" t="s">
        <v>159</v>
      </c>
      <c r="E489" s="139" t="s">
        <v>858</v>
      </c>
      <c r="F489" s="140" t="s">
        <v>859</v>
      </c>
      <c r="G489" s="141" t="s">
        <v>286</v>
      </c>
      <c r="H489" s="142">
        <v>7.14</v>
      </c>
      <c r="I489" s="143"/>
      <c r="J489" s="144">
        <f>ROUND(I489*H489,2)</f>
        <v>0</v>
      </c>
      <c r="K489" s="140" t="s">
        <v>163</v>
      </c>
      <c r="L489" s="33"/>
      <c r="M489" s="145" t="s">
        <v>3</v>
      </c>
      <c r="N489" s="146" t="s">
        <v>42</v>
      </c>
      <c r="O489" s="53"/>
      <c r="P489" s="147">
        <f>O489*H489</f>
        <v>0</v>
      </c>
      <c r="Q489" s="147">
        <v>0</v>
      </c>
      <c r="R489" s="147">
        <f>Q489*H489</f>
        <v>0</v>
      </c>
      <c r="S489" s="147">
        <v>0</v>
      </c>
      <c r="T489" s="148">
        <f>S489*H489</f>
        <v>0</v>
      </c>
      <c r="U489" s="32"/>
      <c r="V489" s="32"/>
      <c r="W489" s="32"/>
      <c r="X489" s="32"/>
      <c r="Y489" s="32"/>
      <c r="Z489" s="32"/>
      <c r="AA489" s="32"/>
      <c r="AB489" s="32"/>
      <c r="AC489" s="32"/>
      <c r="AD489" s="32"/>
      <c r="AE489" s="32"/>
      <c r="AR489" s="149" t="s">
        <v>255</v>
      </c>
      <c r="AT489" s="149" t="s">
        <v>159</v>
      </c>
      <c r="AU489" s="149" t="s">
        <v>92</v>
      </c>
      <c r="AY489" s="17" t="s">
        <v>157</v>
      </c>
      <c r="BE489" s="150">
        <f>IF(N489="základní",J489,0)</f>
        <v>0</v>
      </c>
      <c r="BF489" s="150">
        <f>IF(N489="snížená",J489,0)</f>
        <v>0</v>
      </c>
      <c r="BG489" s="150">
        <f>IF(N489="zákl. přenesená",J489,0)</f>
        <v>0</v>
      </c>
      <c r="BH489" s="150">
        <f>IF(N489="sníž. přenesená",J489,0)</f>
        <v>0</v>
      </c>
      <c r="BI489" s="150">
        <f>IF(N489="nulová",J489,0)</f>
        <v>0</v>
      </c>
      <c r="BJ489" s="17" t="s">
        <v>92</v>
      </c>
      <c r="BK489" s="150">
        <f>ROUND(I489*H489,2)</f>
        <v>0</v>
      </c>
      <c r="BL489" s="17" t="s">
        <v>255</v>
      </c>
      <c r="BM489" s="149" t="s">
        <v>860</v>
      </c>
    </row>
    <row r="490" spans="1:65" s="2" customFormat="1" x14ac:dyDescent="0.2">
      <c r="A490" s="32"/>
      <c r="B490" s="33"/>
      <c r="C490" s="32"/>
      <c r="D490" s="151" t="s">
        <v>166</v>
      </c>
      <c r="E490" s="32"/>
      <c r="F490" s="152" t="s">
        <v>861</v>
      </c>
      <c r="G490" s="32"/>
      <c r="H490" s="32"/>
      <c r="I490" s="153"/>
      <c r="J490" s="32"/>
      <c r="K490" s="32"/>
      <c r="L490" s="33"/>
      <c r="M490" s="154"/>
      <c r="N490" s="155"/>
      <c r="O490" s="53"/>
      <c r="P490" s="53"/>
      <c r="Q490" s="53"/>
      <c r="R490" s="53"/>
      <c r="S490" s="53"/>
      <c r="T490" s="54"/>
      <c r="U490" s="32"/>
      <c r="V490" s="32"/>
      <c r="W490" s="32"/>
      <c r="X490" s="32"/>
      <c r="Y490" s="32"/>
      <c r="Z490" s="32"/>
      <c r="AA490" s="32"/>
      <c r="AB490" s="32"/>
      <c r="AC490" s="32"/>
      <c r="AD490" s="32"/>
      <c r="AE490" s="32"/>
      <c r="AT490" s="17" t="s">
        <v>166</v>
      </c>
      <c r="AU490" s="17" t="s">
        <v>92</v>
      </c>
    </row>
    <row r="491" spans="1:65" s="13" customFormat="1" x14ac:dyDescent="0.2">
      <c r="B491" s="156"/>
      <c r="D491" s="157" t="s">
        <v>168</v>
      </c>
      <c r="E491" s="158" t="s">
        <v>3</v>
      </c>
      <c r="F491" s="159" t="s">
        <v>862</v>
      </c>
      <c r="H491" s="158" t="s">
        <v>3</v>
      </c>
      <c r="I491" s="160"/>
      <c r="L491" s="156"/>
      <c r="M491" s="161"/>
      <c r="N491" s="162"/>
      <c r="O491" s="162"/>
      <c r="P491" s="162"/>
      <c r="Q491" s="162"/>
      <c r="R491" s="162"/>
      <c r="S491" s="162"/>
      <c r="T491" s="163"/>
      <c r="AT491" s="158" t="s">
        <v>168</v>
      </c>
      <c r="AU491" s="158" t="s">
        <v>92</v>
      </c>
      <c r="AV491" s="13" t="s">
        <v>78</v>
      </c>
      <c r="AW491" s="13" t="s">
        <v>32</v>
      </c>
      <c r="AX491" s="13" t="s">
        <v>70</v>
      </c>
      <c r="AY491" s="158" t="s">
        <v>157</v>
      </c>
    </row>
    <row r="492" spans="1:65" s="14" customFormat="1" x14ac:dyDescent="0.2">
      <c r="B492" s="164"/>
      <c r="D492" s="157" t="s">
        <v>168</v>
      </c>
      <c r="E492" s="165" t="s">
        <v>3</v>
      </c>
      <c r="F492" s="166" t="s">
        <v>289</v>
      </c>
      <c r="H492" s="167">
        <v>7.14</v>
      </c>
      <c r="I492" s="168"/>
      <c r="L492" s="164"/>
      <c r="M492" s="169"/>
      <c r="N492" s="170"/>
      <c r="O492" s="170"/>
      <c r="P492" s="170"/>
      <c r="Q492" s="170"/>
      <c r="R492" s="170"/>
      <c r="S492" s="170"/>
      <c r="T492" s="171"/>
      <c r="AT492" s="165" t="s">
        <v>168</v>
      </c>
      <c r="AU492" s="165" t="s">
        <v>92</v>
      </c>
      <c r="AV492" s="14" t="s">
        <v>92</v>
      </c>
      <c r="AW492" s="14" t="s">
        <v>32</v>
      </c>
      <c r="AX492" s="14" t="s">
        <v>78</v>
      </c>
      <c r="AY492" s="165" t="s">
        <v>157</v>
      </c>
    </row>
    <row r="493" spans="1:65" s="2" customFormat="1" ht="16.5" customHeight="1" x14ac:dyDescent="0.2">
      <c r="A493" s="32"/>
      <c r="B493" s="137"/>
      <c r="C493" s="172" t="s">
        <v>863</v>
      </c>
      <c r="D493" s="172" t="s">
        <v>215</v>
      </c>
      <c r="E493" s="173" t="s">
        <v>864</v>
      </c>
      <c r="F493" s="174" t="s">
        <v>865</v>
      </c>
      <c r="G493" s="175" t="s">
        <v>197</v>
      </c>
      <c r="H493" s="176">
        <v>2E-3</v>
      </c>
      <c r="I493" s="177"/>
      <c r="J493" s="178">
        <f>ROUND(I493*H493,2)</f>
        <v>0</v>
      </c>
      <c r="K493" s="174" t="s">
        <v>163</v>
      </c>
      <c r="L493" s="179"/>
      <c r="M493" s="180" t="s">
        <v>3</v>
      </c>
      <c r="N493" s="181" t="s">
        <v>42</v>
      </c>
      <c r="O493" s="53"/>
      <c r="P493" s="147">
        <f>O493*H493</f>
        <v>0</v>
      </c>
      <c r="Q493" s="147">
        <v>1</v>
      </c>
      <c r="R493" s="147">
        <f>Q493*H493</f>
        <v>2E-3</v>
      </c>
      <c r="S493" s="147">
        <v>0</v>
      </c>
      <c r="T493" s="148">
        <f>S493*H493</f>
        <v>0</v>
      </c>
      <c r="U493" s="32"/>
      <c r="V493" s="32"/>
      <c r="W493" s="32"/>
      <c r="X493" s="32"/>
      <c r="Y493" s="32"/>
      <c r="Z493" s="32"/>
      <c r="AA493" s="32"/>
      <c r="AB493" s="32"/>
      <c r="AC493" s="32"/>
      <c r="AD493" s="32"/>
      <c r="AE493" s="32"/>
      <c r="AR493" s="149" t="s">
        <v>349</v>
      </c>
      <c r="AT493" s="149" t="s">
        <v>215</v>
      </c>
      <c r="AU493" s="149" t="s">
        <v>92</v>
      </c>
      <c r="AY493" s="17" t="s">
        <v>157</v>
      </c>
      <c r="BE493" s="150">
        <f>IF(N493="základní",J493,0)</f>
        <v>0</v>
      </c>
      <c r="BF493" s="150">
        <f>IF(N493="snížená",J493,0)</f>
        <v>0</v>
      </c>
      <c r="BG493" s="150">
        <f>IF(N493="zákl. přenesená",J493,0)</f>
        <v>0</v>
      </c>
      <c r="BH493" s="150">
        <f>IF(N493="sníž. přenesená",J493,0)</f>
        <v>0</v>
      </c>
      <c r="BI493" s="150">
        <f>IF(N493="nulová",J493,0)</f>
        <v>0</v>
      </c>
      <c r="BJ493" s="17" t="s">
        <v>92</v>
      </c>
      <c r="BK493" s="150">
        <f>ROUND(I493*H493,2)</f>
        <v>0</v>
      </c>
      <c r="BL493" s="17" t="s">
        <v>255</v>
      </c>
      <c r="BM493" s="149" t="s">
        <v>866</v>
      </c>
    </row>
    <row r="494" spans="1:65" s="14" customFormat="1" x14ac:dyDescent="0.2">
      <c r="B494" s="164"/>
      <c r="D494" s="157" t="s">
        <v>168</v>
      </c>
      <c r="F494" s="166" t="s">
        <v>867</v>
      </c>
      <c r="H494" s="167">
        <v>2E-3</v>
      </c>
      <c r="I494" s="168"/>
      <c r="L494" s="164"/>
      <c r="M494" s="169"/>
      <c r="N494" s="170"/>
      <c r="O494" s="170"/>
      <c r="P494" s="170"/>
      <c r="Q494" s="170"/>
      <c r="R494" s="170"/>
      <c r="S494" s="170"/>
      <c r="T494" s="171"/>
      <c r="AT494" s="165" t="s">
        <v>168</v>
      </c>
      <c r="AU494" s="165" t="s">
        <v>92</v>
      </c>
      <c r="AV494" s="14" t="s">
        <v>92</v>
      </c>
      <c r="AW494" s="14" t="s">
        <v>4</v>
      </c>
      <c r="AX494" s="14" t="s">
        <v>78</v>
      </c>
      <c r="AY494" s="165" t="s">
        <v>157</v>
      </c>
    </row>
    <row r="495" spans="1:65" s="2" customFormat="1" ht="16.5" customHeight="1" x14ac:dyDescent="0.2">
      <c r="A495" s="32"/>
      <c r="B495" s="137"/>
      <c r="C495" s="138" t="s">
        <v>868</v>
      </c>
      <c r="D495" s="138" t="s">
        <v>159</v>
      </c>
      <c r="E495" s="139" t="s">
        <v>869</v>
      </c>
      <c r="F495" s="140" t="s">
        <v>870</v>
      </c>
      <c r="G495" s="141" t="s">
        <v>286</v>
      </c>
      <c r="H495" s="142">
        <v>810</v>
      </c>
      <c r="I495" s="143"/>
      <c r="J495" s="144">
        <f>ROUND(I495*H495,2)</f>
        <v>0</v>
      </c>
      <c r="K495" s="140" t="s">
        <v>163</v>
      </c>
      <c r="L495" s="33"/>
      <c r="M495" s="145" t="s">
        <v>3</v>
      </c>
      <c r="N495" s="146" t="s">
        <v>42</v>
      </c>
      <c r="O495" s="53"/>
      <c r="P495" s="147">
        <f>O495*H495</f>
        <v>0</v>
      </c>
      <c r="Q495" s="147">
        <v>4.0000000000000001E-3</v>
      </c>
      <c r="R495" s="147">
        <f>Q495*H495</f>
        <v>3.24</v>
      </c>
      <c r="S495" s="147">
        <v>0</v>
      </c>
      <c r="T495" s="148">
        <f>S495*H495</f>
        <v>0</v>
      </c>
      <c r="U495" s="32"/>
      <c r="V495" s="32"/>
      <c r="W495" s="32"/>
      <c r="X495" s="32"/>
      <c r="Y495" s="32"/>
      <c r="Z495" s="32"/>
      <c r="AA495" s="32"/>
      <c r="AB495" s="32"/>
      <c r="AC495" s="32"/>
      <c r="AD495" s="32"/>
      <c r="AE495" s="32"/>
      <c r="AR495" s="149" t="s">
        <v>255</v>
      </c>
      <c r="AT495" s="149" t="s">
        <v>159</v>
      </c>
      <c r="AU495" s="149" t="s">
        <v>92</v>
      </c>
      <c r="AY495" s="17" t="s">
        <v>157</v>
      </c>
      <c r="BE495" s="150">
        <f>IF(N495="základní",J495,0)</f>
        <v>0</v>
      </c>
      <c r="BF495" s="150">
        <f>IF(N495="snížená",J495,0)</f>
        <v>0</v>
      </c>
      <c r="BG495" s="150">
        <f>IF(N495="zákl. přenesená",J495,0)</f>
        <v>0</v>
      </c>
      <c r="BH495" s="150">
        <f>IF(N495="sníž. přenesená",J495,0)</f>
        <v>0</v>
      </c>
      <c r="BI495" s="150">
        <f>IF(N495="nulová",J495,0)</f>
        <v>0</v>
      </c>
      <c r="BJ495" s="17" t="s">
        <v>92</v>
      </c>
      <c r="BK495" s="150">
        <f>ROUND(I495*H495,2)</f>
        <v>0</v>
      </c>
      <c r="BL495" s="17" t="s">
        <v>255</v>
      </c>
      <c r="BM495" s="149" t="s">
        <v>871</v>
      </c>
    </row>
    <row r="496" spans="1:65" s="2" customFormat="1" x14ac:dyDescent="0.2">
      <c r="A496" s="32"/>
      <c r="B496" s="33"/>
      <c r="C496" s="32"/>
      <c r="D496" s="151" t="s">
        <v>166</v>
      </c>
      <c r="E496" s="32"/>
      <c r="F496" s="152" t="s">
        <v>872</v>
      </c>
      <c r="G496" s="32"/>
      <c r="H496" s="32"/>
      <c r="I496" s="153"/>
      <c r="J496" s="32"/>
      <c r="K496" s="32"/>
      <c r="L496" s="33"/>
      <c r="M496" s="154"/>
      <c r="N496" s="155"/>
      <c r="O496" s="53"/>
      <c r="P496" s="53"/>
      <c r="Q496" s="53"/>
      <c r="R496" s="53"/>
      <c r="S496" s="53"/>
      <c r="T496" s="54"/>
      <c r="U496" s="32"/>
      <c r="V496" s="32"/>
      <c r="W496" s="32"/>
      <c r="X496" s="32"/>
      <c r="Y496" s="32"/>
      <c r="Z496" s="32"/>
      <c r="AA496" s="32"/>
      <c r="AB496" s="32"/>
      <c r="AC496" s="32"/>
      <c r="AD496" s="32"/>
      <c r="AE496" s="32"/>
      <c r="AT496" s="17" t="s">
        <v>166</v>
      </c>
      <c r="AU496" s="17" t="s">
        <v>92</v>
      </c>
    </row>
    <row r="497" spans="1:65" s="14" customFormat="1" x14ac:dyDescent="0.2">
      <c r="B497" s="164"/>
      <c r="D497" s="157" t="s">
        <v>168</v>
      </c>
      <c r="E497" s="165" t="s">
        <v>3</v>
      </c>
      <c r="F497" s="166" t="s">
        <v>873</v>
      </c>
      <c r="H497" s="167">
        <v>810</v>
      </c>
      <c r="I497" s="168"/>
      <c r="L497" s="164"/>
      <c r="M497" s="169"/>
      <c r="N497" s="170"/>
      <c r="O497" s="170"/>
      <c r="P497" s="170"/>
      <c r="Q497" s="170"/>
      <c r="R497" s="170"/>
      <c r="S497" s="170"/>
      <c r="T497" s="171"/>
      <c r="AT497" s="165" t="s">
        <v>168</v>
      </c>
      <c r="AU497" s="165" t="s">
        <v>92</v>
      </c>
      <c r="AV497" s="14" t="s">
        <v>92</v>
      </c>
      <c r="AW497" s="14" t="s">
        <v>32</v>
      </c>
      <c r="AX497" s="14" t="s">
        <v>78</v>
      </c>
      <c r="AY497" s="165" t="s">
        <v>157</v>
      </c>
    </row>
    <row r="498" spans="1:65" s="2" customFormat="1" ht="16.5" customHeight="1" x14ac:dyDescent="0.2">
      <c r="A498" s="32"/>
      <c r="B498" s="137"/>
      <c r="C498" s="138" t="s">
        <v>874</v>
      </c>
      <c r="D498" s="138" t="s">
        <v>159</v>
      </c>
      <c r="E498" s="139" t="s">
        <v>875</v>
      </c>
      <c r="F498" s="140" t="s">
        <v>876</v>
      </c>
      <c r="G498" s="141" t="s">
        <v>286</v>
      </c>
      <c r="H498" s="142">
        <v>7.14</v>
      </c>
      <c r="I498" s="143"/>
      <c r="J498" s="144">
        <f>ROUND(I498*H498,2)</f>
        <v>0</v>
      </c>
      <c r="K498" s="140" t="s">
        <v>163</v>
      </c>
      <c r="L498" s="33"/>
      <c r="M498" s="145" t="s">
        <v>3</v>
      </c>
      <c r="N498" s="146" t="s">
        <v>42</v>
      </c>
      <c r="O498" s="53"/>
      <c r="P498" s="147">
        <f>O498*H498</f>
        <v>0</v>
      </c>
      <c r="Q498" s="147">
        <v>4.0000000000000003E-5</v>
      </c>
      <c r="R498" s="147">
        <f>Q498*H498</f>
        <v>2.856E-4</v>
      </c>
      <c r="S498" s="147">
        <v>0</v>
      </c>
      <c r="T498" s="148">
        <f>S498*H498</f>
        <v>0</v>
      </c>
      <c r="U498" s="32"/>
      <c r="V498" s="32"/>
      <c r="W498" s="32"/>
      <c r="X498" s="32"/>
      <c r="Y498" s="32"/>
      <c r="Z498" s="32"/>
      <c r="AA498" s="32"/>
      <c r="AB498" s="32"/>
      <c r="AC498" s="32"/>
      <c r="AD498" s="32"/>
      <c r="AE498" s="32"/>
      <c r="AR498" s="149" t="s">
        <v>255</v>
      </c>
      <c r="AT498" s="149" t="s">
        <v>159</v>
      </c>
      <c r="AU498" s="149" t="s">
        <v>92</v>
      </c>
      <c r="AY498" s="17" t="s">
        <v>157</v>
      </c>
      <c r="BE498" s="150">
        <f>IF(N498="základní",J498,0)</f>
        <v>0</v>
      </c>
      <c r="BF498" s="150">
        <f>IF(N498="snížená",J498,0)</f>
        <v>0</v>
      </c>
      <c r="BG498" s="150">
        <f>IF(N498="zákl. přenesená",J498,0)</f>
        <v>0</v>
      </c>
      <c r="BH498" s="150">
        <f>IF(N498="sníž. přenesená",J498,0)</f>
        <v>0</v>
      </c>
      <c r="BI498" s="150">
        <f>IF(N498="nulová",J498,0)</f>
        <v>0</v>
      </c>
      <c r="BJ498" s="17" t="s">
        <v>92</v>
      </c>
      <c r="BK498" s="150">
        <f>ROUND(I498*H498,2)</f>
        <v>0</v>
      </c>
      <c r="BL498" s="17" t="s">
        <v>255</v>
      </c>
      <c r="BM498" s="149" t="s">
        <v>877</v>
      </c>
    </row>
    <row r="499" spans="1:65" s="2" customFormat="1" x14ac:dyDescent="0.2">
      <c r="A499" s="32"/>
      <c r="B499" s="33"/>
      <c r="C499" s="32"/>
      <c r="D499" s="151" t="s">
        <v>166</v>
      </c>
      <c r="E499" s="32"/>
      <c r="F499" s="152" t="s">
        <v>878</v>
      </c>
      <c r="G499" s="32"/>
      <c r="H499" s="32"/>
      <c r="I499" s="153"/>
      <c r="J499" s="32"/>
      <c r="K499" s="32"/>
      <c r="L499" s="33"/>
      <c r="M499" s="154"/>
      <c r="N499" s="155"/>
      <c r="O499" s="53"/>
      <c r="P499" s="53"/>
      <c r="Q499" s="53"/>
      <c r="R499" s="53"/>
      <c r="S499" s="53"/>
      <c r="T499" s="54"/>
      <c r="U499" s="32"/>
      <c r="V499" s="32"/>
      <c r="W499" s="32"/>
      <c r="X499" s="32"/>
      <c r="Y499" s="32"/>
      <c r="Z499" s="32"/>
      <c r="AA499" s="32"/>
      <c r="AB499" s="32"/>
      <c r="AC499" s="32"/>
      <c r="AD499" s="32"/>
      <c r="AE499" s="32"/>
      <c r="AT499" s="17" t="s">
        <v>166</v>
      </c>
      <c r="AU499" s="17" t="s">
        <v>92</v>
      </c>
    </row>
    <row r="500" spans="1:65" s="14" customFormat="1" x14ac:dyDescent="0.2">
      <c r="B500" s="164"/>
      <c r="D500" s="157" t="s">
        <v>168</v>
      </c>
      <c r="E500" s="165" t="s">
        <v>3</v>
      </c>
      <c r="F500" s="166" t="s">
        <v>289</v>
      </c>
      <c r="H500" s="167">
        <v>7.14</v>
      </c>
      <c r="I500" s="168"/>
      <c r="L500" s="164"/>
      <c r="M500" s="169"/>
      <c r="N500" s="170"/>
      <c r="O500" s="170"/>
      <c r="P500" s="170"/>
      <c r="Q500" s="170"/>
      <c r="R500" s="170"/>
      <c r="S500" s="170"/>
      <c r="T500" s="171"/>
      <c r="AT500" s="165" t="s">
        <v>168</v>
      </c>
      <c r="AU500" s="165" t="s">
        <v>92</v>
      </c>
      <c r="AV500" s="14" t="s">
        <v>92</v>
      </c>
      <c r="AW500" s="14" t="s">
        <v>32</v>
      </c>
      <c r="AX500" s="14" t="s">
        <v>78</v>
      </c>
      <c r="AY500" s="165" t="s">
        <v>157</v>
      </c>
    </row>
    <row r="501" spans="1:65" s="2" customFormat="1" ht="16.5" customHeight="1" x14ac:dyDescent="0.2">
      <c r="A501" s="32"/>
      <c r="B501" s="137"/>
      <c r="C501" s="172" t="s">
        <v>879</v>
      </c>
      <c r="D501" s="172" t="s">
        <v>215</v>
      </c>
      <c r="E501" s="173" t="s">
        <v>880</v>
      </c>
      <c r="F501" s="174" t="s">
        <v>881</v>
      </c>
      <c r="G501" s="175" t="s">
        <v>286</v>
      </c>
      <c r="H501" s="176">
        <v>8.718</v>
      </c>
      <c r="I501" s="177"/>
      <c r="J501" s="178">
        <f>ROUND(I501*H501,2)</f>
        <v>0</v>
      </c>
      <c r="K501" s="174" t="s">
        <v>163</v>
      </c>
      <c r="L501" s="179"/>
      <c r="M501" s="180" t="s">
        <v>3</v>
      </c>
      <c r="N501" s="181" t="s">
        <v>42</v>
      </c>
      <c r="O501" s="53"/>
      <c r="P501" s="147">
        <f>O501*H501</f>
        <v>0</v>
      </c>
      <c r="Q501" s="147">
        <v>1.58E-3</v>
      </c>
      <c r="R501" s="147">
        <f>Q501*H501</f>
        <v>1.3774440000000001E-2</v>
      </c>
      <c r="S501" s="147">
        <v>0</v>
      </c>
      <c r="T501" s="148">
        <f>S501*H501</f>
        <v>0</v>
      </c>
      <c r="U501" s="32"/>
      <c r="V501" s="32"/>
      <c r="W501" s="32"/>
      <c r="X501" s="32"/>
      <c r="Y501" s="32"/>
      <c r="Z501" s="32"/>
      <c r="AA501" s="32"/>
      <c r="AB501" s="32"/>
      <c r="AC501" s="32"/>
      <c r="AD501" s="32"/>
      <c r="AE501" s="32"/>
      <c r="AR501" s="149" t="s">
        <v>349</v>
      </c>
      <c r="AT501" s="149" t="s">
        <v>215</v>
      </c>
      <c r="AU501" s="149" t="s">
        <v>92</v>
      </c>
      <c r="AY501" s="17" t="s">
        <v>157</v>
      </c>
      <c r="BE501" s="150">
        <f>IF(N501="základní",J501,0)</f>
        <v>0</v>
      </c>
      <c r="BF501" s="150">
        <f>IF(N501="snížená",J501,0)</f>
        <v>0</v>
      </c>
      <c r="BG501" s="150">
        <f>IF(N501="zákl. přenesená",J501,0)</f>
        <v>0</v>
      </c>
      <c r="BH501" s="150">
        <f>IF(N501="sníž. přenesená",J501,0)</f>
        <v>0</v>
      </c>
      <c r="BI501" s="150">
        <f>IF(N501="nulová",J501,0)</f>
        <v>0</v>
      </c>
      <c r="BJ501" s="17" t="s">
        <v>92</v>
      </c>
      <c r="BK501" s="150">
        <f>ROUND(I501*H501,2)</f>
        <v>0</v>
      </c>
      <c r="BL501" s="17" t="s">
        <v>255</v>
      </c>
      <c r="BM501" s="149" t="s">
        <v>882</v>
      </c>
    </row>
    <row r="502" spans="1:65" s="14" customFormat="1" x14ac:dyDescent="0.2">
      <c r="B502" s="164"/>
      <c r="D502" s="157" t="s">
        <v>168</v>
      </c>
      <c r="F502" s="166" t="s">
        <v>883</v>
      </c>
      <c r="H502" s="167">
        <v>8.718</v>
      </c>
      <c r="I502" s="168"/>
      <c r="L502" s="164"/>
      <c r="M502" s="169"/>
      <c r="N502" s="170"/>
      <c r="O502" s="170"/>
      <c r="P502" s="170"/>
      <c r="Q502" s="170"/>
      <c r="R502" s="170"/>
      <c r="S502" s="170"/>
      <c r="T502" s="171"/>
      <c r="AT502" s="165" t="s">
        <v>168</v>
      </c>
      <c r="AU502" s="165" t="s">
        <v>92</v>
      </c>
      <c r="AV502" s="14" t="s">
        <v>92</v>
      </c>
      <c r="AW502" s="14" t="s">
        <v>4</v>
      </c>
      <c r="AX502" s="14" t="s">
        <v>78</v>
      </c>
      <c r="AY502" s="165" t="s">
        <v>157</v>
      </c>
    </row>
    <row r="503" spans="1:65" s="12" customFormat="1" ht="22.9" customHeight="1" x14ac:dyDescent="0.2">
      <c r="B503" s="124"/>
      <c r="D503" s="125" t="s">
        <v>69</v>
      </c>
      <c r="E503" s="135" t="s">
        <v>884</v>
      </c>
      <c r="F503" s="135" t="s">
        <v>885</v>
      </c>
      <c r="I503" s="127"/>
      <c r="J503" s="136">
        <f>BK503</f>
        <v>0</v>
      </c>
      <c r="L503" s="124"/>
      <c r="M503" s="129"/>
      <c r="N503" s="130"/>
      <c r="O503" s="130"/>
      <c r="P503" s="131">
        <f>SUM(P504:P513)</f>
        <v>0</v>
      </c>
      <c r="Q503" s="130"/>
      <c r="R503" s="131">
        <f>SUM(R504:R513)</f>
        <v>4.6630000000000003</v>
      </c>
      <c r="S503" s="130"/>
      <c r="T503" s="132">
        <f>SUM(T504:T513)</f>
        <v>0</v>
      </c>
      <c r="AR503" s="125" t="s">
        <v>92</v>
      </c>
      <c r="AT503" s="133" t="s">
        <v>69</v>
      </c>
      <c r="AU503" s="133" t="s">
        <v>78</v>
      </c>
      <c r="AY503" s="125" t="s">
        <v>157</v>
      </c>
      <c r="BK503" s="134">
        <f>SUM(BK504:BK513)</f>
        <v>0</v>
      </c>
    </row>
    <row r="504" spans="1:65" s="2" customFormat="1" ht="24.2" customHeight="1" x14ac:dyDescent="0.2">
      <c r="A504" s="32"/>
      <c r="B504" s="137"/>
      <c r="C504" s="138" t="s">
        <v>886</v>
      </c>
      <c r="D504" s="138" t="s">
        <v>159</v>
      </c>
      <c r="E504" s="139" t="s">
        <v>887</v>
      </c>
      <c r="F504" s="140" t="s">
        <v>888</v>
      </c>
      <c r="G504" s="141" t="s">
        <v>286</v>
      </c>
      <c r="H504" s="142">
        <v>60.05</v>
      </c>
      <c r="I504" s="143"/>
      <c r="J504" s="144">
        <f>ROUND(I504*H504,2)</f>
        <v>0</v>
      </c>
      <c r="K504" s="140" t="s">
        <v>163</v>
      </c>
      <c r="L504" s="33"/>
      <c r="M504" s="145" t="s">
        <v>3</v>
      </c>
      <c r="N504" s="146" t="s">
        <v>42</v>
      </c>
      <c r="O504" s="53"/>
      <c r="P504" s="147">
        <f>O504*H504</f>
        <v>0</v>
      </c>
      <c r="Q504" s="147">
        <v>0</v>
      </c>
      <c r="R504" s="147">
        <f>Q504*H504</f>
        <v>0</v>
      </c>
      <c r="S504" s="147">
        <v>0</v>
      </c>
      <c r="T504" s="148">
        <f>S504*H504</f>
        <v>0</v>
      </c>
      <c r="U504" s="32"/>
      <c r="V504" s="32"/>
      <c r="W504" s="32"/>
      <c r="X504" s="32"/>
      <c r="Y504" s="32"/>
      <c r="Z504" s="32"/>
      <c r="AA504" s="32"/>
      <c r="AB504" s="32"/>
      <c r="AC504" s="32"/>
      <c r="AD504" s="32"/>
      <c r="AE504" s="32"/>
      <c r="AR504" s="149" t="s">
        <v>255</v>
      </c>
      <c r="AT504" s="149" t="s">
        <v>159</v>
      </c>
      <c r="AU504" s="149" t="s">
        <v>92</v>
      </c>
      <c r="AY504" s="17" t="s">
        <v>157</v>
      </c>
      <c r="BE504" s="150">
        <f>IF(N504="základní",J504,0)</f>
        <v>0</v>
      </c>
      <c r="BF504" s="150">
        <f>IF(N504="snížená",J504,0)</f>
        <v>0</v>
      </c>
      <c r="BG504" s="150">
        <f>IF(N504="zákl. přenesená",J504,0)</f>
        <v>0</v>
      </c>
      <c r="BH504" s="150">
        <f>IF(N504="sníž. přenesená",J504,0)</f>
        <v>0</v>
      </c>
      <c r="BI504" s="150">
        <f>IF(N504="nulová",J504,0)</f>
        <v>0</v>
      </c>
      <c r="BJ504" s="17" t="s">
        <v>92</v>
      </c>
      <c r="BK504" s="150">
        <f>ROUND(I504*H504,2)</f>
        <v>0</v>
      </c>
      <c r="BL504" s="17" t="s">
        <v>255</v>
      </c>
      <c r="BM504" s="149" t="s">
        <v>889</v>
      </c>
    </row>
    <row r="505" spans="1:65" s="2" customFormat="1" x14ac:dyDescent="0.2">
      <c r="A505" s="32"/>
      <c r="B505" s="33"/>
      <c r="C505" s="32"/>
      <c r="D505" s="151" t="s">
        <v>166</v>
      </c>
      <c r="E505" s="32"/>
      <c r="F505" s="152" t="s">
        <v>890</v>
      </c>
      <c r="G505" s="32"/>
      <c r="H505" s="32"/>
      <c r="I505" s="153"/>
      <c r="J505" s="32"/>
      <c r="K505" s="32"/>
      <c r="L505" s="33"/>
      <c r="M505" s="154"/>
      <c r="N505" s="155"/>
      <c r="O505" s="53"/>
      <c r="P505" s="53"/>
      <c r="Q505" s="53"/>
      <c r="R505" s="53"/>
      <c r="S505" s="53"/>
      <c r="T505" s="54"/>
      <c r="U505" s="32"/>
      <c r="V505" s="32"/>
      <c r="W505" s="32"/>
      <c r="X505" s="32"/>
      <c r="Y505" s="32"/>
      <c r="Z505" s="32"/>
      <c r="AA505" s="32"/>
      <c r="AB505" s="32"/>
      <c r="AC505" s="32"/>
      <c r="AD505" s="32"/>
      <c r="AE505" s="32"/>
      <c r="AT505" s="17" t="s">
        <v>166</v>
      </c>
      <c r="AU505" s="17" t="s">
        <v>92</v>
      </c>
    </row>
    <row r="506" spans="1:65" s="14" customFormat="1" x14ac:dyDescent="0.2">
      <c r="B506" s="164"/>
      <c r="D506" s="157" t="s">
        <v>168</v>
      </c>
      <c r="E506" s="165" t="s">
        <v>3</v>
      </c>
      <c r="F506" s="166" t="s">
        <v>891</v>
      </c>
      <c r="H506" s="167">
        <v>60.05</v>
      </c>
      <c r="I506" s="168"/>
      <c r="L506" s="164"/>
      <c r="M506" s="169"/>
      <c r="N506" s="170"/>
      <c r="O506" s="170"/>
      <c r="P506" s="170"/>
      <c r="Q506" s="170"/>
      <c r="R506" s="170"/>
      <c r="S506" s="170"/>
      <c r="T506" s="171"/>
      <c r="AT506" s="165" t="s">
        <v>168</v>
      </c>
      <c r="AU506" s="165" t="s">
        <v>92</v>
      </c>
      <c r="AV506" s="14" t="s">
        <v>92</v>
      </c>
      <c r="AW506" s="14" t="s">
        <v>32</v>
      </c>
      <c r="AX506" s="14" t="s">
        <v>78</v>
      </c>
      <c r="AY506" s="165" t="s">
        <v>157</v>
      </c>
    </row>
    <row r="507" spans="1:65" s="2" customFormat="1" ht="16.5" customHeight="1" x14ac:dyDescent="0.2">
      <c r="A507" s="32"/>
      <c r="B507" s="137"/>
      <c r="C507" s="172" t="s">
        <v>892</v>
      </c>
      <c r="D507" s="172" t="s">
        <v>215</v>
      </c>
      <c r="E507" s="173" t="s">
        <v>864</v>
      </c>
      <c r="F507" s="174" t="s">
        <v>865</v>
      </c>
      <c r="G507" s="175" t="s">
        <v>197</v>
      </c>
      <c r="H507" s="176">
        <v>1.9E-2</v>
      </c>
      <c r="I507" s="177"/>
      <c r="J507" s="178">
        <f>ROUND(I507*H507,2)</f>
        <v>0</v>
      </c>
      <c r="K507" s="174" t="s">
        <v>163</v>
      </c>
      <c r="L507" s="179"/>
      <c r="M507" s="180" t="s">
        <v>3</v>
      </c>
      <c r="N507" s="181" t="s">
        <v>42</v>
      </c>
      <c r="O507" s="53"/>
      <c r="P507" s="147">
        <f>O507*H507</f>
        <v>0</v>
      </c>
      <c r="Q507" s="147">
        <v>1</v>
      </c>
      <c r="R507" s="147">
        <f>Q507*H507</f>
        <v>1.9E-2</v>
      </c>
      <c r="S507" s="147">
        <v>0</v>
      </c>
      <c r="T507" s="148">
        <f>S507*H507</f>
        <v>0</v>
      </c>
      <c r="U507" s="32"/>
      <c r="V507" s="32"/>
      <c r="W507" s="32"/>
      <c r="X507" s="32"/>
      <c r="Y507" s="32"/>
      <c r="Z507" s="32"/>
      <c r="AA507" s="32"/>
      <c r="AB507" s="32"/>
      <c r="AC507" s="32"/>
      <c r="AD507" s="32"/>
      <c r="AE507" s="32"/>
      <c r="AR507" s="149" t="s">
        <v>349</v>
      </c>
      <c r="AT507" s="149" t="s">
        <v>215</v>
      </c>
      <c r="AU507" s="149" t="s">
        <v>92</v>
      </c>
      <c r="AY507" s="17" t="s">
        <v>157</v>
      </c>
      <c r="BE507" s="150">
        <f>IF(N507="základní",J507,0)</f>
        <v>0</v>
      </c>
      <c r="BF507" s="150">
        <f>IF(N507="snížená",J507,0)</f>
        <v>0</v>
      </c>
      <c r="BG507" s="150">
        <f>IF(N507="zákl. přenesená",J507,0)</f>
        <v>0</v>
      </c>
      <c r="BH507" s="150">
        <f>IF(N507="sníž. přenesená",J507,0)</f>
        <v>0</v>
      </c>
      <c r="BI507" s="150">
        <f>IF(N507="nulová",J507,0)</f>
        <v>0</v>
      </c>
      <c r="BJ507" s="17" t="s">
        <v>92</v>
      </c>
      <c r="BK507" s="150">
        <f>ROUND(I507*H507,2)</f>
        <v>0</v>
      </c>
      <c r="BL507" s="17" t="s">
        <v>255</v>
      </c>
      <c r="BM507" s="149" t="s">
        <v>893</v>
      </c>
    </row>
    <row r="508" spans="1:65" s="14" customFormat="1" x14ac:dyDescent="0.2">
      <c r="B508" s="164"/>
      <c r="D508" s="157" t="s">
        <v>168</v>
      </c>
      <c r="F508" s="166" t="s">
        <v>894</v>
      </c>
      <c r="H508" s="167">
        <v>1.9E-2</v>
      </c>
      <c r="I508" s="168"/>
      <c r="L508" s="164"/>
      <c r="M508" s="169"/>
      <c r="N508" s="170"/>
      <c r="O508" s="170"/>
      <c r="P508" s="170"/>
      <c r="Q508" s="170"/>
      <c r="R508" s="170"/>
      <c r="S508" s="170"/>
      <c r="T508" s="171"/>
      <c r="AT508" s="165" t="s">
        <v>168</v>
      </c>
      <c r="AU508" s="165" t="s">
        <v>92</v>
      </c>
      <c r="AV508" s="14" t="s">
        <v>92</v>
      </c>
      <c r="AW508" s="14" t="s">
        <v>4</v>
      </c>
      <c r="AX508" s="14" t="s">
        <v>78</v>
      </c>
      <c r="AY508" s="165" t="s">
        <v>157</v>
      </c>
    </row>
    <row r="509" spans="1:65" s="2" customFormat="1" ht="16.5" customHeight="1" x14ac:dyDescent="0.2">
      <c r="A509" s="32"/>
      <c r="B509" s="137"/>
      <c r="C509" s="138" t="s">
        <v>895</v>
      </c>
      <c r="D509" s="138" t="s">
        <v>159</v>
      </c>
      <c r="E509" s="139" t="s">
        <v>896</v>
      </c>
      <c r="F509" s="140" t="s">
        <v>897</v>
      </c>
      <c r="G509" s="141" t="s">
        <v>286</v>
      </c>
      <c r="H509" s="142">
        <v>12.9</v>
      </c>
      <c r="I509" s="143"/>
      <c r="J509" s="144">
        <f>ROUND(I509*H509,2)</f>
        <v>0</v>
      </c>
      <c r="K509" s="140" t="s">
        <v>163</v>
      </c>
      <c r="L509" s="33"/>
      <c r="M509" s="145" t="s">
        <v>3</v>
      </c>
      <c r="N509" s="146" t="s">
        <v>42</v>
      </c>
      <c r="O509" s="53"/>
      <c r="P509" s="147">
        <f>O509*H509</f>
        <v>0</v>
      </c>
      <c r="Q509" s="147">
        <v>0</v>
      </c>
      <c r="R509" s="147">
        <f>Q509*H509</f>
        <v>0</v>
      </c>
      <c r="S509" s="147">
        <v>0</v>
      </c>
      <c r="T509" s="148">
        <f>S509*H509</f>
        <v>0</v>
      </c>
      <c r="U509" s="32"/>
      <c r="V509" s="32"/>
      <c r="W509" s="32"/>
      <c r="X509" s="32"/>
      <c r="Y509" s="32"/>
      <c r="Z509" s="32"/>
      <c r="AA509" s="32"/>
      <c r="AB509" s="32"/>
      <c r="AC509" s="32"/>
      <c r="AD509" s="32"/>
      <c r="AE509" s="32"/>
      <c r="AR509" s="149" t="s">
        <v>255</v>
      </c>
      <c r="AT509" s="149" t="s">
        <v>159</v>
      </c>
      <c r="AU509" s="149" t="s">
        <v>92</v>
      </c>
      <c r="AY509" s="17" t="s">
        <v>157</v>
      </c>
      <c r="BE509" s="150">
        <f>IF(N509="základní",J509,0)</f>
        <v>0</v>
      </c>
      <c r="BF509" s="150">
        <f>IF(N509="snížená",J509,0)</f>
        <v>0</v>
      </c>
      <c r="BG509" s="150">
        <f>IF(N509="zákl. přenesená",J509,0)</f>
        <v>0</v>
      </c>
      <c r="BH509" s="150">
        <f>IF(N509="sníž. přenesená",J509,0)</f>
        <v>0</v>
      </c>
      <c r="BI509" s="150">
        <f>IF(N509="nulová",J509,0)</f>
        <v>0</v>
      </c>
      <c r="BJ509" s="17" t="s">
        <v>92</v>
      </c>
      <c r="BK509" s="150">
        <f>ROUND(I509*H509,2)</f>
        <v>0</v>
      </c>
      <c r="BL509" s="17" t="s">
        <v>255</v>
      </c>
      <c r="BM509" s="149" t="s">
        <v>898</v>
      </c>
    </row>
    <row r="510" spans="1:65" s="2" customFormat="1" x14ac:dyDescent="0.2">
      <c r="A510" s="32"/>
      <c r="B510" s="33"/>
      <c r="C510" s="32"/>
      <c r="D510" s="151" t="s">
        <v>166</v>
      </c>
      <c r="E510" s="32"/>
      <c r="F510" s="152" t="s">
        <v>899</v>
      </c>
      <c r="G510" s="32"/>
      <c r="H510" s="32"/>
      <c r="I510" s="153"/>
      <c r="J510" s="32"/>
      <c r="K510" s="32"/>
      <c r="L510" s="33"/>
      <c r="M510" s="154"/>
      <c r="N510" s="155"/>
      <c r="O510" s="53"/>
      <c r="P510" s="53"/>
      <c r="Q510" s="53"/>
      <c r="R510" s="53"/>
      <c r="S510" s="53"/>
      <c r="T510" s="54"/>
      <c r="U510" s="32"/>
      <c r="V510" s="32"/>
      <c r="W510" s="32"/>
      <c r="X510" s="32"/>
      <c r="Y510" s="32"/>
      <c r="Z510" s="32"/>
      <c r="AA510" s="32"/>
      <c r="AB510" s="32"/>
      <c r="AC510" s="32"/>
      <c r="AD510" s="32"/>
      <c r="AE510" s="32"/>
      <c r="AT510" s="17" t="s">
        <v>166</v>
      </c>
      <c r="AU510" s="17" t="s">
        <v>92</v>
      </c>
    </row>
    <row r="511" spans="1:65" s="14" customFormat="1" x14ac:dyDescent="0.2">
      <c r="B511" s="164"/>
      <c r="D511" s="157" t="s">
        <v>168</v>
      </c>
      <c r="E511" s="165" t="s">
        <v>3</v>
      </c>
      <c r="F511" s="166" t="s">
        <v>900</v>
      </c>
      <c r="H511" s="167">
        <v>12.9</v>
      </c>
      <c r="I511" s="168"/>
      <c r="L511" s="164"/>
      <c r="M511" s="169"/>
      <c r="N511" s="170"/>
      <c r="O511" s="170"/>
      <c r="P511" s="170"/>
      <c r="Q511" s="170"/>
      <c r="R511" s="170"/>
      <c r="S511" s="170"/>
      <c r="T511" s="171"/>
      <c r="AT511" s="165" t="s">
        <v>168</v>
      </c>
      <c r="AU511" s="165" t="s">
        <v>92</v>
      </c>
      <c r="AV511" s="14" t="s">
        <v>92</v>
      </c>
      <c r="AW511" s="14" t="s">
        <v>32</v>
      </c>
      <c r="AX511" s="14" t="s">
        <v>78</v>
      </c>
      <c r="AY511" s="165" t="s">
        <v>157</v>
      </c>
    </row>
    <row r="512" spans="1:65" s="2" customFormat="1" ht="16.5" customHeight="1" x14ac:dyDescent="0.2">
      <c r="A512" s="32"/>
      <c r="B512" s="137"/>
      <c r="C512" s="172" t="s">
        <v>901</v>
      </c>
      <c r="D512" s="172" t="s">
        <v>215</v>
      </c>
      <c r="E512" s="173" t="s">
        <v>902</v>
      </c>
      <c r="F512" s="174" t="s">
        <v>903</v>
      </c>
      <c r="G512" s="175" t="s">
        <v>197</v>
      </c>
      <c r="H512" s="176">
        <v>4.6440000000000001</v>
      </c>
      <c r="I512" s="177"/>
      <c r="J512" s="178">
        <f>ROUND(I512*H512,2)</f>
        <v>0</v>
      </c>
      <c r="K512" s="174" t="s">
        <v>163</v>
      </c>
      <c r="L512" s="179"/>
      <c r="M512" s="180" t="s">
        <v>3</v>
      </c>
      <c r="N512" s="181" t="s">
        <v>42</v>
      </c>
      <c r="O512" s="53"/>
      <c r="P512" s="147">
        <f>O512*H512</f>
        <v>0</v>
      </c>
      <c r="Q512" s="147">
        <v>1</v>
      </c>
      <c r="R512" s="147">
        <f>Q512*H512</f>
        <v>4.6440000000000001</v>
      </c>
      <c r="S512" s="147">
        <v>0</v>
      </c>
      <c r="T512" s="148">
        <f>S512*H512</f>
        <v>0</v>
      </c>
      <c r="U512" s="32"/>
      <c r="V512" s="32"/>
      <c r="W512" s="32"/>
      <c r="X512" s="32"/>
      <c r="Y512" s="32"/>
      <c r="Z512" s="32"/>
      <c r="AA512" s="32"/>
      <c r="AB512" s="32"/>
      <c r="AC512" s="32"/>
      <c r="AD512" s="32"/>
      <c r="AE512" s="32"/>
      <c r="AR512" s="149" t="s">
        <v>349</v>
      </c>
      <c r="AT512" s="149" t="s">
        <v>215</v>
      </c>
      <c r="AU512" s="149" t="s">
        <v>92</v>
      </c>
      <c r="AY512" s="17" t="s">
        <v>157</v>
      </c>
      <c r="BE512" s="150">
        <f>IF(N512="základní",J512,0)</f>
        <v>0</v>
      </c>
      <c r="BF512" s="150">
        <f>IF(N512="snížená",J512,0)</f>
        <v>0</v>
      </c>
      <c r="BG512" s="150">
        <f>IF(N512="zákl. přenesená",J512,0)</f>
        <v>0</v>
      </c>
      <c r="BH512" s="150">
        <f>IF(N512="sníž. přenesená",J512,0)</f>
        <v>0</v>
      </c>
      <c r="BI512" s="150">
        <f>IF(N512="nulová",J512,0)</f>
        <v>0</v>
      </c>
      <c r="BJ512" s="17" t="s">
        <v>92</v>
      </c>
      <c r="BK512" s="150">
        <f>ROUND(I512*H512,2)</f>
        <v>0</v>
      </c>
      <c r="BL512" s="17" t="s">
        <v>255</v>
      </c>
      <c r="BM512" s="149" t="s">
        <v>904</v>
      </c>
    </row>
    <row r="513" spans="1:65" s="14" customFormat="1" x14ac:dyDescent="0.2">
      <c r="B513" s="164"/>
      <c r="D513" s="157" t="s">
        <v>168</v>
      </c>
      <c r="E513" s="165" t="s">
        <v>3</v>
      </c>
      <c r="F513" s="166" t="s">
        <v>905</v>
      </c>
      <c r="H513" s="167">
        <v>4.6440000000000001</v>
      </c>
      <c r="I513" s="168"/>
      <c r="L513" s="164"/>
      <c r="M513" s="169"/>
      <c r="N513" s="170"/>
      <c r="O513" s="170"/>
      <c r="P513" s="170"/>
      <c r="Q513" s="170"/>
      <c r="R513" s="170"/>
      <c r="S513" s="170"/>
      <c r="T513" s="171"/>
      <c r="AT513" s="165" t="s">
        <v>168</v>
      </c>
      <c r="AU513" s="165" t="s">
        <v>92</v>
      </c>
      <c r="AV513" s="14" t="s">
        <v>92</v>
      </c>
      <c r="AW513" s="14" t="s">
        <v>32</v>
      </c>
      <c r="AX513" s="14" t="s">
        <v>78</v>
      </c>
      <c r="AY513" s="165" t="s">
        <v>157</v>
      </c>
    </row>
    <row r="514" spans="1:65" s="209" customFormat="1" ht="16.5" customHeight="1" x14ac:dyDescent="0.2">
      <c r="B514" s="234"/>
      <c r="C514" s="251">
        <v>302</v>
      </c>
      <c r="D514" s="251" t="s">
        <v>159</v>
      </c>
      <c r="E514" s="252" t="s">
        <v>3123</v>
      </c>
      <c r="F514" s="250" t="s">
        <v>3124</v>
      </c>
      <c r="G514" s="253" t="s">
        <v>3125</v>
      </c>
      <c r="H514" s="254"/>
      <c r="I514" s="255"/>
      <c r="J514" s="256">
        <f>ROUND(I514*H514,2)</f>
        <v>0</v>
      </c>
      <c r="K514" s="249" t="s">
        <v>163</v>
      </c>
      <c r="L514" s="213"/>
      <c r="M514" s="257" t="s">
        <v>3</v>
      </c>
      <c r="N514" s="258" t="s">
        <v>42</v>
      </c>
      <c r="P514" s="259">
        <f>O514*H514</f>
        <v>0</v>
      </c>
      <c r="Q514" s="259">
        <v>4.0000000000000003E-5</v>
      </c>
      <c r="R514" s="259">
        <f>Q514*H514</f>
        <v>0</v>
      </c>
      <c r="S514" s="259">
        <v>0</v>
      </c>
      <c r="T514" s="260">
        <f>S514*H514</f>
        <v>0</v>
      </c>
      <c r="AR514" s="261" t="s">
        <v>255</v>
      </c>
      <c r="AT514" s="261" t="s">
        <v>159</v>
      </c>
      <c r="AU514" s="261" t="s">
        <v>92</v>
      </c>
      <c r="AY514" s="242" t="s">
        <v>157</v>
      </c>
      <c r="BE514" s="243">
        <f>IF(N514="základní",J514,0)</f>
        <v>0</v>
      </c>
      <c r="BF514" s="243">
        <f>IF(N514="snížená",J514,0)</f>
        <v>0</v>
      </c>
      <c r="BG514" s="243">
        <f>IF(N514="zákl. přenesená",J514,0)</f>
        <v>0</v>
      </c>
      <c r="BH514" s="243">
        <f>IF(N514="sníž. přenesená",J514,0)</f>
        <v>0</v>
      </c>
      <c r="BI514" s="243">
        <f>IF(N514="nulová",J514,0)</f>
        <v>0</v>
      </c>
      <c r="BJ514" s="242" t="s">
        <v>92</v>
      </c>
      <c r="BK514" s="243">
        <f>ROUND(I514*H514,2)</f>
        <v>0</v>
      </c>
      <c r="BL514" s="242" t="s">
        <v>255</v>
      </c>
      <c r="BM514" s="261" t="s">
        <v>3126</v>
      </c>
    </row>
    <row r="515" spans="1:65" s="12" customFormat="1" ht="22.9" customHeight="1" x14ac:dyDescent="0.2">
      <c r="B515" s="124"/>
      <c r="D515" s="125" t="s">
        <v>69</v>
      </c>
      <c r="E515" s="135" t="s">
        <v>906</v>
      </c>
      <c r="F515" s="135" t="s">
        <v>907</v>
      </c>
      <c r="I515" s="127"/>
      <c r="J515" s="136">
        <f>BK515</f>
        <v>0</v>
      </c>
      <c r="L515" s="124"/>
      <c r="M515" s="129"/>
      <c r="N515" s="130"/>
      <c r="O515" s="130"/>
      <c r="P515" s="131">
        <f>SUM(P516:P551)</f>
        <v>0</v>
      </c>
      <c r="Q515" s="130"/>
      <c r="R515" s="131">
        <f>SUM(R516:R551)</f>
        <v>24.011241000000002</v>
      </c>
      <c r="S515" s="130"/>
      <c r="T515" s="132">
        <f>SUM(T516:T551)</f>
        <v>5.4104999999999999</v>
      </c>
      <c r="AR515" s="125" t="s">
        <v>92</v>
      </c>
      <c r="AT515" s="133" t="s">
        <v>69</v>
      </c>
      <c r="AU515" s="133" t="s">
        <v>78</v>
      </c>
      <c r="AY515" s="125" t="s">
        <v>157</v>
      </c>
      <c r="BK515" s="134">
        <f>SUM(BK516:BK551)</f>
        <v>0</v>
      </c>
    </row>
    <row r="516" spans="1:65" s="2" customFormat="1" ht="24.2" customHeight="1" x14ac:dyDescent="0.2">
      <c r="A516" s="32"/>
      <c r="B516" s="137"/>
      <c r="C516" s="138" t="s">
        <v>908</v>
      </c>
      <c r="D516" s="138" t="s">
        <v>159</v>
      </c>
      <c r="E516" s="139" t="s">
        <v>909</v>
      </c>
      <c r="F516" s="140" t="s">
        <v>910</v>
      </c>
      <c r="G516" s="141" t="s">
        <v>286</v>
      </c>
      <c r="H516" s="142">
        <v>145</v>
      </c>
      <c r="I516" s="143"/>
      <c r="J516" s="144">
        <f>ROUND(I516*H516,2)</f>
        <v>0</v>
      </c>
      <c r="K516" s="140" t="s">
        <v>163</v>
      </c>
      <c r="L516" s="33"/>
      <c r="M516" s="145" t="s">
        <v>3</v>
      </c>
      <c r="N516" s="146" t="s">
        <v>42</v>
      </c>
      <c r="O516" s="53"/>
      <c r="P516" s="147">
        <f>O516*H516</f>
        <v>0</v>
      </c>
      <c r="Q516" s="147">
        <v>0</v>
      </c>
      <c r="R516" s="147">
        <f>Q516*H516</f>
        <v>0</v>
      </c>
      <c r="S516" s="147">
        <v>0</v>
      </c>
      <c r="T516" s="148">
        <f>S516*H516</f>
        <v>0</v>
      </c>
      <c r="U516" s="32"/>
      <c r="V516" s="32"/>
      <c r="W516" s="32"/>
      <c r="X516" s="32"/>
      <c r="Y516" s="32"/>
      <c r="Z516" s="32"/>
      <c r="AA516" s="32"/>
      <c r="AB516" s="32"/>
      <c r="AC516" s="32"/>
      <c r="AD516" s="32"/>
      <c r="AE516" s="32"/>
      <c r="AR516" s="149" t="s">
        <v>255</v>
      </c>
      <c r="AT516" s="149" t="s">
        <v>159</v>
      </c>
      <c r="AU516" s="149" t="s">
        <v>92</v>
      </c>
      <c r="AY516" s="17" t="s">
        <v>157</v>
      </c>
      <c r="BE516" s="150">
        <f>IF(N516="základní",J516,0)</f>
        <v>0</v>
      </c>
      <c r="BF516" s="150">
        <f>IF(N516="snížená",J516,0)</f>
        <v>0</v>
      </c>
      <c r="BG516" s="150">
        <f>IF(N516="zákl. přenesená",J516,0)</f>
        <v>0</v>
      </c>
      <c r="BH516" s="150">
        <f>IF(N516="sníž. přenesená",J516,0)</f>
        <v>0</v>
      </c>
      <c r="BI516" s="150">
        <f>IF(N516="nulová",J516,0)</f>
        <v>0</v>
      </c>
      <c r="BJ516" s="17" t="s">
        <v>92</v>
      </c>
      <c r="BK516" s="150">
        <f>ROUND(I516*H516,2)</f>
        <v>0</v>
      </c>
      <c r="BL516" s="17" t="s">
        <v>255</v>
      </c>
      <c r="BM516" s="149" t="s">
        <v>911</v>
      </c>
    </row>
    <row r="517" spans="1:65" s="2" customFormat="1" x14ac:dyDescent="0.2">
      <c r="A517" s="32"/>
      <c r="B517" s="33"/>
      <c r="C517" s="32"/>
      <c r="D517" s="151" t="s">
        <v>166</v>
      </c>
      <c r="E517" s="32"/>
      <c r="F517" s="152" t="s">
        <v>912</v>
      </c>
      <c r="G517" s="32"/>
      <c r="H517" s="32"/>
      <c r="I517" s="153"/>
      <c r="J517" s="32"/>
      <c r="K517" s="32"/>
      <c r="L517" s="33"/>
      <c r="M517" s="154"/>
      <c r="N517" s="155"/>
      <c r="O517" s="53"/>
      <c r="P517" s="53"/>
      <c r="Q517" s="53"/>
      <c r="R517" s="53"/>
      <c r="S517" s="53"/>
      <c r="T517" s="54"/>
      <c r="U517" s="32"/>
      <c r="V517" s="32"/>
      <c r="W517" s="32"/>
      <c r="X517" s="32"/>
      <c r="Y517" s="32"/>
      <c r="Z517" s="32"/>
      <c r="AA517" s="32"/>
      <c r="AB517" s="32"/>
      <c r="AC517" s="32"/>
      <c r="AD517" s="32"/>
      <c r="AE517" s="32"/>
      <c r="AT517" s="17" t="s">
        <v>166</v>
      </c>
      <c r="AU517" s="17" t="s">
        <v>92</v>
      </c>
    </row>
    <row r="518" spans="1:65" s="14" customFormat="1" x14ac:dyDescent="0.2">
      <c r="B518" s="164"/>
      <c r="D518" s="157" t="s">
        <v>168</v>
      </c>
      <c r="E518" s="165" t="s">
        <v>3</v>
      </c>
      <c r="F518" s="166" t="s">
        <v>913</v>
      </c>
      <c r="H518" s="167">
        <v>145</v>
      </c>
      <c r="I518" s="168"/>
      <c r="L518" s="164"/>
      <c r="M518" s="169"/>
      <c r="N518" s="170"/>
      <c r="O518" s="170"/>
      <c r="P518" s="170"/>
      <c r="Q518" s="170"/>
      <c r="R518" s="170"/>
      <c r="S518" s="170"/>
      <c r="T518" s="171"/>
      <c r="AT518" s="165" t="s">
        <v>168</v>
      </c>
      <c r="AU518" s="165" t="s">
        <v>92</v>
      </c>
      <c r="AV518" s="14" t="s">
        <v>92</v>
      </c>
      <c r="AW518" s="14" t="s">
        <v>32</v>
      </c>
      <c r="AX518" s="14" t="s">
        <v>78</v>
      </c>
      <c r="AY518" s="165" t="s">
        <v>157</v>
      </c>
    </row>
    <row r="519" spans="1:65" s="2" customFormat="1" ht="16.5" customHeight="1" x14ac:dyDescent="0.2">
      <c r="A519" s="32"/>
      <c r="B519" s="137"/>
      <c r="C519" s="172" t="s">
        <v>914</v>
      </c>
      <c r="D519" s="172" t="s">
        <v>215</v>
      </c>
      <c r="E519" s="173" t="s">
        <v>915</v>
      </c>
      <c r="F519" s="174" t="s">
        <v>916</v>
      </c>
      <c r="G519" s="175" t="s">
        <v>286</v>
      </c>
      <c r="H519" s="176">
        <v>147.9</v>
      </c>
      <c r="I519" s="177"/>
      <c r="J519" s="178">
        <f>ROUND(I519*H519,2)</f>
        <v>0</v>
      </c>
      <c r="K519" s="174" t="s">
        <v>163</v>
      </c>
      <c r="L519" s="179"/>
      <c r="M519" s="180" t="s">
        <v>3</v>
      </c>
      <c r="N519" s="181" t="s">
        <v>42</v>
      </c>
      <c r="O519" s="53"/>
      <c r="P519" s="147">
        <f>O519*H519</f>
        <v>0</v>
      </c>
      <c r="Q519" s="147">
        <v>2.1389999999999999E-2</v>
      </c>
      <c r="R519" s="147">
        <f>Q519*H519</f>
        <v>3.1635810000000002</v>
      </c>
      <c r="S519" s="147">
        <v>0</v>
      </c>
      <c r="T519" s="148">
        <f>S519*H519</f>
        <v>0</v>
      </c>
      <c r="U519" s="32"/>
      <c r="V519" s="32"/>
      <c r="W519" s="32"/>
      <c r="X519" s="32"/>
      <c r="Y519" s="32"/>
      <c r="Z519" s="32"/>
      <c r="AA519" s="32"/>
      <c r="AB519" s="32"/>
      <c r="AC519" s="32"/>
      <c r="AD519" s="32"/>
      <c r="AE519" s="32"/>
      <c r="AR519" s="149" t="s">
        <v>349</v>
      </c>
      <c r="AT519" s="149" t="s">
        <v>215</v>
      </c>
      <c r="AU519" s="149" t="s">
        <v>92</v>
      </c>
      <c r="AY519" s="17" t="s">
        <v>157</v>
      </c>
      <c r="BE519" s="150">
        <f>IF(N519="základní",J519,0)</f>
        <v>0</v>
      </c>
      <c r="BF519" s="150">
        <f>IF(N519="snížená",J519,0)</f>
        <v>0</v>
      </c>
      <c r="BG519" s="150">
        <f>IF(N519="zákl. přenesená",J519,0)</f>
        <v>0</v>
      </c>
      <c r="BH519" s="150">
        <f>IF(N519="sníž. přenesená",J519,0)</f>
        <v>0</v>
      </c>
      <c r="BI519" s="150">
        <f>IF(N519="nulová",J519,0)</f>
        <v>0</v>
      </c>
      <c r="BJ519" s="17" t="s">
        <v>92</v>
      </c>
      <c r="BK519" s="150">
        <f>ROUND(I519*H519,2)</f>
        <v>0</v>
      </c>
      <c r="BL519" s="17" t="s">
        <v>255</v>
      </c>
      <c r="BM519" s="149" t="s">
        <v>917</v>
      </c>
    </row>
    <row r="520" spans="1:65" s="14" customFormat="1" x14ac:dyDescent="0.2">
      <c r="B520" s="164"/>
      <c r="D520" s="157" t="s">
        <v>168</v>
      </c>
      <c r="F520" s="166" t="s">
        <v>918</v>
      </c>
      <c r="H520" s="167">
        <v>147.9</v>
      </c>
      <c r="I520" s="168"/>
      <c r="L520" s="164"/>
      <c r="M520" s="169"/>
      <c r="N520" s="170"/>
      <c r="O520" s="170"/>
      <c r="P520" s="170"/>
      <c r="Q520" s="170"/>
      <c r="R520" s="170"/>
      <c r="S520" s="170"/>
      <c r="T520" s="171"/>
      <c r="AT520" s="165" t="s">
        <v>168</v>
      </c>
      <c r="AU520" s="165" t="s">
        <v>92</v>
      </c>
      <c r="AV520" s="14" t="s">
        <v>92</v>
      </c>
      <c r="AW520" s="14" t="s">
        <v>4</v>
      </c>
      <c r="AX520" s="14" t="s">
        <v>78</v>
      </c>
      <c r="AY520" s="165" t="s">
        <v>157</v>
      </c>
    </row>
    <row r="521" spans="1:65" s="2" customFormat="1" ht="16.5" customHeight="1" x14ac:dyDescent="0.2">
      <c r="A521" s="32"/>
      <c r="B521" s="137"/>
      <c r="C521" s="138" t="s">
        <v>919</v>
      </c>
      <c r="D521" s="138" t="s">
        <v>159</v>
      </c>
      <c r="E521" s="139" t="s">
        <v>920</v>
      </c>
      <c r="F521" s="140" t="s">
        <v>921</v>
      </c>
      <c r="G521" s="141" t="s">
        <v>286</v>
      </c>
      <c r="H521" s="142">
        <v>1650</v>
      </c>
      <c r="I521" s="143"/>
      <c r="J521" s="144">
        <f>ROUND(I521*H521,2)</f>
        <v>0</v>
      </c>
      <c r="K521" s="140" t="s">
        <v>163</v>
      </c>
      <c r="L521" s="33"/>
      <c r="M521" s="145" t="s">
        <v>3</v>
      </c>
      <c r="N521" s="146" t="s">
        <v>42</v>
      </c>
      <c r="O521" s="53"/>
      <c r="P521" s="147">
        <f>O521*H521</f>
        <v>0</v>
      </c>
      <c r="Q521" s="147">
        <v>0</v>
      </c>
      <c r="R521" s="147">
        <f>Q521*H521</f>
        <v>0</v>
      </c>
      <c r="S521" s="147">
        <v>4.2000000000000002E-4</v>
      </c>
      <c r="T521" s="148">
        <f>S521*H521</f>
        <v>0.69300000000000006</v>
      </c>
      <c r="U521" s="32"/>
      <c r="V521" s="32"/>
      <c r="W521" s="32"/>
      <c r="X521" s="32"/>
      <c r="Y521" s="32"/>
      <c r="Z521" s="32"/>
      <c r="AA521" s="32"/>
      <c r="AB521" s="32"/>
      <c r="AC521" s="32"/>
      <c r="AD521" s="32"/>
      <c r="AE521" s="32"/>
      <c r="AR521" s="149" t="s">
        <v>255</v>
      </c>
      <c r="AT521" s="149" t="s">
        <v>159</v>
      </c>
      <c r="AU521" s="149" t="s">
        <v>92</v>
      </c>
      <c r="AY521" s="17" t="s">
        <v>157</v>
      </c>
      <c r="BE521" s="150">
        <f>IF(N521="základní",J521,0)</f>
        <v>0</v>
      </c>
      <c r="BF521" s="150">
        <f>IF(N521="snížená",J521,0)</f>
        <v>0</v>
      </c>
      <c r="BG521" s="150">
        <f>IF(N521="zákl. přenesená",J521,0)</f>
        <v>0</v>
      </c>
      <c r="BH521" s="150">
        <f>IF(N521="sníž. přenesená",J521,0)</f>
        <v>0</v>
      </c>
      <c r="BI521" s="150">
        <f>IF(N521="nulová",J521,0)</f>
        <v>0</v>
      </c>
      <c r="BJ521" s="17" t="s">
        <v>92</v>
      </c>
      <c r="BK521" s="150">
        <f>ROUND(I521*H521,2)</f>
        <v>0</v>
      </c>
      <c r="BL521" s="17" t="s">
        <v>255</v>
      </c>
      <c r="BM521" s="149" t="s">
        <v>922</v>
      </c>
    </row>
    <row r="522" spans="1:65" s="2" customFormat="1" x14ac:dyDescent="0.2">
      <c r="A522" s="32"/>
      <c r="B522" s="33"/>
      <c r="C522" s="32"/>
      <c r="D522" s="151" t="s">
        <v>166</v>
      </c>
      <c r="E522" s="32"/>
      <c r="F522" s="152" t="s">
        <v>923</v>
      </c>
      <c r="G522" s="32"/>
      <c r="H522" s="32"/>
      <c r="I522" s="153"/>
      <c r="J522" s="32"/>
      <c r="K522" s="32"/>
      <c r="L522" s="33"/>
      <c r="M522" s="154"/>
      <c r="N522" s="155"/>
      <c r="O522" s="53"/>
      <c r="P522" s="53"/>
      <c r="Q522" s="53"/>
      <c r="R522" s="53"/>
      <c r="S522" s="53"/>
      <c r="T522" s="54"/>
      <c r="U522" s="32"/>
      <c r="V522" s="32"/>
      <c r="W522" s="32"/>
      <c r="X522" s="32"/>
      <c r="Y522" s="32"/>
      <c r="Z522" s="32"/>
      <c r="AA522" s="32"/>
      <c r="AB522" s="32"/>
      <c r="AC522" s="32"/>
      <c r="AD522" s="32"/>
      <c r="AE522" s="32"/>
      <c r="AT522" s="17" t="s">
        <v>166</v>
      </c>
      <c r="AU522" s="17" t="s">
        <v>92</v>
      </c>
    </row>
    <row r="523" spans="1:65" s="14" customFormat="1" x14ac:dyDescent="0.2">
      <c r="B523" s="164"/>
      <c r="D523" s="157" t="s">
        <v>168</v>
      </c>
      <c r="E523" s="165" t="s">
        <v>3</v>
      </c>
      <c r="F523" s="166" t="s">
        <v>924</v>
      </c>
      <c r="H523" s="167">
        <v>1650</v>
      </c>
      <c r="I523" s="168"/>
      <c r="L523" s="164"/>
      <c r="M523" s="169"/>
      <c r="N523" s="170"/>
      <c r="O523" s="170"/>
      <c r="P523" s="170"/>
      <c r="Q523" s="170"/>
      <c r="R523" s="170"/>
      <c r="S523" s="170"/>
      <c r="T523" s="171"/>
      <c r="AT523" s="165" t="s">
        <v>168</v>
      </c>
      <c r="AU523" s="165" t="s">
        <v>92</v>
      </c>
      <c r="AV523" s="14" t="s">
        <v>92</v>
      </c>
      <c r="AW523" s="14" t="s">
        <v>32</v>
      </c>
      <c r="AX523" s="14" t="s">
        <v>78</v>
      </c>
      <c r="AY523" s="165" t="s">
        <v>157</v>
      </c>
    </row>
    <row r="524" spans="1:65" s="2" customFormat="1" ht="24.2" customHeight="1" x14ac:dyDescent="0.2">
      <c r="A524" s="32"/>
      <c r="B524" s="137"/>
      <c r="C524" s="138" t="s">
        <v>925</v>
      </c>
      <c r="D524" s="138" t="s">
        <v>159</v>
      </c>
      <c r="E524" s="139" t="s">
        <v>926</v>
      </c>
      <c r="F524" s="140" t="s">
        <v>927</v>
      </c>
      <c r="G524" s="141" t="s">
        <v>286</v>
      </c>
      <c r="H524" s="142">
        <v>2887.54</v>
      </c>
      <c r="I524" s="143"/>
      <c r="J524" s="144">
        <f>ROUND(I524*H524,2)</f>
        <v>0</v>
      </c>
      <c r="K524" s="140" t="s">
        <v>163</v>
      </c>
      <c r="L524" s="33"/>
      <c r="M524" s="145" t="s">
        <v>3</v>
      </c>
      <c r="N524" s="146" t="s">
        <v>42</v>
      </c>
      <c r="O524" s="53"/>
      <c r="P524" s="147">
        <f>O524*H524</f>
        <v>0</v>
      </c>
      <c r="Q524" s="147">
        <v>0</v>
      </c>
      <c r="R524" s="147">
        <f>Q524*H524</f>
        <v>0</v>
      </c>
      <c r="S524" s="147">
        <v>0</v>
      </c>
      <c r="T524" s="148">
        <f>S524*H524</f>
        <v>0</v>
      </c>
      <c r="U524" s="32"/>
      <c r="V524" s="32"/>
      <c r="W524" s="32"/>
      <c r="X524" s="32"/>
      <c r="Y524" s="32"/>
      <c r="Z524" s="32"/>
      <c r="AA524" s="32"/>
      <c r="AB524" s="32"/>
      <c r="AC524" s="32"/>
      <c r="AD524" s="32"/>
      <c r="AE524" s="32"/>
      <c r="AR524" s="149" t="s">
        <v>255</v>
      </c>
      <c r="AT524" s="149" t="s">
        <v>159</v>
      </c>
      <c r="AU524" s="149" t="s">
        <v>92</v>
      </c>
      <c r="AY524" s="17" t="s">
        <v>157</v>
      </c>
      <c r="BE524" s="150">
        <f>IF(N524="základní",J524,0)</f>
        <v>0</v>
      </c>
      <c r="BF524" s="150">
        <f>IF(N524="snížená",J524,0)</f>
        <v>0</v>
      </c>
      <c r="BG524" s="150">
        <f>IF(N524="zákl. přenesená",J524,0)</f>
        <v>0</v>
      </c>
      <c r="BH524" s="150">
        <f>IF(N524="sníž. přenesená",J524,0)</f>
        <v>0</v>
      </c>
      <c r="BI524" s="150">
        <f>IF(N524="nulová",J524,0)</f>
        <v>0</v>
      </c>
      <c r="BJ524" s="17" t="s">
        <v>92</v>
      </c>
      <c r="BK524" s="150">
        <f>ROUND(I524*H524,2)</f>
        <v>0</v>
      </c>
      <c r="BL524" s="17" t="s">
        <v>255</v>
      </c>
      <c r="BM524" s="149" t="s">
        <v>928</v>
      </c>
    </row>
    <row r="525" spans="1:65" s="2" customFormat="1" x14ac:dyDescent="0.2">
      <c r="A525" s="32"/>
      <c r="B525" s="33"/>
      <c r="C525" s="32"/>
      <c r="D525" s="151" t="s">
        <v>166</v>
      </c>
      <c r="E525" s="32"/>
      <c r="F525" s="152" t="s">
        <v>929</v>
      </c>
      <c r="G525" s="32"/>
      <c r="H525" s="32"/>
      <c r="I525" s="153"/>
      <c r="J525" s="32"/>
      <c r="K525" s="32"/>
      <c r="L525" s="33"/>
      <c r="M525" s="154"/>
      <c r="N525" s="155"/>
      <c r="O525" s="53"/>
      <c r="P525" s="53"/>
      <c r="Q525" s="53"/>
      <c r="R525" s="53"/>
      <c r="S525" s="53"/>
      <c r="T525" s="54"/>
      <c r="U525" s="32"/>
      <c r="V525" s="32"/>
      <c r="W525" s="32"/>
      <c r="X525" s="32"/>
      <c r="Y525" s="32"/>
      <c r="Z525" s="32"/>
      <c r="AA525" s="32"/>
      <c r="AB525" s="32"/>
      <c r="AC525" s="32"/>
      <c r="AD525" s="32"/>
      <c r="AE525" s="32"/>
      <c r="AT525" s="17" t="s">
        <v>166</v>
      </c>
      <c r="AU525" s="17" t="s">
        <v>92</v>
      </c>
    </row>
    <row r="526" spans="1:65" s="14" customFormat="1" x14ac:dyDescent="0.2">
      <c r="B526" s="164"/>
      <c r="D526" s="157" t="s">
        <v>168</v>
      </c>
      <c r="E526" s="165" t="s">
        <v>3</v>
      </c>
      <c r="F526" s="166" t="s">
        <v>930</v>
      </c>
      <c r="H526" s="167">
        <v>2887.54</v>
      </c>
      <c r="I526" s="168"/>
      <c r="L526" s="164"/>
      <c r="M526" s="169"/>
      <c r="N526" s="170"/>
      <c r="O526" s="170"/>
      <c r="P526" s="170"/>
      <c r="Q526" s="170"/>
      <c r="R526" s="170"/>
      <c r="S526" s="170"/>
      <c r="T526" s="171"/>
      <c r="AT526" s="165" t="s">
        <v>168</v>
      </c>
      <c r="AU526" s="165" t="s">
        <v>92</v>
      </c>
      <c r="AV526" s="14" t="s">
        <v>92</v>
      </c>
      <c r="AW526" s="14" t="s">
        <v>32</v>
      </c>
      <c r="AX526" s="14" t="s">
        <v>78</v>
      </c>
      <c r="AY526" s="165" t="s">
        <v>157</v>
      </c>
    </row>
    <row r="527" spans="1:65" s="2" customFormat="1" ht="16.5" customHeight="1" x14ac:dyDescent="0.2">
      <c r="A527" s="32"/>
      <c r="B527" s="137"/>
      <c r="C527" s="172" t="s">
        <v>931</v>
      </c>
      <c r="D527" s="172" t="s">
        <v>215</v>
      </c>
      <c r="E527" s="173" t="s">
        <v>932</v>
      </c>
      <c r="F527" s="174" t="s">
        <v>933</v>
      </c>
      <c r="G527" s="175" t="s">
        <v>286</v>
      </c>
      <c r="H527" s="176">
        <v>267.54000000000002</v>
      </c>
      <c r="I527" s="177"/>
      <c r="J527" s="178">
        <f>ROUND(I527*H527,2)</f>
        <v>0</v>
      </c>
      <c r="K527" s="174" t="s">
        <v>163</v>
      </c>
      <c r="L527" s="179"/>
      <c r="M527" s="180" t="s">
        <v>3</v>
      </c>
      <c r="N527" s="181" t="s">
        <v>42</v>
      </c>
      <c r="O527" s="53"/>
      <c r="P527" s="147">
        <f>O527*H527</f>
        <v>0</v>
      </c>
      <c r="Q527" s="147">
        <v>4.4999999999999997E-3</v>
      </c>
      <c r="R527" s="147">
        <f>Q527*H527</f>
        <v>1.2039299999999999</v>
      </c>
      <c r="S527" s="147">
        <v>0</v>
      </c>
      <c r="T527" s="148">
        <f>S527*H527</f>
        <v>0</v>
      </c>
      <c r="U527" s="32"/>
      <c r="V527" s="32"/>
      <c r="W527" s="32"/>
      <c r="X527" s="32"/>
      <c r="Y527" s="32"/>
      <c r="Z527" s="32"/>
      <c r="AA527" s="32"/>
      <c r="AB527" s="32"/>
      <c r="AC527" s="32"/>
      <c r="AD527" s="32"/>
      <c r="AE527" s="32"/>
      <c r="AR527" s="149" t="s">
        <v>349</v>
      </c>
      <c r="AT527" s="149" t="s">
        <v>215</v>
      </c>
      <c r="AU527" s="149" t="s">
        <v>92</v>
      </c>
      <c r="AY527" s="17" t="s">
        <v>157</v>
      </c>
      <c r="BE527" s="150">
        <f>IF(N527="základní",J527,0)</f>
        <v>0</v>
      </c>
      <c r="BF527" s="150">
        <f>IF(N527="snížená",J527,0)</f>
        <v>0</v>
      </c>
      <c r="BG527" s="150">
        <f>IF(N527="zákl. přenesená",J527,0)</f>
        <v>0</v>
      </c>
      <c r="BH527" s="150">
        <f>IF(N527="sníž. přenesená",J527,0)</f>
        <v>0</v>
      </c>
      <c r="BI527" s="150">
        <f>IF(N527="nulová",J527,0)</f>
        <v>0</v>
      </c>
      <c r="BJ527" s="17" t="s">
        <v>92</v>
      </c>
      <c r="BK527" s="150">
        <f>ROUND(I527*H527,2)</f>
        <v>0</v>
      </c>
      <c r="BL527" s="17" t="s">
        <v>255</v>
      </c>
      <c r="BM527" s="149" t="s">
        <v>934</v>
      </c>
    </row>
    <row r="528" spans="1:65" s="13" customFormat="1" x14ac:dyDescent="0.2">
      <c r="B528" s="156"/>
      <c r="D528" s="157" t="s">
        <v>168</v>
      </c>
      <c r="E528" s="158" t="s">
        <v>3</v>
      </c>
      <c r="F528" s="159" t="s">
        <v>935</v>
      </c>
      <c r="H528" s="158" t="s">
        <v>3</v>
      </c>
      <c r="I528" s="160"/>
      <c r="L528" s="156"/>
      <c r="M528" s="161"/>
      <c r="N528" s="162"/>
      <c r="O528" s="162"/>
      <c r="P528" s="162"/>
      <c r="Q528" s="162"/>
      <c r="R528" s="162"/>
      <c r="S528" s="162"/>
      <c r="T528" s="163"/>
      <c r="AT528" s="158" t="s">
        <v>168</v>
      </c>
      <c r="AU528" s="158" t="s">
        <v>92</v>
      </c>
      <c r="AV528" s="13" t="s">
        <v>78</v>
      </c>
      <c r="AW528" s="13" t="s">
        <v>32</v>
      </c>
      <c r="AX528" s="13" t="s">
        <v>70</v>
      </c>
      <c r="AY528" s="158" t="s">
        <v>157</v>
      </c>
    </row>
    <row r="529" spans="1:65" s="14" customFormat="1" x14ac:dyDescent="0.2">
      <c r="B529" s="164"/>
      <c r="D529" s="157" t="s">
        <v>168</v>
      </c>
      <c r="E529" s="165" t="s">
        <v>3</v>
      </c>
      <c r="F529" s="166" t="s">
        <v>936</v>
      </c>
      <c r="H529" s="167">
        <v>267.54000000000002</v>
      </c>
      <c r="I529" s="168"/>
      <c r="L529" s="164"/>
      <c r="M529" s="169"/>
      <c r="N529" s="170"/>
      <c r="O529" s="170"/>
      <c r="P529" s="170"/>
      <c r="Q529" s="170"/>
      <c r="R529" s="170"/>
      <c r="S529" s="170"/>
      <c r="T529" s="171"/>
      <c r="AT529" s="165" t="s">
        <v>168</v>
      </c>
      <c r="AU529" s="165" t="s">
        <v>92</v>
      </c>
      <c r="AV529" s="14" t="s">
        <v>92</v>
      </c>
      <c r="AW529" s="14" t="s">
        <v>32</v>
      </c>
      <c r="AX529" s="14" t="s">
        <v>78</v>
      </c>
      <c r="AY529" s="165" t="s">
        <v>157</v>
      </c>
    </row>
    <row r="530" spans="1:65" s="2" customFormat="1" ht="16.5" customHeight="1" x14ac:dyDescent="0.2">
      <c r="A530" s="32"/>
      <c r="B530" s="137"/>
      <c r="C530" s="172" t="s">
        <v>937</v>
      </c>
      <c r="D530" s="172" t="s">
        <v>215</v>
      </c>
      <c r="E530" s="173" t="s">
        <v>938</v>
      </c>
      <c r="F530" s="174" t="s">
        <v>939</v>
      </c>
      <c r="G530" s="175" t="s">
        <v>286</v>
      </c>
      <c r="H530" s="176">
        <v>388.5</v>
      </c>
      <c r="I530" s="177"/>
      <c r="J530" s="178">
        <f>ROUND(I530*H530,2)</f>
        <v>0</v>
      </c>
      <c r="K530" s="174" t="s">
        <v>163</v>
      </c>
      <c r="L530" s="179"/>
      <c r="M530" s="180" t="s">
        <v>3</v>
      </c>
      <c r="N530" s="181" t="s">
        <v>42</v>
      </c>
      <c r="O530" s="53"/>
      <c r="P530" s="147">
        <f>O530*H530</f>
        <v>0</v>
      </c>
      <c r="Q530" s="147">
        <v>4.0000000000000001E-3</v>
      </c>
      <c r="R530" s="147">
        <f>Q530*H530</f>
        <v>1.554</v>
      </c>
      <c r="S530" s="147">
        <v>0</v>
      </c>
      <c r="T530" s="148">
        <f>S530*H530</f>
        <v>0</v>
      </c>
      <c r="U530" s="32"/>
      <c r="V530" s="32"/>
      <c r="W530" s="32"/>
      <c r="X530" s="32"/>
      <c r="Y530" s="32"/>
      <c r="Z530" s="32"/>
      <c r="AA530" s="32"/>
      <c r="AB530" s="32"/>
      <c r="AC530" s="32"/>
      <c r="AD530" s="32"/>
      <c r="AE530" s="32"/>
      <c r="AR530" s="149" t="s">
        <v>349</v>
      </c>
      <c r="AT530" s="149" t="s">
        <v>215</v>
      </c>
      <c r="AU530" s="149" t="s">
        <v>92</v>
      </c>
      <c r="AY530" s="17" t="s">
        <v>157</v>
      </c>
      <c r="BE530" s="150">
        <f>IF(N530="základní",J530,0)</f>
        <v>0</v>
      </c>
      <c r="BF530" s="150">
        <f>IF(N530="snížená",J530,0)</f>
        <v>0</v>
      </c>
      <c r="BG530" s="150">
        <f>IF(N530="zákl. přenesená",J530,0)</f>
        <v>0</v>
      </c>
      <c r="BH530" s="150">
        <f>IF(N530="sníž. přenesená",J530,0)</f>
        <v>0</v>
      </c>
      <c r="BI530" s="150">
        <f>IF(N530="nulová",J530,0)</f>
        <v>0</v>
      </c>
      <c r="BJ530" s="17" t="s">
        <v>92</v>
      </c>
      <c r="BK530" s="150">
        <f>ROUND(I530*H530,2)</f>
        <v>0</v>
      </c>
      <c r="BL530" s="17" t="s">
        <v>255</v>
      </c>
      <c r="BM530" s="149" t="s">
        <v>940</v>
      </c>
    </row>
    <row r="531" spans="1:65" s="14" customFormat="1" x14ac:dyDescent="0.2">
      <c r="B531" s="164"/>
      <c r="D531" s="157" t="s">
        <v>168</v>
      </c>
      <c r="E531" s="165" t="s">
        <v>3</v>
      </c>
      <c r="F531" s="166" t="s">
        <v>941</v>
      </c>
      <c r="H531" s="167">
        <v>370</v>
      </c>
      <c r="I531" s="168"/>
      <c r="L531" s="164"/>
      <c r="M531" s="169"/>
      <c r="N531" s="170"/>
      <c r="O531" s="170"/>
      <c r="P531" s="170"/>
      <c r="Q531" s="170"/>
      <c r="R531" s="170"/>
      <c r="S531" s="170"/>
      <c r="T531" s="171"/>
      <c r="AT531" s="165" t="s">
        <v>168</v>
      </c>
      <c r="AU531" s="165" t="s">
        <v>92</v>
      </c>
      <c r="AV531" s="14" t="s">
        <v>92</v>
      </c>
      <c r="AW531" s="14" t="s">
        <v>32</v>
      </c>
      <c r="AX531" s="14" t="s">
        <v>78</v>
      </c>
      <c r="AY531" s="165" t="s">
        <v>157</v>
      </c>
    </row>
    <row r="532" spans="1:65" s="14" customFormat="1" x14ac:dyDescent="0.2">
      <c r="B532" s="164"/>
      <c r="D532" s="157" t="s">
        <v>168</v>
      </c>
      <c r="F532" s="166" t="s">
        <v>942</v>
      </c>
      <c r="H532" s="167">
        <v>388.5</v>
      </c>
      <c r="I532" s="168"/>
      <c r="L532" s="164"/>
      <c r="M532" s="169"/>
      <c r="N532" s="170"/>
      <c r="O532" s="170"/>
      <c r="P532" s="170"/>
      <c r="Q532" s="170"/>
      <c r="R532" s="170"/>
      <c r="S532" s="170"/>
      <c r="T532" s="171"/>
      <c r="AT532" s="165" t="s">
        <v>168</v>
      </c>
      <c r="AU532" s="165" t="s">
        <v>92</v>
      </c>
      <c r="AV532" s="14" t="s">
        <v>92</v>
      </c>
      <c r="AW532" s="14" t="s">
        <v>4</v>
      </c>
      <c r="AX532" s="14" t="s">
        <v>78</v>
      </c>
      <c r="AY532" s="165" t="s">
        <v>157</v>
      </c>
    </row>
    <row r="533" spans="1:65" s="2" customFormat="1" ht="16.5" customHeight="1" x14ac:dyDescent="0.2">
      <c r="A533" s="32"/>
      <c r="B533" s="137"/>
      <c r="C533" s="172" t="s">
        <v>943</v>
      </c>
      <c r="D533" s="172" t="s">
        <v>215</v>
      </c>
      <c r="E533" s="173" t="s">
        <v>944</v>
      </c>
      <c r="F533" s="174" t="s">
        <v>945</v>
      </c>
      <c r="G533" s="175" t="s">
        <v>162</v>
      </c>
      <c r="H533" s="176">
        <v>189</v>
      </c>
      <c r="I533" s="177"/>
      <c r="J533" s="178">
        <f>ROUND(I533*H533,2)</f>
        <v>0</v>
      </c>
      <c r="K533" s="174" t="s">
        <v>163</v>
      </c>
      <c r="L533" s="179"/>
      <c r="M533" s="180" t="s">
        <v>3</v>
      </c>
      <c r="N533" s="181" t="s">
        <v>42</v>
      </c>
      <c r="O533" s="53"/>
      <c r="P533" s="147">
        <f>O533*H533</f>
        <v>0</v>
      </c>
      <c r="Q533" s="147">
        <v>1.7999999999999999E-2</v>
      </c>
      <c r="R533" s="147">
        <f>Q533*H533</f>
        <v>3.4019999999999997</v>
      </c>
      <c r="S533" s="147">
        <v>0</v>
      </c>
      <c r="T533" s="148">
        <f>S533*H533</f>
        <v>0</v>
      </c>
      <c r="U533" s="32"/>
      <c r="V533" s="32"/>
      <c r="W533" s="32"/>
      <c r="X533" s="32"/>
      <c r="Y533" s="32"/>
      <c r="Z533" s="32"/>
      <c r="AA533" s="32"/>
      <c r="AB533" s="32"/>
      <c r="AC533" s="32"/>
      <c r="AD533" s="32"/>
      <c r="AE533" s="32"/>
      <c r="AR533" s="149" t="s">
        <v>349</v>
      </c>
      <c r="AT533" s="149" t="s">
        <v>215</v>
      </c>
      <c r="AU533" s="149" t="s">
        <v>92</v>
      </c>
      <c r="AY533" s="17" t="s">
        <v>157</v>
      </c>
      <c r="BE533" s="150">
        <f>IF(N533="základní",J533,0)</f>
        <v>0</v>
      </c>
      <c r="BF533" s="150">
        <f>IF(N533="snížená",J533,0)</f>
        <v>0</v>
      </c>
      <c r="BG533" s="150">
        <f>IF(N533="zákl. přenesená",J533,0)</f>
        <v>0</v>
      </c>
      <c r="BH533" s="150">
        <f>IF(N533="sníž. přenesená",J533,0)</f>
        <v>0</v>
      </c>
      <c r="BI533" s="150">
        <f>IF(N533="nulová",J533,0)</f>
        <v>0</v>
      </c>
      <c r="BJ533" s="17" t="s">
        <v>92</v>
      </c>
      <c r="BK533" s="150">
        <f>ROUND(I533*H533,2)</f>
        <v>0</v>
      </c>
      <c r="BL533" s="17" t="s">
        <v>255</v>
      </c>
      <c r="BM533" s="149" t="s">
        <v>946</v>
      </c>
    </row>
    <row r="534" spans="1:65" s="14" customFormat="1" x14ac:dyDescent="0.2">
      <c r="B534" s="164"/>
      <c r="D534" s="157" t="s">
        <v>168</v>
      </c>
      <c r="E534" s="165" t="s">
        <v>3</v>
      </c>
      <c r="F534" s="166" t="s">
        <v>947</v>
      </c>
      <c r="H534" s="167">
        <v>180</v>
      </c>
      <c r="I534" s="168"/>
      <c r="L534" s="164"/>
      <c r="M534" s="169"/>
      <c r="N534" s="170"/>
      <c r="O534" s="170"/>
      <c r="P534" s="170"/>
      <c r="Q534" s="170"/>
      <c r="R534" s="170"/>
      <c r="S534" s="170"/>
      <c r="T534" s="171"/>
      <c r="AT534" s="165" t="s">
        <v>168</v>
      </c>
      <c r="AU534" s="165" t="s">
        <v>92</v>
      </c>
      <c r="AV534" s="14" t="s">
        <v>92</v>
      </c>
      <c r="AW534" s="14" t="s">
        <v>32</v>
      </c>
      <c r="AX534" s="14" t="s">
        <v>78</v>
      </c>
      <c r="AY534" s="165" t="s">
        <v>157</v>
      </c>
    </row>
    <row r="535" spans="1:65" s="14" customFormat="1" x14ac:dyDescent="0.2">
      <c r="B535" s="164"/>
      <c r="D535" s="157" t="s">
        <v>168</v>
      </c>
      <c r="F535" s="166" t="s">
        <v>948</v>
      </c>
      <c r="H535" s="167">
        <v>189</v>
      </c>
      <c r="I535" s="168"/>
      <c r="L535" s="164"/>
      <c r="M535" s="169"/>
      <c r="N535" s="170"/>
      <c r="O535" s="170"/>
      <c r="P535" s="170"/>
      <c r="Q535" s="170"/>
      <c r="R535" s="170"/>
      <c r="S535" s="170"/>
      <c r="T535" s="171"/>
      <c r="AT535" s="165" t="s">
        <v>168</v>
      </c>
      <c r="AU535" s="165" t="s">
        <v>92</v>
      </c>
      <c r="AV535" s="14" t="s">
        <v>92</v>
      </c>
      <c r="AW535" s="14" t="s">
        <v>4</v>
      </c>
      <c r="AX535" s="14" t="s">
        <v>78</v>
      </c>
      <c r="AY535" s="165" t="s">
        <v>157</v>
      </c>
    </row>
    <row r="536" spans="1:65" s="2" customFormat="1" ht="24.2" customHeight="1" x14ac:dyDescent="0.2">
      <c r="A536" s="32"/>
      <c r="B536" s="137"/>
      <c r="C536" s="138" t="s">
        <v>949</v>
      </c>
      <c r="D536" s="138" t="s">
        <v>159</v>
      </c>
      <c r="E536" s="139" t="s">
        <v>950</v>
      </c>
      <c r="F536" s="140" t="s">
        <v>951</v>
      </c>
      <c r="G536" s="141" t="s">
        <v>286</v>
      </c>
      <c r="H536" s="142">
        <v>324</v>
      </c>
      <c r="I536" s="143"/>
      <c r="J536" s="144">
        <f>ROUND(I536*H536,2)</f>
        <v>0</v>
      </c>
      <c r="K536" s="140" t="s">
        <v>163</v>
      </c>
      <c r="L536" s="33"/>
      <c r="M536" s="145" t="s">
        <v>3</v>
      </c>
      <c r="N536" s="146" t="s">
        <v>42</v>
      </c>
      <c r="O536" s="53"/>
      <c r="P536" s="147">
        <f>O536*H536</f>
        <v>0</v>
      </c>
      <c r="Q536" s="147">
        <v>0</v>
      </c>
      <c r="R536" s="147">
        <f>Q536*H536</f>
        <v>0</v>
      </c>
      <c r="S536" s="147">
        <v>0</v>
      </c>
      <c r="T536" s="148">
        <f>S536*H536</f>
        <v>0</v>
      </c>
      <c r="U536" s="32"/>
      <c r="V536" s="32"/>
      <c r="W536" s="32"/>
      <c r="X536" s="32"/>
      <c r="Y536" s="32"/>
      <c r="Z536" s="32"/>
      <c r="AA536" s="32"/>
      <c r="AB536" s="32"/>
      <c r="AC536" s="32"/>
      <c r="AD536" s="32"/>
      <c r="AE536" s="32"/>
      <c r="AR536" s="149" t="s">
        <v>255</v>
      </c>
      <c r="AT536" s="149" t="s">
        <v>159</v>
      </c>
      <c r="AU536" s="149" t="s">
        <v>92</v>
      </c>
      <c r="AY536" s="17" t="s">
        <v>157</v>
      </c>
      <c r="BE536" s="150">
        <f>IF(N536="základní",J536,0)</f>
        <v>0</v>
      </c>
      <c r="BF536" s="150">
        <f>IF(N536="snížená",J536,0)</f>
        <v>0</v>
      </c>
      <c r="BG536" s="150">
        <f>IF(N536="zákl. přenesená",J536,0)</f>
        <v>0</v>
      </c>
      <c r="BH536" s="150">
        <f>IF(N536="sníž. přenesená",J536,0)</f>
        <v>0</v>
      </c>
      <c r="BI536" s="150">
        <f>IF(N536="nulová",J536,0)</f>
        <v>0</v>
      </c>
      <c r="BJ536" s="17" t="s">
        <v>92</v>
      </c>
      <c r="BK536" s="150">
        <f>ROUND(I536*H536,2)</f>
        <v>0</v>
      </c>
      <c r="BL536" s="17" t="s">
        <v>255</v>
      </c>
      <c r="BM536" s="149" t="s">
        <v>952</v>
      </c>
    </row>
    <row r="537" spans="1:65" s="2" customFormat="1" x14ac:dyDescent="0.2">
      <c r="A537" s="32"/>
      <c r="B537" s="33"/>
      <c r="C537" s="32"/>
      <c r="D537" s="151" t="s">
        <v>166</v>
      </c>
      <c r="E537" s="32"/>
      <c r="F537" s="152" t="s">
        <v>953</v>
      </c>
      <c r="G537" s="32"/>
      <c r="H537" s="32"/>
      <c r="I537" s="153"/>
      <c r="J537" s="32"/>
      <c r="K537" s="32"/>
      <c r="L537" s="33"/>
      <c r="M537" s="154"/>
      <c r="N537" s="155"/>
      <c r="O537" s="53"/>
      <c r="P537" s="53"/>
      <c r="Q537" s="53"/>
      <c r="R537" s="53"/>
      <c r="S537" s="53"/>
      <c r="T537" s="54"/>
      <c r="U537" s="32"/>
      <c r="V537" s="32"/>
      <c r="W537" s="32"/>
      <c r="X537" s="32"/>
      <c r="Y537" s="32"/>
      <c r="Z537" s="32"/>
      <c r="AA537" s="32"/>
      <c r="AB537" s="32"/>
      <c r="AC537" s="32"/>
      <c r="AD537" s="32"/>
      <c r="AE537" s="32"/>
      <c r="AT537" s="17" t="s">
        <v>166</v>
      </c>
      <c r="AU537" s="17" t="s">
        <v>92</v>
      </c>
    </row>
    <row r="538" spans="1:65" s="14" customFormat="1" x14ac:dyDescent="0.2">
      <c r="B538" s="164"/>
      <c r="D538" s="157" t="s">
        <v>168</v>
      </c>
      <c r="E538" s="165" t="s">
        <v>3</v>
      </c>
      <c r="F538" s="166" t="s">
        <v>954</v>
      </c>
      <c r="H538" s="167">
        <v>324</v>
      </c>
      <c r="I538" s="168"/>
      <c r="L538" s="164"/>
      <c r="M538" s="169"/>
      <c r="N538" s="170"/>
      <c r="O538" s="170"/>
      <c r="P538" s="170"/>
      <c r="Q538" s="170"/>
      <c r="R538" s="170"/>
      <c r="S538" s="170"/>
      <c r="T538" s="171"/>
      <c r="AT538" s="165" t="s">
        <v>168</v>
      </c>
      <c r="AU538" s="165" t="s">
        <v>92</v>
      </c>
      <c r="AV538" s="14" t="s">
        <v>92</v>
      </c>
      <c r="AW538" s="14" t="s">
        <v>32</v>
      </c>
      <c r="AX538" s="14" t="s">
        <v>78</v>
      </c>
      <c r="AY538" s="165" t="s">
        <v>157</v>
      </c>
    </row>
    <row r="539" spans="1:65" s="2" customFormat="1" ht="16.5" customHeight="1" x14ac:dyDescent="0.2">
      <c r="A539" s="32"/>
      <c r="B539" s="137"/>
      <c r="C539" s="172" t="s">
        <v>955</v>
      </c>
      <c r="D539" s="172" t="s">
        <v>215</v>
      </c>
      <c r="E539" s="173" t="s">
        <v>956</v>
      </c>
      <c r="F539" s="174" t="s">
        <v>957</v>
      </c>
      <c r="G539" s="175" t="s">
        <v>286</v>
      </c>
      <c r="H539" s="176">
        <v>330.48</v>
      </c>
      <c r="I539" s="177"/>
      <c r="J539" s="178">
        <f>ROUND(I539*H539,2)</f>
        <v>0</v>
      </c>
      <c r="K539" s="174" t="s">
        <v>163</v>
      </c>
      <c r="L539" s="179"/>
      <c r="M539" s="180" t="s">
        <v>3</v>
      </c>
      <c r="N539" s="181" t="s">
        <v>42</v>
      </c>
      <c r="O539" s="53"/>
      <c r="P539" s="147">
        <f>O539*H539</f>
        <v>0</v>
      </c>
      <c r="Q539" s="147">
        <v>0.04</v>
      </c>
      <c r="R539" s="147">
        <f>Q539*H539</f>
        <v>13.219200000000001</v>
      </c>
      <c r="S539" s="147">
        <v>0</v>
      </c>
      <c r="T539" s="148">
        <f>S539*H539</f>
        <v>0</v>
      </c>
      <c r="U539" s="32"/>
      <c r="V539" s="32"/>
      <c r="W539" s="32"/>
      <c r="X539" s="32"/>
      <c r="Y539" s="32"/>
      <c r="Z539" s="32"/>
      <c r="AA539" s="32"/>
      <c r="AB539" s="32"/>
      <c r="AC539" s="32"/>
      <c r="AD539" s="32"/>
      <c r="AE539" s="32"/>
      <c r="AR539" s="149" t="s">
        <v>349</v>
      </c>
      <c r="AT539" s="149" t="s">
        <v>215</v>
      </c>
      <c r="AU539" s="149" t="s">
        <v>92</v>
      </c>
      <c r="AY539" s="17" t="s">
        <v>157</v>
      </c>
      <c r="BE539" s="150">
        <f>IF(N539="základní",J539,0)</f>
        <v>0</v>
      </c>
      <c r="BF539" s="150">
        <f>IF(N539="snížená",J539,0)</f>
        <v>0</v>
      </c>
      <c r="BG539" s="150">
        <f>IF(N539="zákl. přenesená",J539,0)</f>
        <v>0</v>
      </c>
      <c r="BH539" s="150">
        <f>IF(N539="sníž. přenesená",J539,0)</f>
        <v>0</v>
      </c>
      <c r="BI539" s="150">
        <f>IF(N539="nulová",J539,0)</f>
        <v>0</v>
      </c>
      <c r="BJ539" s="17" t="s">
        <v>92</v>
      </c>
      <c r="BK539" s="150">
        <f>ROUND(I539*H539,2)</f>
        <v>0</v>
      </c>
      <c r="BL539" s="17" t="s">
        <v>255</v>
      </c>
      <c r="BM539" s="149" t="s">
        <v>958</v>
      </c>
    </row>
    <row r="540" spans="1:65" s="14" customFormat="1" x14ac:dyDescent="0.2">
      <c r="B540" s="164"/>
      <c r="D540" s="157" t="s">
        <v>168</v>
      </c>
      <c r="F540" s="166" t="s">
        <v>959</v>
      </c>
      <c r="H540" s="167">
        <v>330.48</v>
      </c>
      <c r="I540" s="168"/>
      <c r="L540" s="164"/>
      <c r="M540" s="169"/>
      <c r="N540" s="170"/>
      <c r="O540" s="170"/>
      <c r="P540" s="170"/>
      <c r="Q540" s="170"/>
      <c r="R540" s="170"/>
      <c r="S540" s="170"/>
      <c r="T540" s="171"/>
      <c r="AT540" s="165" t="s">
        <v>168</v>
      </c>
      <c r="AU540" s="165" t="s">
        <v>92</v>
      </c>
      <c r="AV540" s="14" t="s">
        <v>92</v>
      </c>
      <c r="AW540" s="14" t="s">
        <v>4</v>
      </c>
      <c r="AX540" s="14" t="s">
        <v>78</v>
      </c>
      <c r="AY540" s="165" t="s">
        <v>157</v>
      </c>
    </row>
    <row r="541" spans="1:65" s="2" customFormat="1" ht="33" customHeight="1" x14ac:dyDescent="0.2">
      <c r="A541" s="32"/>
      <c r="B541" s="137"/>
      <c r="C541" s="138" t="s">
        <v>960</v>
      </c>
      <c r="D541" s="138" t="s">
        <v>159</v>
      </c>
      <c r="E541" s="139" t="s">
        <v>961</v>
      </c>
      <c r="F541" s="140" t="s">
        <v>962</v>
      </c>
      <c r="G541" s="141" t="s">
        <v>286</v>
      </c>
      <c r="H541" s="142">
        <v>145</v>
      </c>
      <c r="I541" s="143"/>
      <c r="J541" s="144">
        <f>ROUND(I541*H541,2)</f>
        <v>0</v>
      </c>
      <c r="K541" s="140" t="s">
        <v>163</v>
      </c>
      <c r="L541" s="33"/>
      <c r="M541" s="145" t="s">
        <v>3</v>
      </c>
      <c r="N541" s="146" t="s">
        <v>42</v>
      </c>
      <c r="O541" s="53"/>
      <c r="P541" s="147">
        <f>O541*H541</f>
        <v>0</v>
      </c>
      <c r="Q541" s="147">
        <v>0</v>
      </c>
      <c r="R541" s="147">
        <f>Q541*H541</f>
        <v>0</v>
      </c>
      <c r="S541" s="147">
        <v>2.4E-2</v>
      </c>
      <c r="T541" s="148">
        <f>S541*H541</f>
        <v>3.48</v>
      </c>
      <c r="U541" s="32"/>
      <c r="V541" s="32"/>
      <c r="W541" s="32"/>
      <c r="X541" s="32"/>
      <c r="Y541" s="32"/>
      <c r="Z541" s="32"/>
      <c r="AA541" s="32"/>
      <c r="AB541" s="32"/>
      <c r="AC541" s="32"/>
      <c r="AD541" s="32"/>
      <c r="AE541" s="32"/>
      <c r="AR541" s="149" t="s">
        <v>255</v>
      </c>
      <c r="AT541" s="149" t="s">
        <v>159</v>
      </c>
      <c r="AU541" s="149" t="s">
        <v>92</v>
      </c>
      <c r="AY541" s="17" t="s">
        <v>157</v>
      </c>
      <c r="BE541" s="150">
        <f>IF(N541="základní",J541,0)</f>
        <v>0</v>
      </c>
      <c r="BF541" s="150">
        <f>IF(N541="snížená",J541,0)</f>
        <v>0</v>
      </c>
      <c r="BG541" s="150">
        <f>IF(N541="zákl. přenesená",J541,0)</f>
        <v>0</v>
      </c>
      <c r="BH541" s="150">
        <f>IF(N541="sníž. přenesená",J541,0)</f>
        <v>0</v>
      </c>
      <c r="BI541" s="150">
        <f>IF(N541="nulová",J541,0)</f>
        <v>0</v>
      </c>
      <c r="BJ541" s="17" t="s">
        <v>92</v>
      </c>
      <c r="BK541" s="150">
        <f>ROUND(I541*H541,2)</f>
        <v>0</v>
      </c>
      <c r="BL541" s="17" t="s">
        <v>255</v>
      </c>
      <c r="BM541" s="149" t="s">
        <v>963</v>
      </c>
    </row>
    <row r="542" spans="1:65" s="2" customFormat="1" x14ac:dyDescent="0.2">
      <c r="A542" s="32"/>
      <c r="B542" s="33"/>
      <c r="C542" s="32"/>
      <c r="D542" s="151" t="s">
        <v>166</v>
      </c>
      <c r="E542" s="32"/>
      <c r="F542" s="152" t="s">
        <v>964</v>
      </c>
      <c r="G542" s="32"/>
      <c r="H542" s="32"/>
      <c r="I542" s="153"/>
      <c r="J542" s="32"/>
      <c r="K542" s="32"/>
      <c r="L542" s="33"/>
      <c r="M542" s="154"/>
      <c r="N542" s="155"/>
      <c r="O542" s="53"/>
      <c r="P542" s="53"/>
      <c r="Q542" s="53"/>
      <c r="R542" s="53"/>
      <c r="S542" s="53"/>
      <c r="T542" s="54"/>
      <c r="U542" s="32"/>
      <c r="V542" s="32"/>
      <c r="W542" s="32"/>
      <c r="X542" s="32"/>
      <c r="Y542" s="32"/>
      <c r="Z542" s="32"/>
      <c r="AA542" s="32"/>
      <c r="AB542" s="32"/>
      <c r="AC542" s="32"/>
      <c r="AD542" s="32"/>
      <c r="AE542" s="32"/>
      <c r="AT542" s="17" t="s">
        <v>166</v>
      </c>
      <c r="AU542" s="17" t="s">
        <v>92</v>
      </c>
    </row>
    <row r="543" spans="1:65" s="2" customFormat="1" ht="24.2" customHeight="1" x14ac:dyDescent="0.2">
      <c r="A543" s="32"/>
      <c r="B543" s="137"/>
      <c r="C543" s="138" t="s">
        <v>965</v>
      </c>
      <c r="D543" s="138" t="s">
        <v>159</v>
      </c>
      <c r="E543" s="139" t="s">
        <v>966</v>
      </c>
      <c r="F543" s="140" t="s">
        <v>967</v>
      </c>
      <c r="G543" s="141" t="s">
        <v>286</v>
      </c>
      <c r="H543" s="142">
        <v>1650</v>
      </c>
      <c r="I543" s="143"/>
      <c r="J543" s="144">
        <f>ROUND(I543*H543,2)</f>
        <v>0</v>
      </c>
      <c r="K543" s="140" t="s">
        <v>163</v>
      </c>
      <c r="L543" s="33"/>
      <c r="M543" s="145" t="s">
        <v>3</v>
      </c>
      <c r="N543" s="146" t="s">
        <v>42</v>
      </c>
      <c r="O543" s="53"/>
      <c r="P543" s="147">
        <f>O543*H543</f>
        <v>0</v>
      </c>
      <c r="Q543" s="147">
        <v>0</v>
      </c>
      <c r="R543" s="147">
        <f>Q543*H543</f>
        <v>0</v>
      </c>
      <c r="S543" s="147">
        <v>7.5000000000000002E-4</v>
      </c>
      <c r="T543" s="148">
        <f>S543*H543</f>
        <v>1.2375</v>
      </c>
      <c r="U543" s="32"/>
      <c r="V543" s="32"/>
      <c r="W543" s="32"/>
      <c r="X543" s="32"/>
      <c r="Y543" s="32"/>
      <c r="Z543" s="32"/>
      <c r="AA543" s="32"/>
      <c r="AB543" s="32"/>
      <c r="AC543" s="32"/>
      <c r="AD543" s="32"/>
      <c r="AE543" s="32"/>
      <c r="AR543" s="149" t="s">
        <v>255</v>
      </c>
      <c r="AT543" s="149" t="s">
        <v>159</v>
      </c>
      <c r="AU543" s="149" t="s">
        <v>92</v>
      </c>
      <c r="AY543" s="17" t="s">
        <v>157</v>
      </c>
      <c r="BE543" s="150">
        <f>IF(N543="základní",J543,0)</f>
        <v>0</v>
      </c>
      <c r="BF543" s="150">
        <f>IF(N543="snížená",J543,0)</f>
        <v>0</v>
      </c>
      <c r="BG543" s="150">
        <f>IF(N543="zákl. přenesená",J543,0)</f>
        <v>0</v>
      </c>
      <c r="BH543" s="150">
        <f>IF(N543="sníž. přenesená",J543,0)</f>
        <v>0</v>
      </c>
      <c r="BI543" s="150">
        <f>IF(N543="nulová",J543,0)</f>
        <v>0</v>
      </c>
      <c r="BJ543" s="17" t="s">
        <v>92</v>
      </c>
      <c r="BK543" s="150">
        <f>ROUND(I543*H543,2)</f>
        <v>0</v>
      </c>
      <c r="BL543" s="17" t="s">
        <v>255</v>
      </c>
      <c r="BM543" s="149" t="s">
        <v>968</v>
      </c>
    </row>
    <row r="544" spans="1:65" s="2" customFormat="1" x14ac:dyDescent="0.2">
      <c r="A544" s="32"/>
      <c r="B544" s="33"/>
      <c r="C544" s="32"/>
      <c r="D544" s="151" t="s">
        <v>166</v>
      </c>
      <c r="E544" s="32"/>
      <c r="F544" s="152" t="s">
        <v>969</v>
      </c>
      <c r="G544" s="32"/>
      <c r="H544" s="32"/>
      <c r="I544" s="153"/>
      <c r="J544" s="32"/>
      <c r="K544" s="32"/>
      <c r="L544" s="33"/>
      <c r="M544" s="154"/>
      <c r="N544" s="155"/>
      <c r="O544" s="53"/>
      <c r="P544" s="53"/>
      <c r="Q544" s="53"/>
      <c r="R544" s="53"/>
      <c r="S544" s="53"/>
      <c r="T544" s="54"/>
      <c r="U544" s="32"/>
      <c r="V544" s="32"/>
      <c r="W544" s="32"/>
      <c r="X544" s="32"/>
      <c r="Y544" s="32"/>
      <c r="Z544" s="32"/>
      <c r="AA544" s="32"/>
      <c r="AB544" s="32"/>
      <c r="AC544" s="32"/>
      <c r="AD544" s="32"/>
      <c r="AE544" s="32"/>
      <c r="AT544" s="17" t="s">
        <v>166</v>
      </c>
      <c r="AU544" s="17" t="s">
        <v>92</v>
      </c>
    </row>
    <row r="545" spans="1:65" s="13" customFormat="1" x14ac:dyDescent="0.2">
      <c r="B545" s="156"/>
      <c r="D545" s="157" t="s">
        <v>168</v>
      </c>
      <c r="E545" s="158" t="s">
        <v>3</v>
      </c>
      <c r="F545" s="159" t="s">
        <v>970</v>
      </c>
      <c r="H545" s="158" t="s">
        <v>3</v>
      </c>
      <c r="I545" s="160"/>
      <c r="L545" s="156"/>
      <c r="M545" s="161"/>
      <c r="N545" s="162"/>
      <c r="O545" s="162"/>
      <c r="P545" s="162"/>
      <c r="Q545" s="162"/>
      <c r="R545" s="162"/>
      <c r="S545" s="162"/>
      <c r="T545" s="163"/>
      <c r="AT545" s="158" t="s">
        <v>168</v>
      </c>
      <c r="AU545" s="158" t="s">
        <v>92</v>
      </c>
      <c r="AV545" s="13" t="s">
        <v>78</v>
      </c>
      <c r="AW545" s="13" t="s">
        <v>32</v>
      </c>
      <c r="AX545" s="13" t="s">
        <v>70</v>
      </c>
      <c r="AY545" s="158" t="s">
        <v>157</v>
      </c>
    </row>
    <row r="546" spans="1:65" s="14" customFormat="1" x14ac:dyDescent="0.2">
      <c r="B546" s="164"/>
      <c r="D546" s="157" t="s">
        <v>168</v>
      </c>
      <c r="E546" s="165" t="s">
        <v>3</v>
      </c>
      <c r="F546" s="166" t="s">
        <v>924</v>
      </c>
      <c r="H546" s="167">
        <v>1650</v>
      </c>
      <c r="I546" s="168"/>
      <c r="L546" s="164"/>
      <c r="M546" s="169"/>
      <c r="N546" s="170"/>
      <c r="O546" s="170"/>
      <c r="P546" s="170"/>
      <c r="Q546" s="170"/>
      <c r="R546" s="170"/>
      <c r="S546" s="170"/>
      <c r="T546" s="171"/>
      <c r="AT546" s="165" t="s">
        <v>168</v>
      </c>
      <c r="AU546" s="165" t="s">
        <v>92</v>
      </c>
      <c r="AV546" s="14" t="s">
        <v>92</v>
      </c>
      <c r="AW546" s="14" t="s">
        <v>32</v>
      </c>
      <c r="AX546" s="14" t="s">
        <v>78</v>
      </c>
      <c r="AY546" s="165" t="s">
        <v>157</v>
      </c>
    </row>
    <row r="547" spans="1:65" s="2" customFormat="1" ht="24.2" customHeight="1" x14ac:dyDescent="0.2">
      <c r="A547" s="32"/>
      <c r="B547" s="137"/>
      <c r="C547" s="138" t="s">
        <v>971</v>
      </c>
      <c r="D547" s="138" t="s">
        <v>159</v>
      </c>
      <c r="E547" s="139" t="s">
        <v>972</v>
      </c>
      <c r="F547" s="140" t="s">
        <v>973</v>
      </c>
      <c r="G547" s="141" t="s">
        <v>286</v>
      </c>
      <c r="H547" s="142">
        <v>2470</v>
      </c>
      <c r="I547" s="143"/>
      <c r="J547" s="144">
        <f>ROUND(I547*H547,2)</f>
        <v>0</v>
      </c>
      <c r="K547" s="140" t="s">
        <v>163</v>
      </c>
      <c r="L547" s="33"/>
      <c r="M547" s="145" t="s">
        <v>3</v>
      </c>
      <c r="N547" s="146" t="s">
        <v>42</v>
      </c>
      <c r="O547" s="53"/>
      <c r="P547" s="147">
        <f>O547*H547</f>
        <v>0</v>
      </c>
      <c r="Q547" s="147">
        <v>0</v>
      </c>
      <c r="R547" s="147">
        <f>Q547*H547</f>
        <v>0</v>
      </c>
      <c r="S547" s="147">
        <v>0</v>
      </c>
      <c r="T547" s="148">
        <f>S547*H547</f>
        <v>0</v>
      </c>
      <c r="U547" s="32"/>
      <c r="V547" s="32"/>
      <c r="W547" s="32"/>
      <c r="X547" s="32"/>
      <c r="Y547" s="32"/>
      <c r="Z547" s="32"/>
      <c r="AA547" s="32"/>
      <c r="AB547" s="32"/>
      <c r="AC547" s="32"/>
      <c r="AD547" s="32"/>
      <c r="AE547" s="32"/>
      <c r="AR547" s="149" t="s">
        <v>255</v>
      </c>
      <c r="AT547" s="149" t="s">
        <v>159</v>
      </c>
      <c r="AU547" s="149" t="s">
        <v>92</v>
      </c>
      <c r="AY547" s="17" t="s">
        <v>157</v>
      </c>
      <c r="BE547" s="150">
        <f>IF(N547="základní",J547,0)</f>
        <v>0</v>
      </c>
      <c r="BF547" s="150">
        <f>IF(N547="snížená",J547,0)</f>
        <v>0</v>
      </c>
      <c r="BG547" s="150">
        <f>IF(N547="zákl. přenesená",J547,0)</f>
        <v>0</v>
      </c>
      <c r="BH547" s="150">
        <f>IF(N547="sníž. přenesená",J547,0)</f>
        <v>0</v>
      </c>
      <c r="BI547" s="150">
        <f>IF(N547="nulová",J547,0)</f>
        <v>0</v>
      </c>
      <c r="BJ547" s="17" t="s">
        <v>92</v>
      </c>
      <c r="BK547" s="150">
        <f>ROUND(I547*H547,2)</f>
        <v>0</v>
      </c>
      <c r="BL547" s="17" t="s">
        <v>255</v>
      </c>
      <c r="BM547" s="149" t="s">
        <v>974</v>
      </c>
    </row>
    <row r="548" spans="1:65" s="2" customFormat="1" x14ac:dyDescent="0.2">
      <c r="A548" s="32"/>
      <c r="B548" s="33"/>
      <c r="C548" s="32"/>
      <c r="D548" s="151" t="s">
        <v>166</v>
      </c>
      <c r="E548" s="32"/>
      <c r="F548" s="152" t="s">
        <v>975</v>
      </c>
      <c r="G548" s="32"/>
      <c r="H548" s="32"/>
      <c r="I548" s="153"/>
      <c r="J548" s="32"/>
      <c r="K548" s="32"/>
      <c r="L548" s="33"/>
      <c r="M548" s="154"/>
      <c r="N548" s="155"/>
      <c r="O548" s="53"/>
      <c r="P548" s="53"/>
      <c r="Q548" s="53"/>
      <c r="R548" s="53"/>
      <c r="S548" s="53"/>
      <c r="T548" s="54"/>
      <c r="U548" s="32"/>
      <c r="V548" s="32"/>
      <c r="W548" s="32"/>
      <c r="X548" s="32"/>
      <c r="Y548" s="32"/>
      <c r="Z548" s="32"/>
      <c r="AA548" s="32"/>
      <c r="AB548" s="32"/>
      <c r="AC548" s="32"/>
      <c r="AD548" s="32"/>
      <c r="AE548" s="32"/>
      <c r="AT548" s="17" t="s">
        <v>166</v>
      </c>
      <c r="AU548" s="17" t="s">
        <v>92</v>
      </c>
    </row>
    <row r="549" spans="1:65" s="14" customFormat="1" x14ac:dyDescent="0.2">
      <c r="B549" s="164"/>
      <c r="D549" s="157" t="s">
        <v>168</v>
      </c>
      <c r="E549" s="165" t="s">
        <v>3</v>
      </c>
      <c r="F549" s="166" t="s">
        <v>976</v>
      </c>
      <c r="H549" s="167">
        <v>2470</v>
      </c>
      <c r="I549" s="168"/>
      <c r="L549" s="164"/>
      <c r="M549" s="169"/>
      <c r="N549" s="170"/>
      <c r="O549" s="170"/>
      <c r="P549" s="170"/>
      <c r="Q549" s="170"/>
      <c r="R549" s="170"/>
      <c r="S549" s="170"/>
      <c r="T549" s="171"/>
      <c r="AT549" s="165" t="s">
        <v>168</v>
      </c>
      <c r="AU549" s="165" t="s">
        <v>92</v>
      </c>
      <c r="AV549" s="14" t="s">
        <v>92</v>
      </c>
      <c r="AW549" s="14" t="s">
        <v>32</v>
      </c>
      <c r="AX549" s="14" t="s">
        <v>78</v>
      </c>
      <c r="AY549" s="165" t="s">
        <v>157</v>
      </c>
    </row>
    <row r="550" spans="1:65" s="2" customFormat="1" ht="16.5" customHeight="1" x14ac:dyDescent="0.2">
      <c r="A550" s="32"/>
      <c r="B550" s="137"/>
      <c r="C550" s="172" t="s">
        <v>977</v>
      </c>
      <c r="D550" s="172" t="s">
        <v>215</v>
      </c>
      <c r="E550" s="173" t="s">
        <v>978</v>
      </c>
      <c r="F550" s="174" t="s">
        <v>979</v>
      </c>
      <c r="G550" s="175" t="s">
        <v>286</v>
      </c>
      <c r="H550" s="176">
        <v>1631.7</v>
      </c>
      <c r="I550" s="177"/>
      <c r="J550" s="178">
        <f>ROUND(I550*H550,2)</f>
        <v>0</v>
      </c>
      <c r="K550" s="174" t="s">
        <v>163</v>
      </c>
      <c r="L550" s="179"/>
      <c r="M550" s="180" t="s">
        <v>3</v>
      </c>
      <c r="N550" s="181" t="s">
        <v>42</v>
      </c>
      <c r="O550" s="53"/>
      <c r="P550" s="147">
        <f>O550*H550</f>
        <v>0</v>
      </c>
      <c r="Q550" s="147">
        <v>8.9999999999999998E-4</v>
      </c>
      <c r="R550" s="147">
        <f>Q550*H550</f>
        <v>1.4685299999999999</v>
      </c>
      <c r="S550" s="147">
        <v>0</v>
      </c>
      <c r="T550" s="148">
        <f>S550*H550</f>
        <v>0</v>
      </c>
      <c r="U550" s="32"/>
      <c r="V550" s="32"/>
      <c r="W550" s="32"/>
      <c r="X550" s="32"/>
      <c r="Y550" s="32"/>
      <c r="Z550" s="32"/>
      <c r="AA550" s="32"/>
      <c r="AB550" s="32"/>
      <c r="AC550" s="32"/>
      <c r="AD550" s="32"/>
      <c r="AE550" s="32"/>
      <c r="AR550" s="149" t="s">
        <v>349</v>
      </c>
      <c r="AT550" s="149" t="s">
        <v>215</v>
      </c>
      <c r="AU550" s="149" t="s">
        <v>92</v>
      </c>
      <c r="AY550" s="17" t="s">
        <v>157</v>
      </c>
      <c r="BE550" s="150">
        <f>IF(N550="základní",J550,0)</f>
        <v>0</v>
      </c>
      <c r="BF550" s="150">
        <f>IF(N550="snížená",J550,0)</f>
        <v>0</v>
      </c>
      <c r="BG550" s="150">
        <f>IF(N550="zákl. přenesená",J550,0)</f>
        <v>0</v>
      </c>
      <c r="BH550" s="150">
        <f>IF(N550="sníž. přenesená",J550,0)</f>
        <v>0</v>
      </c>
      <c r="BI550" s="150">
        <f>IF(N550="nulová",J550,0)</f>
        <v>0</v>
      </c>
      <c r="BJ550" s="17" t="s">
        <v>92</v>
      </c>
      <c r="BK550" s="150">
        <f>ROUND(I550*H550,2)</f>
        <v>0</v>
      </c>
      <c r="BL550" s="17" t="s">
        <v>255</v>
      </c>
      <c r="BM550" s="149" t="s">
        <v>980</v>
      </c>
    </row>
    <row r="551" spans="1:65" s="14" customFormat="1" x14ac:dyDescent="0.2">
      <c r="B551" s="164"/>
      <c r="D551" s="157" t="s">
        <v>168</v>
      </c>
      <c r="F551" s="166" t="s">
        <v>981</v>
      </c>
      <c r="H551" s="167">
        <v>1631.7</v>
      </c>
      <c r="I551" s="168"/>
      <c r="L551" s="164"/>
      <c r="M551" s="169"/>
      <c r="N551" s="170"/>
      <c r="O551" s="170"/>
      <c r="P551" s="170"/>
      <c r="Q551" s="170"/>
      <c r="R551" s="170"/>
      <c r="S551" s="170"/>
      <c r="T551" s="171"/>
      <c r="AT551" s="165" t="s">
        <v>168</v>
      </c>
      <c r="AU551" s="165" t="s">
        <v>92</v>
      </c>
      <c r="AV551" s="14" t="s">
        <v>92</v>
      </c>
      <c r="AW551" s="14" t="s">
        <v>4</v>
      </c>
      <c r="AX551" s="14" t="s">
        <v>78</v>
      </c>
      <c r="AY551" s="165" t="s">
        <v>157</v>
      </c>
    </row>
    <row r="552" spans="1:65" s="209" customFormat="1" ht="16.5" customHeight="1" x14ac:dyDescent="0.2">
      <c r="B552" s="234"/>
      <c r="C552" s="251">
        <v>303</v>
      </c>
      <c r="D552" s="251" t="s">
        <v>159</v>
      </c>
      <c r="E552" s="252" t="s">
        <v>3127</v>
      </c>
      <c r="F552" s="250" t="s">
        <v>3128</v>
      </c>
      <c r="G552" s="253" t="s">
        <v>3125</v>
      </c>
      <c r="H552" s="254"/>
      <c r="I552" s="255"/>
      <c r="J552" s="256">
        <f>ROUND(I552*H552,2)</f>
        <v>0</v>
      </c>
      <c r="K552" s="249" t="s">
        <v>163</v>
      </c>
      <c r="L552" s="213"/>
      <c r="M552" s="257" t="s">
        <v>3</v>
      </c>
      <c r="N552" s="258" t="s">
        <v>42</v>
      </c>
      <c r="P552" s="259">
        <f>O552*H552</f>
        <v>0</v>
      </c>
      <c r="Q552" s="259">
        <v>4.0000000000000003E-5</v>
      </c>
      <c r="R552" s="259">
        <f>Q552*H552</f>
        <v>0</v>
      </c>
      <c r="S552" s="259">
        <v>0</v>
      </c>
      <c r="T552" s="260">
        <f>S552*H552</f>
        <v>0</v>
      </c>
      <c r="AR552" s="261" t="s">
        <v>255</v>
      </c>
      <c r="AT552" s="261" t="s">
        <v>159</v>
      </c>
      <c r="AU552" s="261" t="s">
        <v>92</v>
      </c>
      <c r="AY552" s="242" t="s">
        <v>157</v>
      </c>
      <c r="BE552" s="243">
        <f>IF(N552="základní",J552,0)</f>
        <v>0</v>
      </c>
      <c r="BF552" s="243">
        <f>IF(N552="snížená",J552,0)</f>
        <v>0</v>
      </c>
      <c r="BG552" s="243">
        <f>IF(N552="zákl. přenesená",J552,0)</f>
        <v>0</v>
      </c>
      <c r="BH552" s="243">
        <f>IF(N552="sníž. přenesená",J552,0)</f>
        <v>0</v>
      </c>
      <c r="BI552" s="243">
        <f>IF(N552="nulová",J552,0)</f>
        <v>0</v>
      </c>
      <c r="BJ552" s="242" t="s">
        <v>92</v>
      </c>
      <c r="BK552" s="243">
        <f>ROUND(I552*H552,2)</f>
        <v>0</v>
      </c>
      <c r="BL552" s="242" t="s">
        <v>255</v>
      </c>
      <c r="BM552" s="261" t="s">
        <v>3126</v>
      </c>
    </row>
    <row r="553" spans="1:65" s="12" customFormat="1" ht="22.9" customHeight="1" x14ac:dyDescent="0.2">
      <c r="B553" s="124"/>
      <c r="D553" s="125" t="s">
        <v>69</v>
      </c>
      <c r="E553" s="135" t="s">
        <v>982</v>
      </c>
      <c r="F553" s="135" t="s">
        <v>983</v>
      </c>
      <c r="I553" s="127"/>
      <c r="J553" s="136">
        <f>BK553</f>
        <v>0</v>
      </c>
      <c r="L553" s="124"/>
      <c r="M553" s="129"/>
      <c r="N553" s="130"/>
      <c r="O553" s="130"/>
      <c r="P553" s="131">
        <f>SUM(P554:P555)</f>
        <v>0</v>
      </c>
      <c r="Q553" s="130"/>
      <c r="R553" s="131">
        <f>SUM(R554:R555)</f>
        <v>8.879999999999999E-3</v>
      </c>
      <c r="S553" s="130"/>
      <c r="T553" s="132">
        <f>SUM(T554:T555)</f>
        <v>0</v>
      </c>
      <c r="AR553" s="125" t="s">
        <v>92</v>
      </c>
      <c r="AT553" s="133" t="s">
        <v>69</v>
      </c>
      <c r="AU553" s="133" t="s">
        <v>78</v>
      </c>
      <c r="AY553" s="125" t="s">
        <v>157</v>
      </c>
      <c r="BK553" s="134">
        <f>SUM(BK554:BK555)</f>
        <v>0</v>
      </c>
    </row>
    <row r="554" spans="1:65" s="2" customFormat="1" ht="16.5" customHeight="1" x14ac:dyDescent="0.2">
      <c r="A554" s="32"/>
      <c r="B554" s="137"/>
      <c r="C554" s="138" t="s">
        <v>984</v>
      </c>
      <c r="D554" s="138" t="s">
        <v>159</v>
      </c>
      <c r="E554" s="139" t="s">
        <v>985</v>
      </c>
      <c r="F554" s="140" t="s">
        <v>986</v>
      </c>
      <c r="G554" s="141" t="s">
        <v>341</v>
      </c>
      <c r="H554" s="142">
        <v>6</v>
      </c>
      <c r="I554" s="143"/>
      <c r="J554" s="144">
        <f>ROUND(I554*H554,2)</f>
        <v>0</v>
      </c>
      <c r="K554" s="140" t="s">
        <v>163</v>
      </c>
      <c r="L554" s="33"/>
      <c r="M554" s="145" t="s">
        <v>3</v>
      </c>
      <c r="N554" s="146" t="s">
        <v>42</v>
      </c>
      <c r="O554" s="53"/>
      <c r="P554" s="147">
        <f>O554*H554</f>
        <v>0</v>
      </c>
      <c r="Q554" s="147">
        <v>1.48E-3</v>
      </c>
      <c r="R554" s="147">
        <f>Q554*H554</f>
        <v>8.879999999999999E-3</v>
      </c>
      <c r="S554" s="147">
        <v>0</v>
      </c>
      <c r="T554" s="148">
        <f>S554*H554</f>
        <v>0</v>
      </c>
      <c r="U554" s="32"/>
      <c r="V554" s="32"/>
      <c r="W554" s="32"/>
      <c r="X554" s="32"/>
      <c r="Y554" s="32"/>
      <c r="Z554" s="32"/>
      <c r="AA554" s="32"/>
      <c r="AB554" s="32"/>
      <c r="AC554" s="32"/>
      <c r="AD554" s="32"/>
      <c r="AE554" s="32"/>
      <c r="AR554" s="149" t="s">
        <v>255</v>
      </c>
      <c r="AT554" s="149" t="s">
        <v>159</v>
      </c>
      <c r="AU554" s="149" t="s">
        <v>92</v>
      </c>
      <c r="AY554" s="17" t="s">
        <v>157</v>
      </c>
      <c r="BE554" s="150">
        <f>IF(N554="základní",J554,0)</f>
        <v>0</v>
      </c>
      <c r="BF554" s="150">
        <f>IF(N554="snížená",J554,0)</f>
        <v>0</v>
      </c>
      <c r="BG554" s="150">
        <f>IF(N554="zákl. přenesená",J554,0)</f>
        <v>0</v>
      </c>
      <c r="BH554" s="150">
        <f>IF(N554="sníž. přenesená",J554,0)</f>
        <v>0</v>
      </c>
      <c r="BI554" s="150">
        <f>IF(N554="nulová",J554,0)</f>
        <v>0</v>
      </c>
      <c r="BJ554" s="17" t="s">
        <v>92</v>
      </c>
      <c r="BK554" s="150">
        <f>ROUND(I554*H554,2)</f>
        <v>0</v>
      </c>
      <c r="BL554" s="17" t="s">
        <v>255</v>
      </c>
      <c r="BM554" s="149" t="s">
        <v>987</v>
      </c>
    </row>
    <row r="555" spans="1:65" s="2" customFormat="1" x14ac:dyDescent="0.2">
      <c r="A555" s="32"/>
      <c r="B555" s="33"/>
      <c r="C555" s="32"/>
      <c r="D555" s="151" t="s">
        <v>166</v>
      </c>
      <c r="E555" s="32"/>
      <c r="F555" s="152" t="s">
        <v>988</v>
      </c>
      <c r="G555" s="32"/>
      <c r="H555" s="32"/>
      <c r="I555" s="153"/>
      <c r="J555" s="32"/>
      <c r="K555" s="32"/>
      <c r="L555" s="33"/>
      <c r="M555" s="154"/>
      <c r="N555" s="155"/>
      <c r="O555" s="53"/>
      <c r="P555" s="53"/>
      <c r="Q555" s="53"/>
      <c r="R555" s="53"/>
      <c r="S555" s="53"/>
      <c r="T555" s="54"/>
      <c r="U555" s="32"/>
      <c r="V555" s="32"/>
      <c r="W555" s="32"/>
      <c r="X555" s="32"/>
      <c r="Y555" s="32"/>
      <c r="Z555" s="32"/>
      <c r="AA555" s="32"/>
      <c r="AB555" s="32"/>
      <c r="AC555" s="32"/>
      <c r="AD555" s="32"/>
      <c r="AE555" s="32"/>
      <c r="AT555" s="17" t="s">
        <v>166</v>
      </c>
      <c r="AU555" s="17" t="s">
        <v>92</v>
      </c>
    </row>
    <row r="556" spans="1:65" s="209" customFormat="1" ht="16.5" customHeight="1" x14ac:dyDescent="0.2">
      <c r="B556" s="234"/>
      <c r="C556" s="251">
        <v>304</v>
      </c>
      <c r="D556" s="251" t="s">
        <v>159</v>
      </c>
      <c r="E556" s="252" t="s">
        <v>3149</v>
      </c>
      <c r="F556" s="250" t="s">
        <v>3150</v>
      </c>
      <c r="G556" s="253" t="s">
        <v>3125</v>
      </c>
      <c r="H556" s="254"/>
      <c r="I556" s="255"/>
      <c r="J556" s="256">
        <f>ROUND(I556*H556,2)</f>
        <v>0</v>
      </c>
      <c r="K556" s="249" t="s">
        <v>163</v>
      </c>
      <c r="L556" s="213"/>
      <c r="M556" s="257" t="s">
        <v>3</v>
      </c>
      <c r="N556" s="258" t="s">
        <v>42</v>
      </c>
      <c r="P556" s="259">
        <f>O556*H556</f>
        <v>0</v>
      </c>
      <c r="Q556" s="259">
        <v>4.0000000000000003E-5</v>
      </c>
      <c r="R556" s="259">
        <f>Q556*H556</f>
        <v>0</v>
      </c>
      <c r="S556" s="259">
        <v>0</v>
      </c>
      <c r="T556" s="260">
        <f>S556*H556</f>
        <v>0</v>
      </c>
      <c r="AR556" s="261" t="s">
        <v>255</v>
      </c>
      <c r="AT556" s="261" t="s">
        <v>159</v>
      </c>
      <c r="AU556" s="261" t="s">
        <v>92</v>
      </c>
      <c r="AY556" s="242" t="s">
        <v>157</v>
      </c>
      <c r="BE556" s="243">
        <f>IF(N556="základní",J556,0)</f>
        <v>0</v>
      </c>
      <c r="BF556" s="243">
        <f>IF(N556="snížená",J556,0)</f>
        <v>0</v>
      </c>
      <c r="BG556" s="243">
        <f>IF(N556="zákl. přenesená",J556,0)</f>
        <v>0</v>
      </c>
      <c r="BH556" s="243">
        <f>IF(N556="sníž. přenesená",J556,0)</f>
        <v>0</v>
      </c>
      <c r="BI556" s="243">
        <f>IF(N556="nulová",J556,0)</f>
        <v>0</v>
      </c>
      <c r="BJ556" s="242" t="s">
        <v>92</v>
      </c>
      <c r="BK556" s="243">
        <f>ROUND(I556*H556,2)</f>
        <v>0</v>
      </c>
      <c r="BL556" s="242" t="s">
        <v>255</v>
      </c>
      <c r="BM556" s="261" t="s">
        <v>3126</v>
      </c>
    </row>
    <row r="557" spans="1:65" s="12" customFormat="1" ht="22.9" customHeight="1" x14ac:dyDescent="0.2">
      <c r="B557" s="124"/>
      <c r="D557" s="125" t="s">
        <v>69</v>
      </c>
      <c r="E557" s="135" t="s">
        <v>989</v>
      </c>
      <c r="F557" s="135" t="s">
        <v>990</v>
      </c>
      <c r="I557" s="127"/>
      <c r="J557" s="136">
        <f>BK557</f>
        <v>0</v>
      </c>
      <c r="L557" s="124"/>
      <c r="M557" s="129"/>
      <c r="N557" s="130"/>
      <c r="O557" s="130"/>
      <c r="P557" s="131">
        <f>SUM(P558:P592)</f>
        <v>0</v>
      </c>
      <c r="Q557" s="130"/>
      <c r="R557" s="131">
        <f>SUM(R558:R592)</f>
        <v>0</v>
      </c>
      <c r="S557" s="130"/>
      <c r="T557" s="132">
        <f>SUM(T558:T592)</f>
        <v>0</v>
      </c>
      <c r="AR557" s="125" t="s">
        <v>92</v>
      </c>
      <c r="AT557" s="133" t="s">
        <v>69</v>
      </c>
      <c r="AU557" s="133" t="s">
        <v>78</v>
      </c>
      <c r="AY557" s="125" t="s">
        <v>157</v>
      </c>
      <c r="BK557" s="134">
        <f>SUM(BK558:BK592)</f>
        <v>0</v>
      </c>
    </row>
    <row r="558" spans="1:65" s="2" customFormat="1" ht="24.2" customHeight="1" x14ac:dyDescent="0.2">
      <c r="A558" s="32"/>
      <c r="B558" s="137"/>
      <c r="C558" s="138" t="s">
        <v>991</v>
      </c>
      <c r="D558" s="138" t="s">
        <v>159</v>
      </c>
      <c r="E558" s="139" t="s">
        <v>992</v>
      </c>
      <c r="F558" s="140" t="s">
        <v>993</v>
      </c>
      <c r="G558" s="141" t="s">
        <v>341</v>
      </c>
      <c r="H558" s="142">
        <v>3</v>
      </c>
      <c r="I558" s="143"/>
      <c r="J558" s="144">
        <f t="shared" ref="J558:J592" si="10">ROUND(I558*H558,2)</f>
        <v>0</v>
      </c>
      <c r="K558" s="140" t="s">
        <v>3</v>
      </c>
      <c r="L558" s="33"/>
      <c r="M558" s="145" t="s">
        <v>3</v>
      </c>
      <c r="N558" s="146" t="s">
        <v>42</v>
      </c>
      <c r="O558" s="53"/>
      <c r="P558" s="147">
        <f t="shared" ref="P558:P592" si="11">O558*H558</f>
        <v>0</v>
      </c>
      <c r="Q558" s="147">
        <v>0</v>
      </c>
      <c r="R558" s="147">
        <f t="shared" ref="R558:R592" si="12">Q558*H558</f>
        <v>0</v>
      </c>
      <c r="S558" s="147">
        <v>0</v>
      </c>
      <c r="T558" s="148">
        <f t="shared" ref="T558:T592" si="13">S558*H558</f>
        <v>0</v>
      </c>
      <c r="U558" s="32"/>
      <c r="V558" s="32"/>
      <c r="W558" s="32"/>
      <c r="X558" s="32"/>
      <c r="Y558" s="32"/>
      <c r="Z558" s="32"/>
      <c r="AA558" s="32"/>
      <c r="AB558" s="32"/>
      <c r="AC558" s="32"/>
      <c r="AD558" s="32"/>
      <c r="AE558" s="32"/>
      <c r="AR558" s="149" t="s">
        <v>255</v>
      </c>
      <c r="AT558" s="149" t="s">
        <v>159</v>
      </c>
      <c r="AU558" s="149" t="s">
        <v>92</v>
      </c>
      <c r="AY558" s="17" t="s">
        <v>157</v>
      </c>
      <c r="BE558" s="150">
        <f t="shared" ref="BE558:BE592" si="14">IF(N558="základní",J558,0)</f>
        <v>0</v>
      </c>
      <c r="BF558" s="150">
        <f t="shared" ref="BF558:BF592" si="15">IF(N558="snížená",J558,0)</f>
        <v>0</v>
      </c>
      <c r="BG558" s="150">
        <f t="shared" ref="BG558:BG592" si="16">IF(N558="zákl. přenesená",J558,0)</f>
        <v>0</v>
      </c>
      <c r="BH558" s="150">
        <f t="shared" ref="BH558:BH592" si="17">IF(N558="sníž. přenesená",J558,0)</f>
        <v>0</v>
      </c>
      <c r="BI558" s="150">
        <f t="shared" ref="BI558:BI592" si="18">IF(N558="nulová",J558,0)</f>
        <v>0</v>
      </c>
      <c r="BJ558" s="17" t="s">
        <v>92</v>
      </c>
      <c r="BK558" s="150">
        <f t="shared" ref="BK558:BK592" si="19">ROUND(I558*H558,2)</f>
        <v>0</v>
      </c>
      <c r="BL558" s="17" t="s">
        <v>255</v>
      </c>
      <c r="BM558" s="149" t="s">
        <v>994</v>
      </c>
    </row>
    <row r="559" spans="1:65" s="2" customFormat="1" ht="16.5" customHeight="1" x14ac:dyDescent="0.2">
      <c r="A559" s="32"/>
      <c r="B559" s="137"/>
      <c r="C559" s="138" t="s">
        <v>995</v>
      </c>
      <c r="D559" s="138" t="s">
        <v>159</v>
      </c>
      <c r="E559" s="139" t="s">
        <v>996</v>
      </c>
      <c r="F559" s="140" t="s">
        <v>997</v>
      </c>
      <c r="G559" s="141" t="s">
        <v>341</v>
      </c>
      <c r="H559" s="142">
        <v>1</v>
      </c>
      <c r="I559" s="143"/>
      <c r="J559" s="144">
        <f t="shared" si="10"/>
        <v>0</v>
      </c>
      <c r="K559" s="140" t="s">
        <v>3</v>
      </c>
      <c r="L559" s="33"/>
      <c r="M559" s="145" t="s">
        <v>3</v>
      </c>
      <c r="N559" s="146" t="s">
        <v>42</v>
      </c>
      <c r="O559" s="53"/>
      <c r="P559" s="147">
        <f t="shared" si="11"/>
        <v>0</v>
      </c>
      <c r="Q559" s="147">
        <v>0</v>
      </c>
      <c r="R559" s="147">
        <f t="shared" si="12"/>
        <v>0</v>
      </c>
      <c r="S559" s="147">
        <v>0</v>
      </c>
      <c r="T559" s="148">
        <f t="shared" si="13"/>
        <v>0</v>
      </c>
      <c r="U559" s="32"/>
      <c r="V559" s="32"/>
      <c r="W559" s="32"/>
      <c r="X559" s="32"/>
      <c r="Y559" s="32"/>
      <c r="Z559" s="32"/>
      <c r="AA559" s="32"/>
      <c r="AB559" s="32"/>
      <c r="AC559" s="32"/>
      <c r="AD559" s="32"/>
      <c r="AE559" s="32"/>
      <c r="AR559" s="149" t="s">
        <v>255</v>
      </c>
      <c r="AT559" s="149" t="s">
        <v>159</v>
      </c>
      <c r="AU559" s="149" t="s">
        <v>92</v>
      </c>
      <c r="AY559" s="17" t="s">
        <v>157</v>
      </c>
      <c r="BE559" s="150">
        <f t="shared" si="14"/>
        <v>0</v>
      </c>
      <c r="BF559" s="150">
        <f t="shared" si="15"/>
        <v>0</v>
      </c>
      <c r="BG559" s="150">
        <f t="shared" si="16"/>
        <v>0</v>
      </c>
      <c r="BH559" s="150">
        <f t="shared" si="17"/>
        <v>0</v>
      </c>
      <c r="BI559" s="150">
        <f t="shared" si="18"/>
        <v>0</v>
      </c>
      <c r="BJ559" s="17" t="s">
        <v>92</v>
      </c>
      <c r="BK559" s="150">
        <f t="shared" si="19"/>
        <v>0</v>
      </c>
      <c r="BL559" s="17" t="s">
        <v>255</v>
      </c>
      <c r="BM559" s="149" t="s">
        <v>998</v>
      </c>
    </row>
    <row r="560" spans="1:65" s="2" customFormat="1" ht="16.5" customHeight="1" x14ac:dyDescent="0.2">
      <c r="A560" s="32"/>
      <c r="B560" s="137"/>
      <c r="C560" s="138" t="s">
        <v>999</v>
      </c>
      <c r="D560" s="138" t="s">
        <v>159</v>
      </c>
      <c r="E560" s="139" t="s">
        <v>1000</v>
      </c>
      <c r="F560" s="140" t="s">
        <v>1001</v>
      </c>
      <c r="G560" s="141" t="s">
        <v>341</v>
      </c>
      <c r="H560" s="142">
        <v>1</v>
      </c>
      <c r="I560" s="143"/>
      <c r="J560" s="144">
        <f t="shared" si="10"/>
        <v>0</v>
      </c>
      <c r="K560" s="140" t="s">
        <v>3</v>
      </c>
      <c r="L560" s="33"/>
      <c r="M560" s="145" t="s">
        <v>3</v>
      </c>
      <c r="N560" s="146" t="s">
        <v>42</v>
      </c>
      <c r="O560" s="53"/>
      <c r="P560" s="147">
        <f t="shared" si="11"/>
        <v>0</v>
      </c>
      <c r="Q560" s="147">
        <v>0</v>
      </c>
      <c r="R560" s="147">
        <f t="shared" si="12"/>
        <v>0</v>
      </c>
      <c r="S560" s="147">
        <v>0</v>
      </c>
      <c r="T560" s="148">
        <f t="shared" si="13"/>
        <v>0</v>
      </c>
      <c r="U560" s="32"/>
      <c r="V560" s="32"/>
      <c r="W560" s="32"/>
      <c r="X560" s="32"/>
      <c r="Y560" s="32"/>
      <c r="Z560" s="32"/>
      <c r="AA560" s="32"/>
      <c r="AB560" s="32"/>
      <c r="AC560" s="32"/>
      <c r="AD560" s="32"/>
      <c r="AE560" s="32"/>
      <c r="AR560" s="149" t="s">
        <v>255</v>
      </c>
      <c r="AT560" s="149" t="s">
        <v>159</v>
      </c>
      <c r="AU560" s="149" t="s">
        <v>92</v>
      </c>
      <c r="AY560" s="17" t="s">
        <v>157</v>
      </c>
      <c r="BE560" s="150">
        <f t="shared" si="14"/>
        <v>0</v>
      </c>
      <c r="BF560" s="150">
        <f t="shared" si="15"/>
        <v>0</v>
      </c>
      <c r="BG560" s="150">
        <f t="shared" si="16"/>
        <v>0</v>
      </c>
      <c r="BH560" s="150">
        <f t="shared" si="17"/>
        <v>0</v>
      </c>
      <c r="BI560" s="150">
        <f t="shared" si="18"/>
        <v>0</v>
      </c>
      <c r="BJ560" s="17" t="s">
        <v>92</v>
      </c>
      <c r="BK560" s="150">
        <f t="shared" si="19"/>
        <v>0</v>
      </c>
      <c r="BL560" s="17" t="s">
        <v>255</v>
      </c>
      <c r="BM560" s="149" t="s">
        <v>1002</v>
      </c>
    </row>
    <row r="561" spans="1:65" s="2" customFormat="1" ht="24.2" customHeight="1" x14ac:dyDescent="0.2">
      <c r="A561" s="32"/>
      <c r="B561" s="137"/>
      <c r="C561" s="138" t="s">
        <v>1003</v>
      </c>
      <c r="D561" s="138" t="s">
        <v>159</v>
      </c>
      <c r="E561" s="139" t="s">
        <v>1004</v>
      </c>
      <c r="F561" s="140" t="s">
        <v>1005</v>
      </c>
      <c r="G561" s="141" t="s">
        <v>341</v>
      </c>
      <c r="H561" s="142">
        <v>2</v>
      </c>
      <c r="I561" s="143"/>
      <c r="J561" s="144">
        <f t="shared" si="10"/>
        <v>0</v>
      </c>
      <c r="K561" s="140" t="s">
        <v>3</v>
      </c>
      <c r="L561" s="33"/>
      <c r="M561" s="145" t="s">
        <v>3</v>
      </c>
      <c r="N561" s="146" t="s">
        <v>42</v>
      </c>
      <c r="O561" s="53"/>
      <c r="P561" s="147">
        <f t="shared" si="11"/>
        <v>0</v>
      </c>
      <c r="Q561" s="147">
        <v>0</v>
      </c>
      <c r="R561" s="147">
        <f t="shared" si="12"/>
        <v>0</v>
      </c>
      <c r="S561" s="147">
        <v>0</v>
      </c>
      <c r="T561" s="148">
        <f t="shared" si="13"/>
        <v>0</v>
      </c>
      <c r="U561" s="32"/>
      <c r="V561" s="32"/>
      <c r="W561" s="32"/>
      <c r="X561" s="32"/>
      <c r="Y561" s="32"/>
      <c r="Z561" s="32"/>
      <c r="AA561" s="32"/>
      <c r="AB561" s="32"/>
      <c r="AC561" s="32"/>
      <c r="AD561" s="32"/>
      <c r="AE561" s="32"/>
      <c r="AR561" s="149" t="s">
        <v>255</v>
      </c>
      <c r="AT561" s="149" t="s">
        <v>159</v>
      </c>
      <c r="AU561" s="149" t="s">
        <v>92</v>
      </c>
      <c r="AY561" s="17" t="s">
        <v>157</v>
      </c>
      <c r="BE561" s="150">
        <f t="shared" si="14"/>
        <v>0</v>
      </c>
      <c r="BF561" s="150">
        <f t="shared" si="15"/>
        <v>0</v>
      </c>
      <c r="BG561" s="150">
        <f t="shared" si="16"/>
        <v>0</v>
      </c>
      <c r="BH561" s="150">
        <f t="shared" si="17"/>
        <v>0</v>
      </c>
      <c r="BI561" s="150">
        <f t="shared" si="18"/>
        <v>0</v>
      </c>
      <c r="BJ561" s="17" t="s">
        <v>92</v>
      </c>
      <c r="BK561" s="150">
        <f t="shared" si="19"/>
        <v>0</v>
      </c>
      <c r="BL561" s="17" t="s">
        <v>255</v>
      </c>
      <c r="BM561" s="149" t="s">
        <v>1006</v>
      </c>
    </row>
    <row r="562" spans="1:65" s="2" customFormat="1" ht="24.2" customHeight="1" x14ac:dyDescent="0.2">
      <c r="A562" s="32"/>
      <c r="B562" s="137"/>
      <c r="C562" s="138" t="s">
        <v>1007</v>
      </c>
      <c r="D562" s="138" t="s">
        <v>159</v>
      </c>
      <c r="E562" s="139" t="s">
        <v>1008</v>
      </c>
      <c r="F562" s="140" t="s">
        <v>1009</v>
      </c>
      <c r="G562" s="141" t="s">
        <v>341</v>
      </c>
      <c r="H562" s="142">
        <v>2</v>
      </c>
      <c r="I562" s="143"/>
      <c r="J562" s="144">
        <f t="shared" si="10"/>
        <v>0</v>
      </c>
      <c r="K562" s="140" t="s">
        <v>3</v>
      </c>
      <c r="L562" s="33"/>
      <c r="M562" s="145" t="s">
        <v>3</v>
      </c>
      <c r="N562" s="146" t="s">
        <v>42</v>
      </c>
      <c r="O562" s="53"/>
      <c r="P562" s="147">
        <f t="shared" si="11"/>
        <v>0</v>
      </c>
      <c r="Q562" s="147">
        <v>0</v>
      </c>
      <c r="R562" s="147">
        <f t="shared" si="12"/>
        <v>0</v>
      </c>
      <c r="S562" s="147">
        <v>0</v>
      </c>
      <c r="T562" s="148">
        <f t="shared" si="13"/>
        <v>0</v>
      </c>
      <c r="U562" s="32"/>
      <c r="V562" s="32"/>
      <c r="W562" s="32"/>
      <c r="X562" s="32"/>
      <c r="Y562" s="32"/>
      <c r="Z562" s="32"/>
      <c r="AA562" s="32"/>
      <c r="AB562" s="32"/>
      <c r="AC562" s="32"/>
      <c r="AD562" s="32"/>
      <c r="AE562" s="32"/>
      <c r="AR562" s="149" t="s">
        <v>255</v>
      </c>
      <c r="AT562" s="149" t="s">
        <v>159</v>
      </c>
      <c r="AU562" s="149" t="s">
        <v>92</v>
      </c>
      <c r="AY562" s="17" t="s">
        <v>157</v>
      </c>
      <c r="BE562" s="150">
        <f t="shared" si="14"/>
        <v>0</v>
      </c>
      <c r="BF562" s="150">
        <f t="shared" si="15"/>
        <v>0</v>
      </c>
      <c r="BG562" s="150">
        <f t="shared" si="16"/>
        <v>0</v>
      </c>
      <c r="BH562" s="150">
        <f t="shared" si="17"/>
        <v>0</v>
      </c>
      <c r="BI562" s="150">
        <f t="shared" si="18"/>
        <v>0</v>
      </c>
      <c r="BJ562" s="17" t="s">
        <v>92</v>
      </c>
      <c r="BK562" s="150">
        <f t="shared" si="19"/>
        <v>0</v>
      </c>
      <c r="BL562" s="17" t="s">
        <v>255</v>
      </c>
      <c r="BM562" s="149" t="s">
        <v>1010</v>
      </c>
    </row>
    <row r="563" spans="1:65" s="2" customFormat="1" ht="21.75" customHeight="1" x14ac:dyDescent="0.2">
      <c r="A563" s="32"/>
      <c r="B563" s="137"/>
      <c r="C563" s="138" t="s">
        <v>1011</v>
      </c>
      <c r="D563" s="138" t="s">
        <v>159</v>
      </c>
      <c r="E563" s="139" t="s">
        <v>1012</v>
      </c>
      <c r="F563" s="140" t="s">
        <v>1013</v>
      </c>
      <c r="G563" s="141" t="s">
        <v>341</v>
      </c>
      <c r="H563" s="142">
        <v>1</v>
      </c>
      <c r="I563" s="143"/>
      <c r="J563" s="144">
        <f t="shared" si="10"/>
        <v>0</v>
      </c>
      <c r="K563" s="140" t="s">
        <v>3</v>
      </c>
      <c r="L563" s="33"/>
      <c r="M563" s="145" t="s">
        <v>3</v>
      </c>
      <c r="N563" s="146" t="s">
        <v>42</v>
      </c>
      <c r="O563" s="53"/>
      <c r="P563" s="147">
        <f t="shared" si="11"/>
        <v>0</v>
      </c>
      <c r="Q563" s="147">
        <v>0</v>
      </c>
      <c r="R563" s="147">
        <f t="shared" si="12"/>
        <v>0</v>
      </c>
      <c r="S563" s="147">
        <v>0</v>
      </c>
      <c r="T563" s="148">
        <f t="shared" si="13"/>
        <v>0</v>
      </c>
      <c r="U563" s="32"/>
      <c r="V563" s="32"/>
      <c r="W563" s="32"/>
      <c r="X563" s="32"/>
      <c r="Y563" s="32"/>
      <c r="Z563" s="32"/>
      <c r="AA563" s="32"/>
      <c r="AB563" s="32"/>
      <c r="AC563" s="32"/>
      <c r="AD563" s="32"/>
      <c r="AE563" s="32"/>
      <c r="AR563" s="149" t="s">
        <v>255</v>
      </c>
      <c r="AT563" s="149" t="s">
        <v>159</v>
      </c>
      <c r="AU563" s="149" t="s">
        <v>92</v>
      </c>
      <c r="AY563" s="17" t="s">
        <v>157</v>
      </c>
      <c r="BE563" s="150">
        <f t="shared" si="14"/>
        <v>0</v>
      </c>
      <c r="BF563" s="150">
        <f t="shared" si="15"/>
        <v>0</v>
      </c>
      <c r="BG563" s="150">
        <f t="shared" si="16"/>
        <v>0</v>
      </c>
      <c r="BH563" s="150">
        <f t="shared" si="17"/>
        <v>0</v>
      </c>
      <c r="BI563" s="150">
        <f t="shared" si="18"/>
        <v>0</v>
      </c>
      <c r="BJ563" s="17" t="s">
        <v>92</v>
      </c>
      <c r="BK563" s="150">
        <f t="shared" si="19"/>
        <v>0</v>
      </c>
      <c r="BL563" s="17" t="s">
        <v>255</v>
      </c>
      <c r="BM563" s="149" t="s">
        <v>1014</v>
      </c>
    </row>
    <row r="564" spans="1:65" s="2" customFormat="1" ht="16.5" customHeight="1" x14ac:dyDescent="0.2">
      <c r="A564" s="32"/>
      <c r="B564" s="137"/>
      <c r="C564" s="138" t="s">
        <v>1015</v>
      </c>
      <c r="D564" s="138" t="s">
        <v>159</v>
      </c>
      <c r="E564" s="139" t="s">
        <v>1016</v>
      </c>
      <c r="F564" s="140" t="s">
        <v>1017</v>
      </c>
      <c r="G564" s="141" t="s">
        <v>341</v>
      </c>
      <c r="H564" s="142">
        <v>1</v>
      </c>
      <c r="I564" s="143"/>
      <c r="J564" s="144">
        <f t="shared" si="10"/>
        <v>0</v>
      </c>
      <c r="K564" s="140" t="s">
        <v>3</v>
      </c>
      <c r="L564" s="33"/>
      <c r="M564" s="145" t="s">
        <v>3</v>
      </c>
      <c r="N564" s="146" t="s">
        <v>42</v>
      </c>
      <c r="O564" s="53"/>
      <c r="P564" s="147">
        <f t="shared" si="11"/>
        <v>0</v>
      </c>
      <c r="Q564" s="147">
        <v>0</v>
      </c>
      <c r="R564" s="147">
        <f t="shared" si="12"/>
        <v>0</v>
      </c>
      <c r="S564" s="147">
        <v>0</v>
      </c>
      <c r="T564" s="148">
        <f t="shared" si="13"/>
        <v>0</v>
      </c>
      <c r="U564" s="32"/>
      <c r="V564" s="32"/>
      <c r="W564" s="32"/>
      <c r="X564" s="32"/>
      <c r="Y564" s="32"/>
      <c r="Z564" s="32"/>
      <c r="AA564" s="32"/>
      <c r="AB564" s="32"/>
      <c r="AC564" s="32"/>
      <c r="AD564" s="32"/>
      <c r="AE564" s="32"/>
      <c r="AR564" s="149" t="s">
        <v>255</v>
      </c>
      <c r="AT564" s="149" t="s">
        <v>159</v>
      </c>
      <c r="AU564" s="149" t="s">
        <v>92</v>
      </c>
      <c r="AY564" s="17" t="s">
        <v>157</v>
      </c>
      <c r="BE564" s="150">
        <f t="shared" si="14"/>
        <v>0</v>
      </c>
      <c r="BF564" s="150">
        <f t="shared" si="15"/>
        <v>0</v>
      </c>
      <c r="BG564" s="150">
        <f t="shared" si="16"/>
        <v>0</v>
      </c>
      <c r="BH564" s="150">
        <f t="shared" si="17"/>
        <v>0</v>
      </c>
      <c r="BI564" s="150">
        <f t="shared" si="18"/>
        <v>0</v>
      </c>
      <c r="BJ564" s="17" t="s">
        <v>92</v>
      </c>
      <c r="BK564" s="150">
        <f t="shared" si="19"/>
        <v>0</v>
      </c>
      <c r="BL564" s="17" t="s">
        <v>255</v>
      </c>
      <c r="BM564" s="149" t="s">
        <v>1018</v>
      </c>
    </row>
    <row r="565" spans="1:65" s="2" customFormat="1" ht="16.5" customHeight="1" x14ac:dyDescent="0.2">
      <c r="A565" s="32"/>
      <c r="B565" s="137"/>
      <c r="C565" s="138" t="s">
        <v>1019</v>
      </c>
      <c r="D565" s="138" t="s">
        <v>159</v>
      </c>
      <c r="E565" s="139" t="s">
        <v>1020</v>
      </c>
      <c r="F565" s="140" t="s">
        <v>1021</v>
      </c>
      <c r="G565" s="141" t="s">
        <v>341</v>
      </c>
      <c r="H565" s="142">
        <v>1</v>
      </c>
      <c r="I565" s="143"/>
      <c r="J565" s="144">
        <f t="shared" si="10"/>
        <v>0</v>
      </c>
      <c r="K565" s="140" t="s">
        <v>3</v>
      </c>
      <c r="L565" s="33"/>
      <c r="M565" s="145" t="s">
        <v>3</v>
      </c>
      <c r="N565" s="146" t="s">
        <v>42</v>
      </c>
      <c r="O565" s="53"/>
      <c r="P565" s="147">
        <f t="shared" si="11"/>
        <v>0</v>
      </c>
      <c r="Q565" s="147">
        <v>0</v>
      </c>
      <c r="R565" s="147">
        <f t="shared" si="12"/>
        <v>0</v>
      </c>
      <c r="S565" s="147">
        <v>0</v>
      </c>
      <c r="T565" s="148">
        <f t="shared" si="13"/>
        <v>0</v>
      </c>
      <c r="U565" s="32"/>
      <c r="V565" s="32"/>
      <c r="W565" s="32"/>
      <c r="X565" s="32"/>
      <c r="Y565" s="32"/>
      <c r="Z565" s="32"/>
      <c r="AA565" s="32"/>
      <c r="AB565" s="32"/>
      <c r="AC565" s="32"/>
      <c r="AD565" s="32"/>
      <c r="AE565" s="32"/>
      <c r="AR565" s="149" t="s">
        <v>255</v>
      </c>
      <c r="AT565" s="149" t="s">
        <v>159</v>
      </c>
      <c r="AU565" s="149" t="s">
        <v>92</v>
      </c>
      <c r="AY565" s="17" t="s">
        <v>157</v>
      </c>
      <c r="BE565" s="150">
        <f t="shared" si="14"/>
        <v>0</v>
      </c>
      <c r="BF565" s="150">
        <f t="shared" si="15"/>
        <v>0</v>
      </c>
      <c r="BG565" s="150">
        <f t="shared" si="16"/>
        <v>0</v>
      </c>
      <c r="BH565" s="150">
        <f t="shared" si="17"/>
        <v>0</v>
      </c>
      <c r="BI565" s="150">
        <f t="shared" si="18"/>
        <v>0</v>
      </c>
      <c r="BJ565" s="17" t="s">
        <v>92</v>
      </c>
      <c r="BK565" s="150">
        <f t="shared" si="19"/>
        <v>0</v>
      </c>
      <c r="BL565" s="17" t="s">
        <v>255</v>
      </c>
      <c r="BM565" s="149" t="s">
        <v>1022</v>
      </c>
    </row>
    <row r="566" spans="1:65" s="2" customFormat="1" ht="16.5" customHeight="1" x14ac:dyDescent="0.2">
      <c r="A566" s="32"/>
      <c r="B566" s="137"/>
      <c r="C566" s="138" t="s">
        <v>1023</v>
      </c>
      <c r="D566" s="138" t="s">
        <v>159</v>
      </c>
      <c r="E566" s="139" t="s">
        <v>1024</v>
      </c>
      <c r="F566" s="140" t="s">
        <v>1025</v>
      </c>
      <c r="G566" s="141" t="s">
        <v>341</v>
      </c>
      <c r="H566" s="142">
        <v>48</v>
      </c>
      <c r="I566" s="143"/>
      <c r="J566" s="144">
        <f t="shared" si="10"/>
        <v>0</v>
      </c>
      <c r="K566" s="140" t="s">
        <v>3</v>
      </c>
      <c r="L566" s="33"/>
      <c r="M566" s="145" t="s">
        <v>3</v>
      </c>
      <c r="N566" s="146" t="s">
        <v>42</v>
      </c>
      <c r="O566" s="53"/>
      <c r="P566" s="147">
        <f t="shared" si="11"/>
        <v>0</v>
      </c>
      <c r="Q566" s="147">
        <v>0</v>
      </c>
      <c r="R566" s="147">
        <f t="shared" si="12"/>
        <v>0</v>
      </c>
      <c r="S566" s="147">
        <v>0</v>
      </c>
      <c r="T566" s="148">
        <f t="shared" si="13"/>
        <v>0</v>
      </c>
      <c r="U566" s="32"/>
      <c r="V566" s="32"/>
      <c r="W566" s="32"/>
      <c r="X566" s="32"/>
      <c r="Y566" s="32"/>
      <c r="Z566" s="32"/>
      <c r="AA566" s="32"/>
      <c r="AB566" s="32"/>
      <c r="AC566" s="32"/>
      <c r="AD566" s="32"/>
      <c r="AE566" s="32"/>
      <c r="AR566" s="149" t="s">
        <v>255</v>
      </c>
      <c r="AT566" s="149" t="s">
        <v>159</v>
      </c>
      <c r="AU566" s="149" t="s">
        <v>92</v>
      </c>
      <c r="AY566" s="17" t="s">
        <v>157</v>
      </c>
      <c r="BE566" s="150">
        <f t="shared" si="14"/>
        <v>0</v>
      </c>
      <c r="BF566" s="150">
        <f t="shared" si="15"/>
        <v>0</v>
      </c>
      <c r="BG566" s="150">
        <f t="shared" si="16"/>
        <v>0</v>
      </c>
      <c r="BH566" s="150">
        <f t="shared" si="17"/>
        <v>0</v>
      </c>
      <c r="BI566" s="150">
        <f t="shared" si="18"/>
        <v>0</v>
      </c>
      <c r="BJ566" s="17" t="s">
        <v>92</v>
      </c>
      <c r="BK566" s="150">
        <f t="shared" si="19"/>
        <v>0</v>
      </c>
      <c r="BL566" s="17" t="s">
        <v>255</v>
      </c>
      <c r="BM566" s="149" t="s">
        <v>1026</v>
      </c>
    </row>
    <row r="567" spans="1:65" s="2" customFormat="1" ht="16.5" customHeight="1" x14ac:dyDescent="0.2">
      <c r="A567" s="32"/>
      <c r="B567" s="137"/>
      <c r="C567" s="138" t="s">
        <v>1027</v>
      </c>
      <c r="D567" s="138" t="s">
        <v>159</v>
      </c>
      <c r="E567" s="139" t="s">
        <v>1028</v>
      </c>
      <c r="F567" s="140" t="s">
        <v>1029</v>
      </c>
      <c r="G567" s="141" t="s">
        <v>341</v>
      </c>
      <c r="H567" s="142">
        <v>1</v>
      </c>
      <c r="I567" s="143"/>
      <c r="J567" s="144">
        <f t="shared" si="10"/>
        <v>0</v>
      </c>
      <c r="K567" s="140" t="s">
        <v>3</v>
      </c>
      <c r="L567" s="33"/>
      <c r="M567" s="145" t="s">
        <v>3</v>
      </c>
      <c r="N567" s="146" t="s">
        <v>42</v>
      </c>
      <c r="O567" s="53"/>
      <c r="P567" s="147">
        <f t="shared" si="11"/>
        <v>0</v>
      </c>
      <c r="Q567" s="147">
        <v>0</v>
      </c>
      <c r="R567" s="147">
        <f t="shared" si="12"/>
        <v>0</v>
      </c>
      <c r="S567" s="147">
        <v>0</v>
      </c>
      <c r="T567" s="148">
        <f t="shared" si="13"/>
        <v>0</v>
      </c>
      <c r="U567" s="32"/>
      <c r="V567" s="32"/>
      <c r="W567" s="32"/>
      <c r="X567" s="32"/>
      <c r="Y567" s="32"/>
      <c r="Z567" s="32"/>
      <c r="AA567" s="32"/>
      <c r="AB567" s="32"/>
      <c r="AC567" s="32"/>
      <c r="AD567" s="32"/>
      <c r="AE567" s="32"/>
      <c r="AR567" s="149" t="s">
        <v>255</v>
      </c>
      <c r="AT567" s="149" t="s">
        <v>159</v>
      </c>
      <c r="AU567" s="149" t="s">
        <v>92</v>
      </c>
      <c r="AY567" s="17" t="s">
        <v>157</v>
      </c>
      <c r="BE567" s="150">
        <f t="shared" si="14"/>
        <v>0</v>
      </c>
      <c r="BF567" s="150">
        <f t="shared" si="15"/>
        <v>0</v>
      </c>
      <c r="BG567" s="150">
        <f t="shared" si="16"/>
        <v>0</v>
      </c>
      <c r="BH567" s="150">
        <f t="shared" si="17"/>
        <v>0</v>
      </c>
      <c r="BI567" s="150">
        <f t="shared" si="18"/>
        <v>0</v>
      </c>
      <c r="BJ567" s="17" t="s">
        <v>92</v>
      </c>
      <c r="BK567" s="150">
        <f t="shared" si="19"/>
        <v>0</v>
      </c>
      <c r="BL567" s="17" t="s">
        <v>255</v>
      </c>
      <c r="BM567" s="149" t="s">
        <v>1030</v>
      </c>
    </row>
    <row r="568" spans="1:65" s="2" customFormat="1" ht="16.5" customHeight="1" x14ac:dyDescent="0.2">
      <c r="A568" s="32"/>
      <c r="B568" s="137"/>
      <c r="C568" s="138" t="s">
        <v>1031</v>
      </c>
      <c r="D568" s="138" t="s">
        <v>159</v>
      </c>
      <c r="E568" s="139" t="s">
        <v>1032</v>
      </c>
      <c r="F568" s="140" t="s">
        <v>1033</v>
      </c>
      <c r="G568" s="141" t="s">
        <v>341</v>
      </c>
      <c r="H568" s="142">
        <v>1</v>
      </c>
      <c r="I568" s="143"/>
      <c r="J568" s="144">
        <f t="shared" si="10"/>
        <v>0</v>
      </c>
      <c r="K568" s="140" t="s">
        <v>3</v>
      </c>
      <c r="L568" s="33"/>
      <c r="M568" s="145" t="s">
        <v>3</v>
      </c>
      <c r="N568" s="146" t="s">
        <v>42</v>
      </c>
      <c r="O568" s="53"/>
      <c r="P568" s="147">
        <f t="shared" si="11"/>
        <v>0</v>
      </c>
      <c r="Q568" s="147">
        <v>0</v>
      </c>
      <c r="R568" s="147">
        <f t="shared" si="12"/>
        <v>0</v>
      </c>
      <c r="S568" s="147">
        <v>0</v>
      </c>
      <c r="T568" s="148">
        <f t="shared" si="13"/>
        <v>0</v>
      </c>
      <c r="U568" s="32"/>
      <c r="V568" s="32"/>
      <c r="W568" s="32"/>
      <c r="X568" s="32"/>
      <c r="Y568" s="32"/>
      <c r="Z568" s="32"/>
      <c r="AA568" s="32"/>
      <c r="AB568" s="32"/>
      <c r="AC568" s="32"/>
      <c r="AD568" s="32"/>
      <c r="AE568" s="32"/>
      <c r="AR568" s="149" t="s">
        <v>255</v>
      </c>
      <c r="AT568" s="149" t="s">
        <v>159</v>
      </c>
      <c r="AU568" s="149" t="s">
        <v>92</v>
      </c>
      <c r="AY568" s="17" t="s">
        <v>157</v>
      </c>
      <c r="BE568" s="150">
        <f t="shared" si="14"/>
        <v>0</v>
      </c>
      <c r="BF568" s="150">
        <f t="shared" si="15"/>
        <v>0</v>
      </c>
      <c r="BG568" s="150">
        <f t="shared" si="16"/>
        <v>0</v>
      </c>
      <c r="BH568" s="150">
        <f t="shared" si="17"/>
        <v>0</v>
      </c>
      <c r="BI568" s="150">
        <f t="shared" si="18"/>
        <v>0</v>
      </c>
      <c r="BJ568" s="17" t="s">
        <v>92</v>
      </c>
      <c r="BK568" s="150">
        <f t="shared" si="19"/>
        <v>0</v>
      </c>
      <c r="BL568" s="17" t="s">
        <v>255</v>
      </c>
      <c r="BM568" s="149" t="s">
        <v>1034</v>
      </c>
    </row>
    <row r="569" spans="1:65" s="2" customFormat="1" ht="16.5" customHeight="1" x14ac:dyDescent="0.2">
      <c r="A569" s="32"/>
      <c r="B569" s="137"/>
      <c r="C569" s="138" t="s">
        <v>1035</v>
      </c>
      <c r="D569" s="138" t="s">
        <v>159</v>
      </c>
      <c r="E569" s="139" t="s">
        <v>1036</v>
      </c>
      <c r="F569" s="140" t="s">
        <v>1001</v>
      </c>
      <c r="G569" s="141" t="s">
        <v>341</v>
      </c>
      <c r="H569" s="142">
        <v>3</v>
      </c>
      <c r="I569" s="143"/>
      <c r="J569" s="144">
        <f t="shared" si="10"/>
        <v>0</v>
      </c>
      <c r="K569" s="140" t="s">
        <v>3</v>
      </c>
      <c r="L569" s="33"/>
      <c r="M569" s="145" t="s">
        <v>3</v>
      </c>
      <c r="N569" s="146" t="s">
        <v>42</v>
      </c>
      <c r="O569" s="53"/>
      <c r="P569" s="147">
        <f t="shared" si="11"/>
        <v>0</v>
      </c>
      <c r="Q569" s="147">
        <v>0</v>
      </c>
      <c r="R569" s="147">
        <f t="shared" si="12"/>
        <v>0</v>
      </c>
      <c r="S569" s="147">
        <v>0</v>
      </c>
      <c r="T569" s="148">
        <f t="shared" si="13"/>
        <v>0</v>
      </c>
      <c r="U569" s="32"/>
      <c r="V569" s="32"/>
      <c r="W569" s="32"/>
      <c r="X569" s="32"/>
      <c r="Y569" s="32"/>
      <c r="Z569" s="32"/>
      <c r="AA569" s="32"/>
      <c r="AB569" s="32"/>
      <c r="AC569" s="32"/>
      <c r="AD569" s="32"/>
      <c r="AE569" s="32"/>
      <c r="AR569" s="149" t="s">
        <v>255</v>
      </c>
      <c r="AT569" s="149" t="s">
        <v>159</v>
      </c>
      <c r="AU569" s="149" t="s">
        <v>92</v>
      </c>
      <c r="AY569" s="17" t="s">
        <v>157</v>
      </c>
      <c r="BE569" s="150">
        <f t="shared" si="14"/>
        <v>0</v>
      </c>
      <c r="BF569" s="150">
        <f t="shared" si="15"/>
        <v>0</v>
      </c>
      <c r="BG569" s="150">
        <f t="shared" si="16"/>
        <v>0</v>
      </c>
      <c r="BH569" s="150">
        <f t="shared" si="17"/>
        <v>0</v>
      </c>
      <c r="BI569" s="150">
        <f t="shared" si="18"/>
        <v>0</v>
      </c>
      <c r="BJ569" s="17" t="s">
        <v>92</v>
      </c>
      <c r="BK569" s="150">
        <f t="shared" si="19"/>
        <v>0</v>
      </c>
      <c r="BL569" s="17" t="s">
        <v>255</v>
      </c>
      <c r="BM569" s="149" t="s">
        <v>1037</v>
      </c>
    </row>
    <row r="570" spans="1:65" s="2" customFormat="1" ht="16.5" customHeight="1" x14ac:dyDescent="0.2">
      <c r="A570" s="32"/>
      <c r="B570" s="137"/>
      <c r="C570" s="138" t="s">
        <v>1038</v>
      </c>
      <c r="D570" s="138" t="s">
        <v>159</v>
      </c>
      <c r="E570" s="139" t="s">
        <v>1039</v>
      </c>
      <c r="F570" s="140" t="s">
        <v>1040</v>
      </c>
      <c r="G570" s="141" t="s">
        <v>341</v>
      </c>
      <c r="H570" s="142">
        <v>2</v>
      </c>
      <c r="I570" s="143"/>
      <c r="J570" s="144">
        <f t="shared" si="10"/>
        <v>0</v>
      </c>
      <c r="K570" s="140" t="s">
        <v>3</v>
      </c>
      <c r="L570" s="33"/>
      <c r="M570" s="145" t="s">
        <v>3</v>
      </c>
      <c r="N570" s="146" t="s">
        <v>42</v>
      </c>
      <c r="O570" s="53"/>
      <c r="P570" s="147">
        <f t="shared" si="11"/>
        <v>0</v>
      </c>
      <c r="Q570" s="147">
        <v>0</v>
      </c>
      <c r="R570" s="147">
        <f t="shared" si="12"/>
        <v>0</v>
      </c>
      <c r="S570" s="147">
        <v>0</v>
      </c>
      <c r="T570" s="148">
        <f t="shared" si="13"/>
        <v>0</v>
      </c>
      <c r="U570" s="32"/>
      <c r="V570" s="32"/>
      <c r="W570" s="32"/>
      <c r="X570" s="32"/>
      <c r="Y570" s="32"/>
      <c r="Z570" s="32"/>
      <c r="AA570" s="32"/>
      <c r="AB570" s="32"/>
      <c r="AC570" s="32"/>
      <c r="AD570" s="32"/>
      <c r="AE570" s="32"/>
      <c r="AR570" s="149" t="s">
        <v>255</v>
      </c>
      <c r="AT570" s="149" t="s">
        <v>159</v>
      </c>
      <c r="AU570" s="149" t="s">
        <v>92</v>
      </c>
      <c r="AY570" s="17" t="s">
        <v>157</v>
      </c>
      <c r="BE570" s="150">
        <f t="shared" si="14"/>
        <v>0</v>
      </c>
      <c r="BF570" s="150">
        <f t="shared" si="15"/>
        <v>0</v>
      </c>
      <c r="BG570" s="150">
        <f t="shared" si="16"/>
        <v>0</v>
      </c>
      <c r="BH570" s="150">
        <f t="shared" si="17"/>
        <v>0</v>
      </c>
      <c r="BI570" s="150">
        <f t="shared" si="18"/>
        <v>0</v>
      </c>
      <c r="BJ570" s="17" t="s">
        <v>92</v>
      </c>
      <c r="BK570" s="150">
        <f t="shared" si="19"/>
        <v>0</v>
      </c>
      <c r="BL570" s="17" t="s">
        <v>255</v>
      </c>
      <c r="BM570" s="149" t="s">
        <v>1041</v>
      </c>
    </row>
    <row r="571" spans="1:65" s="2" customFormat="1" ht="16.5" customHeight="1" x14ac:dyDescent="0.2">
      <c r="A571" s="32"/>
      <c r="B571" s="137"/>
      <c r="C571" s="138" t="s">
        <v>1042</v>
      </c>
      <c r="D571" s="138" t="s">
        <v>159</v>
      </c>
      <c r="E571" s="139" t="s">
        <v>1043</v>
      </c>
      <c r="F571" s="140" t="s">
        <v>1044</v>
      </c>
      <c r="G571" s="141" t="s">
        <v>341</v>
      </c>
      <c r="H571" s="142">
        <v>2</v>
      </c>
      <c r="I571" s="143"/>
      <c r="J571" s="144">
        <f t="shared" si="10"/>
        <v>0</v>
      </c>
      <c r="K571" s="140" t="s">
        <v>3</v>
      </c>
      <c r="L571" s="33"/>
      <c r="M571" s="145" t="s">
        <v>3</v>
      </c>
      <c r="N571" s="146" t="s">
        <v>42</v>
      </c>
      <c r="O571" s="53"/>
      <c r="P571" s="147">
        <f t="shared" si="11"/>
        <v>0</v>
      </c>
      <c r="Q571" s="147">
        <v>0</v>
      </c>
      <c r="R571" s="147">
        <f t="shared" si="12"/>
        <v>0</v>
      </c>
      <c r="S571" s="147">
        <v>0</v>
      </c>
      <c r="T571" s="148">
        <f t="shared" si="13"/>
        <v>0</v>
      </c>
      <c r="U571" s="32"/>
      <c r="V571" s="32"/>
      <c r="W571" s="32"/>
      <c r="X571" s="32"/>
      <c r="Y571" s="32"/>
      <c r="Z571" s="32"/>
      <c r="AA571" s="32"/>
      <c r="AB571" s="32"/>
      <c r="AC571" s="32"/>
      <c r="AD571" s="32"/>
      <c r="AE571" s="32"/>
      <c r="AR571" s="149" t="s">
        <v>255</v>
      </c>
      <c r="AT571" s="149" t="s">
        <v>159</v>
      </c>
      <c r="AU571" s="149" t="s">
        <v>92</v>
      </c>
      <c r="AY571" s="17" t="s">
        <v>157</v>
      </c>
      <c r="BE571" s="150">
        <f t="shared" si="14"/>
        <v>0</v>
      </c>
      <c r="BF571" s="150">
        <f t="shared" si="15"/>
        <v>0</v>
      </c>
      <c r="BG571" s="150">
        <f t="shared" si="16"/>
        <v>0</v>
      </c>
      <c r="BH571" s="150">
        <f t="shared" si="17"/>
        <v>0</v>
      </c>
      <c r="BI571" s="150">
        <f t="shared" si="18"/>
        <v>0</v>
      </c>
      <c r="BJ571" s="17" t="s">
        <v>92</v>
      </c>
      <c r="BK571" s="150">
        <f t="shared" si="19"/>
        <v>0</v>
      </c>
      <c r="BL571" s="17" t="s">
        <v>255</v>
      </c>
      <c r="BM571" s="149" t="s">
        <v>1045</v>
      </c>
    </row>
    <row r="572" spans="1:65" s="2" customFormat="1" ht="16.5" customHeight="1" x14ac:dyDescent="0.2">
      <c r="A572" s="32"/>
      <c r="B572" s="137"/>
      <c r="C572" s="138" t="s">
        <v>1046</v>
      </c>
      <c r="D572" s="138" t="s">
        <v>159</v>
      </c>
      <c r="E572" s="139" t="s">
        <v>1047</v>
      </c>
      <c r="F572" s="140" t="s">
        <v>1048</v>
      </c>
      <c r="G572" s="141" t="s">
        <v>341</v>
      </c>
      <c r="H572" s="142">
        <v>2</v>
      </c>
      <c r="I572" s="143"/>
      <c r="J572" s="144">
        <f t="shared" si="10"/>
        <v>0</v>
      </c>
      <c r="K572" s="140" t="s">
        <v>3</v>
      </c>
      <c r="L572" s="33"/>
      <c r="M572" s="145" t="s">
        <v>3</v>
      </c>
      <c r="N572" s="146" t="s">
        <v>42</v>
      </c>
      <c r="O572" s="53"/>
      <c r="P572" s="147">
        <f t="shared" si="11"/>
        <v>0</v>
      </c>
      <c r="Q572" s="147">
        <v>0</v>
      </c>
      <c r="R572" s="147">
        <f t="shared" si="12"/>
        <v>0</v>
      </c>
      <c r="S572" s="147">
        <v>0</v>
      </c>
      <c r="T572" s="148">
        <f t="shared" si="13"/>
        <v>0</v>
      </c>
      <c r="U572" s="32"/>
      <c r="V572" s="32"/>
      <c r="W572" s="32"/>
      <c r="X572" s="32"/>
      <c r="Y572" s="32"/>
      <c r="Z572" s="32"/>
      <c r="AA572" s="32"/>
      <c r="AB572" s="32"/>
      <c r="AC572" s="32"/>
      <c r="AD572" s="32"/>
      <c r="AE572" s="32"/>
      <c r="AR572" s="149" t="s">
        <v>255</v>
      </c>
      <c r="AT572" s="149" t="s">
        <v>159</v>
      </c>
      <c r="AU572" s="149" t="s">
        <v>92</v>
      </c>
      <c r="AY572" s="17" t="s">
        <v>157</v>
      </c>
      <c r="BE572" s="150">
        <f t="shared" si="14"/>
        <v>0</v>
      </c>
      <c r="BF572" s="150">
        <f t="shared" si="15"/>
        <v>0</v>
      </c>
      <c r="BG572" s="150">
        <f t="shared" si="16"/>
        <v>0</v>
      </c>
      <c r="BH572" s="150">
        <f t="shared" si="17"/>
        <v>0</v>
      </c>
      <c r="BI572" s="150">
        <f t="shared" si="18"/>
        <v>0</v>
      </c>
      <c r="BJ572" s="17" t="s">
        <v>92</v>
      </c>
      <c r="BK572" s="150">
        <f t="shared" si="19"/>
        <v>0</v>
      </c>
      <c r="BL572" s="17" t="s">
        <v>255</v>
      </c>
      <c r="BM572" s="149" t="s">
        <v>1049</v>
      </c>
    </row>
    <row r="573" spans="1:65" s="2" customFormat="1" ht="16.5" customHeight="1" x14ac:dyDescent="0.2">
      <c r="A573" s="32"/>
      <c r="B573" s="137"/>
      <c r="C573" s="138" t="s">
        <v>1050</v>
      </c>
      <c r="D573" s="138" t="s">
        <v>159</v>
      </c>
      <c r="E573" s="139" t="s">
        <v>1051</v>
      </c>
      <c r="F573" s="140" t="s">
        <v>1052</v>
      </c>
      <c r="G573" s="141" t="s">
        <v>341</v>
      </c>
      <c r="H573" s="142">
        <v>3</v>
      </c>
      <c r="I573" s="143"/>
      <c r="J573" s="144">
        <f t="shared" si="10"/>
        <v>0</v>
      </c>
      <c r="K573" s="140" t="s">
        <v>3</v>
      </c>
      <c r="L573" s="33"/>
      <c r="M573" s="145" t="s">
        <v>3</v>
      </c>
      <c r="N573" s="146" t="s">
        <v>42</v>
      </c>
      <c r="O573" s="53"/>
      <c r="P573" s="147">
        <f t="shared" si="11"/>
        <v>0</v>
      </c>
      <c r="Q573" s="147">
        <v>0</v>
      </c>
      <c r="R573" s="147">
        <f t="shared" si="12"/>
        <v>0</v>
      </c>
      <c r="S573" s="147">
        <v>0</v>
      </c>
      <c r="T573" s="148">
        <f t="shared" si="13"/>
        <v>0</v>
      </c>
      <c r="U573" s="32"/>
      <c r="V573" s="32"/>
      <c r="W573" s="32"/>
      <c r="X573" s="32"/>
      <c r="Y573" s="32"/>
      <c r="Z573" s="32"/>
      <c r="AA573" s="32"/>
      <c r="AB573" s="32"/>
      <c r="AC573" s="32"/>
      <c r="AD573" s="32"/>
      <c r="AE573" s="32"/>
      <c r="AR573" s="149" t="s">
        <v>255</v>
      </c>
      <c r="AT573" s="149" t="s">
        <v>159</v>
      </c>
      <c r="AU573" s="149" t="s">
        <v>92</v>
      </c>
      <c r="AY573" s="17" t="s">
        <v>157</v>
      </c>
      <c r="BE573" s="150">
        <f t="shared" si="14"/>
        <v>0</v>
      </c>
      <c r="BF573" s="150">
        <f t="shared" si="15"/>
        <v>0</v>
      </c>
      <c r="BG573" s="150">
        <f t="shared" si="16"/>
        <v>0</v>
      </c>
      <c r="BH573" s="150">
        <f t="shared" si="17"/>
        <v>0</v>
      </c>
      <c r="BI573" s="150">
        <f t="shared" si="18"/>
        <v>0</v>
      </c>
      <c r="BJ573" s="17" t="s">
        <v>92</v>
      </c>
      <c r="BK573" s="150">
        <f t="shared" si="19"/>
        <v>0</v>
      </c>
      <c r="BL573" s="17" t="s">
        <v>255</v>
      </c>
      <c r="BM573" s="149" t="s">
        <v>1053</v>
      </c>
    </row>
    <row r="574" spans="1:65" s="2" customFormat="1" ht="16.5" customHeight="1" x14ac:dyDescent="0.2">
      <c r="A574" s="32"/>
      <c r="B574" s="137"/>
      <c r="C574" s="138" t="s">
        <v>1054</v>
      </c>
      <c r="D574" s="138" t="s">
        <v>159</v>
      </c>
      <c r="E574" s="139" t="s">
        <v>1055</v>
      </c>
      <c r="F574" s="140" t="s">
        <v>1056</v>
      </c>
      <c r="G574" s="141" t="s">
        <v>341</v>
      </c>
      <c r="H574" s="142">
        <v>1</v>
      </c>
      <c r="I574" s="143"/>
      <c r="J574" s="144">
        <f t="shared" si="10"/>
        <v>0</v>
      </c>
      <c r="K574" s="140" t="s">
        <v>3</v>
      </c>
      <c r="L574" s="33"/>
      <c r="M574" s="145" t="s">
        <v>3</v>
      </c>
      <c r="N574" s="146" t="s">
        <v>42</v>
      </c>
      <c r="O574" s="53"/>
      <c r="P574" s="147">
        <f t="shared" si="11"/>
        <v>0</v>
      </c>
      <c r="Q574" s="147">
        <v>0</v>
      </c>
      <c r="R574" s="147">
        <f t="shared" si="12"/>
        <v>0</v>
      </c>
      <c r="S574" s="147">
        <v>0</v>
      </c>
      <c r="T574" s="148">
        <f t="shared" si="13"/>
        <v>0</v>
      </c>
      <c r="U574" s="32"/>
      <c r="V574" s="32"/>
      <c r="W574" s="32"/>
      <c r="X574" s="32"/>
      <c r="Y574" s="32"/>
      <c r="Z574" s="32"/>
      <c r="AA574" s="32"/>
      <c r="AB574" s="32"/>
      <c r="AC574" s="32"/>
      <c r="AD574" s="32"/>
      <c r="AE574" s="32"/>
      <c r="AR574" s="149" t="s">
        <v>255</v>
      </c>
      <c r="AT574" s="149" t="s">
        <v>159</v>
      </c>
      <c r="AU574" s="149" t="s">
        <v>92</v>
      </c>
      <c r="AY574" s="17" t="s">
        <v>157</v>
      </c>
      <c r="BE574" s="150">
        <f t="shared" si="14"/>
        <v>0</v>
      </c>
      <c r="BF574" s="150">
        <f t="shared" si="15"/>
        <v>0</v>
      </c>
      <c r="BG574" s="150">
        <f t="shared" si="16"/>
        <v>0</v>
      </c>
      <c r="BH574" s="150">
        <f t="shared" si="17"/>
        <v>0</v>
      </c>
      <c r="BI574" s="150">
        <f t="shared" si="18"/>
        <v>0</v>
      </c>
      <c r="BJ574" s="17" t="s">
        <v>92</v>
      </c>
      <c r="BK574" s="150">
        <f t="shared" si="19"/>
        <v>0</v>
      </c>
      <c r="BL574" s="17" t="s">
        <v>255</v>
      </c>
      <c r="BM574" s="149" t="s">
        <v>1057</v>
      </c>
    </row>
    <row r="575" spans="1:65" s="2" customFormat="1" ht="24.2" customHeight="1" x14ac:dyDescent="0.2">
      <c r="A575" s="32"/>
      <c r="B575" s="137"/>
      <c r="C575" s="138" t="s">
        <v>1058</v>
      </c>
      <c r="D575" s="138" t="s">
        <v>159</v>
      </c>
      <c r="E575" s="139" t="s">
        <v>1059</v>
      </c>
      <c r="F575" s="140" t="s">
        <v>1060</v>
      </c>
      <c r="G575" s="141" t="s">
        <v>341</v>
      </c>
      <c r="H575" s="142">
        <v>13</v>
      </c>
      <c r="I575" s="143"/>
      <c r="J575" s="144">
        <f t="shared" si="10"/>
        <v>0</v>
      </c>
      <c r="K575" s="140" t="s">
        <v>3</v>
      </c>
      <c r="L575" s="33"/>
      <c r="M575" s="145" t="s">
        <v>3</v>
      </c>
      <c r="N575" s="146" t="s">
        <v>42</v>
      </c>
      <c r="O575" s="53"/>
      <c r="P575" s="147">
        <f t="shared" si="11"/>
        <v>0</v>
      </c>
      <c r="Q575" s="147">
        <v>0</v>
      </c>
      <c r="R575" s="147">
        <f t="shared" si="12"/>
        <v>0</v>
      </c>
      <c r="S575" s="147">
        <v>0</v>
      </c>
      <c r="T575" s="148">
        <f t="shared" si="13"/>
        <v>0</v>
      </c>
      <c r="U575" s="32"/>
      <c r="V575" s="32"/>
      <c r="W575" s="32"/>
      <c r="X575" s="32"/>
      <c r="Y575" s="32"/>
      <c r="Z575" s="32"/>
      <c r="AA575" s="32"/>
      <c r="AB575" s="32"/>
      <c r="AC575" s="32"/>
      <c r="AD575" s="32"/>
      <c r="AE575" s="32"/>
      <c r="AR575" s="149" t="s">
        <v>255</v>
      </c>
      <c r="AT575" s="149" t="s">
        <v>159</v>
      </c>
      <c r="AU575" s="149" t="s">
        <v>92</v>
      </c>
      <c r="AY575" s="17" t="s">
        <v>157</v>
      </c>
      <c r="BE575" s="150">
        <f t="shared" si="14"/>
        <v>0</v>
      </c>
      <c r="BF575" s="150">
        <f t="shared" si="15"/>
        <v>0</v>
      </c>
      <c r="BG575" s="150">
        <f t="shared" si="16"/>
        <v>0</v>
      </c>
      <c r="BH575" s="150">
        <f t="shared" si="17"/>
        <v>0</v>
      </c>
      <c r="BI575" s="150">
        <f t="shared" si="18"/>
        <v>0</v>
      </c>
      <c r="BJ575" s="17" t="s">
        <v>92</v>
      </c>
      <c r="BK575" s="150">
        <f t="shared" si="19"/>
        <v>0</v>
      </c>
      <c r="BL575" s="17" t="s">
        <v>255</v>
      </c>
      <c r="BM575" s="149" t="s">
        <v>1061</v>
      </c>
    </row>
    <row r="576" spans="1:65" s="2" customFormat="1" ht="24.2" customHeight="1" x14ac:dyDescent="0.2">
      <c r="A576" s="32"/>
      <c r="B576" s="137"/>
      <c r="C576" s="138" t="s">
        <v>1062</v>
      </c>
      <c r="D576" s="138" t="s">
        <v>159</v>
      </c>
      <c r="E576" s="139" t="s">
        <v>1063</v>
      </c>
      <c r="F576" s="140" t="s">
        <v>1064</v>
      </c>
      <c r="G576" s="141" t="s">
        <v>341</v>
      </c>
      <c r="H576" s="142">
        <v>7</v>
      </c>
      <c r="I576" s="143"/>
      <c r="J576" s="144">
        <f t="shared" si="10"/>
        <v>0</v>
      </c>
      <c r="K576" s="140" t="s">
        <v>3</v>
      </c>
      <c r="L576" s="33"/>
      <c r="M576" s="145" t="s">
        <v>3</v>
      </c>
      <c r="N576" s="146" t="s">
        <v>42</v>
      </c>
      <c r="O576" s="53"/>
      <c r="P576" s="147">
        <f t="shared" si="11"/>
        <v>0</v>
      </c>
      <c r="Q576" s="147">
        <v>0</v>
      </c>
      <c r="R576" s="147">
        <f t="shared" si="12"/>
        <v>0</v>
      </c>
      <c r="S576" s="147">
        <v>0</v>
      </c>
      <c r="T576" s="148">
        <f t="shared" si="13"/>
        <v>0</v>
      </c>
      <c r="U576" s="32"/>
      <c r="V576" s="32"/>
      <c r="W576" s="32"/>
      <c r="X576" s="32"/>
      <c r="Y576" s="32"/>
      <c r="Z576" s="32"/>
      <c r="AA576" s="32"/>
      <c r="AB576" s="32"/>
      <c r="AC576" s="32"/>
      <c r="AD576" s="32"/>
      <c r="AE576" s="32"/>
      <c r="AR576" s="149" t="s">
        <v>255</v>
      </c>
      <c r="AT576" s="149" t="s">
        <v>159</v>
      </c>
      <c r="AU576" s="149" t="s">
        <v>92</v>
      </c>
      <c r="AY576" s="17" t="s">
        <v>157</v>
      </c>
      <c r="BE576" s="150">
        <f t="shared" si="14"/>
        <v>0</v>
      </c>
      <c r="BF576" s="150">
        <f t="shared" si="15"/>
        <v>0</v>
      </c>
      <c r="BG576" s="150">
        <f t="shared" si="16"/>
        <v>0</v>
      </c>
      <c r="BH576" s="150">
        <f t="shared" si="17"/>
        <v>0</v>
      </c>
      <c r="BI576" s="150">
        <f t="shared" si="18"/>
        <v>0</v>
      </c>
      <c r="BJ576" s="17" t="s">
        <v>92</v>
      </c>
      <c r="BK576" s="150">
        <f t="shared" si="19"/>
        <v>0</v>
      </c>
      <c r="BL576" s="17" t="s">
        <v>255</v>
      </c>
      <c r="BM576" s="149" t="s">
        <v>1065</v>
      </c>
    </row>
    <row r="577" spans="1:65" s="2" customFormat="1" ht="24.2" customHeight="1" x14ac:dyDescent="0.2">
      <c r="A577" s="32"/>
      <c r="B577" s="137"/>
      <c r="C577" s="138" t="s">
        <v>1066</v>
      </c>
      <c r="D577" s="138" t="s">
        <v>159</v>
      </c>
      <c r="E577" s="139" t="s">
        <v>1067</v>
      </c>
      <c r="F577" s="140" t="s">
        <v>1068</v>
      </c>
      <c r="G577" s="141" t="s">
        <v>341</v>
      </c>
      <c r="H577" s="142">
        <v>2</v>
      </c>
      <c r="I577" s="143"/>
      <c r="J577" s="144">
        <f t="shared" si="10"/>
        <v>0</v>
      </c>
      <c r="K577" s="140" t="s">
        <v>3</v>
      </c>
      <c r="L577" s="33"/>
      <c r="M577" s="145" t="s">
        <v>3</v>
      </c>
      <c r="N577" s="146" t="s">
        <v>42</v>
      </c>
      <c r="O577" s="53"/>
      <c r="P577" s="147">
        <f t="shared" si="11"/>
        <v>0</v>
      </c>
      <c r="Q577" s="147">
        <v>0</v>
      </c>
      <c r="R577" s="147">
        <f t="shared" si="12"/>
        <v>0</v>
      </c>
      <c r="S577" s="147">
        <v>0</v>
      </c>
      <c r="T577" s="148">
        <f t="shared" si="13"/>
        <v>0</v>
      </c>
      <c r="U577" s="32"/>
      <c r="V577" s="32"/>
      <c r="W577" s="32"/>
      <c r="X577" s="32"/>
      <c r="Y577" s="32"/>
      <c r="Z577" s="32"/>
      <c r="AA577" s="32"/>
      <c r="AB577" s="32"/>
      <c r="AC577" s="32"/>
      <c r="AD577" s="32"/>
      <c r="AE577" s="32"/>
      <c r="AR577" s="149" t="s">
        <v>255</v>
      </c>
      <c r="AT577" s="149" t="s">
        <v>159</v>
      </c>
      <c r="AU577" s="149" t="s">
        <v>92</v>
      </c>
      <c r="AY577" s="17" t="s">
        <v>157</v>
      </c>
      <c r="BE577" s="150">
        <f t="shared" si="14"/>
        <v>0</v>
      </c>
      <c r="BF577" s="150">
        <f t="shared" si="15"/>
        <v>0</v>
      </c>
      <c r="BG577" s="150">
        <f t="shared" si="16"/>
        <v>0</v>
      </c>
      <c r="BH577" s="150">
        <f t="shared" si="17"/>
        <v>0</v>
      </c>
      <c r="BI577" s="150">
        <f t="shared" si="18"/>
        <v>0</v>
      </c>
      <c r="BJ577" s="17" t="s">
        <v>92</v>
      </c>
      <c r="BK577" s="150">
        <f t="shared" si="19"/>
        <v>0</v>
      </c>
      <c r="BL577" s="17" t="s">
        <v>255</v>
      </c>
      <c r="BM577" s="149" t="s">
        <v>1069</v>
      </c>
    </row>
    <row r="578" spans="1:65" s="2" customFormat="1" ht="24.2" customHeight="1" x14ac:dyDescent="0.2">
      <c r="A578" s="32"/>
      <c r="B578" s="137"/>
      <c r="C578" s="138" t="s">
        <v>1070</v>
      </c>
      <c r="D578" s="138" t="s">
        <v>159</v>
      </c>
      <c r="E578" s="139" t="s">
        <v>1071</v>
      </c>
      <c r="F578" s="140" t="s">
        <v>1072</v>
      </c>
      <c r="G578" s="141" t="s">
        <v>341</v>
      </c>
      <c r="H578" s="142">
        <v>1</v>
      </c>
      <c r="I578" s="143"/>
      <c r="J578" s="144">
        <f t="shared" si="10"/>
        <v>0</v>
      </c>
      <c r="K578" s="140" t="s">
        <v>3</v>
      </c>
      <c r="L578" s="33"/>
      <c r="M578" s="145" t="s">
        <v>3</v>
      </c>
      <c r="N578" s="146" t="s">
        <v>42</v>
      </c>
      <c r="O578" s="53"/>
      <c r="P578" s="147">
        <f t="shared" si="11"/>
        <v>0</v>
      </c>
      <c r="Q578" s="147">
        <v>0</v>
      </c>
      <c r="R578" s="147">
        <f t="shared" si="12"/>
        <v>0</v>
      </c>
      <c r="S578" s="147">
        <v>0</v>
      </c>
      <c r="T578" s="148">
        <f t="shared" si="13"/>
        <v>0</v>
      </c>
      <c r="U578" s="32"/>
      <c r="V578" s="32"/>
      <c r="W578" s="32"/>
      <c r="X578" s="32"/>
      <c r="Y578" s="32"/>
      <c r="Z578" s="32"/>
      <c r="AA578" s="32"/>
      <c r="AB578" s="32"/>
      <c r="AC578" s="32"/>
      <c r="AD578" s="32"/>
      <c r="AE578" s="32"/>
      <c r="AR578" s="149" t="s">
        <v>255</v>
      </c>
      <c r="AT578" s="149" t="s">
        <v>159</v>
      </c>
      <c r="AU578" s="149" t="s">
        <v>92</v>
      </c>
      <c r="AY578" s="17" t="s">
        <v>157</v>
      </c>
      <c r="BE578" s="150">
        <f t="shared" si="14"/>
        <v>0</v>
      </c>
      <c r="BF578" s="150">
        <f t="shared" si="15"/>
        <v>0</v>
      </c>
      <c r="BG578" s="150">
        <f t="shared" si="16"/>
        <v>0</v>
      </c>
      <c r="BH578" s="150">
        <f t="shared" si="17"/>
        <v>0</v>
      </c>
      <c r="BI578" s="150">
        <f t="shared" si="18"/>
        <v>0</v>
      </c>
      <c r="BJ578" s="17" t="s">
        <v>92</v>
      </c>
      <c r="BK578" s="150">
        <f t="shared" si="19"/>
        <v>0</v>
      </c>
      <c r="BL578" s="17" t="s">
        <v>255</v>
      </c>
      <c r="BM578" s="149" t="s">
        <v>1073</v>
      </c>
    </row>
    <row r="579" spans="1:65" s="2" customFormat="1" ht="24.2" customHeight="1" x14ac:dyDescent="0.2">
      <c r="A579" s="32"/>
      <c r="B579" s="137"/>
      <c r="C579" s="138" t="s">
        <v>1074</v>
      </c>
      <c r="D579" s="138" t="s">
        <v>159</v>
      </c>
      <c r="E579" s="139" t="s">
        <v>1075</v>
      </c>
      <c r="F579" s="140" t="s">
        <v>1076</v>
      </c>
      <c r="G579" s="141" t="s">
        <v>341</v>
      </c>
      <c r="H579" s="142">
        <v>1</v>
      </c>
      <c r="I579" s="143"/>
      <c r="J579" s="144">
        <f t="shared" si="10"/>
        <v>0</v>
      </c>
      <c r="K579" s="140" t="s">
        <v>3</v>
      </c>
      <c r="L579" s="33"/>
      <c r="M579" s="145" t="s">
        <v>3</v>
      </c>
      <c r="N579" s="146" t="s">
        <v>42</v>
      </c>
      <c r="O579" s="53"/>
      <c r="P579" s="147">
        <f t="shared" si="11"/>
        <v>0</v>
      </c>
      <c r="Q579" s="147">
        <v>0</v>
      </c>
      <c r="R579" s="147">
        <f t="shared" si="12"/>
        <v>0</v>
      </c>
      <c r="S579" s="147">
        <v>0</v>
      </c>
      <c r="T579" s="148">
        <f t="shared" si="13"/>
        <v>0</v>
      </c>
      <c r="U579" s="32"/>
      <c r="V579" s="32"/>
      <c r="W579" s="32"/>
      <c r="X579" s="32"/>
      <c r="Y579" s="32"/>
      <c r="Z579" s="32"/>
      <c r="AA579" s="32"/>
      <c r="AB579" s="32"/>
      <c r="AC579" s="32"/>
      <c r="AD579" s="32"/>
      <c r="AE579" s="32"/>
      <c r="AR579" s="149" t="s">
        <v>255</v>
      </c>
      <c r="AT579" s="149" t="s">
        <v>159</v>
      </c>
      <c r="AU579" s="149" t="s">
        <v>92</v>
      </c>
      <c r="AY579" s="17" t="s">
        <v>157</v>
      </c>
      <c r="BE579" s="150">
        <f t="shared" si="14"/>
        <v>0</v>
      </c>
      <c r="BF579" s="150">
        <f t="shared" si="15"/>
        <v>0</v>
      </c>
      <c r="BG579" s="150">
        <f t="shared" si="16"/>
        <v>0</v>
      </c>
      <c r="BH579" s="150">
        <f t="shared" si="17"/>
        <v>0</v>
      </c>
      <c r="BI579" s="150">
        <f t="shared" si="18"/>
        <v>0</v>
      </c>
      <c r="BJ579" s="17" t="s">
        <v>92</v>
      </c>
      <c r="BK579" s="150">
        <f t="shared" si="19"/>
        <v>0</v>
      </c>
      <c r="BL579" s="17" t="s">
        <v>255</v>
      </c>
      <c r="BM579" s="149" t="s">
        <v>1077</v>
      </c>
    </row>
    <row r="580" spans="1:65" s="2" customFormat="1" ht="24.2" customHeight="1" x14ac:dyDescent="0.2">
      <c r="A580" s="32"/>
      <c r="B580" s="137"/>
      <c r="C580" s="138" t="s">
        <v>1078</v>
      </c>
      <c r="D580" s="138" t="s">
        <v>159</v>
      </c>
      <c r="E580" s="139" t="s">
        <v>1079</v>
      </c>
      <c r="F580" s="140" t="s">
        <v>1080</v>
      </c>
      <c r="G580" s="141" t="s">
        <v>341</v>
      </c>
      <c r="H580" s="142">
        <v>11</v>
      </c>
      <c r="I580" s="143"/>
      <c r="J580" s="144">
        <f t="shared" si="10"/>
        <v>0</v>
      </c>
      <c r="K580" s="140" t="s">
        <v>3</v>
      </c>
      <c r="L580" s="33"/>
      <c r="M580" s="145" t="s">
        <v>3</v>
      </c>
      <c r="N580" s="146" t="s">
        <v>42</v>
      </c>
      <c r="O580" s="53"/>
      <c r="P580" s="147">
        <f t="shared" si="11"/>
        <v>0</v>
      </c>
      <c r="Q580" s="147">
        <v>0</v>
      </c>
      <c r="R580" s="147">
        <f t="shared" si="12"/>
        <v>0</v>
      </c>
      <c r="S580" s="147">
        <v>0</v>
      </c>
      <c r="T580" s="148">
        <f t="shared" si="13"/>
        <v>0</v>
      </c>
      <c r="U580" s="32"/>
      <c r="V580" s="32"/>
      <c r="W580" s="32"/>
      <c r="X580" s="32"/>
      <c r="Y580" s="32"/>
      <c r="Z580" s="32"/>
      <c r="AA580" s="32"/>
      <c r="AB580" s="32"/>
      <c r="AC580" s="32"/>
      <c r="AD580" s="32"/>
      <c r="AE580" s="32"/>
      <c r="AR580" s="149" t="s">
        <v>255</v>
      </c>
      <c r="AT580" s="149" t="s">
        <v>159</v>
      </c>
      <c r="AU580" s="149" t="s">
        <v>92</v>
      </c>
      <c r="AY580" s="17" t="s">
        <v>157</v>
      </c>
      <c r="BE580" s="150">
        <f t="shared" si="14"/>
        <v>0</v>
      </c>
      <c r="BF580" s="150">
        <f t="shared" si="15"/>
        <v>0</v>
      </c>
      <c r="BG580" s="150">
        <f t="shared" si="16"/>
        <v>0</v>
      </c>
      <c r="BH580" s="150">
        <f t="shared" si="17"/>
        <v>0</v>
      </c>
      <c r="BI580" s="150">
        <f t="shared" si="18"/>
        <v>0</v>
      </c>
      <c r="BJ580" s="17" t="s">
        <v>92</v>
      </c>
      <c r="BK580" s="150">
        <f t="shared" si="19"/>
        <v>0</v>
      </c>
      <c r="BL580" s="17" t="s">
        <v>255</v>
      </c>
      <c r="BM580" s="149" t="s">
        <v>1081</v>
      </c>
    </row>
    <row r="581" spans="1:65" s="2" customFormat="1" ht="24.2" customHeight="1" x14ac:dyDescent="0.2">
      <c r="A581" s="32"/>
      <c r="B581" s="137"/>
      <c r="C581" s="138" t="s">
        <v>1082</v>
      </c>
      <c r="D581" s="138" t="s">
        <v>159</v>
      </c>
      <c r="E581" s="139" t="s">
        <v>1083</v>
      </c>
      <c r="F581" s="140" t="s">
        <v>1084</v>
      </c>
      <c r="G581" s="141" t="s">
        <v>341</v>
      </c>
      <c r="H581" s="142">
        <v>11</v>
      </c>
      <c r="I581" s="143"/>
      <c r="J581" s="144">
        <f t="shared" si="10"/>
        <v>0</v>
      </c>
      <c r="K581" s="140" t="s">
        <v>3</v>
      </c>
      <c r="L581" s="33"/>
      <c r="M581" s="145" t="s">
        <v>3</v>
      </c>
      <c r="N581" s="146" t="s">
        <v>42</v>
      </c>
      <c r="O581" s="53"/>
      <c r="P581" s="147">
        <f t="shared" si="11"/>
        <v>0</v>
      </c>
      <c r="Q581" s="147">
        <v>0</v>
      </c>
      <c r="R581" s="147">
        <f t="shared" si="12"/>
        <v>0</v>
      </c>
      <c r="S581" s="147">
        <v>0</v>
      </c>
      <c r="T581" s="148">
        <f t="shared" si="13"/>
        <v>0</v>
      </c>
      <c r="U581" s="32"/>
      <c r="V581" s="32"/>
      <c r="W581" s="32"/>
      <c r="X581" s="32"/>
      <c r="Y581" s="32"/>
      <c r="Z581" s="32"/>
      <c r="AA581" s="32"/>
      <c r="AB581" s="32"/>
      <c r="AC581" s="32"/>
      <c r="AD581" s="32"/>
      <c r="AE581" s="32"/>
      <c r="AR581" s="149" t="s">
        <v>255</v>
      </c>
      <c r="AT581" s="149" t="s">
        <v>159</v>
      </c>
      <c r="AU581" s="149" t="s">
        <v>92</v>
      </c>
      <c r="AY581" s="17" t="s">
        <v>157</v>
      </c>
      <c r="BE581" s="150">
        <f t="shared" si="14"/>
        <v>0</v>
      </c>
      <c r="BF581" s="150">
        <f t="shared" si="15"/>
        <v>0</v>
      </c>
      <c r="BG581" s="150">
        <f t="shared" si="16"/>
        <v>0</v>
      </c>
      <c r="BH581" s="150">
        <f t="shared" si="17"/>
        <v>0</v>
      </c>
      <c r="BI581" s="150">
        <f t="shared" si="18"/>
        <v>0</v>
      </c>
      <c r="BJ581" s="17" t="s">
        <v>92</v>
      </c>
      <c r="BK581" s="150">
        <f t="shared" si="19"/>
        <v>0</v>
      </c>
      <c r="BL581" s="17" t="s">
        <v>255</v>
      </c>
      <c r="BM581" s="149" t="s">
        <v>1085</v>
      </c>
    </row>
    <row r="582" spans="1:65" s="2" customFormat="1" ht="24.2" customHeight="1" x14ac:dyDescent="0.2">
      <c r="A582" s="32"/>
      <c r="B582" s="137"/>
      <c r="C582" s="138" t="s">
        <v>1086</v>
      </c>
      <c r="D582" s="138" t="s">
        <v>159</v>
      </c>
      <c r="E582" s="139" t="s">
        <v>1087</v>
      </c>
      <c r="F582" s="140" t="s">
        <v>1088</v>
      </c>
      <c r="G582" s="141" t="s">
        <v>341</v>
      </c>
      <c r="H582" s="142">
        <v>3</v>
      </c>
      <c r="I582" s="143"/>
      <c r="J582" s="144">
        <f t="shared" si="10"/>
        <v>0</v>
      </c>
      <c r="K582" s="140" t="s">
        <v>3</v>
      </c>
      <c r="L582" s="33"/>
      <c r="M582" s="145" t="s">
        <v>3</v>
      </c>
      <c r="N582" s="146" t="s">
        <v>42</v>
      </c>
      <c r="O582" s="53"/>
      <c r="P582" s="147">
        <f t="shared" si="11"/>
        <v>0</v>
      </c>
      <c r="Q582" s="147">
        <v>0</v>
      </c>
      <c r="R582" s="147">
        <f t="shared" si="12"/>
        <v>0</v>
      </c>
      <c r="S582" s="147">
        <v>0</v>
      </c>
      <c r="T582" s="148">
        <f t="shared" si="13"/>
        <v>0</v>
      </c>
      <c r="U582" s="32"/>
      <c r="V582" s="32"/>
      <c r="W582" s="32"/>
      <c r="X582" s="32"/>
      <c r="Y582" s="32"/>
      <c r="Z582" s="32"/>
      <c r="AA582" s="32"/>
      <c r="AB582" s="32"/>
      <c r="AC582" s="32"/>
      <c r="AD582" s="32"/>
      <c r="AE582" s="32"/>
      <c r="AR582" s="149" t="s">
        <v>255</v>
      </c>
      <c r="AT582" s="149" t="s">
        <v>159</v>
      </c>
      <c r="AU582" s="149" t="s">
        <v>92</v>
      </c>
      <c r="AY582" s="17" t="s">
        <v>157</v>
      </c>
      <c r="BE582" s="150">
        <f t="shared" si="14"/>
        <v>0</v>
      </c>
      <c r="BF582" s="150">
        <f t="shared" si="15"/>
        <v>0</v>
      </c>
      <c r="BG582" s="150">
        <f t="shared" si="16"/>
        <v>0</v>
      </c>
      <c r="BH582" s="150">
        <f t="shared" si="17"/>
        <v>0</v>
      </c>
      <c r="BI582" s="150">
        <f t="shared" si="18"/>
        <v>0</v>
      </c>
      <c r="BJ582" s="17" t="s">
        <v>92</v>
      </c>
      <c r="BK582" s="150">
        <f t="shared" si="19"/>
        <v>0</v>
      </c>
      <c r="BL582" s="17" t="s">
        <v>255</v>
      </c>
      <c r="BM582" s="149" t="s">
        <v>1089</v>
      </c>
    </row>
    <row r="583" spans="1:65" s="2" customFormat="1" ht="24.2" customHeight="1" x14ac:dyDescent="0.2">
      <c r="A583" s="32"/>
      <c r="B583" s="137"/>
      <c r="C583" s="138" t="s">
        <v>1090</v>
      </c>
      <c r="D583" s="138" t="s">
        <v>159</v>
      </c>
      <c r="E583" s="139" t="s">
        <v>1091</v>
      </c>
      <c r="F583" s="140" t="s">
        <v>1092</v>
      </c>
      <c r="G583" s="141" t="s">
        <v>341</v>
      </c>
      <c r="H583" s="142">
        <v>5</v>
      </c>
      <c r="I583" s="143"/>
      <c r="J583" s="144">
        <f t="shared" si="10"/>
        <v>0</v>
      </c>
      <c r="K583" s="140" t="s">
        <v>3</v>
      </c>
      <c r="L583" s="33"/>
      <c r="M583" s="145" t="s">
        <v>3</v>
      </c>
      <c r="N583" s="146" t="s">
        <v>42</v>
      </c>
      <c r="O583" s="53"/>
      <c r="P583" s="147">
        <f t="shared" si="11"/>
        <v>0</v>
      </c>
      <c r="Q583" s="147">
        <v>0</v>
      </c>
      <c r="R583" s="147">
        <f t="shared" si="12"/>
        <v>0</v>
      </c>
      <c r="S583" s="147">
        <v>0</v>
      </c>
      <c r="T583" s="148">
        <f t="shared" si="13"/>
        <v>0</v>
      </c>
      <c r="U583" s="32"/>
      <c r="V583" s="32"/>
      <c r="W583" s="32"/>
      <c r="X583" s="32"/>
      <c r="Y583" s="32"/>
      <c r="Z583" s="32"/>
      <c r="AA583" s="32"/>
      <c r="AB583" s="32"/>
      <c r="AC583" s="32"/>
      <c r="AD583" s="32"/>
      <c r="AE583" s="32"/>
      <c r="AR583" s="149" t="s">
        <v>255</v>
      </c>
      <c r="AT583" s="149" t="s">
        <v>159</v>
      </c>
      <c r="AU583" s="149" t="s">
        <v>92</v>
      </c>
      <c r="AY583" s="17" t="s">
        <v>157</v>
      </c>
      <c r="BE583" s="150">
        <f t="shared" si="14"/>
        <v>0</v>
      </c>
      <c r="BF583" s="150">
        <f t="shared" si="15"/>
        <v>0</v>
      </c>
      <c r="BG583" s="150">
        <f t="shared" si="16"/>
        <v>0</v>
      </c>
      <c r="BH583" s="150">
        <f t="shared" si="17"/>
        <v>0</v>
      </c>
      <c r="BI583" s="150">
        <f t="shared" si="18"/>
        <v>0</v>
      </c>
      <c r="BJ583" s="17" t="s">
        <v>92</v>
      </c>
      <c r="BK583" s="150">
        <f t="shared" si="19"/>
        <v>0</v>
      </c>
      <c r="BL583" s="17" t="s">
        <v>255</v>
      </c>
      <c r="BM583" s="149" t="s">
        <v>1093</v>
      </c>
    </row>
    <row r="584" spans="1:65" s="2" customFormat="1" ht="24.2" customHeight="1" x14ac:dyDescent="0.2">
      <c r="A584" s="32"/>
      <c r="B584" s="137"/>
      <c r="C584" s="138" t="s">
        <v>1094</v>
      </c>
      <c r="D584" s="138" t="s">
        <v>159</v>
      </c>
      <c r="E584" s="139" t="s">
        <v>1095</v>
      </c>
      <c r="F584" s="140" t="s">
        <v>1096</v>
      </c>
      <c r="G584" s="141" t="s">
        <v>341</v>
      </c>
      <c r="H584" s="142">
        <v>20</v>
      </c>
      <c r="I584" s="143"/>
      <c r="J584" s="144">
        <f t="shared" si="10"/>
        <v>0</v>
      </c>
      <c r="K584" s="140" t="s">
        <v>3</v>
      </c>
      <c r="L584" s="33"/>
      <c r="M584" s="145" t="s">
        <v>3</v>
      </c>
      <c r="N584" s="146" t="s">
        <v>42</v>
      </c>
      <c r="O584" s="53"/>
      <c r="P584" s="147">
        <f t="shared" si="11"/>
        <v>0</v>
      </c>
      <c r="Q584" s="147">
        <v>0</v>
      </c>
      <c r="R584" s="147">
        <f t="shared" si="12"/>
        <v>0</v>
      </c>
      <c r="S584" s="147">
        <v>0</v>
      </c>
      <c r="T584" s="148">
        <f t="shared" si="13"/>
        <v>0</v>
      </c>
      <c r="U584" s="32"/>
      <c r="V584" s="32"/>
      <c r="W584" s="32"/>
      <c r="X584" s="32"/>
      <c r="Y584" s="32"/>
      <c r="Z584" s="32"/>
      <c r="AA584" s="32"/>
      <c r="AB584" s="32"/>
      <c r="AC584" s="32"/>
      <c r="AD584" s="32"/>
      <c r="AE584" s="32"/>
      <c r="AR584" s="149" t="s">
        <v>255</v>
      </c>
      <c r="AT584" s="149" t="s">
        <v>159</v>
      </c>
      <c r="AU584" s="149" t="s">
        <v>92</v>
      </c>
      <c r="AY584" s="17" t="s">
        <v>157</v>
      </c>
      <c r="BE584" s="150">
        <f t="shared" si="14"/>
        <v>0</v>
      </c>
      <c r="BF584" s="150">
        <f t="shared" si="15"/>
        <v>0</v>
      </c>
      <c r="BG584" s="150">
        <f t="shared" si="16"/>
        <v>0</v>
      </c>
      <c r="BH584" s="150">
        <f t="shared" si="17"/>
        <v>0</v>
      </c>
      <c r="BI584" s="150">
        <f t="shared" si="18"/>
        <v>0</v>
      </c>
      <c r="BJ584" s="17" t="s">
        <v>92</v>
      </c>
      <c r="BK584" s="150">
        <f t="shared" si="19"/>
        <v>0</v>
      </c>
      <c r="BL584" s="17" t="s">
        <v>255</v>
      </c>
      <c r="BM584" s="149" t="s">
        <v>1097</v>
      </c>
    </row>
    <row r="585" spans="1:65" s="2" customFormat="1" ht="24.2" customHeight="1" x14ac:dyDescent="0.2">
      <c r="A585" s="32"/>
      <c r="B585" s="137"/>
      <c r="C585" s="138" t="s">
        <v>1098</v>
      </c>
      <c r="D585" s="138" t="s">
        <v>159</v>
      </c>
      <c r="E585" s="139" t="s">
        <v>1099</v>
      </c>
      <c r="F585" s="140" t="s">
        <v>1100</v>
      </c>
      <c r="G585" s="141" t="s">
        <v>341</v>
      </c>
      <c r="H585" s="142">
        <v>34</v>
      </c>
      <c r="I585" s="143"/>
      <c r="J585" s="144">
        <f t="shared" si="10"/>
        <v>0</v>
      </c>
      <c r="K585" s="140" t="s">
        <v>3</v>
      </c>
      <c r="L585" s="33"/>
      <c r="M585" s="145" t="s">
        <v>3</v>
      </c>
      <c r="N585" s="146" t="s">
        <v>42</v>
      </c>
      <c r="O585" s="53"/>
      <c r="P585" s="147">
        <f t="shared" si="11"/>
        <v>0</v>
      </c>
      <c r="Q585" s="147">
        <v>0</v>
      </c>
      <c r="R585" s="147">
        <f t="shared" si="12"/>
        <v>0</v>
      </c>
      <c r="S585" s="147">
        <v>0</v>
      </c>
      <c r="T585" s="148">
        <f t="shared" si="13"/>
        <v>0</v>
      </c>
      <c r="U585" s="32"/>
      <c r="V585" s="32"/>
      <c r="W585" s="32"/>
      <c r="X585" s="32"/>
      <c r="Y585" s="32"/>
      <c r="Z585" s="32"/>
      <c r="AA585" s="32"/>
      <c r="AB585" s="32"/>
      <c r="AC585" s="32"/>
      <c r="AD585" s="32"/>
      <c r="AE585" s="32"/>
      <c r="AR585" s="149" t="s">
        <v>255</v>
      </c>
      <c r="AT585" s="149" t="s">
        <v>159</v>
      </c>
      <c r="AU585" s="149" t="s">
        <v>92</v>
      </c>
      <c r="AY585" s="17" t="s">
        <v>157</v>
      </c>
      <c r="BE585" s="150">
        <f t="shared" si="14"/>
        <v>0</v>
      </c>
      <c r="BF585" s="150">
        <f t="shared" si="15"/>
        <v>0</v>
      </c>
      <c r="BG585" s="150">
        <f t="shared" si="16"/>
        <v>0</v>
      </c>
      <c r="BH585" s="150">
        <f t="shared" si="17"/>
        <v>0</v>
      </c>
      <c r="BI585" s="150">
        <f t="shared" si="18"/>
        <v>0</v>
      </c>
      <c r="BJ585" s="17" t="s">
        <v>92</v>
      </c>
      <c r="BK585" s="150">
        <f t="shared" si="19"/>
        <v>0</v>
      </c>
      <c r="BL585" s="17" t="s">
        <v>255</v>
      </c>
      <c r="BM585" s="149" t="s">
        <v>1101</v>
      </c>
    </row>
    <row r="586" spans="1:65" s="2" customFormat="1" ht="24.2" customHeight="1" x14ac:dyDescent="0.2">
      <c r="A586" s="32"/>
      <c r="B586" s="137"/>
      <c r="C586" s="138" t="s">
        <v>1102</v>
      </c>
      <c r="D586" s="138" t="s">
        <v>159</v>
      </c>
      <c r="E586" s="139" t="s">
        <v>1103</v>
      </c>
      <c r="F586" s="140" t="s">
        <v>1104</v>
      </c>
      <c r="G586" s="141" t="s">
        <v>341</v>
      </c>
      <c r="H586" s="142">
        <v>3</v>
      </c>
      <c r="I586" s="143"/>
      <c r="J586" s="144">
        <f t="shared" si="10"/>
        <v>0</v>
      </c>
      <c r="K586" s="140" t="s">
        <v>3</v>
      </c>
      <c r="L586" s="33"/>
      <c r="M586" s="145" t="s">
        <v>3</v>
      </c>
      <c r="N586" s="146" t="s">
        <v>42</v>
      </c>
      <c r="O586" s="53"/>
      <c r="P586" s="147">
        <f t="shared" si="11"/>
        <v>0</v>
      </c>
      <c r="Q586" s="147">
        <v>0</v>
      </c>
      <c r="R586" s="147">
        <f t="shared" si="12"/>
        <v>0</v>
      </c>
      <c r="S586" s="147">
        <v>0</v>
      </c>
      <c r="T586" s="148">
        <f t="shared" si="13"/>
        <v>0</v>
      </c>
      <c r="U586" s="32"/>
      <c r="V586" s="32"/>
      <c r="W586" s="32"/>
      <c r="X586" s="32"/>
      <c r="Y586" s="32"/>
      <c r="Z586" s="32"/>
      <c r="AA586" s="32"/>
      <c r="AB586" s="32"/>
      <c r="AC586" s="32"/>
      <c r="AD586" s="32"/>
      <c r="AE586" s="32"/>
      <c r="AR586" s="149" t="s">
        <v>255</v>
      </c>
      <c r="AT586" s="149" t="s">
        <v>159</v>
      </c>
      <c r="AU586" s="149" t="s">
        <v>92</v>
      </c>
      <c r="AY586" s="17" t="s">
        <v>157</v>
      </c>
      <c r="BE586" s="150">
        <f t="shared" si="14"/>
        <v>0</v>
      </c>
      <c r="BF586" s="150">
        <f t="shared" si="15"/>
        <v>0</v>
      </c>
      <c r="BG586" s="150">
        <f t="shared" si="16"/>
        <v>0</v>
      </c>
      <c r="BH586" s="150">
        <f t="shared" si="17"/>
        <v>0</v>
      </c>
      <c r="BI586" s="150">
        <f t="shared" si="18"/>
        <v>0</v>
      </c>
      <c r="BJ586" s="17" t="s">
        <v>92</v>
      </c>
      <c r="BK586" s="150">
        <f t="shared" si="19"/>
        <v>0</v>
      </c>
      <c r="BL586" s="17" t="s">
        <v>255</v>
      </c>
      <c r="BM586" s="149" t="s">
        <v>1105</v>
      </c>
    </row>
    <row r="587" spans="1:65" s="2" customFormat="1" ht="16.5" customHeight="1" x14ac:dyDescent="0.2">
      <c r="A587" s="32"/>
      <c r="B587" s="137"/>
      <c r="C587" s="138" t="s">
        <v>1106</v>
      </c>
      <c r="D587" s="138" t="s">
        <v>159</v>
      </c>
      <c r="E587" s="139" t="s">
        <v>1107</v>
      </c>
      <c r="F587" s="140" t="s">
        <v>1108</v>
      </c>
      <c r="G587" s="141" t="s">
        <v>341</v>
      </c>
      <c r="H587" s="142">
        <v>3</v>
      </c>
      <c r="I587" s="143"/>
      <c r="J587" s="144">
        <f t="shared" si="10"/>
        <v>0</v>
      </c>
      <c r="K587" s="140" t="s">
        <v>3</v>
      </c>
      <c r="L587" s="33"/>
      <c r="M587" s="145" t="s">
        <v>3</v>
      </c>
      <c r="N587" s="146" t="s">
        <v>42</v>
      </c>
      <c r="O587" s="53"/>
      <c r="P587" s="147">
        <f t="shared" si="11"/>
        <v>0</v>
      </c>
      <c r="Q587" s="147">
        <v>0</v>
      </c>
      <c r="R587" s="147">
        <f t="shared" si="12"/>
        <v>0</v>
      </c>
      <c r="S587" s="147">
        <v>0</v>
      </c>
      <c r="T587" s="148">
        <f t="shared" si="13"/>
        <v>0</v>
      </c>
      <c r="U587" s="32"/>
      <c r="V587" s="32"/>
      <c r="W587" s="32"/>
      <c r="X587" s="32"/>
      <c r="Y587" s="32"/>
      <c r="Z587" s="32"/>
      <c r="AA587" s="32"/>
      <c r="AB587" s="32"/>
      <c r="AC587" s="32"/>
      <c r="AD587" s="32"/>
      <c r="AE587" s="32"/>
      <c r="AR587" s="149" t="s">
        <v>255</v>
      </c>
      <c r="AT587" s="149" t="s">
        <v>159</v>
      </c>
      <c r="AU587" s="149" t="s">
        <v>92</v>
      </c>
      <c r="AY587" s="17" t="s">
        <v>157</v>
      </c>
      <c r="BE587" s="150">
        <f t="shared" si="14"/>
        <v>0</v>
      </c>
      <c r="BF587" s="150">
        <f t="shared" si="15"/>
        <v>0</v>
      </c>
      <c r="BG587" s="150">
        <f t="shared" si="16"/>
        <v>0</v>
      </c>
      <c r="BH587" s="150">
        <f t="shared" si="17"/>
        <v>0</v>
      </c>
      <c r="BI587" s="150">
        <f t="shared" si="18"/>
        <v>0</v>
      </c>
      <c r="BJ587" s="17" t="s">
        <v>92</v>
      </c>
      <c r="BK587" s="150">
        <f t="shared" si="19"/>
        <v>0</v>
      </c>
      <c r="BL587" s="17" t="s">
        <v>255</v>
      </c>
      <c r="BM587" s="149" t="s">
        <v>1109</v>
      </c>
    </row>
    <row r="588" spans="1:65" s="2" customFormat="1" ht="16.5" customHeight="1" x14ac:dyDescent="0.2">
      <c r="A588" s="32"/>
      <c r="B588" s="137"/>
      <c r="C588" s="138" t="s">
        <v>1110</v>
      </c>
      <c r="D588" s="138" t="s">
        <v>159</v>
      </c>
      <c r="E588" s="139" t="s">
        <v>1111</v>
      </c>
      <c r="F588" s="140" t="s">
        <v>1112</v>
      </c>
      <c r="G588" s="141" t="s">
        <v>341</v>
      </c>
      <c r="H588" s="142">
        <v>1</v>
      </c>
      <c r="I588" s="143"/>
      <c r="J588" s="144">
        <f t="shared" si="10"/>
        <v>0</v>
      </c>
      <c r="K588" s="140" t="s">
        <v>3</v>
      </c>
      <c r="L588" s="33"/>
      <c r="M588" s="145" t="s">
        <v>3</v>
      </c>
      <c r="N588" s="146" t="s">
        <v>42</v>
      </c>
      <c r="O588" s="53"/>
      <c r="P588" s="147">
        <f t="shared" si="11"/>
        <v>0</v>
      </c>
      <c r="Q588" s="147">
        <v>0</v>
      </c>
      <c r="R588" s="147">
        <f t="shared" si="12"/>
        <v>0</v>
      </c>
      <c r="S588" s="147">
        <v>0</v>
      </c>
      <c r="T588" s="148">
        <f t="shared" si="13"/>
        <v>0</v>
      </c>
      <c r="U588" s="32"/>
      <c r="V588" s="32"/>
      <c r="W588" s="32"/>
      <c r="X588" s="32"/>
      <c r="Y588" s="32"/>
      <c r="Z588" s="32"/>
      <c r="AA588" s="32"/>
      <c r="AB588" s="32"/>
      <c r="AC588" s="32"/>
      <c r="AD588" s="32"/>
      <c r="AE588" s="32"/>
      <c r="AR588" s="149" t="s">
        <v>255</v>
      </c>
      <c r="AT588" s="149" t="s">
        <v>159</v>
      </c>
      <c r="AU588" s="149" t="s">
        <v>92</v>
      </c>
      <c r="AY588" s="17" t="s">
        <v>157</v>
      </c>
      <c r="BE588" s="150">
        <f t="shared" si="14"/>
        <v>0</v>
      </c>
      <c r="BF588" s="150">
        <f t="shared" si="15"/>
        <v>0</v>
      </c>
      <c r="BG588" s="150">
        <f t="shared" si="16"/>
        <v>0</v>
      </c>
      <c r="BH588" s="150">
        <f t="shared" si="17"/>
        <v>0</v>
      </c>
      <c r="BI588" s="150">
        <f t="shared" si="18"/>
        <v>0</v>
      </c>
      <c r="BJ588" s="17" t="s">
        <v>92</v>
      </c>
      <c r="BK588" s="150">
        <f t="shared" si="19"/>
        <v>0</v>
      </c>
      <c r="BL588" s="17" t="s">
        <v>255</v>
      </c>
      <c r="BM588" s="149" t="s">
        <v>1113</v>
      </c>
    </row>
    <row r="589" spans="1:65" s="2" customFormat="1" ht="24.2" customHeight="1" x14ac:dyDescent="0.2">
      <c r="A589" s="32"/>
      <c r="B589" s="137"/>
      <c r="C589" s="138" t="s">
        <v>1114</v>
      </c>
      <c r="D589" s="138" t="s">
        <v>159</v>
      </c>
      <c r="E589" s="139" t="s">
        <v>1115</v>
      </c>
      <c r="F589" s="140" t="s">
        <v>1116</v>
      </c>
      <c r="G589" s="141" t="s">
        <v>341</v>
      </c>
      <c r="H589" s="142">
        <v>4</v>
      </c>
      <c r="I589" s="143"/>
      <c r="J589" s="144">
        <f t="shared" si="10"/>
        <v>0</v>
      </c>
      <c r="K589" s="140" t="s">
        <v>3</v>
      </c>
      <c r="L589" s="33"/>
      <c r="M589" s="145" t="s">
        <v>3</v>
      </c>
      <c r="N589" s="146" t="s">
        <v>42</v>
      </c>
      <c r="O589" s="53"/>
      <c r="P589" s="147">
        <f t="shared" si="11"/>
        <v>0</v>
      </c>
      <c r="Q589" s="147">
        <v>0</v>
      </c>
      <c r="R589" s="147">
        <f t="shared" si="12"/>
        <v>0</v>
      </c>
      <c r="S589" s="147">
        <v>0</v>
      </c>
      <c r="T589" s="148">
        <f t="shared" si="13"/>
        <v>0</v>
      </c>
      <c r="U589" s="32"/>
      <c r="V589" s="32"/>
      <c r="W589" s="32"/>
      <c r="X589" s="32"/>
      <c r="Y589" s="32"/>
      <c r="Z589" s="32"/>
      <c r="AA589" s="32"/>
      <c r="AB589" s="32"/>
      <c r="AC589" s="32"/>
      <c r="AD589" s="32"/>
      <c r="AE589" s="32"/>
      <c r="AR589" s="149" t="s">
        <v>255</v>
      </c>
      <c r="AT589" s="149" t="s">
        <v>159</v>
      </c>
      <c r="AU589" s="149" t="s">
        <v>92</v>
      </c>
      <c r="AY589" s="17" t="s">
        <v>157</v>
      </c>
      <c r="BE589" s="150">
        <f t="shared" si="14"/>
        <v>0</v>
      </c>
      <c r="BF589" s="150">
        <f t="shared" si="15"/>
        <v>0</v>
      </c>
      <c r="BG589" s="150">
        <f t="shared" si="16"/>
        <v>0</v>
      </c>
      <c r="BH589" s="150">
        <f t="shared" si="17"/>
        <v>0</v>
      </c>
      <c r="BI589" s="150">
        <f t="shared" si="18"/>
        <v>0</v>
      </c>
      <c r="BJ589" s="17" t="s">
        <v>92</v>
      </c>
      <c r="BK589" s="150">
        <f t="shared" si="19"/>
        <v>0</v>
      </c>
      <c r="BL589" s="17" t="s">
        <v>255</v>
      </c>
      <c r="BM589" s="149" t="s">
        <v>1117</v>
      </c>
    </row>
    <row r="590" spans="1:65" s="2" customFormat="1" ht="24.2" customHeight="1" x14ac:dyDescent="0.2">
      <c r="A590" s="32"/>
      <c r="B590" s="137"/>
      <c r="C590" s="138" t="s">
        <v>1118</v>
      </c>
      <c r="D590" s="138" t="s">
        <v>159</v>
      </c>
      <c r="E590" s="139" t="s">
        <v>1119</v>
      </c>
      <c r="F590" s="140" t="s">
        <v>1120</v>
      </c>
      <c r="G590" s="141" t="s">
        <v>341</v>
      </c>
      <c r="H590" s="142">
        <v>6</v>
      </c>
      <c r="I590" s="143"/>
      <c r="J590" s="144">
        <f t="shared" si="10"/>
        <v>0</v>
      </c>
      <c r="K590" s="140" t="s">
        <v>3</v>
      </c>
      <c r="L590" s="33"/>
      <c r="M590" s="145" t="s">
        <v>3</v>
      </c>
      <c r="N590" s="146" t="s">
        <v>42</v>
      </c>
      <c r="O590" s="53"/>
      <c r="P590" s="147">
        <f t="shared" si="11"/>
        <v>0</v>
      </c>
      <c r="Q590" s="147">
        <v>0</v>
      </c>
      <c r="R590" s="147">
        <f t="shared" si="12"/>
        <v>0</v>
      </c>
      <c r="S590" s="147">
        <v>0</v>
      </c>
      <c r="T590" s="148">
        <f t="shared" si="13"/>
        <v>0</v>
      </c>
      <c r="U590" s="32"/>
      <c r="V590" s="32"/>
      <c r="W590" s="32"/>
      <c r="X590" s="32"/>
      <c r="Y590" s="32"/>
      <c r="Z590" s="32"/>
      <c r="AA590" s="32"/>
      <c r="AB590" s="32"/>
      <c r="AC590" s="32"/>
      <c r="AD590" s="32"/>
      <c r="AE590" s="32"/>
      <c r="AR590" s="149" t="s">
        <v>255</v>
      </c>
      <c r="AT590" s="149" t="s">
        <v>159</v>
      </c>
      <c r="AU590" s="149" t="s">
        <v>92</v>
      </c>
      <c r="AY590" s="17" t="s">
        <v>157</v>
      </c>
      <c r="BE590" s="150">
        <f t="shared" si="14"/>
        <v>0</v>
      </c>
      <c r="BF590" s="150">
        <f t="shared" si="15"/>
        <v>0</v>
      </c>
      <c r="BG590" s="150">
        <f t="shared" si="16"/>
        <v>0</v>
      </c>
      <c r="BH590" s="150">
        <f t="shared" si="17"/>
        <v>0</v>
      </c>
      <c r="BI590" s="150">
        <f t="shared" si="18"/>
        <v>0</v>
      </c>
      <c r="BJ590" s="17" t="s">
        <v>92</v>
      </c>
      <c r="BK590" s="150">
        <f t="shared" si="19"/>
        <v>0</v>
      </c>
      <c r="BL590" s="17" t="s">
        <v>255</v>
      </c>
      <c r="BM590" s="149" t="s">
        <v>1121</v>
      </c>
    </row>
    <row r="591" spans="1:65" s="2" customFormat="1" ht="16.5" customHeight="1" x14ac:dyDescent="0.2">
      <c r="A591" s="32"/>
      <c r="B591" s="137"/>
      <c r="C591" s="138" t="s">
        <v>1122</v>
      </c>
      <c r="D591" s="138" t="s">
        <v>159</v>
      </c>
      <c r="E591" s="139" t="s">
        <v>1123</v>
      </c>
      <c r="F591" s="140" t="s">
        <v>1124</v>
      </c>
      <c r="G591" s="141" t="s">
        <v>341</v>
      </c>
      <c r="H591" s="142">
        <v>2</v>
      </c>
      <c r="I591" s="143"/>
      <c r="J591" s="144">
        <f t="shared" si="10"/>
        <v>0</v>
      </c>
      <c r="K591" s="140" t="s">
        <v>3</v>
      </c>
      <c r="L591" s="33"/>
      <c r="M591" s="145" t="s">
        <v>3</v>
      </c>
      <c r="N591" s="146" t="s">
        <v>42</v>
      </c>
      <c r="O591" s="53"/>
      <c r="P591" s="147">
        <f t="shared" si="11"/>
        <v>0</v>
      </c>
      <c r="Q591" s="147">
        <v>0</v>
      </c>
      <c r="R591" s="147">
        <f t="shared" si="12"/>
        <v>0</v>
      </c>
      <c r="S591" s="147">
        <v>0</v>
      </c>
      <c r="T591" s="148">
        <f t="shared" si="13"/>
        <v>0</v>
      </c>
      <c r="U591" s="32"/>
      <c r="V591" s="32"/>
      <c r="W591" s="32"/>
      <c r="X591" s="32"/>
      <c r="Y591" s="32"/>
      <c r="Z591" s="32"/>
      <c r="AA591" s="32"/>
      <c r="AB591" s="32"/>
      <c r="AC591" s="32"/>
      <c r="AD591" s="32"/>
      <c r="AE591" s="32"/>
      <c r="AR591" s="149" t="s">
        <v>255</v>
      </c>
      <c r="AT591" s="149" t="s">
        <v>159</v>
      </c>
      <c r="AU591" s="149" t="s">
        <v>92</v>
      </c>
      <c r="AY591" s="17" t="s">
        <v>157</v>
      </c>
      <c r="BE591" s="150">
        <f t="shared" si="14"/>
        <v>0</v>
      </c>
      <c r="BF591" s="150">
        <f t="shared" si="15"/>
        <v>0</v>
      </c>
      <c r="BG591" s="150">
        <f t="shared" si="16"/>
        <v>0</v>
      </c>
      <c r="BH591" s="150">
        <f t="shared" si="17"/>
        <v>0</v>
      </c>
      <c r="BI591" s="150">
        <f t="shared" si="18"/>
        <v>0</v>
      </c>
      <c r="BJ591" s="17" t="s">
        <v>92</v>
      </c>
      <c r="BK591" s="150">
        <f t="shared" si="19"/>
        <v>0</v>
      </c>
      <c r="BL591" s="17" t="s">
        <v>255</v>
      </c>
      <c r="BM591" s="149" t="s">
        <v>1125</v>
      </c>
    </row>
    <row r="592" spans="1:65" s="2" customFormat="1" ht="16.5" customHeight="1" x14ac:dyDescent="0.2">
      <c r="A592" s="32"/>
      <c r="B592" s="137"/>
      <c r="C592" s="138" t="s">
        <v>1126</v>
      </c>
      <c r="D592" s="138" t="s">
        <v>159</v>
      </c>
      <c r="E592" s="139" t="s">
        <v>1127</v>
      </c>
      <c r="F592" s="140" t="s">
        <v>1128</v>
      </c>
      <c r="G592" s="141" t="s">
        <v>341</v>
      </c>
      <c r="H592" s="142">
        <v>1</v>
      </c>
      <c r="I592" s="143"/>
      <c r="J592" s="144">
        <f t="shared" si="10"/>
        <v>0</v>
      </c>
      <c r="K592" s="140" t="s">
        <v>3</v>
      </c>
      <c r="L592" s="33"/>
      <c r="M592" s="145" t="s">
        <v>3</v>
      </c>
      <c r="N592" s="146" t="s">
        <v>42</v>
      </c>
      <c r="O592" s="53"/>
      <c r="P592" s="147">
        <f t="shared" si="11"/>
        <v>0</v>
      </c>
      <c r="Q592" s="147">
        <v>0</v>
      </c>
      <c r="R592" s="147">
        <f t="shared" si="12"/>
        <v>0</v>
      </c>
      <c r="S592" s="147">
        <v>0</v>
      </c>
      <c r="T592" s="148">
        <f t="shared" si="13"/>
        <v>0</v>
      </c>
      <c r="U592" s="32"/>
      <c r="V592" s="32"/>
      <c r="W592" s="32"/>
      <c r="X592" s="32"/>
      <c r="Y592" s="32"/>
      <c r="Z592" s="32"/>
      <c r="AA592" s="32"/>
      <c r="AB592" s="32"/>
      <c r="AC592" s="32"/>
      <c r="AD592" s="32"/>
      <c r="AE592" s="32"/>
      <c r="AR592" s="149" t="s">
        <v>255</v>
      </c>
      <c r="AT592" s="149" t="s">
        <v>159</v>
      </c>
      <c r="AU592" s="149" t="s">
        <v>92</v>
      </c>
      <c r="AY592" s="17" t="s">
        <v>157</v>
      </c>
      <c r="BE592" s="150">
        <f t="shared" si="14"/>
        <v>0</v>
      </c>
      <c r="BF592" s="150">
        <f t="shared" si="15"/>
        <v>0</v>
      </c>
      <c r="BG592" s="150">
        <f t="shared" si="16"/>
        <v>0</v>
      </c>
      <c r="BH592" s="150">
        <f t="shared" si="17"/>
        <v>0</v>
      </c>
      <c r="BI592" s="150">
        <f t="shared" si="18"/>
        <v>0</v>
      </c>
      <c r="BJ592" s="17" t="s">
        <v>92</v>
      </c>
      <c r="BK592" s="150">
        <f t="shared" si="19"/>
        <v>0</v>
      </c>
      <c r="BL592" s="17" t="s">
        <v>255</v>
      </c>
      <c r="BM592" s="149" t="s">
        <v>1129</v>
      </c>
    </row>
    <row r="593" spans="1:65" s="209" customFormat="1" ht="16.5" customHeight="1" x14ac:dyDescent="0.2">
      <c r="B593" s="234"/>
      <c r="C593" s="251">
        <v>305</v>
      </c>
      <c r="D593" s="251" t="s">
        <v>159</v>
      </c>
      <c r="E593" s="252" t="s">
        <v>3129</v>
      </c>
      <c r="F593" s="250" t="s">
        <v>3130</v>
      </c>
      <c r="G593" s="253" t="s">
        <v>3125</v>
      </c>
      <c r="H593" s="254"/>
      <c r="I593" s="255"/>
      <c r="J593" s="256">
        <f>ROUND(I593*H593,2)</f>
        <v>0</v>
      </c>
      <c r="K593" s="249"/>
      <c r="L593" s="213"/>
      <c r="M593" s="257" t="s">
        <v>3</v>
      </c>
      <c r="N593" s="258" t="s">
        <v>42</v>
      </c>
      <c r="P593" s="259">
        <f>O593*H593</f>
        <v>0</v>
      </c>
      <c r="Q593" s="259">
        <v>4.0000000000000003E-5</v>
      </c>
      <c r="R593" s="259">
        <f>Q593*H593</f>
        <v>0</v>
      </c>
      <c r="S593" s="259">
        <v>0</v>
      </c>
      <c r="T593" s="260">
        <f>S593*H593</f>
        <v>0</v>
      </c>
      <c r="AR593" s="261" t="s">
        <v>255</v>
      </c>
      <c r="AT593" s="261" t="s">
        <v>159</v>
      </c>
      <c r="AU593" s="261" t="s">
        <v>92</v>
      </c>
      <c r="AY593" s="242" t="s">
        <v>157</v>
      </c>
      <c r="BE593" s="243">
        <f>IF(N593="základní",J593,0)</f>
        <v>0</v>
      </c>
      <c r="BF593" s="243">
        <f>IF(N593="snížená",J593,0)</f>
        <v>0</v>
      </c>
      <c r="BG593" s="243">
        <f>IF(N593="zákl. přenesená",J593,0)</f>
        <v>0</v>
      </c>
      <c r="BH593" s="243">
        <f>IF(N593="sníž. přenesená",J593,0)</f>
        <v>0</v>
      </c>
      <c r="BI593" s="243">
        <f>IF(N593="nulová",J593,0)</f>
        <v>0</v>
      </c>
      <c r="BJ593" s="242" t="s">
        <v>92</v>
      </c>
      <c r="BK593" s="243">
        <f>ROUND(I593*H593,2)</f>
        <v>0</v>
      </c>
      <c r="BL593" s="242" t="s">
        <v>255</v>
      </c>
      <c r="BM593" s="261" t="s">
        <v>3126</v>
      </c>
    </row>
    <row r="594" spans="1:65" s="12" customFormat="1" ht="22.9" customHeight="1" x14ac:dyDescent="0.2">
      <c r="B594" s="124"/>
      <c r="D594" s="125" t="s">
        <v>69</v>
      </c>
      <c r="E594" s="135" t="s">
        <v>1130</v>
      </c>
      <c r="F594" s="135" t="s">
        <v>1131</v>
      </c>
      <c r="I594" s="127"/>
      <c r="J594" s="136">
        <f>BK594</f>
        <v>0</v>
      </c>
      <c r="L594" s="124"/>
      <c r="M594" s="129"/>
      <c r="N594" s="130"/>
      <c r="O594" s="130"/>
      <c r="P594" s="131">
        <f>SUM(P595:P635)</f>
        <v>0</v>
      </c>
      <c r="Q594" s="130"/>
      <c r="R594" s="131">
        <f>SUM(R595:R635)</f>
        <v>10.4124876</v>
      </c>
      <c r="S594" s="130"/>
      <c r="T594" s="132">
        <f>SUM(T595:T635)</f>
        <v>8.6300000000000008</v>
      </c>
      <c r="AR594" s="125" t="s">
        <v>92</v>
      </c>
      <c r="AT594" s="133" t="s">
        <v>69</v>
      </c>
      <c r="AU594" s="133" t="s">
        <v>78</v>
      </c>
      <c r="AY594" s="125" t="s">
        <v>157</v>
      </c>
      <c r="BK594" s="134">
        <f>SUM(BK595:BK635)</f>
        <v>0</v>
      </c>
    </row>
    <row r="595" spans="1:65" s="2" customFormat="1" ht="16.5" customHeight="1" x14ac:dyDescent="0.2">
      <c r="A595" s="32"/>
      <c r="B595" s="137"/>
      <c r="C595" s="138" t="s">
        <v>1132</v>
      </c>
      <c r="D595" s="138" t="s">
        <v>159</v>
      </c>
      <c r="E595" s="139" t="s">
        <v>1133</v>
      </c>
      <c r="F595" s="140" t="s">
        <v>1134</v>
      </c>
      <c r="G595" s="141" t="s">
        <v>231</v>
      </c>
      <c r="H595" s="142">
        <v>20</v>
      </c>
      <c r="I595" s="143"/>
      <c r="J595" s="144">
        <f>ROUND(I595*H595,2)</f>
        <v>0</v>
      </c>
      <c r="K595" s="140" t="s">
        <v>3</v>
      </c>
      <c r="L595" s="33"/>
      <c r="M595" s="145" t="s">
        <v>3</v>
      </c>
      <c r="N595" s="146" t="s">
        <v>42</v>
      </c>
      <c r="O595" s="53"/>
      <c r="P595" s="147">
        <f>O595*H595</f>
        <v>0</v>
      </c>
      <c r="Q595" s="147">
        <v>0</v>
      </c>
      <c r="R595" s="147">
        <f>Q595*H595</f>
        <v>0</v>
      </c>
      <c r="S595" s="147">
        <v>0</v>
      </c>
      <c r="T595" s="148">
        <f>S595*H595</f>
        <v>0</v>
      </c>
      <c r="U595" s="32"/>
      <c r="V595" s="32"/>
      <c r="W595" s="32"/>
      <c r="X595" s="32"/>
      <c r="Y595" s="32"/>
      <c r="Z595" s="32"/>
      <c r="AA595" s="32"/>
      <c r="AB595" s="32"/>
      <c r="AC595" s="32"/>
      <c r="AD595" s="32"/>
      <c r="AE595" s="32"/>
      <c r="AR595" s="149" t="s">
        <v>255</v>
      </c>
      <c r="AT595" s="149" t="s">
        <v>159</v>
      </c>
      <c r="AU595" s="149" t="s">
        <v>92</v>
      </c>
      <c r="AY595" s="17" t="s">
        <v>157</v>
      </c>
      <c r="BE595" s="150">
        <f>IF(N595="základní",J595,0)</f>
        <v>0</v>
      </c>
      <c r="BF595" s="150">
        <f>IF(N595="snížená",J595,0)</f>
        <v>0</v>
      </c>
      <c r="BG595" s="150">
        <f>IF(N595="zákl. přenesená",J595,0)</f>
        <v>0</v>
      </c>
      <c r="BH595" s="150">
        <f>IF(N595="sníž. přenesená",J595,0)</f>
        <v>0</v>
      </c>
      <c r="BI595" s="150">
        <f>IF(N595="nulová",J595,0)</f>
        <v>0</v>
      </c>
      <c r="BJ595" s="17" t="s">
        <v>92</v>
      </c>
      <c r="BK595" s="150">
        <f>ROUND(I595*H595,2)</f>
        <v>0</v>
      </c>
      <c r="BL595" s="17" t="s">
        <v>255</v>
      </c>
      <c r="BM595" s="149" t="s">
        <v>1135</v>
      </c>
    </row>
    <row r="596" spans="1:65" s="14" customFormat="1" x14ac:dyDescent="0.2">
      <c r="B596" s="164"/>
      <c r="D596" s="157" t="s">
        <v>168</v>
      </c>
      <c r="E596" s="165" t="s">
        <v>3</v>
      </c>
      <c r="F596" s="166" t="s">
        <v>1136</v>
      </c>
      <c r="H596" s="167">
        <v>20</v>
      </c>
      <c r="I596" s="168"/>
      <c r="L596" s="164"/>
      <c r="M596" s="169"/>
      <c r="N596" s="170"/>
      <c r="O596" s="170"/>
      <c r="P596" s="170"/>
      <c r="Q596" s="170"/>
      <c r="R596" s="170"/>
      <c r="S596" s="170"/>
      <c r="T596" s="171"/>
      <c r="AT596" s="165" t="s">
        <v>168</v>
      </c>
      <c r="AU596" s="165" t="s">
        <v>92</v>
      </c>
      <c r="AV596" s="14" t="s">
        <v>92</v>
      </c>
      <c r="AW596" s="14" t="s">
        <v>32</v>
      </c>
      <c r="AX596" s="14" t="s">
        <v>78</v>
      </c>
      <c r="AY596" s="165" t="s">
        <v>157</v>
      </c>
    </row>
    <row r="597" spans="1:65" s="2" customFormat="1" ht="16.5" customHeight="1" x14ac:dyDescent="0.2">
      <c r="A597" s="32"/>
      <c r="B597" s="137"/>
      <c r="C597" s="138" t="s">
        <v>1137</v>
      </c>
      <c r="D597" s="138" t="s">
        <v>159</v>
      </c>
      <c r="E597" s="139" t="s">
        <v>1138</v>
      </c>
      <c r="F597" s="140" t="s">
        <v>1139</v>
      </c>
      <c r="G597" s="141" t="s">
        <v>231</v>
      </c>
      <c r="H597" s="142">
        <v>14</v>
      </c>
      <c r="I597" s="143"/>
      <c r="J597" s="144">
        <f>ROUND(I597*H597,2)</f>
        <v>0</v>
      </c>
      <c r="K597" s="140" t="s">
        <v>3</v>
      </c>
      <c r="L597" s="33"/>
      <c r="M597" s="145" t="s">
        <v>3</v>
      </c>
      <c r="N597" s="146" t="s">
        <v>42</v>
      </c>
      <c r="O597" s="53"/>
      <c r="P597" s="147">
        <f>O597*H597</f>
        <v>0</v>
      </c>
      <c r="Q597" s="147">
        <v>0</v>
      </c>
      <c r="R597" s="147">
        <f>Q597*H597</f>
        <v>0</v>
      </c>
      <c r="S597" s="147">
        <v>0</v>
      </c>
      <c r="T597" s="148">
        <f>S597*H597</f>
        <v>0</v>
      </c>
      <c r="U597" s="32"/>
      <c r="V597" s="32"/>
      <c r="W597" s="32"/>
      <c r="X597" s="32"/>
      <c r="Y597" s="32"/>
      <c r="Z597" s="32"/>
      <c r="AA597" s="32"/>
      <c r="AB597" s="32"/>
      <c r="AC597" s="32"/>
      <c r="AD597" s="32"/>
      <c r="AE597" s="32"/>
      <c r="AR597" s="149" t="s">
        <v>255</v>
      </c>
      <c r="AT597" s="149" t="s">
        <v>159</v>
      </c>
      <c r="AU597" s="149" t="s">
        <v>92</v>
      </c>
      <c r="AY597" s="17" t="s">
        <v>157</v>
      </c>
      <c r="BE597" s="150">
        <f>IF(N597="základní",J597,0)</f>
        <v>0</v>
      </c>
      <c r="BF597" s="150">
        <f>IF(N597="snížená",J597,0)</f>
        <v>0</v>
      </c>
      <c r="BG597" s="150">
        <f>IF(N597="zákl. přenesená",J597,0)</f>
        <v>0</v>
      </c>
      <c r="BH597" s="150">
        <f>IF(N597="sníž. přenesená",J597,0)</f>
        <v>0</v>
      </c>
      <c r="BI597" s="150">
        <f>IF(N597="nulová",J597,0)</f>
        <v>0</v>
      </c>
      <c r="BJ597" s="17" t="s">
        <v>92</v>
      </c>
      <c r="BK597" s="150">
        <f>ROUND(I597*H597,2)</f>
        <v>0</v>
      </c>
      <c r="BL597" s="17" t="s">
        <v>255</v>
      </c>
      <c r="BM597" s="149" t="s">
        <v>1140</v>
      </c>
    </row>
    <row r="598" spans="1:65" s="14" customFormat="1" x14ac:dyDescent="0.2">
      <c r="B598" s="164"/>
      <c r="D598" s="157" t="s">
        <v>168</v>
      </c>
      <c r="E598" s="165" t="s">
        <v>3</v>
      </c>
      <c r="F598" s="166" t="s">
        <v>1141</v>
      </c>
      <c r="H598" s="167">
        <v>14</v>
      </c>
      <c r="I598" s="168"/>
      <c r="L598" s="164"/>
      <c r="M598" s="169"/>
      <c r="N598" s="170"/>
      <c r="O598" s="170"/>
      <c r="P598" s="170"/>
      <c r="Q598" s="170"/>
      <c r="R598" s="170"/>
      <c r="S598" s="170"/>
      <c r="T598" s="171"/>
      <c r="AT598" s="165" t="s">
        <v>168</v>
      </c>
      <c r="AU598" s="165" t="s">
        <v>92</v>
      </c>
      <c r="AV598" s="14" t="s">
        <v>92</v>
      </c>
      <c r="AW598" s="14" t="s">
        <v>32</v>
      </c>
      <c r="AX598" s="14" t="s">
        <v>78</v>
      </c>
      <c r="AY598" s="165" t="s">
        <v>157</v>
      </c>
    </row>
    <row r="599" spans="1:65" s="2" customFormat="1" ht="24.2" customHeight="1" x14ac:dyDescent="0.2">
      <c r="A599" s="32"/>
      <c r="B599" s="137"/>
      <c r="C599" s="138" t="s">
        <v>1142</v>
      </c>
      <c r="D599" s="138" t="s">
        <v>159</v>
      </c>
      <c r="E599" s="139" t="s">
        <v>1143</v>
      </c>
      <c r="F599" s="140" t="s">
        <v>1144</v>
      </c>
      <c r="G599" s="141" t="s">
        <v>341</v>
      </c>
      <c r="H599" s="142">
        <v>4</v>
      </c>
      <c r="I599" s="143"/>
      <c r="J599" s="144">
        <f>ROUND(I599*H599,2)</f>
        <v>0</v>
      </c>
      <c r="K599" s="140" t="s">
        <v>3</v>
      </c>
      <c r="L599" s="33"/>
      <c r="M599" s="145" t="s">
        <v>3</v>
      </c>
      <c r="N599" s="146" t="s">
        <v>42</v>
      </c>
      <c r="O599" s="53"/>
      <c r="P599" s="147">
        <f>O599*H599</f>
        <v>0</v>
      </c>
      <c r="Q599" s="147">
        <v>0</v>
      </c>
      <c r="R599" s="147">
        <f>Q599*H599</f>
        <v>0</v>
      </c>
      <c r="S599" s="147">
        <v>0</v>
      </c>
      <c r="T599" s="148">
        <f>S599*H599</f>
        <v>0</v>
      </c>
      <c r="U599" s="32"/>
      <c r="V599" s="32"/>
      <c r="W599" s="32"/>
      <c r="X599" s="32"/>
      <c r="Y599" s="32"/>
      <c r="Z599" s="32"/>
      <c r="AA599" s="32"/>
      <c r="AB599" s="32"/>
      <c r="AC599" s="32"/>
      <c r="AD599" s="32"/>
      <c r="AE599" s="32"/>
      <c r="AR599" s="149" t="s">
        <v>255</v>
      </c>
      <c r="AT599" s="149" t="s">
        <v>159</v>
      </c>
      <c r="AU599" s="149" t="s">
        <v>92</v>
      </c>
      <c r="AY599" s="17" t="s">
        <v>157</v>
      </c>
      <c r="BE599" s="150">
        <f>IF(N599="základní",J599,0)</f>
        <v>0</v>
      </c>
      <c r="BF599" s="150">
        <f>IF(N599="snížená",J599,0)</f>
        <v>0</v>
      </c>
      <c r="BG599" s="150">
        <f>IF(N599="zákl. přenesená",J599,0)</f>
        <v>0</v>
      </c>
      <c r="BH599" s="150">
        <f>IF(N599="sníž. přenesená",J599,0)</f>
        <v>0</v>
      </c>
      <c r="BI599" s="150">
        <f>IF(N599="nulová",J599,0)</f>
        <v>0</v>
      </c>
      <c r="BJ599" s="17" t="s">
        <v>92</v>
      </c>
      <c r="BK599" s="150">
        <f>ROUND(I599*H599,2)</f>
        <v>0</v>
      </c>
      <c r="BL599" s="17" t="s">
        <v>255</v>
      </c>
      <c r="BM599" s="149" t="s">
        <v>1145</v>
      </c>
    </row>
    <row r="600" spans="1:65" s="2" customFormat="1" ht="24.2" customHeight="1" x14ac:dyDescent="0.2">
      <c r="A600" s="32"/>
      <c r="B600" s="137"/>
      <c r="C600" s="138" t="s">
        <v>1146</v>
      </c>
      <c r="D600" s="138" t="s">
        <v>159</v>
      </c>
      <c r="E600" s="139" t="s">
        <v>1147</v>
      </c>
      <c r="F600" s="140" t="s">
        <v>1148</v>
      </c>
      <c r="G600" s="141" t="s">
        <v>162</v>
      </c>
      <c r="H600" s="142">
        <v>5.14</v>
      </c>
      <c r="I600" s="143"/>
      <c r="J600" s="144">
        <f>ROUND(I600*H600,2)</f>
        <v>0</v>
      </c>
      <c r="K600" s="140" t="s">
        <v>163</v>
      </c>
      <c r="L600" s="33"/>
      <c r="M600" s="145" t="s">
        <v>3</v>
      </c>
      <c r="N600" s="146" t="s">
        <v>42</v>
      </c>
      <c r="O600" s="53"/>
      <c r="P600" s="147">
        <f>O600*H600</f>
        <v>0</v>
      </c>
      <c r="Q600" s="147">
        <v>1.2199999999999999E-3</v>
      </c>
      <c r="R600" s="147">
        <f>Q600*H600</f>
        <v>6.2707999999999991E-3</v>
      </c>
      <c r="S600" s="147">
        <v>0</v>
      </c>
      <c r="T600" s="148">
        <f>S600*H600</f>
        <v>0</v>
      </c>
      <c r="U600" s="32"/>
      <c r="V600" s="32"/>
      <c r="W600" s="32"/>
      <c r="X600" s="32"/>
      <c r="Y600" s="32"/>
      <c r="Z600" s="32"/>
      <c r="AA600" s="32"/>
      <c r="AB600" s="32"/>
      <c r="AC600" s="32"/>
      <c r="AD600" s="32"/>
      <c r="AE600" s="32"/>
      <c r="AR600" s="149" t="s">
        <v>255</v>
      </c>
      <c r="AT600" s="149" t="s">
        <v>159</v>
      </c>
      <c r="AU600" s="149" t="s">
        <v>92</v>
      </c>
      <c r="AY600" s="17" t="s">
        <v>157</v>
      </c>
      <c r="BE600" s="150">
        <f>IF(N600="základní",J600,0)</f>
        <v>0</v>
      </c>
      <c r="BF600" s="150">
        <f>IF(N600="snížená",J600,0)</f>
        <v>0</v>
      </c>
      <c r="BG600" s="150">
        <f>IF(N600="zákl. přenesená",J600,0)</f>
        <v>0</v>
      </c>
      <c r="BH600" s="150">
        <f>IF(N600="sníž. přenesená",J600,0)</f>
        <v>0</v>
      </c>
      <c r="BI600" s="150">
        <f>IF(N600="nulová",J600,0)</f>
        <v>0</v>
      </c>
      <c r="BJ600" s="17" t="s">
        <v>92</v>
      </c>
      <c r="BK600" s="150">
        <f>ROUND(I600*H600,2)</f>
        <v>0</v>
      </c>
      <c r="BL600" s="17" t="s">
        <v>255</v>
      </c>
      <c r="BM600" s="149" t="s">
        <v>1149</v>
      </c>
    </row>
    <row r="601" spans="1:65" s="2" customFormat="1" x14ac:dyDescent="0.2">
      <c r="A601" s="32"/>
      <c r="B601" s="33"/>
      <c r="C601" s="32"/>
      <c r="D601" s="151" t="s">
        <v>166</v>
      </c>
      <c r="E601" s="32"/>
      <c r="F601" s="152" t="s">
        <v>1150</v>
      </c>
      <c r="G601" s="32"/>
      <c r="H601" s="32"/>
      <c r="I601" s="153"/>
      <c r="J601" s="32"/>
      <c r="K601" s="32"/>
      <c r="L601" s="33"/>
      <c r="M601" s="154"/>
      <c r="N601" s="155"/>
      <c r="O601" s="53"/>
      <c r="P601" s="53"/>
      <c r="Q601" s="53"/>
      <c r="R601" s="53"/>
      <c r="S601" s="53"/>
      <c r="T601" s="54"/>
      <c r="U601" s="32"/>
      <c r="V601" s="32"/>
      <c r="W601" s="32"/>
      <c r="X601" s="32"/>
      <c r="Y601" s="32"/>
      <c r="Z601" s="32"/>
      <c r="AA601" s="32"/>
      <c r="AB601" s="32"/>
      <c r="AC601" s="32"/>
      <c r="AD601" s="32"/>
      <c r="AE601" s="32"/>
      <c r="AT601" s="17" t="s">
        <v>166</v>
      </c>
      <c r="AU601" s="17" t="s">
        <v>92</v>
      </c>
    </row>
    <row r="602" spans="1:65" s="14" customFormat="1" x14ac:dyDescent="0.2">
      <c r="B602" s="164"/>
      <c r="D602" s="157" t="s">
        <v>168</v>
      </c>
      <c r="E602" s="165" t="s">
        <v>3</v>
      </c>
      <c r="F602" s="166" t="s">
        <v>1151</v>
      </c>
      <c r="H602" s="167">
        <v>5.14</v>
      </c>
      <c r="I602" s="168"/>
      <c r="L602" s="164"/>
      <c r="M602" s="169"/>
      <c r="N602" s="170"/>
      <c r="O602" s="170"/>
      <c r="P602" s="170"/>
      <c r="Q602" s="170"/>
      <c r="R602" s="170"/>
      <c r="S602" s="170"/>
      <c r="T602" s="171"/>
      <c r="AT602" s="165" t="s">
        <v>168</v>
      </c>
      <c r="AU602" s="165" t="s">
        <v>92</v>
      </c>
      <c r="AV602" s="14" t="s">
        <v>92</v>
      </c>
      <c r="AW602" s="14" t="s">
        <v>32</v>
      </c>
      <c r="AX602" s="14" t="s">
        <v>78</v>
      </c>
      <c r="AY602" s="165" t="s">
        <v>157</v>
      </c>
    </row>
    <row r="603" spans="1:65" s="2" customFormat="1" ht="21.75" customHeight="1" x14ac:dyDescent="0.2">
      <c r="A603" s="32"/>
      <c r="B603" s="137"/>
      <c r="C603" s="138" t="s">
        <v>1152</v>
      </c>
      <c r="D603" s="138" t="s">
        <v>159</v>
      </c>
      <c r="E603" s="139" t="s">
        <v>1153</v>
      </c>
      <c r="F603" s="140" t="s">
        <v>1154</v>
      </c>
      <c r="G603" s="141" t="s">
        <v>341</v>
      </c>
      <c r="H603" s="142">
        <v>6</v>
      </c>
      <c r="I603" s="143"/>
      <c r="J603" s="144">
        <f>ROUND(I603*H603,2)</f>
        <v>0</v>
      </c>
      <c r="K603" s="140" t="s">
        <v>3</v>
      </c>
      <c r="L603" s="33"/>
      <c r="M603" s="145" t="s">
        <v>3</v>
      </c>
      <c r="N603" s="146" t="s">
        <v>42</v>
      </c>
      <c r="O603" s="53"/>
      <c r="P603" s="147">
        <f>O603*H603</f>
        <v>0</v>
      </c>
      <c r="Q603" s="147">
        <v>0</v>
      </c>
      <c r="R603" s="147">
        <f>Q603*H603</f>
        <v>0</v>
      </c>
      <c r="S603" s="147">
        <v>0</v>
      </c>
      <c r="T603" s="148">
        <f>S603*H603</f>
        <v>0</v>
      </c>
      <c r="U603" s="32"/>
      <c r="V603" s="32"/>
      <c r="W603" s="32"/>
      <c r="X603" s="32"/>
      <c r="Y603" s="32"/>
      <c r="Z603" s="32"/>
      <c r="AA603" s="32"/>
      <c r="AB603" s="32"/>
      <c r="AC603" s="32"/>
      <c r="AD603" s="32"/>
      <c r="AE603" s="32"/>
      <c r="AR603" s="149" t="s">
        <v>255</v>
      </c>
      <c r="AT603" s="149" t="s">
        <v>159</v>
      </c>
      <c r="AU603" s="149" t="s">
        <v>92</v>
      </c>
      <c r="AY603" s="17" t="s">
        <v>157</v>
      </c>
      <c r="BE603" s="150">
        <f>IF(N603="základní",J603,0)</f>
        <v>0</v>
      </c>
      <c r="BF603" s="150">
        <f>IF(N603="snížená",J603,0)</f>
        <v>0</v>
      </c>
      <c r="BG603" s="150">
        <f>IF(N603="zákl. přenesená",J603,0)</f>
        <v>0</v>
      </c>
      <c r="BH603" s="150">
        <f>IF(N603="sníž. přenesená",J603,0)</f>
        <v>0</v>
      </c>
      <c r="BI603" s="150">
        <f>IF(N603="nulová",J603,0)</f>
        <v>0</v>
      </c>
      <c r="BJ603" s="17" t="s">
        <v>92</v>
      </c>
      <c r="BK603" s="150">
        <f>ROUND(I603*H603,2)</f>
        <v>0</v>
      </c>
      <c r="BL603" s="17" t="s">
        <v>255</v>
      </c>
      <c r="BM603" s="149" t="s">
        <v>1155</v>
      </c>
    </row>
    <row r="604" spans="1:65" s="2" customFormat="1" ht="24.2" customHeight="1" x14ac:dyDescent="0.2">
      <c r="A604" s="32"/>
      <c r="B604" s="137"/>
      <c r="C604" s="138" t="s">
        <v>1156</v>
      </c>
      <c r="D604" s="138" t="s">
        <v>159</v>
      </c>
      <c r="E604" s="139" t="s">
        <v>1157</v>
      </c>
      <c r="F604" s="140" t="s">
        <v>1158</v>
      </c>
      <c r="G604" s="141" t="s">
        <v>231</v>
      </c>
      <c r="H604" s="142">
        <v>20</v>
      </c>
      <c r="I604" s="143"/>
      <c r="J604" s="144">
        <f>ROUND(I604*H604,2)</f>
        <v>0</v>
      </c>
      <c r="K604" s="140" t="s">
        <v>163</v>
      </c>
      <c r="L604" s="33"/>
      <c r="M604" s="145" t="s">
        <v>3</v>
      </c>
      <c r="N604" s="146" t="s">
        <v>42</v>
      </c>
      <c r="O604" s="53"/>
      <c r="P604" s="147">
        <f>O604*H604</f>
        <v>0</v>
      </c>
      <c r="Q604" s="147">
        <v>0</v>
      </c>
      <c r="R604" s="147">
        <f>Q604*H604</f>
        <v>0</v>
      </c>
      <c r="S604" s="147">
        <v>0</v>
      </c>
      <c r="T604" s="148">
        <f>S604*H604</f>
        <v>0</v>
      </c>
      <c r="U604" s="32"/>
      <c r="V604" s="32"/>
      <c r="W604" s="32"/>
      <c r="X604" s="32"/>
      <c r="Y604" s="32"/>
      <c r="Z604" s="32"/>
      <c r="AA604" s="32"/>
      <c r="AB604" s="32"/>
      <c r="AC604" s="32"/>
      <c r="AD604" s="32"/>
      <c r="AE604" s="32"/>
      <c r="AR604" s="149" t="s">
        <v>255</v>
      </c>
      <c r="AT604" s="149" t="s">
        <v>159</v>
      </c>
      <c r="AU604" s="149" t="s">
        <v>92</v>
      </c>
      <c r="AY604" s="17" t="s">
        <v>157</v>
      </c>
      <c r="BE604" s="150">
        <f>IF(N604="základní",J604,0)</f>
        <v>0</v>
      </c>
      <c r="BF604" s="150">
        <f>IF(N604="snížená",J604,0)</f>
        <v>0</v>
      </c>
      <c r="BG604" s="150">
        <f>IF(N604="zákl. přenesená",J604,0)</f>
        <v>0</v>
      </c>
      <c r="BH604" s="150">
        <f>IF(N604="sníž. přenesená",J604,0)</f>
        <v>0</v>
      </c>
      <c r="BI604" s="150">
        <f>IF(N604="nulová",J604,0)</f>
        <v>0</v>
      </c>
      <c r="BJ604" s="17" t="s">
        <v>92</v>
      </c>
      <c r="BK604" s="150">
        <f>ROUND(I604*H604,2)</f>
        <v>0</v>
      </c>
      <c r="BL604" s="17" t="s">
        <v>255</v>
      </c>
      <c r="BM604" s="149" t="s">
        <v>1159</v>
      </c>
    </row>
    <row r="605" spans="1:65" s="2" customFormat="1" x14ac:dyDescent="0.2">
      <c r="A605" s="32"/>
      <c r="B605" s="33"/>
      <c r="C605" s="32"/>
      <c r="D605" s="151" t="s">
        <v>166</v>
      </c>
      <c r="E605" s="32"/>
      <c r="F605" s="152" t="s">
        <v>1160</v>
      </c>
      <c r="G605" s="32"/>
      <c r="H605" s="32"/>
      <c r="I605" s="153"/>
      <c r="J605" s="32"/>
      <c r="K605" s="32"/>
      <c r="L605" s="33"/>
      <c r="M605" s="154"/>
      <c r="N605" s="155"/>
      <c r="O605" s="53"/>
      <c r="P605" s="53"/>
      <c r="Q605" s="53"/>
      <c r="R605" s="53"/>
      <c r="S605" s="53"/>
      <c r="T605" s="54"/>
      <c r="U605" s="32"/>
      <c r="V605" s="32"/>
      <c r="W605" s="32"/>
      <c r="X605" s="32"/>
      <c r="Y605" s="32"/>
      <c r="Z605" s="32"/>
      <c r="AA605" s="32"/>
      <c r="AB605" s="32"/>
      <c r="AC605" s="32"/>
      <c r="AD605" s="32"/>
      <c r="AE605" s="32"/>
      <c r="AT605" s="17" t="s">
        <v>166</v>
      </c>
      <c r="AU605" s="17" t="s">
        <v>92</v>
      </c>
    </row>
    <row r="606" spans="1:65" s="13" customFormat="1" x14ac:dyDescent="0.2">
      <c r="B606" s="156"/>
      <c r="D606" s="157" t="s">
        <v>168</v>
      </c>
      <c r="E606" s="158" t="s">
        <v>3</v>
      </c>
      <c r="F606" s="159" t="s">
        <v>1161</v>
      </c>
      <c r="H606" s="158" t="s">
        <v>3</v>
      </c>
      <c r="I606" s="160"/>
      <c r="L606" s="156"/>
      <c r="M606" s="161"/>
      <c r="N606" s="162"/>
      <c r="O606" s="162"/>
      <c r="P606" s="162"/>
      <c r="Q606" s="162"/>
      <c r="R606" s="162"/>
      <c r="S606" s="162"/>
      <c r="T606" s="163"/>
      <c r="AT606" s="158" t="s">
        <v>168</v>
      </c>
      <c r="AU606" s="158" t="s">
        <v>92</v>
      </c>
      <c r="AV606" s="13" t="s">
        <v>78</v>
      </c>
      <c r="AW606" s="13" t="s">
        <v>32</v>
      </c>
      <c r="AX606" s="13" t="s">
        <v>70</v>
      </c>
      <c r="AY606" s="158" t="s">
        <v>157</v>
      </c>
    </row>
    <row r="607" spans="1:65" s="14" customFormat="1" x14ac:dyDescent="0.2">
      <c r="B607" s="164"/>
      <c r="D607" s="157" t="s">
        <v>168</v>
      </c>
      <c r="E607" s="165" t="s">
        <v>3</v>
      </c>
      <c r="F607" s="166" t="s">
        <v>1136</v>
      </c>
      <c r="H607" s="167">
        <v>20</v>
      </c>
      <c r="I607" s="168"/>
      <c r="L607" s="164"/>
      <c r="M607" s="169"/>
      <c r="N607" s="170"/>
      <c r="O607" s="170"/>
      <c r="P607" s="170"/>
      <c r="Q607" s="170"/>
      <c r="R607" s="170"/>
      <c r="S607" s="170"/>
      <c r="T607" s="171"/>
      <c r="AT607" s="165" t="s">
        <v>168</v>
      </c>
      <c r="AU607" s="165" t="s">
        <v>92</v>
      </c>
      <c r="AV607" s="14" t="s">
        <v>92</v>
      </c>
      <c r="AW607" s="14" t="s">
        <v>32</v>
      </c>
      <c r="AX607" s="14" t="s">
        <v>78</v>
      </c>
      <c r="AY607" s="165" t="s">
        <v>157</v>
      </c>
    </row>
    <row r="608" spans="1:65" s="2" customFormat="1" ht="16.5" customHeight="1" x14ac:dyDescent="0.2">
      <c r="A608" s="32"/>
      <c r="B608" s="137"/>
      <c r="C608" s="172" t="s">
        <v>1162</v>
      </c>
      <c r="D608" s="172" t="s">
        <v>215</v>
      </c>
      <c r="E608" s="173" t="s">
        <v>1163</v>
      </c>
      <c r="F608" s="174" t="s">
        <v>1164</v>
      </c>
      <c r="G608" s="175" t="s">
        <v>162</v>
      </c>
      <c r="H608" s="176">
        <v>0.18</v>
      </c>
      <c r="I608" s="177"/>
      <c r="J608" s="178">
        <f>ROUND(I608*H608,2)</f>
        <v>0</v>
      </c>
      <c r="K608" s="174" t="s">
        <v>163</v>
      </c>
      <c r="L608" s="179"/>
      <c r="M608" s="180" t="s">
        <v>3</v>
      </c>
      <c r="N608" s="181" t="s">
        <v>42</v>
      </c>
      <c r="O608" s="53"/>
      <c r="P608" s="147">
        <f>O608*H608</f>
        <v>0</v>
      </c>
      <c r="Q608" s="147">
        <v>0.55000000000000004</v>
      </c>
      <c r="R608" s="147">
        <f>Q608*H608</f>
        <v>9.9000000000000005E-2</v>
      </c>
      <c r="S608" s="147">
        <v>0</v>
      </c>
      <c r="T608" s="148">
        <f>S608*H608</f>
        <v>0</v>
      </c>
      <c r="U608" s="32"/>
      <c r="V608" s="32"/>
      <c r="W608" s="32"/>
      <c r="X608" s="32"/>
      <c r="Y608" s="32"/>
      <c r="Z608" s="32"/>
      <c r="AA608" s="32"/>
      <c r="AB608" s="32"/>
      <c r="AC608" s="32"/>
      <c r="AD608" s="32"/>
      <c r="AE608" s="32"/>
      <c r="AR608" s="149" t="s">
        <v>349</v>
      </c>
      <c r="AT608" s="149" t="s">
        <v>215</v>
      </c>
      <c r="AU608" s="149" t="s">
        <v>92</v>
      </c>
      <c r="AY608" s="17" t="s">
        <v>157</v>
      </c>
      <c r="BE608" s="150">
        <f>IF(N608="základní",J608,0)</f>
        <v>0</v>
      </c>
      <c r="BF608" s="150">
        <f>IF(N608="snížená",J608,0)</f>
        <v>0</v>
      </c>
      <c r="BG608" s="150">
        <f>IF(N608="zákl. přenesená",J608,0)</f>
        <v>0</v>
      </c>
      <c r="BH608" s="150">
        <f>IF(N608="sníž. přenesená",J608,0)</f>
        <v>0</v>
      </c>
      <c r="BI608" s="150">
        <f>IF(N608="nulová",J608,0)</f>
        <v>0</v>
      </c>
      <c r="BJ608" s="17" t="s">
        <v>92</v>
      </c>
      <c r="BK608" s="150">
        <f>ROUND(I608*H608,2)</f>
        <v>0</v>
      </c>
      <c r="BL608" s="17" t="s">
        <v>255</v>
      </c>
      <c r="BM608" s="149" t="s">
        <v>1165</v>
      </c>
    </row>
    <row r="609" spans="1:65" s="14" customFormat="1" x14ac:dyDescent="0.2">
      <c r="B609" s="164"/>
      <c r="D609" s="157" t="s">
        <v>168</v>
      </c>
      <c r="E609" s="165" t="s">
        <v>3</v>
      </c>
      <c r="F609" s="166" t="s">
        <v>1166</v>
      </c>
      <c r="H609" s="167">
        <v>0.18</v>
      </c>
      <c r="I609" s="168"/>
      <c r="L609" s="164"/>
      <c r="M609" s="169"/>
      <c r="N609" s="170"/>
      <c r="O609" s="170"/>
      <c r="P609" s="170"/>
      <c r="Q609" s="170"/>
      <c r="R609" s="170"/>
      <c r="S609" s="170"/>
      <c r="T609" s="171"/>
      <c r="AT609" s="165" t="s">
        <v>168</v>
      </c>
      <c r="AU609" s="165" t="s">
        <v>92</v>
      </c>
      <c r="AV609" s="14" t="s">
        <v>92</v>
      </c>
      <c r="AW609" s="14" t="s">
        <v>32</v>
      </c>
      <c r="AX609" s="14" t="s">
        <v>78</v>
      </c>
      <c r="AY609" s="165" t="s">
        <v>157</v>
      </c>
    </row>
    <row r="610" spans="1:65" s="2" customFormat="1" ht="24.2" customHeight="1" x14ac:dyDescent="0.2">
      <c r="A610" s="32"/>
      <c r="B610" s="137"/>
      <c r="C610" s="138" t="s">
        <v>1167</v>
      </c>
      <c r="D610" s="138" t="s">
        <v>159</v>
      </c>
      <c r="E610" s="139" t="s">
        <v>1168</v>
      </c>
      <c r="F610" s="140" t="s">
        <v>1169</v>
      </c>
      <c r="G610" s="141" t="s">
        <v>231</v>
      </c>
      <c r="H610" s="142">
        <v>215</v>
      </c>
      <c r="I610" s="143"/>
      <c r="J610" s="144">
        <f>ROUND(I610*H610,2)</f>
        <v>0</v>
      </c>
      <c r="K610" s="140" t="s">
        <v>163</v>
      </c>
      <c r="L610" s="33"/>
      <c r="M610" s="145" t="s">
        <v>3</v>
      </c>
      <c r="N610" s="146" t="s">
        <v>42</v>
      </c>
      <c r="O610" s="53"/>
      <c r="P610" s="147">
        <f>O610*H610</f>
        <v>0</v>
      </c>
      <c r="Q610" s="147">
        <v>0</v>
      </c>
      <c r="R610" s="147">
        <f>Q610*H610</f>
        <v>0</v>
      </c>
      <c r="S610" s="147">
        <v>0</v>
      </c>
      <c r="T610" s="148">
        <f>S610*H610</f>
        <v>0</v>
      </c>
      <c r="U610" s="32"/>
      <c r="V610" s="32"/>
      <c r="W610" s="32"/>
      <c r="X610" s="32"/>
      <c r="Y610" s="32"/>
      <c r="Z610" s="32"/>
      <c r="AA610" s="32"/>
      <c r="AB610" s="32"/>
      <c r="AC610" s="32"/>
      <c r="AD610" s="32"/>
      <c r="AE610" s="32"/>
      <c r="AR610" s="149" t="s">
        <v>255</v>
      </c>
      <c r="AT610" s="149" t="s">
        <v>159</v>
      </c>
      <c r="AU610" s="149" t="s">
        <v>92</v>
      </c>
      <c r="AY610" s="17" t="s">
        <v>157</v>
      </c>
      <c r="BE610" s="150">
        <f>IF(N610="základní",J610,0)</f>
        <v>0</v>
      </c>
      <c r="BF610" s="150">
        <f>IF(N610="snížená",J610,0)</f>
        <v>0</v>
      </c>
      <c r="BG610" s="150">
        <f>IF(N610="zákl. přenesená",J610,0)</f>
        <v>0</v>
      </c>
      <c r="BH610" s="150">
        <f>IF(N610="sníž. přenesená",J610,0)</f>
        <v>0</v>
      </c>
      <c r="BI610" s="150">
        <f>IF(N610="nulová",J610,0)</f>
        <v>0</v>
      </c>
      <c r="BJ610" s="17" t="s">
        <v>92</v>
      </c>
      <c r="BK610" s="150">
        <f>ROUND(I610*H610,2)</f>
        <v>0</v>
      </c>
      <c r="BL610" s="17" t="s">
        <v>255</v>
      </c>
      <c r="BM610" s="149" t="s">
        <v>1170</v>
      </c>
    </row>
    <row r="611" spans="1:65" s="2" customFormat="1" x14ac:dyDescent="0.2">
      <c r="A611" s="32"/>
      <c r="B611" s="33"/>
      <c r="C611" s="32"/>
      <c r="D611" s="151" t="s">
        <v>166</v>
      </c>
      <c r="E611" s="32"/>
      <c r="F611" s="152" t="s">
        <v>1171</v>
      </c>
      <c r="G611" s="32"/>
      <c r="H611" s="32"/>
      <c r="I611" s="153"/>
      <c r="J611" s="32"/>
      <c r="K611" s="32"/>
      <c r="L611" s="33"/>
      <c r="M611" s="154"/>
      <c r="N611" s="155"/>
      <c r="O611" s="53"/>
      <c r="P611" s="53"/>
      <c r="Q611" s="53"/>
      <c r="R611" s="53"/>
      <c r="S611" s="53"/>
      <c r="T611" s="54"/>
      <c r="U611" s="32"/>
      <c r="V611" s="32"/>
      <c r="W611" s="32"/>
      <c r="X611" s="32"/>
      <c r="Y611" s="32"/>
      <c r="Z611" s="32"/>
      <c r="AA611" s="32"/>
      <c r="AB611" s="32"/>
      <c r="AC611" s="32"/>
      <c r="AD611" s="32"/>
      <c r="AE611" s="32"/>
      <c r="AT611" s="17" t="s">
        <v>166</v>
      </c>
      <c r="AU611" s="17" t="s">
        <v>92</v>
      </c>
    </row>
    <row r="612" spans="1:65" s="13" customFormat="1" x14ac:dyDescent="0.2">
      <c r="B612" s="156"/>
      <c r="D612" s="157" t="s">
        <v>168</v>
      </c>
      <c r="E612" s="158" t="s">
        <v>3</v>
      </c>
      <c r="F612" s="159" t="s">
        <v>1172</v>
      </c>
      <c r="H612" s="158" t="s">
        <v>3</v>
      </c>
      <c r="I612" s="160"/>
      <c r="L612" s="156"/>
      <c r="M612" s="161"/>
      <c r="N612" s="162"/>
      <c r="O612" s="162"/>
      <c r="P612" s="162"/>
      <c r="Q612" s="162"/>
      <c r="R612" s="162"/>
      <c r="S612" s="162"/>
      <c r="T612" s="163"/>
      <c r="AT612" s="158" t="s">
        <v>168</v>
      </c>
      <c r="AU612" s="158" t="s">
        <v>92</v>
      </c>
      <c r="AV612" s="13" t="s">
        <v>78</v>
      </c>
      <c r="AW612" s="13" t="s">
        <v>32</v>
      </c>
      <c r="AX612" s="13" t="s">
        <v>70</v>
      </c>
      <c r="AY612" s="158" t="s">
        <v>157</v>
      </c>
    </row>
    <row r="613" spans="1:65" s="14" customFormat="1" x14ac:dyDescent="0.2">
      <c r="B613" s="164"/>
      <c r="D613" s="157" t="s">
        <v>168</v>
      </c>
      <c r="E613" s="165" t="s">
        <v>3</v>
      </c>
      <c r="F613" s="166" t="s">
        <v>1173</v>
      </c>
      <c r="H613" s="167">
        <v>182</v>
      </c>
      <c r="I613" s="168"/>
      <c r="L613" s="164"/>
      <c r="M613" s="169"/>
      <c r="N613" s="170"/>
      <c r="O613" s="170"/>
      <c r="P613" s="170"/>
      <c r="Q613" s="170"/>
      <c r="R613" s="170"/>
      <c r="S613" s="170"/>
      <c r="T613" s="171"/>
      <c r="AT613" s="165" t="s">
        <v>168</v>
      </c>
      <c r="AU613" s="165" t="s">
        <v>92</v>
      </c>
      <c r="AV613" s="14" t="s">
        <v>92</v>
      </c>
      <c r="AW613" s="14" t="s">
        <v>32</v>
      </c>
      <c r="AX613" s="14" t="s">
        <v>70</v>
      </c>
      <c r="AY613" s="165" t="s">
        <v>157</v>
      </c>
    </row>
    <row r="614" spans="1:65" s="13" customFormat="1" x14ac:dyDescent="0.2">
      <c r="B614" s="156"/>
      <c r="D614" s="157" t="s">
        <v>168</v>
      </c>
      <c r="E614" s="158" t="s">
        <v>3</v>
      </c>
      <c r="F614" s="159" t="s">
        <v>1174</v>
      </c>
      <c r="H614" s="158" t="s">
        <v>3</v>
      </c>
      <c r="I614" s="160"/>
      <c r="L614" s="156"/>
      <c r="M614" s="161"/>
      <c r="N614" s="162"/>
      <c r="O614" s="162"/>
      <c r="P614" s="162"/>
      <c r="Q614" s="162"/>
      <c r="R614" s="162"/>
      <c r="S614" s="162"/>
      <c r="T614" s="163"/>
      <c r="AT614" s="158" t="s">
        <v>168</v>
      </c>
      <c r="AU614" s="158" t="s">
        <v>92</v>
      </c>
      <c r="AV614" s="13" t="s">
        <v>78</v>
      </c>
      <c r="AW614" s="13" t="s">
        <v>32</v>
      </c>
      <c r="AX614" s="13" t="s">
        <v>70</v>
      </c>
      <c r="AY614" s="158" t="s">
        <v>157</v>
      </c>
    </row>
    <row r="615" spans="1:65" s="14" customFormat="1" x14ac:dyDescent="0.2">
      <c r="B615" s="164"/>
      <c r="D615" s="157" t="s">
        <v>168</v>
      </c>
      <c r="E615" s="165" t="s">
        <v>3</v>
      </c>
      <c r="F615" s="166" t="s">
        <v>1175</v>
      </c>
      <c r="H615" s="167">
        <v>33</v>
      </c>
      <c r="I615" s="168"/>
      <c r="L615" s="164"/>
      <c r="M615" s="169"/>
      <c r="N615" s="170"/>
      <c r="O615" s="170"/>
      <c r="P615" s="170"/>
      <c r="Q615" s="170"/>
      <c r="R615" s="170"/>
      <c r="S615" s="170"/>
      <c r="T615" s="171"/>
      <c r="AT615" s="165" t="s">
        <v>168</v>
      </c>
      <c r="AU615" s="165" t="s">
        <v>92</v>
      </c>
      <c r="AV615" s="14" t="s">
        <v>92</v>
      </c>
      <c r="AW615" s="14" t="s">
        <v>32</v>
      </c>
      <c r="AX615" s="14" t="s">
        <v>70</v>
      </c>
      <c r="AY615" s="165" t="s">
        <v>157</v>
      </c>
    </row>
    <row r="616" spans="1:65" s="15" customFormat="1" x14ac:dyDescent="0.2">
      <c r="B616" s="182"/>
      <c r="D616" s="157" t="s">
        <v>168</v>
      </c>
      <c r="E616" s="183" t="s">
        <v>3</v>
      </c>
      <c r="F616" s="184" t="s">
        <v>269</v>
      </c>
      <c r="H616" s="185">
        <v>215</v>
      </c>
      <c r="I616" s="186"/>
      <c r="L616" s="182"/>
      <c r="M616" s="187"/>
      <c r="N616" s="188"/>
      <c r="O616" s="188"/>
      <c r="P616" s="188"/>
      <c r="Q616" s="188"/>
      <c r="R616" s="188"/>
      <c r="S616" s="188"/>
      <c r="T616" s="189"/>
      <c r="AT616" s="183" t="s">
        <v>168</v>
      </c>
      <c r="AU616" s="183" t="s">
        <v>92</v>
      </c>
      <c r="AV616" s="15" t="s">
        <v>164</v>
      </c>
      <c r="AW616" s="15" t="s">
        <v>32</v>
      </c>
      <c r="AX616" s="15" t="s">
        <v>78</v>
      </c>
      <c r="AY616" s="183" t="s">
        <v>157</v>
      </c>
    </row>
    <row r="617" spans="1:65" s="2" customFormat="1" ht="16.5" customHeight="1" x14ac:dyDescent="0.2">
      <c r="A617" s="32"/>
      <c r="B617" s="137"/>
      <c r="C617" s="172" t="s">
        <v>1176</v>
      </c>
      <c r="D617" s="172" t="s">
        <v>215</v>
      </c>
      <c r="E617" s="173" t="s">
        <v>1177</v>
      </c>
      <c r="F617" s="174" t="s">
        <v>1178</v>
      </c>
      <c r="G617" s="175" t="s">
        <v>162</v>
      </c>
      <c r="H617" s="176">
        <v>4.3</v>
      </c>
      <c r="I617" s="177"/>
      <c r="J617" s="178">
        <f>ROUND(I617*H617,2)</f>
        <v>0</v>
      </c>
      <c r="K617" s="174" t="s">
        <v>163</v>
      </c>
      <c r="L617" s="179"/>
      <c r="M617" s="180" t="s">
        <v>3</v>
      </c>
      <c r="N617" s="181" t="s">
        <v>42</v>
      </c>
      <c r="O617" s="53"/>
      <c r="P617" s="147">
        <f>O617*H617</f>
        <v>0</v>
      </c>
      <c r="Q617" s="147">
        <v>0.55000000000000004</v>
      </c>
      <c r="R617" s="147">
        <f>Q617*H617</f>
        <v>2.3650000000000002</v>
      </c>
      <c r="S617" s="147">
        <v>0</v>
      </c>
      <c r="T617" s="148">
        <f>S617*H617</f>
        <v>0</v>
      </c>
      <c r="U617" s="32"/>
      <c r="V617" s="32"/>
      <c r="W617" s="32"/>
      <c r="X617" s="32"/>
      <c r="Y617" s="32"/>
      <c r="Z617" s="32"/>
      <c r="AA617" s="32"/>
      <c r="AB617" s="32"/>
      <c r="AC617" s="32"/>
      <c r="AD617" s="32"/>
      <c r="AE617" s="32"/>
      <c r="AR617" s="149" t="s">
        <v>349</v>
      </c>
      <c r="AT617" s="149" t="s">
        <v>215</v>
      </c>
      <c r="AU617" s="149" t="s">
        <v>92</v>
      </c>
      <c r="AY617" s="17" t="s">
        <v>157</v>
      </c>
      <c r="BE617" s="150">
        <f>IF(N617="základní",J617,0)</f>
        <v>0</v>
      </c>
      <c r="BF617" s="150">
        <f>IF(N617="snížená",J617,0)</f>
        <v>0</v>
      </c>
      <c r="BG617" s="150">
        <f>IF(N617="zákl. přenesená",J617,0)</f>
        <v>0</v>
      </c>
      <c r="BH617" s="150">
        <f>IF(N617="sníž. přenesená",J617,0)</f>
        <v>0</v>
      </c>
      <c r="BI617" s="150">
        <f>IF(N617="nulová",J617,0)</f>
        <v>0</v>
      </c>
      <c r="BJ617" s="17" t="s">
        <v>92</v>
      </c>
      <c r="BK617" s="150">
        <f>ROUND(I617*H617,2)</f>
        <v>0</v>
      </c>
      <c r="BL617" s="17" t="s">
        <v>255</v>
      </c>
      <c r="BM617" s="149" t="s">
        <v>1179</v>
      </c>
    </row>
    <row r="618" spans="1:65" s="14" customFormat="1" x14ac:dyDescent="0.2">
      <c r="B618" s="164"/>
      <c r="D618" s="157" t="s">
        <v>168</v>
      </c>
      <c r="E618" s="165" t="s">
        <v>3</v>
      </c>
      <c r="F618" s="166" t="s">
        <v>1180</v>
      </c>
      <c r="H618" s="167">
        <v>4.3</v>
      </c>
      <c r="I618" s="168"/>
      <c r="L618" s="164"/>
      <c r="M618" s="169"/>
      <c r="N618" s="170"/>
      <c r="O618" s="170"/>
      <c r="P618" s="170"/>
      <c r="Q618" s="170"/>
      <c r="R618" s="170"/>
      <c r="S618" s="170"/>
      <c r="T618" s="171"/>
      <c r="AT618" s="165" t="s">
        <v>168</v>
      </c>
      <c r="AU618" s="165" t="s">
        <v>92</v>
      </c>
      <c r="AV618" s="14" t="s">
        <v>92</v>
      </c>
      <c r="AW618" s="14" t="s">
        <v>32</v>
      </c>
      <c r="AX618" s="14" t="s">
        <v>78</v>
      </c>
      <c r="AY618" s="165" t="s">
        <v>157</v>
      </c>
    </row>
    <row r="619" spans="1:65" s="2" customFormat="1" ht="24.2" customHeight="1" x14ac:dyDescent="0.2">
      <c r="A619" s="32"/>
      <c r="B619" s="137"/>
      <c r="C619" s="138" t="s">
        <v>1181</v>
      </c>
      <c r="D619" s="138" t="s">
        <v>159</v>
      </c>
      <c r="E619" s="139" t="s">
        <v>1182</v>
      </c>
      <c r="F619" s="140" t="s">
        <v>1183</v>
      </c>
      <c r="G619" s="141" t="s">
        <v>231</v>
      </c>
      <c r="H619" s="142">
        <v>22</v>
      </c>
      <c r="I619" s="143"/>
      <c r="J619" s="144">
        <f>ROUND(I619*H619,2)</f>
        <v>0</v>
      </c>
      <c r="K619" s="140" t="s">
        <v>163</v>
      </c>
      <c r="L619" s="33"/>
      <c r="M619" s="145" t="s">
        <v>3</v>
      </c>
      <c r="N619" s="146" t="s">
        <v>42</v>
      </c>
      <c r="O619" s="53"/>
      <c r="P619" s="147">
        <f>O619*H619</f>
        <v>0</v>
      </c>
      <c r="Q619" s="147">
        <v>0</v>
      </c>
      <c r="R619" s="147">
        <f>Q619*H619</f>
        <v>0</v>
      </c>
      <c r="S619" s="147">
        <v>0</v>
      </c>
      <c r="T619" s="148">
        <f>S619*H619</f>
        <v>0</v>
      </c>
      <c r="U619" s="32"/>
      <c r="V619" s="32"/>
      <c r="W619" s="32"/>
      <c r="X619" s="32"/>
      <c r="Y619" s="32"/>
      <c r="Z619" s="32"/>
      <c r="AA619" s="32"/>
      <c r="AB619" s="32"/>
      <c r="AC619" s="32"/>
      <c r="AD619" s="32"/>
      <c r="AE619" s="32"/>
      <c r="AR619" s="149" t="s">
        <v>255</v>
      </c>
      <c r="AT619" s="149" t="s">
        <v>159</v>
      </c>
      <c r="AU619" s="149" t="s">
        <v>92</v>
      </c>
      <c r="AY619" s="17" t="s">
        <v>157</v>
      </c>
      <c r="BE619" s="150">
        <f>IF(N619="základní",J619,0)</f>
        <v>0</v>
      </c>
      <c r="BF619" s="150">
        <f>IF(N619="snížená",J619,0)</f>
        <v>0</v>
      </c>
      <c r="BG619" s="150">
        <f>IF(N619="zákl. přenesená",J619,0)</f>
        <v>0</v>
      </c>
      <c r="BH619" s="150">
        <f>IF(N619="sníž. přenesená",J619,0)</f>
        <v>0</v>
      </c>
      <c r="BI619" s="150">
        <f>IF(N619="nulová",J619,0)</f>
        <v>0</v>
      </c>
      <c r="BJ619" s="17" t="s">
        <v>92</v>
      </c>
      <c r="BK619" s="150">
        <f>ROUND(I619*H619,2)</f>
        <v>0</v>
      </c>
      <c r="BL619" s="17" t="s">
        <v>255</v>
      </c>
      <c r="BM619" s="149" t="s">
        <v>1184</v>
      </c>
    </row>
    <row r="620" spans="1:65" s="2" customFormat="1" x14ac:dyDescent="0.2">
      <c r="A620" s="32"/>
      <c r="B620" s="33"/>
      <c r="C620" s="32"/>
      <c r="D620" s="151" t="s">
        <v>166</v>
      </c>
      <c r="E620" s="32"/>
      <c r="F620" s="152" t="s">
        <v>1185</v>
      </c>
      <c r="G620" s="32"/>
      <c r="H620" s="32"/>
      <c r="I620" s="153"/>
      <c r="J620" s="32"/>
      <c r="K620" s="32"/>
      <c r="L620" s="33"/>
      <c r="M620" s="154"/>
      <c r="N620" s="155"/>
      <c r="O620" s="53"/>
      <c r="P620" s="53"/>
      <c r="Q620" s="53"/>
      <c r="R620" s="53"/>
      <c r="S620" s="53"/>
      <c r="T620" s="54"/>
      <c r="U620" s="32"/>
      <c r="V620" s="32"/>
      <c r="W620" s="32"/>
      <c r="X620" s="32"/>
      <c r="Y620" s="32"/>
      <c r="Z620" s="32"/>
      <c r="AA620" s="32"/>
      <c r="AB620" s="32"/>
      <c r="AC620" s="32"/>
      <c r="AD620" s="32"/>
      <c r="AE620" s="32"/>
      <c r="AT620" s="17" t="s">
        <v>166</v>
      </c>
      <c r="AU620" s="17" t="s">
        <v>92</v>
      </c>
    </row>
    <row r="621" spans="1:65" s="13" customFormat="1" x14ac:dyDescent="0.2">
      <c r="B621" s="156"/>
      <c r="D621" s="157" t="s">
        <v>168</v>
      </c>
      <c r="E621" s="158" t="s">
        <v>3</v>
      </c>
      <c r="F621" s="159" t="s">
        <v>1186</v>
      </c>
      <c r="H621" s="158" t="s">
        <v>3</v>
      </c>
      <c r="I621" s="160"/>
      <c r="L621" s="156"/>
      <c r="M621" s="161"/>
      <c r="N621" s="162"/>
      <c r="O621" s="162"/>
      <c r="P621" s="162"/>
      <c r="Q621" s="162"/>
      <c r="R621" s="162"/>
      <c r="S621" s="162"/>
      <c r="T621" s="163"/>
      <c r="AT621" s="158" t="s">
        <v>168</v>
      </c>
      <c r="AU621" s="158" t="s">
        <v>92</v>
      </c>
      <c r="AV621" s="13" t="s">
        <v>78</v>
      </c>
      <c r="AW621" s="13" t="s">
        <v>32</v>
      </c>
      <c r="AX621" s="13" t="s">
        <v>70</v>
      </c>
      <c r="AY621" s="158" t="s">
        <v>157</v>
      </c>
    </row>
    <row r="622" spans="1:65" s="14" customFormat="1" x14ac:dyDescent="0.2">
      <c r="B622" s="164"/>
      <c r="D622" s="157" t="s">
        <v>168</v>
      </c>
      <c r="E622" s="165" t="s">
        <v>3</v>
      </c>
      <c r="F622" s="166" t="s">
        <v>1187</v>
      </c>
      <c r="H622" s="167">
        <v>22</v>
      </c>
      <c r="I622" s="168"/>
      <c r="L622" s="164"/>
      <c r="M622" s="169"/>
      <c r="N622" s="170"/>
      <c r="O622" s="170"/>
      <c r="P622" s="170"/>
      <c r="Q622" s="170"/>
      <c r="R622" s="170"/>
      <c r="S622" s="170"/>
      <c r="T622" s="171"/>
      <c r="AT622" s="165" t="s">
        <v>168</v>
      </c>
      <c r="AU622" s="165" t="s">
        <v>92</v>
      </c>
      <c r="AV622" s="14" t="s">
        <v>92</v>
      </c>
      <c r="AW622" s="14" t="s">
        <v>32</v>
      </c>
      <c r="AX622" s="14" t="s">
        <v>78</v>
      </c>
      <c r="AY622" s="165" t="s">
        <v>157</v>
      </c>
    </row>
    <row r="623" spans="1:65" s="2" customFormat="1" ht="16.5" customHeight="1" x14ac:dyDescent="0.2">
      <c r="A623" s="32"/>
      <c r="B623" s="137"/>
      <c r="C623" s="172" t="s">
        <v>1188</v>
      </c>
      <c r="D623" s="172" t="s">
        <v>215</v>
      </c>
      <c r="E623" s="173" t="s">
        <v>1189</v>
      </c>
      <c r="F623" s="174" t="s">
        <v>1190</v>
      </c>
      <c r="G623" s="175" t="s">
        <v>162</v>
      </c>
      <c r="H623" s="176">
        <v>0.66</v>
      </c>
      <c r="I623" s="177"/>
      <c r="J623" s="178">
        <f>ROUND(I623*H623,2)</f>
        <v>0</v>
      </c>
      <c r="K623" s="174" t="s">
        <v>163</v>
      </c>
      <c r="L623" s="179"/>
      <c r="M623" s="180" t="s">
        <v>3</v>
      </c>
      <c r="N623" s="181" t="s">
        <v>42</v>
      </c>
      <c r="O623" s="53"/>
      <c r="P623" s="147">
        <f>O623*H623</f>
        <v>0</v>
      </c>
      <c r="Q623" s="147">
        <v>0.55000000000000004</v>
      </c>
      <c r="R623" s="147">
        <f>Q623*H623</f>
        <v>0.36300000000000004</v>
      </c>
      <c r="S623" s="147">
        <v>0</v>
      </c>
      <c r="T623" s="148">
        <f>S623*H623</f>
        <v>0</v>
      </c>
      <c r="U623" s="32"/>
      <c r="V623" s="32"/>
      <c r="W623" s="32"/>
      <c r="X623" s="32"/>
      <c r="Y623" s="32"/>
      <c r="Z623" s="32"/>
      <c r="AA623" s="32"/>
      <c r="AB623" s="32"/>
      <c r="AC623" s="32"/>
      <c r="AD623" s="32"/>
      <c r="AE623" s="32"/>
      <c r="AR623" s="149" t="s">
        <v>349</v>
      </c>
      <c r="AT623" s="149" t="s">
        <v>215</v>
      </c>
      <c r="AU623" s="149" t="s">
        <v>92</v>
      </c>
      <c r="AY623" s="17" t="s">
        <v>157</v>
      </c>
      <c r="BE623" s="150">
        <f>IF(N623="základní",J623,0)</f>
        <v>0</v>
      </c>
      <c r="BF623" s="150">
        <f>IF(N623="snížená",J623,0)</f>
        <v>0</v>
      </c>
      <c r="BG623" s="150">
        <f>IF(N623="zákl. přenesená",J623,0)</f>
        <v>0</v>
      </c>
      <c r="BH623" s="150">
        <f>IF(N623="sníž. přenesená",J623,0)</f>
        <v>0</v>
      </c>
      <c r="BI623" s="150">
        <f>IF(N623="nulová",J623,0)</f>
        <v>0</v>
      </c>
      <c r="BJ623" s="17" t="s">
        <v>92</v>
      </c>
      <c r="BK623" s="150">
        <f>ROUND(I623*H623,2)</f>
        <v>0</v>
      </c>
      <c r="BL623" s="17" t="s">
        <v>255</v>
      </c>
      <c r="BM623" s="149" t="s">
        <v>1191</v>
      </c>
    </row>
    <row r="624" spans="1:65" s="14" customFormat="1" x14ac:dyDescent="0.2">
      <c r="B624" s="164"/>
      <c r="D624" s="157" t="s">
        <v>168</v>
      </c>
      <c r="E624" s="165" t="s">
        <v>3</v>
      </c>
      <c r="F624" s="166" t="s">
        <v>1192</v>
      </c>
      <c r="H624" s="167">
        <v>0.66</v>
      </c>
      <c r="I624" s="168"/>
      <c r="L624" s="164"/>
      <c r="M624" s="169"/>
      <c r="N624" s="170"/>
      <c r="O624" s="170"/>
      <c r="P624" s="170"/>
      <c r="Q624" s="170"/>
      <c r="R624" s="170"/>
      <c r="S624" s="170"/>
      <c r="T624" s="171"/>
      <c r="AT624" s="165" t="s">
        <v>168</v>
      </c>
      <c r="AU624" s="165" t="s">
        <v>92</v>
      </c>
      <c r="AV624" s="14" t="s">
        <v>92</v>
      </c>
      <c r="AW624" s="14" t="s">
        <v>32</v>
      </c>
      <c r="AX624" s="14" t="s">
        <v>78</v>
      </c>
      <c r="AY624" s="165" t="s">
        <v>157</v>
      </c>
    </row>
    <row r="625" spans="1:65" s="2" customFormat="1" ht="16.5" customHeight="1" x14ac:dyDescent="0.2">
      <c r="A625" s="32"/>
      <c r="B625" s="137"/>
      <c r="C625" s="138" t="s">
        <v>1193</v>
      </c>
      <c r="D625" s="138" t="s">
        <v>159</v>
      </c>
      <c r="E625" s="139" t="s">
        <v>1194</v>
      </c>
      <c r="F625" s="140" t="s">
        <v>1195</v>
      </c>
      <c r="G625" s="141" t="s">
        <v>286</v>
      </c>
      <c r="H625" s="142">
        <v>324</v>
      </c>
      <c r="I625" s="143"/>
      <c r="J625" s="144">
        <f>ROUND(I625*H625,2)</f>
        <v>0</v>
      </c>
      <c r="K625" s="140" t="s">
        <v>3</v>
      </c>
      <c r="L625" s="33"/>
      <c r="M625" s="145" t="s">
        <v>3</v>
      </c>
      <c r="N625" s="146" t="s">
        <v>42</v>
      </c>
      <c r="O625" s="53"/>
      <c r="P625" s="147">
        <f>O625*H625</f>
        <v>0</v>
      </c>
      <c r="Q625" s="147">
        <v>1.61E-2</v>
      </c>
      <c r="R625" s="147">
        <f>Q625*H625</f>
        <v>5.2164000000000001</v>
      </c>
      <c r="S625" s="147">
        <v>0</v>
      </c>
      <c r="T625" s="148">
        <f>S625*H625</f>
        <v>0</v>
      </c>
      <c r="U625" s="32"/>
      <c r="V625" s="32"/>
      <c r="W625" s="32"/>
      <c r="X625" s="32"/>
      <c r="Y625" s="32"/>
      <c r="Z625" s="32"/>
      <c r="AA625" s="32"/>
      <c r="AB625" s="32"/>
      <c r="AC625" s="32"/>
      <c r="AD625" s="32"/>
      <c r="AE625" s="32"/>
      <c r="AR625" s="149" t="s">
        <v>255</v>
      </c>
      <c r="AT625" s="149" t="s">
        <v>159</v>
      </c>
      <c r="AU625" s="149" t="s">
        <v>92</v>
      </c>
      <c r="AY625" s="17" t="s">
        <v>157</v>
      </c>
      <c r="BE625" s="150">
        <f>IF(N625="základní",J625,0)</f>
        <v>0</v>
      </c>
      <c r="BF625" s="150">
        <f>IF(N625="snížená",J625,0)</f>
        <v>0</v>
      </c>
      <c r="BG625" s="150">
        <f>IF(N625="zákl. přenesená",J625,0)</f>
        <v>0</v>
      </c>
      <c r="BH625" s="150">
        <f>IF(N625="sníž. přenesená",J625,0)</f>
        <v>0</v>
      </c>
      <c r="BI625" s="150">
        <f>IF(N625="nulová",J625,0)</f>
        <v>0</v>
      </c>
      <c r="BJ625" s="17" t="s">
        <v>92</v>
      </c>
      <c r="BK625" s="150">
        <f>ROUND(I625*H625,2)</f>
        <v>0</v>
      </c>
      <c r="BL625" s="17" t="s">
        <v>255</v>
      </c>
      <c r="BM625" s="149" t="s">
        <v>1196</v>
      </c>
    </row>
    <row r="626" spans="1:65" s="14" customFormat="1" x14ac:dyDescent="0.2">
      <c r="B626" s="164"/>
      <c r="D626" s="157" t="s">
        <v>168</v>
      </c>
      <c r="E626" s="165" t="s">
        <v>3</v>
      </c>
      <c r="F626" s="166" t="s">
        <v>954</v>
      </c>
      <c r="H626" s="167">
        <v>324</v>
      </c>
      <c r="I626" s="168"/>
      <c r="L626" s="164"/>
      <c r="M626" s="169"/>
      <c r="N626" s="170"/>
      <c r="O626" s="170"/>
      <c r="P626" s="170"/>
      <c r="Q626" s="170"/>
      <c r="R626" s="170"/>
      <c r="S626" s="170"/>
      <c r="T626" s="171"/>
      <c r="AT626" s="165" t="s">
        <v>168</v>
      </c>
      <c r="AU626" s="165" t="s">
        <v>92</v>
      </c>
      <c r="AV626" s="14" t="s">
        <v>92</v>
      </c>
      <c r="AW626" s="14" t="s">
        <v>32</v>
      </c>
      <c r="AX626" s="14" t="s">
        <v>78</v>
      </c>
      <c r="AY626" s="165" t="s">
        <v>157</v>
      </c>
    </row>
    <row r="627" spans="1:65" s="2" customFormat="1" ht="16.5" customHeight="1" x14ac:dyDescent="0.2">
      <c r="A627" s="32"/>
      <c r="B627" s="137"/>
      <c r="C627" s="138" t="s">
        <v>1197</v>
      </c>
      <c r="D627" s="138" t="s">
        <v>159</v>
      </c>
      <c r="E627" s="139" t="s">
        <v>1198</v>
      </c>
      <c r="F627" s="140" t="s">
        <v>1199</v>
      </c>
      <c r="G627" s="141" t="s">
        <v>286</v>
      </c>
      <c r="H627" s="142">
        <v>79.5</v>
      </c>
      <c r="I627" s="143"/>
      <c r="J627" s="144">
        <f>ROUND(I627*H627,2)</f>
        <v>0</v>
      </c>
      <c r="K627" s="140" t="s">
        <v>163</v>
      </c>
      <c r="L627" s="33"/>
      <c r="M627" s="145" t="s">
        <v>3</v>
      </c>
      <c r="N627" s="146" t="s">
        <v>42</v>
      </c>
      <c r="O627" s="53"/>
      <c r="P627" s="147">
        <f>O627*H627</f>
        <v>0</v>
      </c>
      <c r="Q627" s="147">
        <v>2.8209999999999999E-2</v>
      </c>
      <c r="R627" s="147">
        <f>Q627*H627</f>
        <v>2.2426949999999999</v>
      </c>
      <c r="S627" s="147">
        <v>0</v>
      </c>
      <c r="T627" s="148">
        <f>S627*H627</f>
        <v>0</v>
      </c>
      <c r="U627" s="32"/>
      <c r="V627" s="32"/>
      <c r="W627" s="32"/>
      <c r="X627" s="32"/>
      <c r="Y627" s="32"/>
      <c r="Z627" s="32"/>
      <c r="AA627" s="32"/>
      <c r="AB627" s="32"/>
      <c r="AC627" s="32"/>
      <c r="AD627" s="32"/>
      <c r="AE627" s="32"/>
      <c r="AR627" s="149" t="s">
        <v>255</v>
      </c>
      <c r="AT627" s="149" t="s">
        <v>159</v>
      </c>
      <c r="AU627" s="149" t="s">
        <v>92</v>
      </c>
      <c r="AY627" s="17" t="s">
        <v>157</v>
      </c>
      <c r="BE627" s="150">
        <f>IF(N627="základní",J627,0)</f>
        <v>0</v>
      </c>
      <c r="BF627" s="150">
        <f>IF(N627="snížená",J627,0)</f>
        <v>0</v>
      </c>
      <c r="BG627" s="150">
        <f>IF(N627="zákl. přenesená",J627,0)</f>
        <v>0</v>
      </c>
      <c r="BH627" s="150">
        <f>IF(N627="sníž. přenesená",J627,0)</f>
        <v>0</v>
      </c>
      <c r="BI627" s="150">
        <f>IF(N627="nulová",J627,0)</f>
        <v>0</v>
      </c>
      <c r="BJ627" s="17" t="s">
        <v>92</v>
      </c>
      <c r="BK627" s="150">
        <f>ROUND(I627*H627,2)</f>
        <v>0</v>
      </c>
      <c r="BL627" s="17" t="s">
        <v>255</v>
      </c>
      <c r="BM627" s="149" t="s">
        <v>1200</v>
      </c>
    </row>
    <row r="628" spans="1:65" s="2" customFormat="1" x14ac:dyDescent="0.2">
      <c r="A628" s="32"/>
      <c r="B628" s="33"/>
      <c r="C628" s="32"/>
      <c r="D628" s="151" t="s">
        <v>166</v>
      </c>
      <c r="E628" s="32"/>
      <c r="F628" s="152" t="s">
        <v>1201</v>
      </c>
      <c r="G628" s="32"/>
      <c r="H628" s="32"/>
      <c r="I628" s="153"/>
      <c r="J628" s="32"/>
      <c r="K628" s="32"/>
      <c r="L628" s="33"/>
      <c r="M628" s="154"/>
      <c r="N628" s="155"/>
      <c r="O628" s="53"/>
      <c r="P628" s="53"/>
      <c r="Q628" s="53"/>
      <c r="R628" s="53"/>
      <c r="S628" s="53"/>
      <c r="T628" s="54"/>
      <c r="U628" s="32"/>
      <c r="V628" s="32"/>
      <c r="W628" s="32"/>
      <c r="X628" s="32"/>
      <c r="Y628" s="32"/>
      <c r="Z628" s="32"/>
      <c r="AA628" s="32"/>
      <c r="AB628" s="32"/>
      <c r="AC628" s="32"/>
      <c r="AD628" s="32"/>
      <c r="AE628" s="32"/>
      <c r="AT628" s="17" t="s">
        <v>166</v>
      </c>
      <c r="AU628" s="17" t="s">
        <v>92</v>
      </c>
    </row>
    <row r="629" spans="1:65" s="14" customFormat="1" x14ac:dyDescent="0.2">
      <c r="B629" s="164"/>
      <c r="D629" s="157" t="s">
        <v>168</v>
      </c>
      <c r="E629" s="165" t="s">
        <v>3</v>
      </c>
      <c r="F629" s="166" t="s">
        <v>1202</v>
      </c>
      <c r="H629" s="167">
        <v>79.5</v>
      </c>
      <c r="I629" s="168"/>
      <c r="L629" s="164"/>
      <c r="M629" s="169"/>
      <c r="N629" s="170"/>
      <c r="O629" s="170"/>
      <c r="P629" s="170"/>
      <c r="Q629" s="170"/>
      <c r="R629" s="170"/>
      <c r="S629" s="170"/>
      <c r="T629" s="171"/>
      <c r="AT629" s="165" t="s">
        <v>168</v>
      </c>
      <c r="AU629" s="165" t="s">
        <v>92</v>
      </c>
      <c r="AV629" s="14" t="s">
        <v>92</v>
      </c>
      <c r="AW629" s="14" t="s">
        <v>32</v>
      </c>
      <c r="AX629" s="14" t="s">
        <v>78</v>
      </c>
      <c r="AY629" s="165" t="s">
        <v>157</v>
      </c>
    </row>
    <row r="630" spans="1:65" s="2" customFormat="1" ht="24.2" customHeight="1" x14ac:dyDescent="0.2">
      <c r="A630" s="32"/>
      <c r="B630" s="137"/>
      <c r="C630" s="138" t="s">
        <v>1203</v>
      </c>
      <c r="D630" s="138" t="s">
        <v>159</v>
      </c>
      <c r="E630" s="139" t="s">
        <v>1204</v>
      </c>
      <c r="F630" s="140" t="s">
        <v>1205</v>
      </c>
      <c r="G630" s="141" t="s">
        <v>286</v>
      </c>
      <c r="H630" s="142">
        <v>145</v>
      </c>
      <c r="I630" s="143"/>
      <c r="J630" s="144">
        <f>ROUND(I630*H630,2)</f>
        <v>0</v>
      </c>
      <c r="K630" s="140" t="s">
        <v>163</v>
      </c>
      <c r="L630" s="33"/>
      <c r="M630" s="145" t="s">
        <v>3</v>
      </c>
      <c r="N630" s="146" t="s">
        <v>42</v>
      </c>
      <c r="O630" s="53"/>
      <c r="P630" s="147">
        <f>O630*H630</f>
        <v>0</v>
      </c>
      <c r="Q630" s="147">
        <v>0</v>
      </c>
      <c r="R630" s="147">
        <f>Q630*H630</f>
        <v>0</v>
      </c>
      <c r="S630" s="147">
        <v>1.4E-2</v>
      </c>
      <c r="T630" s="148">
        <f>S630*H630</f>
        <v>2.0300000000000002</v>
      </c>
      <c r="U630" s="32"/>
      <c r="V630" s="32"/>
      <c r="W630" s="32"/>
      <c r="X630" s="32"/>
      <c r="Y630" s="32"/>
      <c r="Z630" s="32"/>
      <c r="AA630" s="32"/>
      <c r="AB630" s="32"/>
      <c r="AC630" s="32"/>
      <c r="AD630" s="32"/>
      <c r="AE630" s="32"/>
      <c r="AR630" s="149" t="s">
        <v>255</v>
      </c>
      <c r="AT630" s="149" t="s">
        <v>159</v>
      </c>
      <c r="AU630" s="149" t="s">
        <v>92</v>
      </c>
      <c r="AY630" s="17" t="s">
        <v>157</v>
      </c>
      <c r="BE630" s="150">
        <f>IF(N630="základní",J630,0)</f>
        <v>0</v>
      </c>
      <c r="BF630" s="150">
        <f>IF(N630="snížená",J630,0)</f>
        <v>0</v>
      </c>
      <c r="BG630" s="150">
        <f>IF(N630="zákl. přenesená",J630,0)</f>
        <v>0</v>
      </c>
      <c r="BH630" s="150">
        <f>IF(N630="sníž. přenesená",J630,0)</f>
        <v>0</v>
      </c>
      <c r="BI630" s="150">
        <f>IF(N630="nulová",J630,0)</f>
        <v>0</v>
      </c>
      <c r="BJ630" s="17" t="s">
        <v>92</v>
      </c>
      <c r="BK630" s="150">
        <f>ROUND(I630*H630,2)</f>
        <v>0</v>
      </c>
      <c r="BL630" s="17" t="s">
        <v>255</v>
      </c>
      <c r="BM630" s="149" t="s">
        <v>1206</v>
      </c>
    </row>
    <row r="631" spans="1:65" s="2" customFormat="1" x14ac:dyDescent="0.2">
      <c r="A631" s="32"/>
      <c r="B631" s="33"/>
      <c r="C631" s="32"/>
      <c r="D631" s="151" t="s">
        <v>166</v>
      </c>
      <c r="E631" s="32"/>
      <c r="F631" s="152" t="s">
        <v>1207</v>
      </c>
      <c r="G631" s="32"/>
      <c r="H631" s="32"/>
      <c r="I631" s="153"/>
      <c r="J631" s="32"/>
      <c r="K631" s="32"/>
      <c r="L631" s="33"/>
      <c r="M631" s="154"/>
      <c r="N631" s="155"/>
      <c r="O631" s="53"/>
      <c r="P631" s="53"/>
      <c r="Q631" s="53"/>
      <c r="R631" s="53"/>
      <c r="S631" s="53"/>
      <c r="T631" s="54"/>
      <c r="U631" s="32"/>
      <c r="V631" s="32"/>
      <c r="W631" s="32"/>
      <c r="X631" s="32"/>
      <c r="Y631" s="32"/>
      <c r="Z631" s="32"/>
      <c r="AA631" s="32"/>
      <c r="AB631" s="32"/>
      <c r="AC631" s="32"/>
      <c r="AD631" s="32"/>
      <c r="AE631" s="32"/>
      <c r="AT631" s="17" t="s">
        <v>166</v>
      </c>
      <c r="AU631" s="17" t="s">
        <v>92</v>
      </c>
    </row>
    <row r="632" spans="1:65" s="2" customFormat="1" ht="21.75" customHeight="1" x14ac:dyDescent="0.2">
      <c r="A632" s="32"/>
      <c r="B632" s="137"/>
      <c r="C632" s="138" t="s">
        <v>1208</v>
      </c>
      <c r="D632" s="138" t="s">
        <v>159</v>
      </c>
      <c r="E632" s="139" t="s">
        <v>1209</v>
      </c>
      <c r="F632" s="140" t="s">
        <v>1210</v>
      </c>
      <c r="G632" s="141" t="s">
        <v>162</v>
      </c>
      <c r="H632" s="142">
        <v>5.14</v>
      </c>
      <c r="I632" s="143"/>
      <c r="J632" s="144">
        <f>ROUND(I632*H632,2)</f>
        <v>0</v>
      </c>
      <c r="K632" s="140" t="s">
        <v>163</v>
      </c>
      <c r="L632" s="33"/>
      <c r="M632" s="145" t="s">
        <v>3</v>
      </c>
      <c r="N632" s="146" t="s">
        <v>42</v>
      </c>
      <c r="O632" s="53"/>
      <c r="P632" s="147">
        <f>O632*H632</f>
        <v>0</v>
      </c>
      <c r="Q632" s="147">
        <v>2.3369999999999998E-2</v>
      </c>
      <c r="R632" s="147">
        <f>Q632*H632</f>
        <v>0.12012179999999999</v>
      </c>
      <c r="S632" s="147">
        <v>0</v>
      </c>
      <c r="T632" s="148">
        <f>S632*H632</f>
        <v>0</v>
      </c>
      <c r="U632" s="32"/>
      <c r="V632" s="32"/>
      <c r="W632" s="32"/>
      <c r="X632" s="32"/>
      <c r="Y632" s="32"/>
      <c r="Z632" s="32"/>
      <c r="AA632" s="32"/>
      <c r="AB632" s="32"/>
      <c r="AC632" s="32"/>
      <c r="AD632" s="32"/>
      <c r="AE632" s="32"/>
      <c r="AR632" s="149" t="s">
        <v>255</v>
      </c>
      <c r="AT632" s="149" t="s">
        <v>159</v>
      </c>
      <c r="AU632" s="149" t="s">
        <v>92</v>
      </c>
      <c r="AY632" s="17" t="s">
        <v>157</v>
      </c>
      <c r="BE632" s="150">
        <f>IF(N632="základní",J632,0)</f>
        <v>0</v>
      </c>
      <c r="BF632" s="150">
        <f>IF(N632="snížená",J632,0)</f>
        <v>0</v>
      </c>
      <c r="BG632" s="150">
        <f>IF(N632="zákl. přenesená",J632,0)</f>
        <v>0</v>
      </c>
      <c r="BH632" s="150">
        <f>IF(N632="sníž. přenesená",J632,0)</f>
        <v>0</v>
      </c>
      <c r="BI632" s="150">
        <f>IF(N632="nulová",J632,0)</f>
        <v>0</v>
      </c>
      <c r="BJ632" s="17" t="s">
        <v>92</v>
      </c>
      <c r="BK632" s="150">
        <f>ROUND(I632*H632,2)</f>
        <v>0</v>
      </c>
      <c r="BL632" s="17" t="s">
        <v>255</v>
      </c>
      <c r="BM632" s="149" t="s">
        <v>1211</v>
      </c>
    </row>
    <row r="633" spans="1:65" s="2" customFormat="1" x14ac:dyDescent="0.2">
      <c r="A633" s="32"/>
      <c r="B633" s="33"/>
      <c r="C633" s="32"/>
      <c r="D633" s="151" t="s">
        <v>166</v>
      </c>
      <c r="E633" s="32"/>
      <c r="F633" s="152" t="s">
        <v>1212</v>
      </c>
      <c r="G633" s="32"/>
      <c r="H633" s="32"/>
      <c r="I633" s="153"/>
      <c r="J633" s="32"/>
      <c r="K633" s="32"/>
      <c r="L633" s="33"/>
      <c r="M633" s="154"/>
      <c r="N633" s="155"/>
      <c r="O633" s="53"/>
      <c r="P633" s="53"/>
      <c r="Q633" s="53"/>
      <c r="R633" s="53"/>
      <c r="S633" s="53"/>
      <c r="T633" s="54"/>
      <c r="U633" s="32"/>
      <c r="V633" s="32"/>
      <c r="W633" s="32"/>
      <c r="X633" s="32"/>
      <c r="Y633" s="32"/>
      <c r="Z633" s="32"/>
      <c r="AA633" s="32"/>
      <c r="AB633" s="32"/>
      <c r="AC633" s="32"/>
      <c r="AD633" s="32"/>
      <c r="AE633" s="32"/>
      <c r="AT633" s="17" t="s">
        <v>166</v>
      </c>
      <c r="AU633" s="17" t="s">
        <v>92</v>
      </c>
    </row>
    <row r="634" spans="1:65" s="14" customFormat="1" x14ac:dyDescent="0.2">
      <c r="B634" s="164"/>
      <c r="D634" s="157" t="s">
        <v>168</v>
      </c>
      <c r="E634" s="165" t="s">
        <v>3</v>
      </c>
      <c r="F634" s="166" t="s">
        <v>1151</v>
      </c>
      <c r="H634" s="167">
        <v>5.14</v>
      </c>
      <c r="I634" s="168"/>
      <c r="L634" s="164"/>
      <c r="M634" s="169"/>
      <c r="N634" s="170"/>
      <c r="O634" s="170"/>
      <c r="P634" s="170"/>
      <c r="Q634" s="170"/>
      <c r="R634" s="170"/>
      <c r="S634" s="170"/>
      <c r="T634" s="171"/>
      <c r="AT634" s="165" t="s">
        <v>168</v>
      </c>
      <c r="AU634" s="165" t="s">
        <v>92</v>
      </c>
      <c r="AV634" s="14" t="s">
        <v>92</v>
      </c>
      <c r="AW634" s="14" t="s">
        <v>32</v>
      </c>
      <c r="AX634" s="14" t="s">
        <v>78</v>
      </c>
      <c r="AY634" s="165" t="s">
        <v>157</v>
      </c>
    </row>
    <row r="635" spans="1:65" s="2" customFormat="1" ht="16.5" customHeight="1" x14ac:dyDescent="0.2">
      <c r="A635" s="32"/>
      <c r="B635" s="137"/>
      <c r="C635" s="138" t="s">
        <v>1213</v>
      </c>
      <c r="D635" s="138" t="s">
        <v>159</v>
      </c>
      <c r="E635" s="139" t="s">
        <v>1214</v>
      </c>
      <c r="F635" s="140" t="s">
        <v>1215</v>
      </c>
      <c r="G635" s="141" t="s">
        <v>341</v>
      </c>
      <c r="H635" s="142">
        <v>6</v>
      </c>
      <c r="I635" s="143"/>
      <c r="J635" s="144">
        <f>ROUND(I635*H635,2)</f>
        <v>0</v>
      </c>
      <c r="K635" s="140" t="s">
        <v>3</v>
      </c>
      <c r="L635" s="33"/>
      <c r="M635" s="145" t="s">
        <v>3</v>
      </c>
      <c r="N635" s="146" t="s">
        <v>42</v>
      </c>
      <c r="O635" s="53"/>
      <c r="P635" s="147">
        <f>O635*H635</f>
        <v>0</v>
      </c>
      <c r="Q635" s="147">
        <v>0</v>
      </c>
      <c r="R635" s="147">
        <f>Q635*H635</f>
        <v>0</v>
      </c>
      <c r="S635" s="147">
        <v>1.1000000000000001</v>
      </c>
      <c r="T635" s="148">
        <f>S635*H635</f>
        <v>6.6000000000000005</v>
      </c>
      <c r="U635" s="32"/>
      <c r="V635" s="32"/>
      <c r="W635" s="32"/>
      <c r="X635" s="32"/>
      <c r="Y635" s="32"/>
      <c r="Z635" s="32"/>
      <c r="AA635" s="32"/>
      <c r="AB635" s="32"/>
      <c r="AC635" s="32"/>
      <c r="AD635" s="32"/>
      <c r="AE635" s="32"/>
      <c r="AR635" s="149" t="s">
        <v>255</v>
      </c>
      <c r="AT635" s="149" t="s">
        <v>159</v>
      </c>
      <c r="AU635" s="149" t="s">
        <v>92</v>
      </c>
      <c r="AY635" s="17" t="s">
        <v>157</v>
      </c>
      <c r="BE635" s="150">
        <f>IF(N635="základní",J635,0)</f>
        <v>0</v>
      </c>
      <c r="BF635" s="150">
        <f>IF(N635="snížená",J635,0)</f>
        <v>0</v>
      </c>
      <c r="BG635" s="150">
        <f>IF(N635="zákl. přenesená",J635,0)</f>
        <v>0</v>
      </c>
      <c r="BH635" s="150">
        <f>IF(N635="sníž. přenesená",J635,0)</f>
        <v>0</v>
      </c>
      <c r="BI635" s="150">
        <f>IF(N635="nulová",J635,0)</f>
        <v>0</v>
      </c>
      <c r="BJ635" s="17" t="s">
        <v>92</v>
      </c>
      <c r="BK635" s="150">
        <f>ROUND(I635*H635,2)</f>
        <v>0</v>
      </c>
      <c r="BL635" s="17" t="s">
        <v>255</v>
      </c>
      <c r="BM635" s="149" t="s">
        <v>1216</v>
      </c>
    </row>
    <row r="636" spans="1:65" s="209" customFormat="1" ht="16.5" customHeight="1" x14ac:dyDescent="0.2">
      <c r="B636" s="234"/>
      <c r="C636" s="251">
        <v>306</v>
      </c>
      <c r="D636" s="251" t="s">
        <v>159</v>
      </c>
      <c r="E636" s="252" t="s">
        <v>3131</v>
      </c>
      <c r="F636" s="250" t="s">
        <v>3132</v>
      </c>
      <c r="G636" s="253" t="s">
        <v>3125</v>
      </c>
      <c r="H636" s="254"/>
      <c r="I636" s="255"/>
      <c r="J636" s="256">
        <f>ROUND(I636*H636,2)</f>
        <v>0</v>
      </c>
      <c r="K636" s="249" t="s">
        <v>163</v>
      </c>
      <c r="L636" s="213"/>
      <c r="M636" s="257" t="s">
        <v>3</v>
      </c>
      <c r="N636" s="258" t="s">
        <v>42</v>
      </c>
      <c r="P636" s="259">
        <f>O636*H636</f>
        <v>0</v>
      </c>
      <c r="Q636" s="259">
        <v>4.0000000000000003E-5</v>
      </c>
      <c r="R636" s="259">
        <f>Q636*H636</f>
        <v>0</v>
      </c>
      <c r="S636" s="259">
        <v>0</v>
      </c>
      <c r="T636" s="260">
        <f>S636*H636</f>
        <v>0</v>
      </c>
      <c r="AR636" s="261" t="s">
        <v>255</v>
      </c>
      <c r="AT636" s="261" t="s">
        <v>159</v>
      </c>
      <c r="AU636" s="261" t="s">
        <v>92</v>
      </c>
      <c r="AY636" s="242" t="s">
        <v>157</v>
      </c>
      <c r="BE636" s="243">
        <f>IF(N636="základní",J636,0)</f>
        <v>0</v>
      </c>
      <c r="BF636" s="243">
        <f>IF(N636="snížená",J636,0)</f>
        <v>0</v>
      </c>
      <c r="BG636" s="243">
        <f>IF(N636="zákl. přenesená",J636,0)</f>
        <v>0</v>
      </c>
      <c r="BH636" s="243">
        <f>IF(N636="sníž. přenesená",J636,0)</f>
        <v>0</v>
      </c>
      <c r="BI636" s="243">
        <f>IF(N636="nulová",J636,0)</f>
        <v>0</v>
      </c>
      <c r="BJ636" s="242" t="s">
        <v>92</v>
      </c>
      <c r="BK636" s="243">
        <f>ROUND(I636*H636,2)</f>
        <v>0</v>
      </c>
      <c r="BL636" s="242" t="s">
        <v>255</v>
      </c>
      <c r="BM636" s="261" t="s">
        <v>3126</v>
      </c>
    </row>
    <row r="637" spans="1:65" s="12" customFormat="1" ht="22.9" customHeight="1" x14ac:dyDescent="0.2">
      <c r="B637" s="124"/>
      <c r="D637" s="125" t="s">
        <v>69</v>
      </c>
      <c r="E637" s="135" t="s">
        <v>1217</v>
      </c>
      <c r="F637" s="262" t="s">
        <v>1218</v>
      </c>
      <c r="I637" s="127"/>
      <c r="J637" s="136">
        <f>BK637</f>
        <v>0</v>
      </c>
      <c r="L637" s="124"/>
      <c r="M637" s="129"/>
      <c r="N637" s="130"/>
      <c r="O637" s="130"/>
      <c r="P637" s="131">
        <f>SUM(P638:P642)</f>
        <v>0</v>
      </c>
      <c r="Q637" s="130"/>
      <c r="R637" s="131">
        <f>SUM(R638:R642)</f>
        <v>1.82555</v>
      </c>
      <c r="S637" s="130"/>
      <c r="T637" s="132">
        <f>SUM(T638:T642)</f>
        <v>5.8341899999999995</v>
      </c>
      <c r="AR637" s="125" t="s">
        <v>92</v>
      </c>
      <c r="AT637" s="133" t="s">
        <v>69</v>
      </c>
      <c r="AU637" s="133" t="s">
        <v>78</v>
      </c>
      <c r="AY637" s="125" t="s">
        <v>157</v>
      </c>
      <c r="BK637" s="134">
        <f>SUM(BK638:BK642)</f>
        <v>0</v>
      </c>
    </row>
    <row r="638" spans="1:65" s="2" customFormat="1" ht="24.2" customHeight="1" x14ac:dyDescent="0.2">
      <c r="A638" s="32"/>
      <c r="B638" s="137"/>
      <c r="C638" s="138" t="s">
        <v>1219</v>
      </c>
      <c r="D638" s="138" t="s">
        <v>159</v>
      </c>
      <c r="E638" s="139" t="s">
        <v>1220</v>
      </c>
      <c r="F638" s="140" t="s">
        <v>1221</v>
      </c>
      <c r="G638" s="141" t="s">
        <v>286</v>
      </c>
      <c r="H638" s="142">
        <v>145</v>
      </c>
      <c r="I638" s="143"/>
      <c r="J638" s="144">
        <f>ROUND(I638*H638,2)</f>
        <v>0</v>
      </c>
      <c r="K638" s="140" t="s">
        <v>163</v>
      </c>
      <c r="L638" s="33"/>
      <c r="M638" s="145" t="s">
        <v>3</v>
      </c>
      <c r="N638" s="146" t="s">
        <v>42</v>
      </c>
      <c r="O638" s="53"/>
      <c r="P638" s="147">
        <f>O638*H638</f>
        <v>0</v>
      </c>
      <c r="Q638" s="147">
        <v>1.259E-2</v>
      </c>
      <c r="R638" s="147">
        <f>Q638*H638</f>
        <v>1.82555</v>
      </c>
      <c r="S638" s="147">
        <v>0</v>
      </c>
      <c r="T638" s="148">
        <f>S638*H638</f>
        <v>0</v>
      </c>
      <c r="U638" s="32"/>
      <c r="V638" s="32"/>
      <c r="W638" s="32"/>
      <c r="X638" s="32"/>
      <c r="Y638" s="32"/>
      <c r="Z638" s="32"/>
      <c r="AA638" s="32"/>
      <c r="AB638" s="32"/>
      <c r="AC638" s="32"/>
      <c r="AD638" s="32"/>
      <c r="AE638" s="32"/>
      <c r="AR638" s="149" t="s">
        <v>255</v>
      </c>
      <c r="AT638" s="149" t="s">
        <v>159</v>
      </c>
      <c r="AU638" s="149" t="s">
        <v>92</v>
      </c>
      <c r="AY638" s="17" t="s">
        <v>157</v>
      </c>
      <c r="BE638" s="150">
        <f>IF(N638="základní",J638,0)</f>
        <v>0</v>
      </c>
      <c r="BF638" s="150">
        <f>IF(N638="snížená",J638,0)</f>
        <v>0</v>
      </c>
      <c r="BG638" s="150">
        <f>IF(N638="zákl. přenesená",J638,0)</f>
        <v>0</v>
      </c>
      <c r="BH638" s="150">
        <f>IF(N638="sníž. přenesená",J638,0)</f>
        <v>0</v>
      </c>
      <c r="BI638" s="150">
        <f>IF(N638="nulová",J638,0)</f>
        <v>0</v>
      </c>
      <c r="BJ638" s="17" t="s">
        <v>92</v>
      </c>
      <c r="BK638" s="150">
        <f>ROUND(I638*H638,2)</f>
        <v>0</v>
      </c>
      <c r="BL638" s="17" t="s">
        <v>255</v>
      </c>
      <c r="BM638" s="149" t="s">
        <v>1222</v>
      </c>
    </row>
    <row r="639" spans="1:65" s="2" customFormat="1" x14ac:dyDescent="0.2">
      <c r="A639" s="32"/>
      <c r="B639" s="33"/>
      <c r="C639" s="32"/>
      <c r="D639" s="151" t="s">
        <v>166</v>
      </c>
      <c r="E639" s="32"/>
      <c r="F639" s="152" t="s">
        <v>1223</v>
      </c>
      <c r="G639" s="32"/>
      <c r="H639" s="32"/>
      <c r="I639" s="153"/>
      <c r="J639" s="32"/>
      <c r="K639" s="32"/>
      <c r="L639" s="33"/>
      <c r="M639" s="154"/>
      <c r="N639" s="155"/>
      <c r="O639" s="53"/>
      <c r="P639" s="53"/>
      <c r="Q639" s="53"/>
      <c r="R639" s="53"/>
      <c r="S639" s="53"/>
      <c r="T639" s="54"/>
      <c r="U639" s="32"/>
      <c r="V639" s="32"/>
      <c r="W639" s="32"/>
      <c r="X639" s="32"/>
      <c r="Y639" s="32"/>
      <c r="Z639" s="32"/>
      <c r="AA639" s="32"/>
      <c r="AB639" s="32"/>
      <c r="AC639" s="32"/>
      <c r="AD639" s="32"/>
      <c r="AE639" s="32"/>
      <c r="AT639" s="17" t="s">
        <v>166</v>
      </c>
      <c r="AU639" s="17" t="s">
        <v>92</v>
      </c>
    </row>
    <row r="640" spans="1:65" s="2" customFormat="1" ht="24.2" customHeight="1" x14ac:dyDescent="0.2">
      <c r="A640" s="32"/>
      <c r="B640" s="137"/>
      <c r="C640" s="138" t="s">
        <v>1224</v>
      </c>
      <c r="D640" s="138" t="s">
        <v>159</v>
      </c>
      <c r="E640" s="139" t="s">
        <v>1225</v>
      </c>
      <c r="F640" s="140" t="s">
        <v>1226</v>
      </c>
      <c r="G640" s="141" t="s">
        <v>286</v>
      </c>
      <c r="H640" s="142">
        <v>339</v>
      </c>
      <c r="I640" s="143"/>
      <c r="J640" s="144">
        <f>ROUND(I640*H640,2)</f>
        <v>0</v>
      </c>
      <c r="K640" s="140" t="s">
        <v>163</v>
      </c>
      <c r="L640" s="33"/>
      <c r="M640" s="145" t="s">
        <v>3</v>
      </c>
      <c r="N640" s="146" t="s">
        <v>42</v>
      </c>
      <c r="O640" s="53"/>
      <c r="P640" s="147">
        <f>O640*H640</f>
        <v>0</v>
      </c>
      <c r="Q640" s="147">
        <v>0</v>
      </c>
      <c r="R640" s="147">
        <f>Q640*H640</f>
        <v>0</v>
      </c>
      <c r="S640" s="147">
        <v>1.721E-2</v>
      </c>
      <c r="T640" s="148">
        <f>S640*H640</f>
        <v>5.8341899999999995</v>
      </c>
      <c r="U640" s="32"/>
      <c r="V640" s="32"/>
      <c r="W640" s="32"/>
      <c r="X640" s="32"/>
      <c r="Y640" s="32"/>
      <c r="Z640" s="32"/>
      <c r="AA640" s="32"/>
      <c r="AB640" s="32"/>
      <c r="AC640" s="32"/>
      <c r="AD640" s="32"/>
      <c r="AE640" s="32"/>
      <c r="AR640" s="149" t="s">
        <v>255</v>
      </c>
      <c r="AT640" s="149" t="s">
        <v>159</v>
      </c>
      <c r="AU640" s="149" t="s">
        <v>92</v>
      </c>
      <c r="AY640" s="17" t="s">
        <v>157</v>
      </c>
      <c r="BE640" s="150">
        <f>IF(N640="základní",J640,0)</f>
        <v>0</v>
      </c>
      <c r="BF640" s="150">
        <f>IF(N640="snížená",J640,0)</f>
        <v>0</v>
      </c>
      <c r="BG640" s="150">
        <f>IF(N640="zákl. přenesená",J640,0)</f>
        <v>0</v>
      </c>
      <c r="BH640" s="150">
        <f>IF(N640="sníž. přenesená",J640,0)</f>
        <v>0</v>
      </c>
      <c r="BI640" s="150">
        <f>IF(N640="nulová",J640,0)</f>
        <v>0</v>
      </c>
      <c r="BJ640" s="17" t="s">
        <v>92</v>
      </c>
      <c r="BK640" s="150">
        <f>ROUND(I640*H640,2)</f>
        <v>0</v>
      </c>
      <c r="BL640" s="17" t="s">
        <v>255</v>
      </c>
      <c r="BM640" s="149" t="s">
        <v>1227</v>
      </c>
    </row>
    <row r="641" spans="1:65" s="2" customFormat="1" x14ac:dyDescent="0.2">
      <c r="A641" s="32"/>
      <c r="B641" s="33"/>
      <c r="C641" s="32"/>
      <c r="D641" s="151" t="s">
        <v>166</v>
      </c>
      <c r="E641" s="32"/>
      <c r="F641" s="152" t="s">
        <v>1228</v>
      </c>
      <c r="G641" s="32"/>
      <c r="H641" s="32"/>
      <c r="I641" s="153"/>
      <c r="J641" s="32"/>
      <c r="K641" s="32"/>
      <c r="L641" s="33"/>
      <c r="M641" s="154"/>
      <c r="N641" s="155"/>
      <c r="O641" s="53"/>
      <c r="P641" s="53"/>
      <c r="Q641" s="53"/>
      <c r="R641" s="53"/>
      <c r="S641" s="53"/>
      <c r="T641" s="54"/>
      <c r="U641" s="32"/>
      <c r="V641" s="32"/>
      <c r="W641" s="32"/>
      <c r="X641" s="32"/>
      <c r="Y641" s="32"/>
      <c r="Z641" s="32"/>
      <c r="AA641" s="32"/>
      <c r="AB641" s="32"/>
      <c r="AC641" s="32"/>
      <c r="AD641" s="32"/>
      <c r="AE641" s="32"/>
      <c r="AT641" s="17" t="s">
        <v>166</v>
      </c>
      <c r="AU641" s="17" t="s">
        <v>92</v>
      </c>
    </row>
    <row r="642" spans="1:65" s="14" customFormat="1" x14ac:dyDescent="0.2">
      <c r="B642" s="164"/>
      <c r="D642" s="157" t="s">
        <v>168</v>
      </c>
      <c r="E642" s="165" t="s">
        <v>3</v>
      </c>
      <c r="F642" s="166" t="s">
        <v>1229</v>
      </c>
      <c r="H642" s="167">
        <v>339</v>
      </c>
      <c r="I642" s="168"/>
      <c r="L642" s="164"/>
      <c r="M642" s="169"/>
      <c r="N642" s="170"/>
      <c r="O642" s="170"/>
      <c r="P642" s="170"/>
      <c r="Q642" s="170"/>
      <c r="R642" s="170"/>
      <c r="S642" s="170"/>
      <c r="T642" s="171"/>
      <c r="AT642" s="165" t="s">
        <v>168</v>
      </c>
      <c r="AU642" s="165" t="s">
        <v>92</v>
      </c>
      <c r="AV642" s="14" t="s">
        <v>92</v>
      </c>
      <c r="AW642" s="14" t="s">
        <v>32</v>
      </c>
      <c r="AX642" s="14" t="s">
        <v>78</v>
      </c>
      <c r="AY642" s="165" t="s">
        <v>157</v>
      </c>
    </row>
    <row r="643" spans="1:65" s="209" customFormat="1" ht="16.5" customHeight="1" x14ac:dyDescent="0.2">
      <c r="B643" s="234"/>
      <c r="C643" s="251">
        <v>307</v>
      </c>
      <c r="D643" s="251" t="s">
        <v>159</v>
      </c>
      <c r="E643" s="252" t="s">
        <v>3133</v>
      </c>
      <c r="F643" s="250" t="s">
        <v>3134</v>
      </c>
      <c r="G643" s="253" t="s">
        <v>3125</v>
      </c>
      <c r="H643" s="254"/>
      <c r="I643" s="255"/>
      <c r="J643" s="256">
        <f>ROUND(I643*H643,2)</f>
        <v>0</v>
      </c>
      <c r="K643" s="249" t="s">
        <v>163</v>
      </c>
      <c r="L643" s="213"/>
      <c r="M643" s="257" t="s">
        <v>3</v>
      </c>
      <c r="N643" s="258" t="s">
        <v>42</v>
      </c>
      <c r="P643" s="259">
        <f>O643*H643</f>
        <v>0</v>
      </c>
      <c r="Q643" s="259">
        <v>4.0000000000000003E-5</v>
      </c>
      <c r="R643" s="259">
        <f>Q643*H643</f>
        <v>0</v>
      </c>
      <c r="S643" s="259">
        <v>0</v>
      </c>
      <c r="T643" s="260">
        <f>S643*H643</f>
        <v>0</v>
      </c>
      <c r="AR643" s="261" t="s">
        <v>255</v>
      </c>
      <c r="AT643" s="261" t="s">
        <v>159</v>
      </c>
      <c r="AU643" s="261" t="s">
        <v>92</v>
      </c>
      <c r="AY643" s="242" t="s">
        <v>157</v>
      </c>
      <c r="BE643" s="243">
        <f>IF(N643="základní",J643,0)</f>
        <v>0</v>
      </c>
      <c r="BF643" s="243">
        <f>IF(N643="snížená",J643,0)</f>
        <v>0</v>
      </c>
      <c r="BG643" s="243">
        <f>IF(N643="zákl. přenesená",J643,0)</f>
        <v>0</v>
      </c>
      <c r="BH643" s="243">
        <f>IF(N643="sníž. přenesená",J643,0)</f>
        <v>0</v>
      </c>
      <c r="BI643" s="243">
        <f>IF(N643="nulová",J643,0)</f>
        <v>0</v>
      </c>
      <c r="BJ643" s="242" t="s">
        <v>92</v>
      </c>
      <c r="BK643" s="243">
        <f>ROUND(I643*H643,2)</f>
        <v>0</v>
      </c>
      <c r="BL643" s="242" t="s">
        <v>255</v>
      </c>
      <c r="BM643" s="261" t="s">
        <v>3126</v>
      </c>
    </row>
    <row r="644" spans="1:65" s="12" customFormat="1" ht="22.9" customHeight="1" x14ac:dyDescent="0.2">
      <c r="B644" s="124"/>
      <c r="D644" s="125" t="s">
        <v>69</v>
      </c>
      <c r="E644" s="135" t="s">
        <v>1230</v>
      </c>
      <c r="F644" s="135" t="s">
        <v>1231</v>
      </c>
      <c r="I644" s="127"/>
      <c r="J644" s="136">
        <f>BK644</f>
        <v>0</v>
      </c>
      <c r="L644" s="124"/>
      <c r="M644" s="129"/>
      <c r="N644" s="130"/>
      <c r="O644" s="130"/>
      <c r="P644" s="131">
        <f>SUM(P645:P673)</f>
        <v>0</v>
      </c>
      <c r="Q644" s="130"/>
      <c r="R644" s="131">
        <f>SUM(R645:R673)</f>
        <v>7.3572100000000002</v>
      </c>
      <c r="S644" s="130"/>
      <c r="T644" s="132">
        <f>SUM(T645:T673)</f>
        <v>0.65842500000000004</v>
      </c>
      <c r="AR644" s="125" t="s">
        <v>92</v>
      </c>
      <c r="AT644" s="133" t="s">
        <v>69</v>
      </c>
      <c r="AU644" s="133" t="s">
        <v>78</v>
      </c>
      <c r="AY644" s="125" t="s">
        <v>157</v>
      </c>
      <c r="BK644" s="134">
        <f>SUM(BK645:BK673)</f>
        <v>0</v>
      </c>
    </row>
    <row r="645" spans="1:65" s="2" customFormat="1" ht="16.5" customHeight="1" x14ac:dyDescent="0.2">
      <c r="A645" s="32"/>
      <c r="B645" s="137"/>
      <c r="C645" s="138" t="s">
        <v>1232</v>
      </c>
      <c r="D645" s="138" t="s">
        <v>159</v>
      </c>
      <c r="E645" s="139" t="s">
        <v>1233</v>
      </c>
      <c r="F645" s="140" t="s">
        <v>1234</v>
      </c>
      <c r="G645" s="141" t="s">
        <v>286</v>
      </c>
      <c r="H645" s="142">
        <v>840</v>
      </c>
      <c r="I645" s="143"/>
      <c r="J645" s="144">
        <f>ROUND(I645*H645,2)</f>
        <v>0</v>
      </c>
      <c r="K645" s="140" t="s">
        <v>3</v>
      </c>
      <c r="L645" s="33"/>
      <c r="M645" s="145" t="s">
        <v>3</v>
      </c>
      <c r="N645" s="146" t="s">
        <v>42</v>
      </c>
      <c r="O645" s="53"/>
      <c r="P645" s="147">
        <f>O645*H645</f>
        <v>0</v>
      </c>
      <c r="Q645" s="147">
        <v>0</v>
      </c>
      <c r="R645" s="147">
        <f>Q645*H645</f>
        <v>0</v>
      </c>
      <c r="S645" s="147">
        <v>0</v>
      </c>
      <c r="T645" s="148">
        <f>S645*H645</f>
        <v>0</v>
      </c>
      <c r="U645" s="32"/>
      <c r="V645" s="32"/>
      <c r="W645" s="32"/>
      <c r="X645" s="32"/>
      <c r="Y645" s="32"/>
      <c r="Z645" s="32"/>
      <c r="AA645" s="32"/>
      <c r="AB645" s="32"/>
      <c r="AC645" s="32"/>
      <c r="AD645" s="32"/>
      <c r="AE645" s="32"/>
      <c r="AR645" s="149" t="s">
        <v>255</v>
      </c>
      <c r="AT645" s="149" t="s">
        <v>159</v>
      </c>
      <c r="AU645" s="149" t="s">
        <v>92</v>
      </c>
      <c r="AY645" s="17" t="s">
        <v>157</v>
      </c>
      <c r="BE645" s="150">
        <f>IF(N645="základní",J645,0)</f>
        <v>0</v>
      </c>
      <c r="BF645" s="150">
        <f>IF(N645="snížená",J645,0)</f>
        <v>0</v>
      </c>
      <c r="BG645" s="150">
        <f>IF(N645="zákl. přenesená",J645,0)</f>
        <v>0</v>
      </c>
      <c r="BH645" s="150">
        <f>IF(N645="sníž. přenesená",J645,0)</f>
        <v>0</v>
      </c>
      <c r="BI645" s="150">
        <f>IF(N645="nulová",J645,0)</f>
        <v>0</v>
      </c>
      <c r="BJ645" s="17" t="s">
        <v>92</v>
      </c>
      <c r="BK645" s="150">
        <f>ROUND(I645*H645,2)</f>
        <v>0</v>
      </c>
      <c r="BL645" s="17" t="s">
        <v>255</v>
      </c>
      <c r="BM645" s="149" t="s">
        <v>1235</v>
      </c>
    </row>
    <row r="646" spans="1:65" s="2" customFormat="1" ht="16.5" customHeight="1" x14ac:dyDescent="0.2">
      <c r="A646" s="32"/>
      <c r="B646" s="137"/>
      <c r="C646" s="138" t="s">
        <v>1236</v>
      </c>
      <c r="D646" s="138" t="s">
        <v>159</v>
      </c>
      <c r="E646" s="139" t="s">
        <v>1237</v>
      </c>
      <c r="F646" s="140" t="s">
        <v>1238</v>
      </c>
      <c r="G646" s="141" t="s">
        <v>231</v>
      </c>
      <c r="H646" s="142">
        <v>13.5</v>
      </c>
      <c r="I646" s="143"/>
      <c r="J646" s="144">
        <f>ROUND(I646*H646,2)</f>
        <v>0</v>
      </c>
      <c r="K646" s="140" t="s">
        <v>163</v>
      </c>
      <c r="L646" s="33"/>
      <c r="M646" s="145" t="s">
        <v>3</v>
      </c>
      <c r="N646" s="146" t="s">
        <v>42</v>
      </c>
      <c r="O646" s="53"/>
      <c r="P646" s="147">
        <f>O646*H646</f>
        <v>0</v>
      </c>
      <c r="Q646" s="147">
        <v>0</v>
      </c>
      <c r="R646" s="147">
        <f>Q646*H646</f>
        <v>0</v>
      </c>
      <c r="S646" s="147">
        <v>1.67E-3</v>
      </c>
      <c r="T646" s="148">
        <f>S646*H646</f>
        <v>2.2544999999999999E-2</v>
      </c>
      <c r="U646" s="32"/>
      <c r="V646" s="32"/>
      <c r="W646" s="32"/>
      <c r="X646" s="32"/>
      <c r="Y646" s="32"/>
      <c r="Z646" s="32"/>
      <c r="AA646" s="32"/>
      <c r="AB646" s="32"/>
      <c r="AC646" s="32"/>
      <c r="AD646" s="32"/>
      <c r="AE646" s="32"/>
      <c r="AR646" s="149" t="s">
        <v>255</v>
      </c>
      <c r="AT646" s="149" t="s">
        <v>159</v>
      </c>
      <c r="AU646" s="149" t="s">
        <v>92</v>
      </c>
      <c r="AY646" s="17" t="s">
        <v>157</v>
      </c>
      <c r="BE646" s="150">
        <f>IF(N646="základní",J646,0)</f>
        <v>0</v>
      </c>
      <c r="BF646" s="150">
        <f>IF(N646="snížená",J646,0)</f>
        <v>0</v>
      </c>
      <c r="BG646" s="150">
        <f>IF(N646="zákl. přenesená",J646,0)</f>
        <v>0</v>
      </c>
      <c r="BH646" s="150">
        <f>IF(N646="sníž. přenesená",J646,0)</f>
        <v>0</v>
      </c>
      <c r="BI646" s="150">
        <f>IF(N646="nulová",J646,0)</f>
        <v>0</v>
      </c>
      <c r="BJ646" s="17" t="s">
        <v>92</v>
      </c>
      <c r="BK646" s="150">
        <f>ROUND(I646*H646,2)</f>
        <v>0</v>
      </c>
      <c r="BL646" s="17" t="s">
        <v>255</v>
      </c>
      <c r="BM646" s="149" t="s">
        <v>1239</v>
      </c>
    </row>
    <row r="647" spans="1:65" s="2" customFormat="1" x14ac:dyDescent="0.2">
      <c r="A647" s="32"/>
      <c r="B647" s="33"/>
      <c r="C647" s="32"/>
      <c r="D647" s="151" t="s">
        <v>166</v>
      </c>
      <c r="E647" s="32"/>
      <c r="F647" s="152" t="s">
        <v>1240</v>
      </c>
      <c r="G647" s="32"/>
      <c r="H647" s="32"/>
      <c r="I647" s="153"/>
      <c r="J647" s="32"/>
      <c r="K647" s="32"/>
      <c r="L647" s="33"/>
      <c r="M647" s="154"/>
      <c r="N647" s="155"/>
      <c r="O647" s="53"/>
      <c r="P647" s="53"/>
      <c r="Q647" s="53"/>
      <c r="R647" s="53"/>
      <c r="S647" s="53"/>
      <c r="T647" s="54"/>
      <c r="U647" s="32"/>
      <c r="V647" s="32"/>
      <c r="W647" s="32"/>
      <c r="X647" s="32"/>
      <c r="Y647" s="32"/>
      <c r="Z647" s="32"/>
      <c r="AA647" s="32"/>
      <c r="AB647" s="32"/>
      <c r="AC647" s="32"/>
      <c r="AD647" s="32"/>
      <c r="AE647" s="32"/>
      <c r="AT647" s="17" t="s">
        <v>166</v>
      </c>
      <c r="AU647" s="17" t="s">
        <v>92</v>
      </c>
    </row>
    <row r="648" spans="1:65" s="13" customFormat="1" x14ac:dyDescent="0.2">
      <c r="B648" s="156"/>
      <c r="D648" s="157" t="s">
        <v>168</v>
      </c>
      <c r="E648" s="158" t="s">
        <v>3</v>
      </c>
      <c r="F648" s="159" t="s">
        <v>1241</v>
      </c>
      <c r="H648" s="158" t="s">
        <v>3</v>
      </c>
      <c r="I648" s="160"/>
      <c r="L648" s="156"/>
      <c r="M648" s="161"/>
      <c r="N648" s="162"/>
      <c r="O648" s="162"/>
      <c r="P648" s="162"/>
      <c r="Q648" s="162"/>
      <c r="R648" s="162"/>
      <c r="S648" s="162"/>
      <c r="T648" s="163"/>
      <c r="AT648" s="158" t="s">
        <v>168</v>
      </c>
      <c r="AU648" s="158" t="s">
        <v>92</v>
      </c>
      <c r="AV648" s="13" t="s">
        <v>78</v>
      </c>
      <c r="AW648" s="13" t="s">
        <v>32</v>
      </c>
      <c r="AX648" s="13" t="s">
        <v>70</v>
      </c>
      <c r="AY648" s="158" t="s">
        <v>157</v>
      </c>
    </row>
    <row r="649" spans="1:65" s="14" customFormat="1" x14ac:dyDescent="0.2">
      <c r="B649" s="164"/>
      <c r="D649" s="157" t="s">
        <v>168</v>
      </c>
      <c r="E649" s="165" t="s">
        <v>3</v>
      </c>
      <c r="F649" s="166" t="s">
        <v>1242</v>
      </c>
      <c r="H649" s="167">
        <v>9</v>
      </c>
      <c r="I649" s="168"/>
      <c r="L649" s="164"/>
      <c r="M649" s="169"/>
      <c r="N649" s="170"/>
      <c r="O649" s="170"/>
      <c r="P649" s="170"/>
      <c r="Q649" s="170"/>
      <c r="R649" s="170"/>
      <c r="S649" s="170"/>
      <c r="T649" s="171"/>
      <c r="AT649" s="165" t="s">
        <v>168</v>
      </c>
      <c r="AU649" s="165" t="s">
        <v>92</v>
      </c>
      <c r="AV649" s="14" t="s">
        <v>92</v>
      </c>
      <c r="AW649" s="14" t="s">
        <v>32</v>
      </c>
      <c r="AX649" s="14" t="s">
        <v>70</v>
      </c>
      <c r="AY649" s="165" t="s">
        <v>157</v>
      </c>
    </row>
    <row r="650" spans="1:65" s="13" customFormat="1" x14ac:dyDescent="0.2">
      <c r="B650" s="156"/>
      <c r="D650" s="157" t="s">
        <v>168</v>
      </c>
      <c r="E650" s="158" t="s">
        <v>3</v>
      </c>
      <c r="F650" s="159" t="s">
        <v>1243</v>
      </c>
      <c r="H650" s="158" t="s">
        <v>3</v>
      </c>
      <c r="I650" s="160"/>
      <c r="L650" s="156"/>
      <c r="M650" s="161"/>
      <c r="N650" s="162"/>
      <c r="O650" s="162"/>
      <c r="P650" s="162"/>
      <c r="Q650" s="162"/>
      <c r="R650" s="162"/>
      <c r="S650" s="162"/>
      <c r="T650" s="163"/>
      <c r="AT650" s="158" t="s">
        <v>168</v>
      </c>
      <c r="AU650" s="158" t="s">
        <v>92</v>
      </c>
      <c r="AV650" s="13" t="s">
        <v>78</v>
      </c>
      <c r="AW650" s="13" t="s">
        <v>32</v>
      </c>
      <c r="AX650" s="13" t="s">
        <v>70</v>
      </c>
      <c r="AY650" s="158" t="s">
        <v>157</v>
      </c>
    </row>
    <row r="651" spans="1:65" s="14" customFormat="1" x14ac:dyDescent="0.2">
      <c r="B651" s="164"/>
      <c r="D651" s="157" t="s">
        <v>168</v>
      </c>
      <c r="E651" s="165" t="s">
        <v>3</v>
      </c>
      <c r="F651" s="166" t="s">
        <v>1244</v>
      </c>
      <c r="H651" s="167">
        <v>4.5</v>
      </c>
      <c r="I651" s="168"/>
      <c r="L651" s="164"/>
      <c r="M651" s="169"/>
      <c r="N651" s="170"/>
      <c r="O651" s="170"/>
      <c r="P651" s="170"/>
      <c r="Q651" s="170"/>
      <c r="R651" s="170"/>
      <c r="S651" s="170"/>
      <c r="T651" s="171"/>
      <c r="AT651" s="165" t="s">
        <v>168</v>
      </c>
      <c r="AU651" s="165" t="s">
        <v>92</v>
      </c>
      <c r="AV651" s="14" t="s">
        <v>92</v>
      </c>
      <c r="AW651" s="14" t="s">
        <v>32</v>
      </c>
      <c r="AX651" s="14" t="s">
        <v>70</v>
      </c>
      <c r="AY651" s="165" t="s">
        <v>157</v>
      </c>
    </row>
    <row r="652" spans="1:65" s="15" customFormat="1" x14ac:dyDescent="0.2">
      <c r="B652" s="182"/>
      <c r="D652" s="157" t="s">
        <v>168</v>
      </c>
      <c r="E652" s="183" t="s">
        <v>3</v>
      </c>
      <c r="F652" s="184" t="s">
        <v>269</v>
      </c>
      <c r="H652" s="185">
        <v>13.5</v>
      </c>
      <c r="I652" s="186"/>
      <c r="L652" s="182"/>
      <c r="M652" s="187"/>
      <c r="N652" s="188"/>
      <c r="O652" s="188"/>
      <c r="P652" s="188"/>
      <c r="Q652" s="188"/>
      <c r="R652" s="188"/>
      <c r="S652" s="188"/>
      <c r="T652" s="189"/>
      <c r="AT652" s="183" t="s">
        <v>168</v>
      </c>
      <c r="AU652" s="183" t="s">
        <v>92</v>
      </c>
      <c r="AV652" s="15" t="s">
        <v>164</v>
      </c>
      <c r="AW652" s="15" t="s">
        <v>32</v>
      </c>
      <c r="AX652" s="15" t="s">
        <v>78</v>
      </c>
      <c r="AY652" s="183" t="s">
        <v>157</v>
      </c>
    </row>
    <row r="653" spans="1:65" s="2" customFormat="1" ht="16.5" customHeight="1" x14ac:dyDescent="0.2">
      <c r="A653" s="32"/>
      <c r="B653" s="137"/>
      <c r="C653" s="138" t="s">
        <v>1245</v>
      </c>
      <c r="D653" s="138" t="s">
        <v>159</v>
      </c>
      <c r="E653" s="139" t="s">
        <v>1246</v>
      </c>
      <c r="F653" s="140" t="s">
        <v>1247</v>
      </c>
      <c r="G653" s="141" t="s">
        <v>231</v>
      </c>
      <c r="H653" s="142">
        <v>90</v>
      </c>
      <c r="I653" s="143"/>
      <c r="J653" s="144">
        <f>ROUND(I653*H653,2)</f>
        <v>0</v>
      </c>
      <c r="K653" s="140" t="s">
        <v>163</v>
      </c>
      <c r="L653" s="33"/>
      <c r="M653" s="145" t="s">
        <v>3</v>
      </c>
      <c r="N653" s="146" t="s">
        <v>42</v>
      </c>
      <c r="O653" s="53"/>
      <c r="P653" s="147">
        <f>O653*H653</f>
        <v>0</v>
      </c>
      <c r="Q653" s="147">
        <v>0</v>
      </c>
      <c r="R653" s="147">
        <f>Q653*H653</f>
        <v>0</v>
      </c>
      <c r="S653" s="147">
        <v>2.5999999999999999E-3</v>
      </c>
      <c r="T653" s="148">
        <f>S653*H653</f>
        <v>0.23399999999999999</v>
      </c>
      <c r="U653" s="32"/>
      <c r="V653" s="32"/>
      <c r="W653" s="32"/>
      <c r="X653" s="32"/>
      <c r="Y653" s="32"/>
      <c r="Z653" s="32"/>
      <c r="AA653" s="32"/>
      <c r="AB653" s="32"/>
      <c r="AC653" s="32"/>
      <c r="AD653" s="32"/>
      <c r="AE653" s="32"/>
      <c r="AR653" s="149" t="s">
        <v>255</v>
      </c>
      <c r="AT653" s="149" t="s">
        <v>159</v>
      </c>
      <c r="AU653" s="149" t="s">
        <v>92</v>
      </c>
      <c r="AY653" s="17" t="s">
        <v>157</v>
      </c>
      <c r="BE653" s="150">
        <f>IF(N653="základní",J653,0)</f>
        <v>0</v>
      </c>
      <c r="BF653" s="150">
        <f>IF(N653="snížená",J653,0)</f>
        <v>0</v>
      </c>
      <c r="BG653" s="150">
        <f>IF(N653="zákl. přenesená",J653,0)</f>
        <v>0</v>
      </c>
      <c r="BH653" s="150">
        <f>IF(N653="sníž. přenesená",J653,0)</f>
        <v>0</v>
      </c>
      <c r="BI653" s="150">
        <f>IF(N653="nulová",J653,0)</f>
        <v>0</v>
      </c>
      <c r="BJ653" s="17" t="s">
        <v>92</v>
      </c>
      <c r="BK653" s="150">
        <f>ROUND(I653*H653,2)</f>
        <v>0</v>
      </c>
      <c r="BL653" s="17" t="s">
        <v>255</v>
      </c>
      <c r="BM653" s="149" t="s">
        <v>1248</v>
      </c>
    </row>
    <row r="654" spans="1:65" s="2" customFormat="1" x14ac:dyDescent="0.2">
      <c r="A654" s="32"/>
      <c r="B654" s="33"/>
      <c r="C654" s="32"/>
      <c r="D654" s="151" t="s">
        <v>166</v>
      </c>
      <c r="E654" s="32"/>
      <c r="F654" s="152" t="s">
        <v>1249</v>
      </c>
      <c r="G654" s="32"/>
      <c r="H654" s="32"/>
      <c r="I654" s="153"/>
      <c r="J654" s="32"/>
      <c r="K654" s="32"/>
      <c r="L654" s="33"/>
      <c r="M654" s="154"/>
      <c r="N654" s="155"/>
      <c r="O654" s="53"/>
      <c r="P654" s="53"/>
      <c r="Q654" s="53"/>
      <c r="R654" s="53"/>
      <c r="S654" s="53"/>
      <c r="T654" s="54"/>
      <c r="U654" s="32"/>
      <c r="V654" s="32"/>
      <c r="W654" s="32"/>
      <c r="X654" s="32"/>
      <c r="Y654" s="32"/>
      <c r="Z654" s="32"/>
      <c r="AA654" s="32"/>
      <c r="AB654" s="32"/>
      <c r="AC654" s="32"/>
      <c r="AD654" s="32"/>
      <c r="AE654" s="32"/>
      <c r="AT654" s="17" t="s">
        <v>166</v>
      </c>
      <c r="AU654" s="17" t="s">
        <v>92</v>
      </c>
    </row>
    <row r="655" spans="1:65" s="2" customFormat="1" ht="16.5" customHeight="1" x14ac:dyDescent="0.2">
      <c r="A655" s="32"/>
      <c r="B655" s="137"/>
      <c r="C655" s="138" t="s">
        <v>1250</v>
      </c>
      <c r="D655" s="138" t="s">
        <v>159</v>
      </c>
      <c r="E655" s="139" t="s">
        <v>1251</v>
      </c>
      <c r="F655" s="140" t="s">
        <v>1252</v>
      </c>
      <c r="G655" s="141" t="s">
        <v>231</v>
      </c>
      <c r="H655" s="142">
        <v>102</v>
      </c>
      <c r="I655" s="143"/>
      <c r="J655" s="144">
        <f>ROUND(I655*H655,2)</f>
        <v>0</v>
      </c>
      <c r="K655" s="140" t="s">
        <v>163</v>
      </c>
      <c r="L655" s="33"/>
      <c r="M655" s="145" t="s">
        <v>3</v>
      </c>
      <c r="N655" s="146" t="s">
        <v>42</v>
      </c>
      <c r="O655" s="53"/>
      <c r="P655" s="147">
        <f>O655*H655</f>
        <v>0</v>
      </c>
      <c r="Q655" s="147">
        <v>0</v>
      </c>
      <c r="R655" s="147">
        <f>Q655*H655</f>
        <v>0</v>
      </c>
      <c r="S655" s="147">
        <v>3.9399999999999999E-3</v>
      </c>
      <c r="T655" s="148">
        <f>S655*H655</f>
        <v>0.40188000000000001</v>
      </c>
      <c r="U655" s="32"/>
      <c r="V655" s="32"/>
      <c r="W655" s="32"/>
      <c r="X655" s="32"/>
      <c r="Y655" s="32"/>
      <c r="Z655" s="32"/>
      <c r="AA655" s="32"/>
      <c r="AB655" s="32"/>
      <c r="AC655" s="32"/>
      <c r="AD655" s="32"/>
      <c r="AE655" s="32"/>
      <c r="AR655" s="149" t="s">
        <v>255</v>
      </c>
      <c r="AT655" s="149" t="s">
        <v>159</v>
      </c>
      <c r="AU655" s="149" t="s">
        <v>92</v>
      </c>
      <c r="AY655" s="17" t="s">
        <v>157</v>
      </c>
      <c r="BE655" s="150">
        <f>IF(N655="základní",J655,0)</f>
        <v>0</v>
      </c>
      <c r="BF655" s="150">
        <f>IF(N655="snížená",J655,0)</f>
        <v>0</v>
      </c>
      <c r="BG655" s="150">
        <f>IF(N655="zákl. přenesená",J655,0)</f>
        <v>0</v>
      </c>
      <c r="BH655" s="150">
        <f>IF(N655="sníž. přenesená",J655,0)</f>
        <v>0</v>
      </c>
      <c r="BI655" s="150">
        <f>IF(N655="nulová",J655,0)</f>
        <v>0</v>
      </c>
      <c r="BJ655" s="17" t="s">
        <v>92</v>
      </c>
      <c r="BK655" s="150">
        <f>ROUND(I655*H655,2)</f>
        <v>0</v>
      </c>
      <c r="BL655" s="17" t="s">
        <v>255</v>
      </c>
      <c r="BM655" s="149" t="s">
        <v>1253</v>
      </c>
    </row>
    <row r="656" spans="1:65" s="2" customFormat="1" x14ac:dyDescent="0.2">
      <c r="A656" s="32"/>
      <c r="B656" s="33"/>
      <c r="C656" s="32"/>
      <c r="D656" s="151" t="s">
        <v>166</v>
      </c>
      <c r="E656" s="32"/>
      <c r="F656" s="152" t="s">
        <v>1254</v>
      </c>
      <c r="G656" s="32"/>
      <c r="H656" s="32"/>
      <c r="I656" s="153"/>
      <c r="J656" s="32"/>
      <c r="K656" s="32"/>
      <c r="L656" s="33"/>
      <c r="M656" s="154"/>
      <c r="N656" s="155"/>
      <c r="O656" s="53"/>
      <c r="P656" s="53"/>
      <c r="Q656" s="53"/>
      <c r="R656" s="53"/>
      <c r="S656" s="53"/>
      <c r="T656" s="54"/>
      <c r="U656" s="32"/>
      <c r="V656" s="32"/>
      <c r="W656" s="32"/>
      <c r="X656" s="32"/>
      <c r="Y656" s="32"/>
      <c r="Z656" s="32"/>
      <c r="AA656" s="32"/>
      <c r="AB656" s="32"/>
      <c r="AC656" s="32"/>
      <c r="AD656" s="32"/>
      <c r="AE656" s="32"/>
      <c r="AT656" s="17" t="s">
        <v>166</v>
      </c>
      <c r="AU656" s="17" t="s">
        <v>92</v>
      </c>
    </row>
    <row r="657" spans="1:65" s="14" customFormat="1" x14ac:dyDescent="0.2">
      <c r="B657" s="164"/>
      <c r="D657" s="157" t="s">
        <v>168</v>
      </c>
      <c r="E657" s="165" t="s">
        <v>3</v>
      </c>
      <c r="F657" s="166" t="s">
        <v>1255</v>
      </c>
      <c r="H657" s="167">
        <v>102</v>
      </c>
      <c r="I657" s="168"/>
      <c r="L657" s="164"/>
      <c r="M657" s="169"/>
      <c r="N657" s="170"/>
      <c r="O657" s="170"/>
      <c r="P657" s="170"/>
      <c r="Q657" s="170"/>
      <c r="R657" s="170"/>
      <c r="S657" s="170"/>
      <c r="T657" s="171"/>
      <c r="AT657" s="165" t="s">
        <v>168</v>
      </c>
      <c r="AU657" s="165" t="s">
        <v>92</v>
      </c>
      <c r="AV657" s="14" t="s">
        <v>92</v>
      </c>
      <c r="AW657" s="14" t="s">
        <v>32</v>
      </c>
      <c r="AX657" s="14" t="s">
        <v>78</v>
      </c>
      <c r="AY657" s="165" t="s">
        <v>157</v>
      </c>
    </row>
    <row r="658" spans="1:65" s="2" customFormat="1" ht="16.5" customHeight="1" x14ac:dyDescent="0.2">
      <c r="A658" s="32"/>
      <c r="B658" s="137"/>
      <c r="C658" s="138" t="s">
        <v>1256</v>
      </c>
      <c r="D658" s="138" t="s">
        <v>159</v>
      </c>
      <c r="E658" s="139" t="s">
        <v>1257</v>
      </c>
      <c r="F658" s="140" t="s">
        <v>1258</v>
      </c>
      <c r="G658" s="141" t="s">
        <v>286</v>
      </c>
      <c r="H658" s="142">
        <v>1164</v>
      </c>
      <c r="I658" s="143"/>
      <c r="J658" s="144">
        <f>ROUND(I658*H658,2)</f>
        <v>0</v>
      </c>
      <c r="K658" s="140" t="s">
        <v>163</v>
      </c>
      <c r="L658" s="33"/>
      <c r="M658" s="145" t="s">
        <v>3</v>
      </c>
      <c r="N658" s="146" t="s">
        <v>42</v>
      </c>
      <c r="O658" s="53"/>
      <c r="P658" s="147">
        <f>O658*H658</f>
        <v>0</v>
      </c>
      <c r="Q658" s="147">
        <v>5.8E-4</v>
      </c>
      <c r="R658" s="147">
        <f>Q658*H658</f>
        <v>0.67512000000000005</v>
      </c>
      <c r="S658" s="147">
        <v>0</v>
      </c>
      <c r="T658" s="148">
        <f>S658*H658</f>
        <v>0</v>
      </c>
      <c r="U658" s="32"/>
      <c r="V658" s="32"/>
      <c r="W658" s="32"/>
      <c r="X658" s="32"/>
      <c r="Y658" s="32"/>
      <c r="Z658" s="32"/>
      <c r="AA658" s="32"/>
      <c r="AB658" s="32"/>
      <c r="AC658" s="32"/>
      <c r="AD658" s="32"/>
      <c r="AE658" s="32"/>
      <c r="AR658" s="149" t="s">
        <v>255</v>
      </c>
      <c r="AT658" s="149" t="s">
        <v>159</v>
      </c>
      <c r="AU658" s="149" t="s">
        <v>92</v>
      </c>
      <c r="AY658" s="17" t="s">
        <v>157</v>
      </c>
      <c r="BE658" s="150">
        <f>IF(N658="základní",J658,0)</f>
        <v>0</v>
      </c>
      <c r="BF658" s="150">
        <f>IF(N658="snížená",J658,0)</f>
        <v>0</v>
      </c>
      <c r="BG658" s="150">
        <f>IF(N658="zákl. přenesená",J658,0)</f>
        <v>0</v>
      </c>
      <c r="BH658" s="150">
        <f>IF(N658="sníž. přenesená",J658,0)</f>
        <v>0</v>
      </c>
      <c r="BI658" s="150">
        <f>IF(N658="nulová",J658,0)</f>
        <v>0</v>
      </c>
      <c r="BJ658" s="17" t="s">
        <v>92</v>
      </c>
      <c r="BK658" s="150">
        <f>ROUND(I658*H658,2)</f>
        <v>0</v>
      </c>
      <c r="BL658" s="17" t="s">
        <v>255</v>
      </c>
      <c r="BM658" s="149" t="s">
        <v>1259</v>
      </c>
    </row>
    <row r="659" spans="1:65" s="2" customFormat="1" x14ac:dyDescent="0.2">
      <c r="A659" s="32"/>
      <c r="B659" s="33"/>
      <c r="C659" s="32"/>
      <c r="D659" s="151" t="s">
        <v>166</v>
      </c>
      <c r="E659" s="32"/>
      <c r="F659" s="152" t="s">
        <v>1260</v>
      </c>
      <c r="G659" s="32"/>
      <c r="H659" s="32"/>
      <c r="I659" s="153"/>
      <c r="J659" s="32"/>
      <c r="K659" s="32"/>
      <c r="L659" s="33"/>
      <c r="M659" s="154"/>
      <c r="N659" s="155"/>
      <c r="O659" s="53"/>
      <c r="P659" s="53"/>
      <c r="Q659" s="53"/>
      <c r="R659" s="53"/>
      <c r="S659" s="53"/>
      <c r="T659" s="54"/>
      <c r="U659" s="32"/>
      <c r="V659" s="32"/>
      <c r="W659" s="32"/>
      <c r="X659" s="32"/>
      <c r="Y659" s="32"/>
      <c r="Z659" s="32"/>
      <c r="AA659" s="32"/>
      <c r="AB659" s="32"/>
      <c r="AC659" s="32"/>
      <c r="AD659" s="32"/>
      <c r="AE659" s="32"/>
      <c r="AT659" s="17" t="s">
        <v>166</v>
      </c>
      <c r="AU659" s="17" t="s">
        <v>92</v>
      </c>
    </row>
    <row r="660" spans="1:65" s="14" customFormat="1" x14ac:dyDescent="0.2">
      <c r="B660" s="164"/>
      <c r="D660" s="157" t="s">
        <v>168</v>
      </c>
      <c r="E660" s="165" t="s">
        <v>3</v>
      </c>
      <c r="F660" s="166" t="s">
        <v>1261</v>
      </c>
      <c r="H660" s="167">
        <v>1164</v>
      </c>
      <c r="I660" s="168"/>
      <c r="L660" s="164"/>
      <c r="M660" s="169"/>
      <c r="N660" s="170"/>
      <c r="O660" s="170"/>
      <c r="P660" s="170"/>
      <c r="Q660" s="170"/>
      <c r="R660" s="170"/>
      <c r="S660" s="170"/>
      <c r="T660" s="171"/>
      <c r="AT660" s="165" t="s">
        <v>168</v>
      </c>
      <c r="AU660" s="165" t="s">
        <v>92</v>
      </c>
      <c r="AV660" s="14" t="s">
        <v>92</v>
      </c>
      <c r="AW660" s="14" t="s">
        <v>32</v>
      </c>
      <c r="AX660" s="14" t="s">
        <v>78</v>
      </c>
      <c r="AY660" s="165" t="s">
        <v>157</v>
      </c>
    </row>
    <row r="661" spans="1:65" s="2" customFormat="1" ht="16.5" customHeight="1" x14ac:dyDescent="0.2">
      <c r="A661" s="32"/>
      <c r="B661" s="137"/>
      <c r="C661" s="138" t="s">
        <v>1262</v>
      </c>
      <c r="D661" s="138" t="s">
        <v>159</v>
      </c>
      <c r="E661" s="139" t="s">
        <v>1263</v>
      </c>
      <c r="F661" s="140" t="s">
        <v>1264</v>
      </c>
      <c r="G661" s="141" t="s">
        <v>286</v>
      </c>
      <c r="H661" s="142">
        <v>1164</v>
      </c>
      <c r="I661" s="143"/>
      <c r="J661" s="144">
        <f>ROUND(I661*H661,2)</f>
        <v>0</v>
      </c>
      <c r="K661" s="140" t="s">
        <v>163</v>
      </c>
      <c r="L661" s="33"/>
      <c r="M661" s="145" t="s">
        <v>3</v>
      </c>
      <c r="N661" s="146" t="s">
        <v>42</v>
      </c>
      <c r="O661" s="53"/>
      <c r="P661" s="147">
        <f>O661*H661</f>
        <v>0</v>
      </c>
      <c r="Q661" s="147">
        <v>4.9300000000000004E-3</v>
      </c>
      <c r="R661" s="147">
        <f>Q661*H661</f>
        <v>5.7385200000000003</v>
      </c>
      <c r="S661" s="147">
        <v>0</v>
      </c>
      <c r="T661" s="148">
        <f>S661*H661</f>
        <v>0</v>
      </c>
      <c r="U661" s="32"/>
      <c r="V661" s="32"/>
      <c r="W661" s="32"/>
      <c r="X661" s="32"/>
      <c r="Y661" s="32"/>
      <c r="Z661" s="32"/>
      <c r="AA661" s="32"/>
      <c r="AB661" s="32"/>
      <c r="AC661" s="32"/>
      <c r="AD661" s="32"/>
      <c r="AE661" s="32"/>
      <c r="AR661" s="149" t="s">
        <v>255</v>
      </c>
      <c r="AT661" s="149" t="s">
        <v>159</v>
      </c>
      <c r="AU661" s="149" t="s">
        <v>92</v>
      </c>
      <c r="AY661" s="17" t="s">
        <v>157</v>
      </c>
      <c r="BE661" s="150">
        <f>IF(N661="základní",J661,0)</f>
        <v>0</v>
      </c>
      <c r="BF661" s="150">
        <f>IF(N661="snížená",J661,0)</f>
        <v>0</v>
      </c>
      <c r="BG661" s="150">
        <f>IF(N661="zákl. přenesená",J661,0)</f>
        <v>0</v>
      </c>
      <c r="BH661" s="150">
        <f>IF(N661="sníž. přenesená",J661,0)</f>
        <v>0</v>
      </c>
      <c r="BI661" s="150">
        <f>IF(N661="nulová",J661,0)</f>
        <v>0</v>
      </c>
      <c r="BJ661" s="17" t="s">
        <v>92</v>
      </c>
      <c r="BK661" s="150">
        <f>ROUND(I661*H661,2)</f>
        <v>0</v>
      </c>
      <c r="BL661" s="17" t="s">
        <v>255</v>
      </c>
      <c r="BM661" s="149" t="s">
        <v>1265</v>
      </c>
    </row>
    <row r="662" spans="1:65" s="2" customFormat="1" x14ac:dyDescent="0.2">
      <c r="A662" s="32"/>
      <c r="B662" s="33"/>
      <c r="C662" s="32"/>
      <c r="D662" s="151" t="s">
        <v>166</v>
      </c>
      <c r="E662" s="32"/>
      <c r="F662" s="152" t="s">
        <v>1266</v>
      </c>
      <c r="G662" s="32"/>
      <c r="H662" s="32"/>
      <c r="I662" s="153"/>
      <c r="J662" s="32"/>
      <c r="K662" s="32"/>
      <c r="L662" s="33"/>
      <c r="M662" s="154"/>
      <c r="N662" s="155"/>
      <c r="O662" s="53"/>
      <c r="P662" s="53"/>
      <c r="Q662" s="53"/>
      <c r="R662" s="53"/>
      <c r="S662" s="53"/>
      <c r="T662" s="54"/>
      <c r="U662" s="32"/>
      <c r="V662" s="32"/>
      <c r="W662" s="32"/>
      <c r="X662" s="32"/>
      <c r="Y662" s="32"/>
      <c r="Z662" s="32"/>
      <c r="AA662" s="32"/>
      <c r="AB662" s="32"/>
      <c r="AC662" s="32"/>
      <c r="AD662" s="32"/>
      <c r="AE662" s="32"/>
      <c r="AT662" s="17" t="s">
        <v>166</v>
      </c>
      <c r="AU662" s="17" t="s">
        <v>92</v>
      </c>
    </row>
    <row r="663" spans="1:65" s="14" customFormat="1" x14ac:dyDescent="0.2">
      <c r="B663" s="164"/>
      <c r="D663" s="157" t="s">
        <v>168</v>
      </c>
      <c r="E663" s="165" t="s">
        <v>3</v>
      </c>
      <c r="F663" s="166" t="s">
        <v>1261</v>
      </c>
      <c r="H663" s="167">
        <v>1164</v>
      </c>
      <c r="I663" s="168"/>
      <c r="L663" s="164"/>
      <c r="M663" s="169"/>
      <c r="N663" s="170"/>
      <c r="O663" s="170"/>
      <c r="P663" s="170"/>
      <c r="Q663" s="170"/>
      <c r="R663" s="170"/>
      <c r="S663" s="170"/>
      <c r="T663" s="171"/>
      <c r="AT663" s="165" t="s">
        <v>168</v>
      </c>
      <c r="AU663" s="165" t="s">
        <v>92</v>
      </c>
      <c r="AV663" s="14" t="s">
        <v>92</v>
      </c>
      <c r="AW663" s="14" t="s">
        <v>32</v>
      </c>
      <c r="AX663" s="14" t="s">
        <v>78</v>
      </c>
      <c r="AY663" s="165" t="s">
        <v>157</v>
      </c>
    </row>
    <row r="664" spans="1:65" s="2" customFormat="1" ht="16.5" customHeight="1" x14ac:dyDescent="0.2">
      <c r="A664" s="32"/>
      <c r="B664" s="137"/>
      <c r="C664" s="138" t="s">
        <v>1267</v>
      </c>
      <c r="D664" s="138" t="s">
        <v>159</v>
      </c>
      <c r="E664" s="139" t="s">
        <v>1268</v>
      </c>
      <c r="F664" s="140" t="s">
        <v>1269</v>
      </c>
      <c r="G664" s="141" t="s">
        <v>286</v>
      </c>
      <c r="H664" s="142">
        <v>50</v>
      </c>
      <c r="I664" s="143"/>
      <c r="J664" s="144">
        <f>ROUND(I664*H664,2)</f>
        <v>0</v>
      </c>
      <c r="K664" s="140" t="s">
        <v>163</v>
      </c>
      <c r="L664" s="33"/>
      <c r="M664" s="145" t="s">
        <v>3</v>
      </c>
      <c r="N664" s="146" t="s">
        <v>42</v>
      </c>
      <c r="O664" s="53"/>
      <c r="P664" s="147">
        <f>O664*H664</f>
        <v>0</v>
      </c>
      <c r="Q664" s="147">
        <v>9.7599999999999996E-3</v>
      </c>
      <c r="R664" s="147">
        <f>Q664*H664</f>
        <v>0.48799999999999999</v>
      </c>
      <c r="S664" s="147">
        <v>0</v>
      </c>
      <c r="T664" s="148">
        <f>S664*H664</f>
        <v>0</v>
      </c>
      <c r="U664" s="32"/>
      <c r="V664" s="32"/>
      <c r="W664" s="32"/>
      <c r="X664" s="32"/>
      <c r="Y664" s="32"/>
      <c r="Z664" s="32"/>
      <c r="AA664" s="32"/>
      <c r="AB664" s="32"/>
      <c r="AC664" s="32"/>
      <c r="AD664" s="32"/>
      <c r="AE664" s="32"/>
      <c r="AR664" s="149" t="s">
        <v>255</v>
      </c>
      <c r="AT664" s="149" t="s">
        <v>159</v>
      </c>
      <c r="AU664" s="149" t="s">
        <v>92</v>
      </c>
      <c r="AY664" s="17" t="s">
        <v>157</v>
      </c>
      <c r="BE664" s="150">
        <f>IF(N664="základní",J664,0)</f>
        <v>0</v>
      </c>
      <c r="BF664" s="150">
        <f>IF(N664="snížená",J664,0)</f>
        <v>0</v>
      </c>
      <c r="BG664" s="150">
        <f>IF(N664="zákl. přenesená",J664,0)</f>
        <v>0</v>
      </c>
      <c r="BH664" s="150">
        <f>IF(N664="sníž. přenesená",J664,0)</f>
        <v>0</v>
      </c>
      <c r="BI664" s="150">
        <f>IF(N664="nulová",J664,0)</f>
        <v>0</v>
      </c>
      <c r="BJ664" s="17" t="s">
        <v>92</v>
      </c>
      <c r="BK664" s="150">
        <f>ROUND(I664*H664,2)</f>
        <v>0</v>
      </c>
      <c r="BL664" s="17" t="s">
        <v>255</v>
      </c>
      <c r="BM664" s="149" t="s">
        <v>1270</v>
      </c>
    </row>
    <row r="665" spans="1:65" s="2" customFormat="1" x14ac:dyDescent="0.2">
      <c r="A665" s="32"/>
      <c r="B665" s="33"/>
      <c r="C665" s="32"/>
      <c r="D665" s="151" t="s">
        <v>166</v>
      </c>
      <c r="E665" s="32"/>
      <c r="F665" s="152" t="s">
        <v>1271</v>
      </c>
      <c r="G665" s="32"/>
      <c r="H665" s="32"/>
      <c r="I665" s="153"/>
      <c r="J665" s="32"/>
      <c r="K665" s="32"/>
      <c r="L665" s="33"/>
      <c r="M665" s="154"/>
      <c r="N665" s="155"/>
      <c r="O665" s="53"/>
      <c r="P665" s="53"/>
      <c r="Q665" s="53"/>
      <c r="R665" s="53"/>
      <c r="S665" s="53"/>
      <c r="T665" s="54"/>
      <c r="U665" s="32"/>
      <c r="V665" s="32"/>
      <c r="W665" s="32"/>
      <c r="X665" s="32"/>
      <c r="Y665" s="32"/>
      <c r="Z665" s="32"/>
      <c r="AA665" s="32"/>
      <c r="AB665" s="32"/>
      <c r="AC665" s="32"/>
      <c r="AD665" s="32"/>
      <c r="AE665" s="32"/>
      <c r="AT665" s="17" t="s">
        <v>166</v>
      </c>
      <c r="AU665" s="17" t="s">
        <v>92</v>
      </c>
    </row>
    <row r="666" spans="1:65" s="2" customFormat="1" ht="16.5" customHeight="1" x14ac:dyDescent="0.2">
      <c r="A666" s="32"/>
      <c r="B666" s="137"/>
      <c r="C666" s="138" t="s">
        <v>1272</v>
      </c>
      <c r="D666" s="138" t="s">
        <v>159</v>
      </c>
      <c r="E666" s="139" t="s">
        <v>1273</v>
      </c>
      <c r="F666" s="140" t="s">
        <v>1274</v>
      </c>
      <c r="G666" s="141" t="s">
        <v>341</v>
      </c>
      <c r="H666" s="142">
        <v>2400</v>
      </c>
      <c r="I666" s="143"/>
      <c r="J666" s="144">
        <f>ROUND(I666*H666,2)</f>
        <v>0</v>
      </c>
      <c r="K666" s="140" t="s">
        <v>3</v>
      </c>
      <c r="L666" s="33"/>
      <c r="M666" s="145" t="s">
        <v>3</v>
      </c>
      <c r="N666" s="146" t="s">
        <v>42</v>
      </c>
      <c r="O666" s="53"/>
      <c r="P666" s="147">
        <f>O666*H666</f>
        <v>0</v>
      </c>
      <c r="Q666" s="147">
        <v>0</v>
      </c>
      <c r="R666" s="147">
        <f>Q666*H666</f>
        <v>0</v>
      </c>
      <c r="S666" s="147">
        <v>0</v>
      </c>
      <c r="T666" s="148">
        <f>S666*H666</f>
        <v>0</v>
      </c>
      <c r="U666" s="32"/>
      <c r="V666" s="32"/>
      <c r="W666" s="32"/>
      <c r="X666" s="32"/>
      <c r="Y666" s="32"/>
      <c r="Z666" s="32"/>
      <c r="AA666" s="32"/>
      <c r="AB666" s="32"/>
      <c r="AC666" s="32"/>
      <c r="AD666" s="32"/>
      <c r="AE666" s="32"/>
      <c r="AR666" s="149" t="s">
        <v>255</v>
      </c>
      <c r="AT666" s="149" t="s">
        <v>159</v>
      </c>
      <c r="AU666" s="149" t="s">
        <v>92</v>
      </c>
      <c r="AY666" s="17" t="s">
        <v>157</v>
      </c>
      <c r="BE666" s="150">
        <f>IF(N666="základní",J666,0)</f>
        <v>0</v>
      </c>
      <c r="BF666" s="150">
        <f>IF(N666="snížená",J666,0)</f>
        <v>0</v>
      </c>
      <c r="BG666" s="150">
        <f>IF(N666="zákl. přenesená",J666,0)</f>
        <v>0</v>
      </c>
      <c r="BH666" s="150">
        <f>IF(N666="sníž. přenesená",J666,0)</f>
        <v>0</v>
      </c>
      <c r="BI666" s="150">
        <f>IF(N666="nulová",J666,0)</f>
        <v>0</v>
      </c>
      <c r="BJ666" s="17" t="s">
        <v>92</v>
      </c>
      <c r="BK666" s="150">
        <f>ROUND(I666*H666,2)</f>
        <v>0</v>
      </c>
      <c r="BL666" s="17" t="s">
        <v>255</v>
      </c>
      <c r="BM666" s="149" t="s">
        <v>1275</v>
      </c>
    </row>
    <row r="667" spans="1:65" s="2" customFormat="1" ht="24.2" customHeight="1" x14ac:dyDescent="0.2">
      <c r="A667" s="32"/>
      <c r="B667" s="137"/>
      <c r="C667" s="138" t="s">
        <v>1276</v>
      </c>
      <c r="D667" s="138" t="s">
        <v>159</v>
      </c>
      <c r="E667" s="139" t="s">
        <v>1277</v>
      </c>
      <c r="F667" s="140" t="s">
        <v>1278</v>
      </c>
      <c r="G667" s="141" t="s">
        <v>231</v>
      </c>
      <c r="H667" s="142">
        <v>13.5</v>
      </c>
      <c r="I667" s="143"/>
      <c r="J667" s="144">
        <f>ROUND(I667*H667,2)</f>
        <v>0</v>
      </c>
      <c r="K667" s="140" t="s">
        <v>163</v>
      </c>
      <c r="L667" s="33"/>
      <c r="M667" s="145" t="s">
        <v>3</v>
      </c>
      <c r="N667" s="146" t="s">
        <v>42</v>
      </c>
      <c r="O667" s="53"/>
      <c r="P667" s="147">
        <f>O667*H667</f>
        <v>0</v>
      </c>
      <c r="Q667" s="147">
        <v>3.5799999999999998E-3</v>
      </c>
      <c r="R667" s="147">
        <f>Q667*H667</f>
        <v>4.8329999999999998E-2</v>
      </c>
      <c r="S667" s="147">
        <v>0</v>
      </c>
      <c r="T667" s="148">
        <f>S667*H667</f>
        <v>0</v>
      </c>
      <c r="U667" s="32"/>
      <c r="V667" s="32"/>
      <c r="W667" s="32"/>
      <c r="X667" s="32"/>
      <c r="Y667" s="32"/>
      <c r="Z667" s="32"/>
      <c r="AA667" s="32"/>
      <c r="AB667" s="32"/>
      <c r="AC667" s="32"/>
      <c r="AD667" s="32"/>
      <c r="AE667" s="32"/>
      <c r="AR667" s="149" t="s">
        <v>255</v>
      </c>
      <c r="AT667" s="149" t="s">
        <v>159</v>
      </c>
      <c r="AU667" s="149" t="s">
        <v>92</v>
      </c>
      <c r="AY667" s="17" t="s">
        <v>157</v>
      </c>
      <c r="BE667" s="150">
        <f>IF(N667="základní",J667,0)</f>
        <v>0</v>
      </c>
      <c r="BF667" s="150">
        <f>IF(N667="snížená",J667,0)</f>
        <v>0</v>
      </c>
      <c r="BG667" s="150">
        <f>IF(N667="zákl. přenesená",J667,0)</f>
        <v>0</v>
      </c>
      <c r="BH667" s="150">
        <f>IF(N667="sníž. přenesená",J667,0)</f>
        <v>0</v>
      </c>
      <c r="BI667" s="150">
        <f>IF(N667="nulová",J667,0)</f>
        <v>0</v>
      </c>
      <c r="BJ667" s="17" t="s">
        <v>92</v>
      </c>
      <c r="BK667" s="150">
        <f>ROUND(I667*H667,2)</f>
        <v>0</v>
      </c>
      <c r="BL667" s="17" t="s">
        <v>255</v>
      </c>
      <c r="BM667" s="149" t="s">
        <v>1279</v>
      </c>
    </row>
    <row r="668" spans="1:65" s="2" customFormat="1" x14ac:dyDescent="0.2">
      <c r="A668" s="32"/>
      <c r="B668" s="33"/>
      <c r="C668" s="32"/>
      <c r="D668" s="151" t="s">
        <v>166</v>
      </c>
      <c r="E668" s="32"/>
      <c r="F668" s="152" t="s">
        <v>1280</v>
      </c>
      <c r="G668" s="32"/>
      <c r="H668" s="32"/>
      <c r="I668" s="153"/>
      <c r="J668" s="32"/>
      <c r="K668" s="32"/>
      <c r="L668" s="33"/>
      <c r="M668" s="154"/>
      <c r="N668" s="155"/>
      <c r="O668" s="53"/>
      <c r="P668" s="53"/>
      <c r="Q668" s="53"/>
      <c r="R668" s="53"/>
      <c r="S668" s="53"/>
      <c r="T668" s="54"/>
      <c r="U668" s="32"/>
      <c r="V668" s="32"/>
      <c r="W668" s="32"/>
      <c r="X668" s="32"/>
      <c r="Y668" s="32"/>
      <c r="Z668" s="32"/>
      <c r="AA668" s="32"/>
      <c r="AB668" s="32"/>
      <c r="AC668" s="32"/>
      <c r="AD668" s="32"/>
      <c r="AE668" s="32"/>
      <c r="AT668" s="17" t="s">
        <v>166</v>
      </c>
      <c r="AU668" s="17" t="s">
        <v>92</v>
      </c>
    </row>
    <row r="669" spans="1:65" s="2" customFormat="1" ht="21.75" customHeight="1" x14ac:dyDescent="0.2">
      <c r="A669" s="32"/>
      <c r="B669" s="137"/>
      <c r="C669" s="138" t="s">
        <v>1281</v>
      </c>
      <c r="D669" s="138" t="s">
        <v>159</v>
      </c>
      <c r="E669" s="139" t="s">
        <v>1282</v>
      </c>
      <c r="F669" s="140" t="s">
        <v>1283</v>
      </c>
      <c r="G669" s="141" t="s">
        <v>231</v>
      </c>
      <c r="H669" s="142">
        <v>110</v>
      </c>
      <c r="I669" s="143"/>
      <c r="J669" s="144">
        <f>ROUND(I669*H669,2)</f>
        <v>0</v>
      </c>
      <c r="K669" s="140" t="s">
        <v>163</v>
      </c>
      <c r="L669" s="33"/>
      <c r="M669" s="145" t="s">
        <v>3</v>
      </c>
      <c r="N669" s="146" t="s">
        <v>42</v>
      </c>
      <c r="O669" s="53"/>
      <c r="P669" s="147">
        <f>O669*H669</f>
        <v>0</v>
      </c>
      <c r="Q669" s="147">
        <v>1.6900000000000001E-3</v>
      </c>
      <c r="R669" s="147">
        <f>Q669*H669</f>
        <v>0.18590000000000001</v>
      </c>
      <c r="S669" s="147">
        <v>0</v>
      </c>
      <c r="T669" s="148">
        <f>S669*H669</f>
        <v>0</v>
      </c>
      <c r="U669" s="32"/>
      <c r="V669" s="32"/>
      <c r="W669" s="32"/>
      <c r="X669" s="32"/>
      <c r="Y669" s="32"/>
      <c r="Z669" s="32"/>
      <c r="AA669" s="32"/>
      <c r="AB669" s="32"/>
      <c r="AC669" s="32"/>
      <c r="AD669" s="32"/>
      <c r="AE669" s="32"/>
      <c r="AR669" s="149" t="s">
        <v>255</v>
      </c>
      <c r="AT669" s="149" t="s">
        <v>159</v>
      </c>
      <c r="AU669" s="149" t="s">
        <v>92</v>
      </c>
      <c r="AY669" s="17" t="s">
        <v>157</v>
      </c>
      <c r="BE669" s="150">
        <f>IF(N669="základní",J669,0)</f>
        <v>0</v>
      </c>
      <c r="BF669" s="150">
        <f>IF(N669="snížená",J669,0)</f>
        <v>0</v>
      </c>
      <c r="BG669" s="150">
        <f>IF(N669="zákl. přenesená",J669,0)</f>
        <v>0</v>
      </c>
      <c r="BH669" s="150">
        <f>IF(N669="sníž. přenesená",J669,0)</f>
        <v>0</v>
      </c>
      <c r="BI669" s="150">
        <f>IF(N669="nulová",J669,0)</f>
        <v>0</v>
      </c>
      <c r="BJ669" s="17" t="s">
        <v>92</v>
      </c>
      <c r="BK669" s="150">
        <f>ROUND(I669*H669,2)</f>
        <v>0</v>
      </c>
      <c r="BL669" s="17" t="s">
        <v>255</v>
      </c>
      <c r="BM669" s="149" t="s">
        <v>1284</v>
      </c>
    </row>
    <row r="670" spans="1:65" s="2" customFormat="1" x14ac:dyDescent="0.2">
      <c r="A670" s="32"/>
      <c r="B670" s="33"/>
      <c r="C670" s="32"/>
      <c r="D670" s="151" t="s">
        <v>166</v>
      </c>
      <c r="E670" s="32"/>
      <c r="F670" s="152" t="s">
        <v>1285</v>
      </c>
      <c r="G670" s="32"/>
      <c r="H670" s="32"/>
      <c r="I670" s="153"/>
      <c r="J670" s="32"/>
      <c r="K670" s="32"/>
      <c r="L670" s="33"/>
      <c r="M670" s="154"/>
      <c r="N670" s="155"/>
      <c r="O670" s="53"/>
      <c r="P670" s="53"/>
      <c r="Q670" s="53"/>
      <c r="R670" s="53"/>
      <c r="S670" s="53"/>
      <c r="T670" s="54"/>
      <c r="U670" s="32"/>
      <c r="V670" s="32"/>
      <c r="W670" s="32"/>
      <c r="X670" s="32"/>
      <c r="Y670" s="32"/>
      <c r="Z670" s="32"/>
      <c r="AA670" s="32"/>
      <c r="AB670" s="32"/>
      <c r="AC670" s="32"/>
      <c r="AD670" s="32"/>
      <c r="AE670" s="32"/>
      <c r="AT670" s="17" t="s">
        <v>166</v>
      </c>
      <c r="AU670" s="17" t="s">
        <v>92</v>
      </c>
    </row>
    <row r="671" spans="1:65" s="2" customFormat="1" ht="24.2" customHeight="1" x14ac:dyDescent="0.2">
      <c r="A671" s="32"/>
      <c r="B671" s="137"/>
      <c r="C671" s="138" t="s">
        <v>1286</v>
      </c>
      <c r="D671" s="138" t="s">
        <v>159</v>
      </c>
      <c r="E671" s="139" t="s">
        <v>1287</v>
      </c>
      <c r="F671" s="140" t="s">
        <v>1288</v>
      </c>
      <c r="G671" s="141" t="s">
        <v>231</v>
      </c>
      <c r="H671" s="142">
        <v>102</v>
      </c>
      <c r="I671" s="143"/>
      <c r="J671" s="144">
        <f>ROUND(I671*H671,2)</f>
        <v>0</v>
      </c>
      <c r="K671" s="140" t="s">
        <v>163</v>
      </c>
      <c r="L671" s="33"/>
      <c r="M671" s="145" t="s">
        <v>3</v>
      </c>
      <c r="N671" s="146" t="s">
        <v>42</v>
      </c>
      <c r="O671" s="53"/>
      <c r="P671" s="147">
        <f>O671*H671</f>
        <v>0</v>
      </c>
      <c r="Q671" s="147">
        <v>2.1700000000000001E-3</v>
      </c>
      <c r="R671" s="147">
        <f>Q671*H671</f>
        <v>0.22134000000000001</v>
      </c>
      <c r="S671" s="147">
        <v>0</v>
      </c>
      <c r="T671" s="148">
        <f>S671*H671</f>
        <v>0</v>
      </c>
      <c r="U671" s="32"/>
      <c r="V671" s="32"/>
      <c r="W671" s="32"/>
      <c r="X671" s="32"/>
      <c r="Y671" s="32"/>
      <c r="Z671" s="32"/>
      <c r="AA671" s="32"/>
      <c r="AB671" s="32"/>
      <c r="AC671" s="32"/>
      <c r="AD671" s="32"/>
      <c r="AE671" s="32"/>
      <c r="AR671" s="149" t="s">
        <v>255</v>
      </c>
      <c r="AT671" s="149" t="s">
        <v>159</v>
      </c>
      <c r="AU671" s="149" t="s">
        <v>92</v>
      </c>
      <c r="AY671" s="17" t="s">
        <v>157</v>
      </c>
      <c r="BE671" s="150">
        <f>IF(N671="základní",J671,0)</f>
        <v>0</v>
      </c>
      <c r="BF671" s="150">
        <f>IF(N671="snížená",J671,0)</f>
        <v>0</v>
      </c>
      <c r="BG671" s="150">
        <f>IF(N671="zákl. přenesená",J671,0)</f>
        <v>0</v>
      </c>
      <c r="BH671" s="150">
        <f>IF(N671="sníž. přenesená",J671,0)</f>
        <v>0</v>
      </c>
      <c r="BI671" s="150">
        <f>IF(N671="nulová",J671,0)</f>
        <v>0</v>
      </c>
      <c r="BJ671" s="17" t="s">
        <v>92</v>
      </c>
      <c r="BK671" s="150">
        <f>ROUND(I671*H671,2)</f>
        <v>0</v>
      </c>
      <c r="BL671" s="17" t="s">
        <v>255</v>
      </c>
      <c r="BM671" s="149" t="s">
        <v>1289</v>
      </c>
    </row>
    <row r="672" spans="1:65" s="2" customFormat="1" x14ac:dyDescent="0.2">
      <c r="A672" s="32"/>
      <c r="B672" s="33"/>
      <c r="C672" s="32"/>
      <c r="D672" s="151" t="s">
        <v>166</v>
      </c>
      <c r="E672" s="32"/>
      <c r="F672" s="152" t="s">
        <v>1290</v>
      </c>
      <c r="G672" s="32"/>
      <c r="H672" s="32"/>
      <c r="I672" s="153"/>
      <c r="J672" s="32"/>
      <c r="K672" s="32"/>
      <c r="L672" s="33"/>
      <c r="M672" s="154"/>
      <c r="N672" s="155"/>
      <c r="O672" s="53"/>
      <c r="P672" s="53"/>
      <c r="Q672" s="53"/>
      <c r="R672" s="53"/>
      <c r="S672" s="53"/>
      <c r="T672" s="54"/>
      <c r="U672" s="32"/>
      <c r="V672" s="32"/>
      <c r="W672" s="32"/>
      <c r="X672" s="32"/>
      <c r="Y672" s="32"/>
      <c r="Z672" s="32"/>
      <c r="AA672" s="32"/>
      <c r="AB672" s="32"/>
      <c r="AC672" s="32"/>
      <c r="AD672" s="32"/>
      <c r="AE672" s="32"/>
      <c r="AT672" s="17" t="s">
        <v>166</v>
      </c>
      <c r="AU672" s="17" t="s">
        <v>92</v>
      </c>
    </row>
    <row r="673" spans="1:65" s="14" customFormat="1" x14ac:dyDescent="0.2">
      <c r="B673" s="164"/>
      <c r="D673" s="157" t="s">
        <v>168</v>
      </c>
      <c r="E673" s="165" t="s">
        <v>3</v>
      </c>
      <c r="F673" s="166" t="s">
        <v>1255</v>
      </c>
      <c r="H673" s="167">
        <v>102</v>
      </c>
      <c r="I673" s="168"/>
      <c r="L673" s="164"/>
      <c r="M673" s="169"/>
      <c r="N673" s="170"/>
      <c r="O673" s="170"/>
      <c r="P673" s="170"/>
      <c r="Q673" s="170"/>
      <c r="R673" s="170"/>
      <c r="S673" s="170"/>
      <c r="T673" s="171"/>
      <c r="AT673" s="165" t="s">
        <v>168</v>
      </c>
      <c r="AU673" s="165" t="s">
        <v>92</v>
      </c>
      <c r="AV673" s="14" t="s">
        <v>92</v>
      </c>
      <c r="AW673" s="14" t="s">
        <v>32</v>
      </c>
      <c r="AX673" s="14" t="s">
        <v>78</v>
      </c>
      <c r="AY673" s="165" t="s">
        <v>157</v>
      </c>
    </row>
    <row r="674" spans="1:65" s="209" customFormat="1" ht="16.5" customHeight="1" x14ac:dyDescent="0.2">
      <c r="B674" s="234"/>
      <c r="C674" s="251">
        <v>308</v>
      </c>
      <c r="D674" s="251" t="s">
        <v>159</v>
      </c>
      <c r="E674" s="252" t="s">
        <v>3135</v>
      </c>
      <c r="F674" s="250" t="s">
        <v>3136</v>
      </c>
      <c r="G674" s="253" t="s">
        <v>3125</v>
      </c>
      <c r="H674" s="254"/>
      <c r="I674" s="255"/>
      <c r="J674" s="256">
        <f>ROUND(I674*H674,2)</f>
        <v>0</v>
      </c>
      <c r="K674" s="249" t="s">
        <v>163</v>
      </c>
      <c r="L674" s="213"/>
      <c r="M674" s="257" t="s">
        <v>3</v>
      </c>
      <c r="N674" s="258" t="s">
        <v>42</v>
      </c>
      <c r="P674" s="259">
        <f>O674*H674</f>
        <v>0</v>
      </c>
      <c r="Q674" s="259">
        <v>4.0000000000000003E-5</v>
      </c>
      <c r="R674" s="259">
        <f>Q674*H674</f>
        <v>0</v>
      </c>
      <c r="S674" s="259">
        <v>0</v>
      </c>
      <c r="T674" s="260">
        <f>S674*H674</f>
        <v>0</v>
      </c>
      <c r="AR674" s="261" t="s">
        <v>255</v>
      </c>
      <c r="AT674" s="261" t="s">
        <v>159</v>
      </c>
      <c r="AU674" s="261" t="s">
        <v>92</v>
      </c>
      <c r="AY674" s="242" t="s">
        <v>157</v>
      </c>
      <c r="BE674" s="243">
        <f>IF(N674="základní",J674,0)</f>
        <v>0</v>
      </c>
      <c r="BF674" s="243">
        <f>IF(N674="snížená",J674,0)</f>
        <v>0</v>
      </c>
      <c r="BG674" s="243">
        <f>IF(N674="zákl. přenesená",J674,0)</f>
        <v>0</v>
      </c>
      <c r="BH674" s="243">
        <f>IF(N674="sníž. přenesená",J674,0)</f>
        <v>0</v>
      </c>
      <c r="BI674" s="243">
        <f>IF(N674="nulová",J674,0)</f>
        <v>0</v>
      </c>
      <c r="BJ674" s="242" t="s">
        <v>92</v>
      </c>
      <c r="BK674" s="243">
        <f>ROUND(I674*H674,2)</f>
        <v>0</v>
      </c>
      <c r="BL674" s="242" t="s">
        <v>255</v>
      </c>
      <c r="BM674" s="261" t="s">
        <v>3126</v>
      </c>
    </row>
    <row r="675" spans="1:65" s="12" customFormat="1" ht="22.9" customHeight="1" x14ac:dyDescent="0.2">
      <c r="B675" s="124"/>
      <c r="D675" s="125" t="s">
        <v>69</v>
      </c>
      <c r="E675" s="135" t="s">
        <v>1291</v>
      </c>
      <c r="F675" s="135" t="s">
        <v>1292</v>
      </c>
      <c r="I675" s="127"/>
      <c r="J675" s="136">
        <f>BK675</f>
        <v>0</v>
      </c>
      <c r="L675" s="124"/>
      <c r="M675" s="129"/>
      <c r="N675" s="130"/>
      <c r="O675" s="130"/>
      <c r="P675" s="131">
        <f>SUM(P676:P684)</f>
        <v>0</v>
      </c>
      <c r="Q675" s="130"/>
      <c r="R675" s="131">
        <f>SUM(R676:R684)</f>
        <v>0</v>
      </c>
      <c r="S675" s="130"/>
      <c r="T675" s="132">
        <f>SUM(T676:T684)</f>
        <v>9.6135999999999999</v>
      </c>
      <c r="AR675" s="125" t="s">
        <v>92</v>
      </c>
      <c r="AT675" s="133" t="s">
        <v>69</v>
      </c>
      <c r="AU675" s="133" t="s">
        <v>78</v>
      </c>
      <c r="AY675" s="125" t="s">
        <v>157</v>
      </c>
      <c r="BK675" s="134">
        <f>SUM(BK676:BK684)</f>
        <v>0</v>
      </c>
    </row>
    <row r="676" spans="1:65" s="2" customFormat="1" ht="16.5" customHeight="1" x14ac:dyDescent="0.2">
      <c r="A676" s="32"/>
      <c r="B676" s="137"/>
      <c r="C676" s="138" t="s">
        <v>1293</v>
      </c>
      <c r="D676" s="138" t="s">
        <v>159</v>
      </c>
      <c r="E676" s="139" t="s">
        <v>1294</v>
      </c>
      <c r="F676" s="140" t="s">
        <v>1295</v>
      </c>
      <c r="G676" s="141" t="s">
        <v>286</v>
      </c>
      <c r="H676" s="142">
        <v>985</v>
      </c>
      <c r="I676" s="143"/>
      <c r="J676" s="144">
        <f>ROUND(I676*H676,2)</f>
        <v>0</v>
      </c>
      <c r="K676" s="140" t="s">
        <v>163</v>
      </c>
      <c r="L676" s="33"/>
      <c r="M676" s="145" t="s">
        <v>3</v>
      </c>
      <c r="N676" s="146" t="s">
        <v>42</v>
      </c>
      <c r="O676" s="53"/>
      <c r="P676" s="147">
        <f>O676*H676</f>
        <v>0</v>
      </c>
      <c r="Q676" s="147">
        <v>0</v>
      </c>
      <c r="R676" s="147">
        <f>Q676*H676</f>
        <v>0</v>
      </c>
      <c r="S676" s="147">
        <v>9.4999999999999998E-3</v>
      </c>
      <c r="T676" s="148">
        <f>S676*H676</f>
        <v>9.3574999999999999</v>
      </c>
      <c r="U676" s="32"/>
      <c r="V676" s="32"/>
      <c r="W676" s="32"/>
      <c r="X676" s="32"/>
      <c r="Y676" s="32"/>
      <c r="Z676" s="32"/>
      <c r="AA676" s="32"/>
      <c r="AB676" s="32"/>
      <c r="AC676" s="32"/>
      <c r="AD676" s="32"/>
      <c r="AE676" s="32"/>
      <c r="AR676" s="149" t="s">
        <v>255</v>
      </c>
      <c r="AT676" s="149" t="s">
        <v>159</v>
      </c>
      <c r="AU676" s="149" t="s">
        <v>92</v>
      </c>
      <c r="AY676" s="17" t="s">
        <v>157</v>
      </c>
      <c r="BE676" s="150">
        <f>IF(N676="základní",J676,0)</f>
        <v>0</v>
      </c>
      <c r="BF676" s="150">
        <f>IF(N676="snížená",J676,0)</f>
        <v>0</v>
      </c>
      <c r="BG676" s="150">
        <f>IF(N676="zákl. přenesená",J676,0)</f>
        <v>0</v>
      </c>
      <c r="BH676" s="150">
        <f>IF(N676="sníž. přenesená",J676,0)</f>
        <v>0</v>
      </c>
      <c r="BI676" s="150">
        <f>IF(N676="nulová",J676,0)</f>
        <v>0</v>
      </c>
      <c r="BJ676" s="17" t="s">
        <v>92</v>
      </c>
      <c r="BK676" s="150">
        <f>ROUND(I676*H676,2)</f>
        <v>0</v>
      </c>
      <c r="BL676" s="17" t="s">
        <v>255</v>
      </c>
      <c r="BM676" s="149" t="s">
        <v>1296</v>
      </c>
    </row>
    <row r="677" spans="1:65" s="2" customFormat="1" x14ac:dyDescent="0.2">
      <c r="A677" s="32"/>
      <c r="B677" s="33"/>
      <c r="C677" s="32"/>
      <c r="D677" s="151" t="s">
        <v>166</v>
      </c>
      <c r="E677" s="32"/>
      <c r="F677" s="152" t="s">
        <v>1297</v>
      </c>
      <c r="G677" s="32"/>
      <c r="H677" s="32"/>
      <c r="I677" s="153"/>
      <c r="J677" s="32"/>
      <c r="K677" s="32"/>
      <c r="L677" s="33"/>
      <c r="M677" s="154"/>
      <c r="N677" s="155"/>
      <c r="O677" s="53"/>
      <c r="P677" s="53"/>
      <c r="Q677" s="53"/>
      <c r="R677" s="53"/>
      <c r="S677" s="53"/>
      <c r="T677" s="54"/>
      <c r="U677" s="32"/>
      <c r="V677" s="32"/>
      <c r="W677" s="32"/>
      <c r="X677" s="32"/>
      <c r="Y677" s="32"/>
      <c r="Z677" s="32"/>
      <c r="AA677" s="32"/>
      <c r="AB677" s="32"/>
      <c r="AC677" s="32"/>
      <c r="AD677" s="32"/>
      <c r="AE677" s="32"/>
      <c r="AT677" s="17" t="s">
        <v>166</v>
      </c>
      <c r="AU677" s="17" t="s">
        <v>92</v>
      </c>
    </row>
    <row r="678" spans="1:65" s="13" customFormat="1" x14ac:dyDescent="0.2">
      <c r="B678" s="156"/>
      <c r="D678" s="157" t="s">
        <v>168</v>
      </c>
      <c r="E678" s="158" t="s">
        <v>3</v>
      </c>
      <c r="F678" s="159" t="s">
        <v>1298</v>
      </c>
      <c r="H678" s="158" t="s">
        <v>3</v>
      </c>
      <c r="I678" s="160"/>
      <c r="L678" s="156"/>
      <c r="M678" s="161"/>
      <c r="N678" s="162"/>
      <c r="O678" s="162"/>
      <c r="P678" s="162"/>
      <c r="Q678" s="162"/>
      <c r="R678" s="162"/>
      <c r="S678" s="162"/>
      <c r="T678" s="163"/>
      <c r="AT678" s="158" t="s">
        <v>168</v>
      </c>
      <c r="AU678" s="158" t="s">
        <v>92</v>
      </c>
      <c r="AV678" s="13" t="s">
        <v>78</v>
      </c>
      <c r="AW678" s="13" t="s">
        <v>32</v>
      </c>
      <c r="AX678" s="13" t="s">
        <v>70</v>
      </c>
      <c r="AY678" s="158" t="s">
        <v>157</v>
      </c>
    </row>
    <row r="679" spans="1:65" s="14" customFormat="1" x14ac:dyDescent="0.2">
      <c r="B679" s="164"/>
      <c r="D679" s="157" t="s">
        <v>168</v>
      </c>
      <c r="E679" s="165" t="s">
        <v>3</v>
      </c>
      <c r="F679" s="166" t="s">
        <v>1299</v>
      </c>
      <c r="H679" s="167">
        <v>985</v>
      </c>
      <c r="I679" s="168"/>
      <c r="L679" s="164"/>
      <c r="M679" s="169"/>
      <c r="N679" s="170"/>
      <c r="O679" s="170"/>
      <c r="P679" s="170"/>
      <c r="Q679" s="170"/>
      <c r="R679" s="170"/>
      <c r="S679" s="170"/>
      <c r="T679" s="171"/>
      <c r="AT679" s="165" t="s">
        <v>168</v>
      </c>
      <c r="AU679" s="165" t="s">
        <v>92</v>
      </c>
      <c r="AV679" s="14" t="s">
        <v>92</v>
      </c>
      <c r="AW679" s="14" t="s">
        <v>32</v>
      </c>
      <c r="AX679" s="14" t="s">
        <v>78</v>
      </c>
      <c r="AY679" s="165" t="s">
        <v>157</v>
      </c>
    </row>
    <row r="680" spans="1:65" s="2" customFormat="1" ht="16.5" customHeight="1" x14ac:dyDescent="0.2">
      <c r="A680" s="32"/>
      <c r="B680" s="137"/>
      <c r="C680" s="138" t="s">
        <v>1300</v>
      </c>
      <c r="D680" s="138" t="s">
        <v>159</v>
      </c>
      <c r="E680" s="139" t="s">
        <v>1301</v>
      </c>
      <c r="F680" s="140" t="s">
        <v>1302</v>
      </c>
      <c r="G680" s="141" t="s">
        <v>286</v>
      </c>
      <c r="H680" s="142">
        <v>1970</v>
      </c>
      <c r="I680" s="143"/>
      <c r="J680" s="144">
        <f>ROUND(I680*H680,2)</f>
        <v>0</v>
      </c>
      <c r="K680" s="140" t="s">
        <v>163</v>
      </c>
      <c r="L680" s="33"/>
      <c r="M680" s="145" t="s">
        <v>3</v>
      </c>
      <c r="N680" s="146" t="s">
        <v>42</v>
      </c>
      <c r="O680" s="53"/>
      <c r="P680" s="147">
        <f>O680*H680</f>
        <v>0</v>
      </c>
      <c r="Q680" s="147">
        <v>0</v>
      </c>
      <c r="R680" s="147">
        <f>Q680*H680</f>
        <v>0</v>
      </c>
      <c r="S680" s="147">
        <v>1.2999999999999999E-4</v>
      </c>
      <c r="T680" s="148">
        <f>S680*H680</f>
        <v>0.25609999999999999</v>
      </c>
      <c r="U680" s="32"/>
      <c r="V680" s="32"/>
      <c r="W680" s="32"/>
      <c r="X680" s="32"/>
      <c r="Y680" s="32"/>
      <c r="Z680" s="32"/>
      <c r="AA680" s="32"/>
      <c r="AB680" s="32"/>
      <c r="AC680" s="32"/>
      <c r="AD680" s="32"/>
      <c r="AE680" s="32"/>
      <c r="AR680" s="149" t="s">
        <v>255</v>
      </c>
      <c r="AT680" s="149" t="s">
        <v>159</v>
      </c>
      <c r="AU680" s="149" t="s">
        <v>92</v>
      </c>
      <c r="AY680" s="17" t="s">
        <v>157</v>
      </c>
      <c r="BE680" s="150">
        <f>IF(N680="základní",J680,0)</f>
        <v>0</v>
      </c>
      <c r="BF680" s="150">
        <f>IF(N680="snížená",J680,0)</f>
        <v>0</v>
      </c>
      <c r="BG680" s="150">
        <f>IF(N680="zákl. přenesená",J680,0)</f>
        <v>0</v>
      </c>
      <c r="BH680" s="150">
        <f>IF(N680="sníž. přenesená",J680,0)</f>
        <v>0</v>
      </c>
      <c r="BI680" s="150">
        <f>IF(N680="nulová",J680,0)</f>
        <v>0</v>
      </c>
      <c r="BJ680" s="17" t="s">
        <v>92</v>
      </c>
      <c r="BK680" s="150">
        <f>ROUND(I680*H680,2)</f>
        <v>0</v>
      </c>
      <c r="BL680" s="17" t="s">
        <v>255</v>
      </c>
      <c r="BM680" s="149" t="s">
        <v>1303</v>
      </c>
    </row>
    <row r="681" spans="1:65" s="2" customFormat="1" x14ac:dyDescent="0.2">
      <c r="A681" s="32"/>
      <c r="B681" s="33"/>
      <c r="C681" s="32"/>
      <c r="D681" s="151" t="s">
        <v>166</v>
      </c>
      <c r="E681" s="32"/>
      <c r="F681" s="152" t="s">
        <v>1304</v>
      </c>
      <c r="G681" s="32"/>
      <c r="H681" s="32"/>
      <c r="I681" s="153"/>
      <c r="J681" s="32"/>
      <c r="K681" s="32"/>
      <c r="L681" s="33"/>
      <c r="M681" s="154"/>
      <c r="N681" s="155"/>
      <c r="O681" s="53"/>
      <c r="P681" s="53"/>
      <c r="Q681" s="53"/>
      <c r="R681" s="53"/>
      <c r="S681" s="53"/>
      <c r="T681" s="54"/>
      <c r="U681" s="32"/>
      <c r="V681" s="32"/>
      <c r="W681" s="32"/>
      <c r="X681" s="32"/>
      <c r="Y681" s="32"/>
      <c r="Z681" s="32"/>
      <c r="AA681" s="32"/>
      <c r="AB681" s="32"/>
      <c r="AC681" s="32"/>
      <c r="AD681" s="32"/>
      <c r="AE681" s="32"/>
      <c r="AT681" s="17" t="s">
        <v>166</v>
      </c>
      <c r="AU681" s="17" t="s">
        <v>92</v>
      </c>
    </row>
    <row r="682" spans="1:65" s="14" customFormat="1" x14ac:dyDescent="0.2">
      <c r="B682" s="164"/>
      <c r="D682" s="157" t="s">
        <v>168</v>
      </c>
      <c r="E682" s="165" t="s">
        <v>3</v>
      </c>
      <c r="F682" s="166" t="s">
        <v>1305</v>
      </c>
      <c r="H682" s="167">
        <v>985</v>
      </c>
      <c r="I682" s="168"/>
      <c r="L682" s="164"/>
      <c r="M682" s="169"/>
      <c r="N682" s="170"/>
      <c r="O682" s="170"/>
      <c r="P682" s="170"/>
      <c r="Q682" s="170"/>
      <c r="R682" s="170"/>
      <c r="S682" s="170"/>
      <c r="T682" s="171"/>
      <c r="AT682" s="165" t="s">
        <v>168</v>
      </c>
      <c r="AU682" s="165" t="s">
        <v>92</v>
      </c>
      <c r="AV682" s="14" t="s">
        <v>92</v>
      </c>
      <c r="AW682" s="14" t="s">
        <v>32</v>
      </c>
      <c r="AX682" s="14" t="s">
        <v>70</v>
      </c>
      <c r="AY682" s="165" t="s">
        <v>157</v>
      </c>
    </row>
    <row r="683" spans="1:65" s="14" customFormat="1" x14ac:dyDescent="0.2">
      <c r="B683" s="164"/>
      <c r="D683" s="157" t="s">
        <v>168</v>
      </c>
      <c r="E683" s="165" t="s">
        <v>3</v>
      </c>
      <c r="F683" s="166" t="s">
        <v>1306</v>
      </c>
      <c r="H683" s="167">
        <v>985</v>
      </c>
      <c r="I683" s="168"/>
      <c r="L683" s="164"/>
      <c r="M683" s="169"/>
      <c r="N683" s="170"/>
      <c r="O683" s="170"/>
      <c r="P683" s="170"/>
      <c r="Q683" s="170"/>
      <c r="R683" s="170"/>
      <c r="S683" s="170"/>
      <c r="T683" s="171"/>
      <c r="AT683" s="165" t="s">
        <v>168</v>
      </c>
      <c r="AU683" s="165" t="s">
        <v>92</v>
      </c>
      <c r="AV683" s="14" t="s">
        <v>92</v>
      </c>
      <c r="AW683" s="14" t="s">
        <v>32</v>
      </c>
      <c r="AX683" s="14" t="s">
        <v>70</v>
      </c>
      <c r="AY683" s="165" t="s">
        <v>157</v>
      </c>
    </row>
    <row r="684" spans="1:65" s="15" customFormat="1" x14ac:dyDescent="0.2">
      <c r="B684" s="182"/>
      <c r="D684" s="157" t="s">
        <v>168</v>
      </c>
      <c r="E684" s="183" t="s">
        <v>3</v>
      </c>
      <c r="F684" s="184" t="s">
        <v>269</v>
      </c>
      <c r="H684" s="185">
        <v>1970</v>
      </c>
      <c r="I684" s="186"/>
      <c r="L684" s="182"/>
      <c r="M684" s="187"/>
      <c r="N684" s="188"/>
      <c r="O684" s="188"/>
      <c r="P684" s="188"/>
      <c r="Q684" s="188"/>
      <c r="R684" s="188"/>
      <c r="S684" s="188"/>
      <c r="T684" s="189"/>
      <c r="AT684" s="183" t="s">
        <v>168</v>
      </c>
      <c r="AU684" s="183" t="s">
        <v>92</v>
      </c>
      <c r="AV684" s="15" t="s">
        <v>164</v>
      </c>
      <c r="AW684" s="15" t="s">
        <v>32</v>
      </c>
      <c r="AX684" s="15" t="s">
        <v>78</v>
      </c>
      <c r="AY684" s="183" t="s">
        <v>157</v>
      </c>
    </row>
    <row r="685" spans="1:65" s="209" customFormat="1" ht="16.5" customHeight="1" x14ac:dyDescent="0.2">
      <c r="B685" s="234"/>
      <c r="C685" s="251">
        <v>309</v>
      </c>
      <c r="D685" s="251" t="s">
        <v>159</v>
      </c>
      <c r="E685" s="252" t="s">
        <v>3137</v>
      </c>
      <c r="F685" s="250" t="s">
        <v>3138</v>
      </c>
      <c r="G685" s="253" t="s">
        <v>3125</v>
      </c>
      <c r="H685" s="254"/>
      <c r="I685" s="255"/>
      <c r="J685" s="256">
        <f>ROUND(I685*H685,2)</f>
        <v>0</v>
      </c>
      <c r="K685" s="249" t="s">
        <v>163</v>
      </c>
      <c r="L685" s="213"/>
      <c r="M685" s="257" t="s">
        <v>3</v>
      </c>
      <c r="N685" s="258" t="s">
        <v>42</v>
      </c>
      <c r="P685" s="259">
        <f>O685*H685</f>
        <v>0</v>
      </c>
      <c r="Q685" s="259">
        <v>4.0000000000000003E-5</v>
      </c>
      <c r="R685" s="259">
        <f>Q685*H685</f>
        <v>0</v>
      </c>
      <c r="S685" s="259">
        <v>0</v>
      </c>
      <c r="T685" s="260">
        <f>S685*H685</f>
        <v>0</v>
      </c>
      <c r="AR685" s="261" t="s">
        <v>255</v>
      </c>
      <c r="AT685" s="261" t="s">
        <v>159</v>
      </c>
      <c r="AU685" s="261" t="s">
        <v>92</v>
      </c>
      <c r="AY685" s="242" t="s">
        <v>157</v>
      </c>
      <c r="BE685" s="243">
        <f>IF(N685="základní",J685,0)</f>
        <v>0</v>
      </c>
      <c r="BF685" s="243">
        <f>IF(N685="snížená",J685,0)</f>
        <v>0</v>
      </c>
      <c r="BG685" s="243">
        <f>IF(N685="zákl. přenesená",J685,0)</f>
        <v>0</v>
      </c>
      <c r="BH685" s="243">
        <f>IF(N685="sníž. přenesená",J685,0)</f>
        <v>0</v>
      </c>
      <c r="BI685" s="243">
        <f>IF(N685="nulová",J685,0)</f>
        <v>0</v>
      </c>
      <c r="BJ685" s="242" t="s">
        <v>92</v>
      </c>
      <c r="BK685" s="243">
        <f>ROUND(I685*H685,2)</f>
        <v>0</v>
      </c>
      <c r="BL685" s="242" t="s">
        <v>255</v>
      </c>
      <c r="BM685" s="261" t="s">
        <v>3126</v>
      </c>
    </row>
    <row r="686" spans="1:65" s="12" customFormat="1" ht="22.9" customHeight="1" x14ac:dyDescent="0.2">
      <c r="B686" s="124"/>
      <c r="D686" s="125" t="s">
        <v>69</v>
      </c>
      <c r="E686" s="135" t="s">
        <v>1307</v>
      </c>
      <c r="F686" s="135" t="s">
        <v>1308</v>
      </c>
      <c r="I686" s="127"/>
      <c r="J686" s="136">
        <f>BK686</f>
        <v>0</v>
      </c>
      <c r="L686" s="124"/>
      <c r="M686" s="129"/>
      <c r="N686" s="130"/>
      <c r="O686" s="130"/>
      <c r="P686" s="131">
        <f>SUM(P687:P705)</f>
        <v>0</v>
      </c>
      <c r="Q686" s="130"/>
      <c r="R686" s="131">
        <f>SUM(R687:R705)</f>
        <v>0.748</v>
      </c>
      <c r="S686" s="130"/>
      <c r="T686" s="132">
        <f>SUM(T687:T705)</f>
        <v>5.5E-2</v>
      </c>
      <c r="AR686" s="125" t="s">
        <v>92</v>
      </c>
      <c r="AT686" s="133" t="s">
        <v>69</v>
      </c>
      <c r="AU686" s="133" t="s">
        <v>78</v>
      </c>
      <c r="AY686" s="125" t="s">
        <v>157</v>
      </c>
      <c r="BK686" s="134">
        <f>SUM(BK687:BK705)</f>
        <v>0</v>
      </c>
    </row>
    <row r="687" spans="1:65" s="2" customFormat="1" ht="16.5" customHeight="1" x14ac:dyDescent="0.2">
      <c r="A687" s="32"/>
      <c r="B687" s="137"/>
      <c r="C687" s="138" t="s">
        <v>1309</v>
      </c>
      <c r="D687" s="138" t="s">
        <v>159</v>
      </c>
      <c r="E687" s="139" t="s">
        <v>1310</v>
      </c>
      <c r="F687" s="140" t="s">
        <v>1311</v>
      </c>
      <c r="G687" s="141" t="s">
        <v>286</v>
      </c>
      <c r="H687" s="142">
        <v>228.6</v>
      </c>
      <c r="I687" s="143"/>
      <c r="J687" s="144">
        <f>ROUND(I687*H687,2)</f>
        <v>0</v>
      </c>
      <c r="K687" s="140" t="s">
        <v>3</v>
      </c>
      <c r="L687" s="33"/>
      <c r="M687" s="145" t="s">
        <v>3</v>
      </c>
      <c r="N687" s="146" t="s">
        <v>42</v>
      </c>
      <c r="O687" s="53"/>
      <c r="P687" s="147">
        <f>O687*H687</f>
        <v>0</v>
      </c>
      <c r="Q687" s="147">
        <v>0</v>
      </c>
      <c r="R687" s="147">
        <f>Q687*H687</f>
        <v>0</v>
      </c>
      <c r="S687" s="147">
        <v>0</v>
      </c>
      <c r="T687" s="148">
        <f>S687*H687</f>
        <v>0</v>
      </c>
      <c r="U687" s="32"/>
      <c r="V687" s="32"/>
      <c r="W687" s="32"/>
      <c r="X687" s="32"/>
      <c r="Y687" s="32"/>
      <c r="Z687" s="32"/>
      <c r="AA687" s="32"/>
      <c r="AB687" s="32"/>
      <c r="AC687" s="32"/>
      <c r="AD687" s="32"/>
      <c r="AE687" s="32"/>
      <c r="AR687" s="149" t="s">
        <v>255</v>
      </c>
      <c r="AT687" s="149" t="s">
        <v>159</v>
      </c>
      <c r="AU687" s="149" t="s">
        <v>92</v>
      </c>
      <c r="AY687" s="17" t="s">
        <v>157</v>
      </c>
      <c r="BE687" s="150">
        <f>IF(N687="základní",J687,0)</f>
        <v>0</v>
      </c>
      <c r="BF687" s="150">
        <f>IF(N687="snížená",J687,0)</f>
        <v>0</v>
      </c>
      <c r="BG687" s="150">
        <f>IF(N687="zákl. přenesená",J687,0)</f>
        <v>0</v>
      </c>
      <c r="BH687" s="150">
        <f>IF(N687="sníž. přenesená",J687,0)</f>
        <v>0</v>
      </c>
      <c r="BI687" s="150">
        <f>IF(N687="nulová",J687,0)</f>
        <v>0</v>
      </c>
      <c r="BJ687" s="17" t="s">
        <v>92</v>
      </c>
      <c r="BK687" s="150">
        <f>ROUND(I687*H687,2)</f>
        <v>0</v>
      </c>
      <c r="BL687" s="17" t="s">
        <v>255</v>
      </c>
      <c r="BM687" s="149" t="s">
        <v>1312</v>
      </c>
    </row>
    <row r="688" spans="1:65" s="13" customFormat="1" x14ac:dyDescent="0.2">
      <c r="B688" s="156"/>
      <c r="D688" s="157" t="s">
        <v>168</v>
      </c>
      <c r="E688" s="158" t="s">
        <v>3</v>
      </c>
      <c r="F688" s="159" t="s">
        <v>1313</v>
      </c>
      <c r="H688" s="158" t="s">
        <v>3</v>
      </c>
      <c r="I688" s="160"/>
      <c r="L688" s="156"/>
      <c r="M688" s="161"/>
      <c r="N688" s="162"/>
      <c r="O688" s="162"/>
      <c r="P688" s="162"/>
      <c r="Q688" s="162"/>
      <c r="R688" s="162"/>
      <c r="S688" s="162"/>
      <c r="T688" s="163"/>
      <c r="AT688" s="158" t="s">
        <v>168</v>
      </c>
      <c r="AU688" s="158" t="s">
        <v>92</v>
      </c>
      <c r="AV688" s="13" t="s">
        <v>78</v>
      </c>
      <c r="AW688" s="13" t="s">
        <v>32</v>
      </c>
      <c r="AX688" s="13" t="s">
        <v>70</v>
      </c>
      <c r="AY688" s="158" t="s">
        <v>157</v>
      </c>
    </row>
    <row r="689" spans="1:65" s="13" customFormat="1" x14ac:dyDescent="0.2">
      <c r="B689" s="156"/>
      <c r="D689" s="157" t="s">
        <v>168</v>
      </c>
      <c r="E689" s="158" t="s">
        <v>3</v>
      </c>
      <c r="F689" s="159" t="s">
        <v>1314</v>
      </c>
      <c r="H689" s="158" t="s">
        <v>3</v>
      </c>
      <c r="I689" s="160"/>
      <c r="L689" s="156"/>
      <c r="M689" s="161"/>
      <c r="N689" s="162"/>
      <c r="O689" s="162"/>
      <c r="P689" s="162"/>
      <c r="Q689" s="162"/>
      <c r="R689" s="162"/>
      <c r="S689" s="162"/>
      <c r="T689" s="163"/>
      <c r="AT689" s="158" t="s">
        <v>168</v>
      </c>
      <c r="AU689" s="158" t="s">
        <v>92</v>
      </c>
      <c r="AV689" s="13" t="s">
        <v>78</v>
      </c>
      <c r="AW689" s="13" t="s">
        <v>32</v>
      </c>
      <c r="AX689" s="13" t="s">
        <v>70</v>
      </c>
      <c r="AY689" s="158" t="s">
        <v>157</v>
      </c>
    </row>
    <row r="690" spans="1:65" s="13" customFormat="1" x14ac:dyDescent="0.2">
      <c r="B690" s="156"/>
      <c r="D690" s="157" t="s">
        <v>168</v>
      </c>
      <c r="E690" s="158" t="s">
        <v>3</v>
      </c>
      <c r="F690" s="159" t="s">
        <v>1315</v>
      </c>
      <c r="H690" s="158" t="s">
        <v>3</v>
      </c>
      <c r="I690" s="160"/>
      <c r="L690" s="156"/>
      <c r="M690" s="161"/>
      <c r="N690" s="162"/>
      <c r="O690" s="162"/>
      <c r="P690" s="162"/>
      <c r="Q690" s="162"/>
      <c r="R690" s="162"/>
      <c r="S690" s="162"/>
      <c r="T690" s="163"/>
      <c r="AT690" s="158" t="s">
        <v>168</v>
      </c>
      <c r="AU690" s="158" t="s">
        <v>92</v>
      </c>
      <c r="AV690" s="13" t="s">
        <v>78</v>
      </c>
      <c r="AW690" s="13" t="s">
        <v>32</v>
      </c>
      <c r="AX690" s="13" t="s">
        <v>70</v>
      </c>
      <c r="AY690" s="158" t="s">
        <v>157</v>
      </c>
    </row>
    <row r="691" spans="1:65" s="14" customFormat="1" x14ac:dyDescent="0.2">
      <c r="B691" s="164"/>
      <c r="D691" s="157" t="s">
        <v>168</v>
      </c>
      <c r="E691" s="165" t="s">
        <v>3</v>
      </c>
      <c r="F691" s="166" t="s">
        <v>1316</v>
      </c>
      <c r="H691" s="167">
        <v>228.6</v>
      </c>
      <c r="I691" s="168"/>
      <c r="L691" s="164"/>
      <c r="M691" s="169"/>
      <c r="N691" s="170"/>
      <c r="O691" s="170"/>
      <c r="P691" s="170"/>
      <c r="Q691" s="170"/>
      <c r="R691" s="170"/>
      <c r="S691" s="170"/>
      <c r="T691" s="171"/>
      <c r="AT691" s="165" t="s">
        <v>168</v>
      </c>
      <c r="AU691" s="165" t="s">
        <v>92</v>
      </c>
      <c r="AV691" s="14" t="s">
        <v>92</v>
      </c>
      <c r="AW691" s="14" t="s">
        <v>32</v>
      </c>
      <c r="AX691" s="14" t="s">
        <v>78</v>
      </c>
      <c r="AY691" s="165" t="s">
        <v>157</v>
      </c>
    </row>
    <row r="692" spans="1:65" s="2" customFormat="1" ht="21.75" customHeight="1" x14ac:dyDescent="0.2">
      <c r="A692" s="32"/>
      <c r="B692" s="137"/>
      <c r="C692" s="138" t="s">
        <v>1317</v>
      </c>
      <c r="D692" s="138" t="s">
        <v>159</v>
      </c>
      <c r="E692" s="139" t="s">
        <v>1318</v>
      </c>
      <c r="F692" s="140" t="s">
        <v>1319</v>
      </c>
      <c r="G692" s="141" t="s">
        <v>286</v>
      </c>
      <c r="H692" s="142">
        <v>180</v>
      </c>
      <c r="I692" s="143"/>
      <c r="J692" s="144">
        <f>ROUND(I692*H692,2)</f>
        <v>0</v>
      </c>
      <c r="K692" s="140" t="s">
        <v>3</v>
      </c>
      <c r="L692" s="33"/>
      <c r="M692" s="145" t="s">
        <v>3</v>
      </c>
      <c r="N692" s="146" t="s">
        <v>42</v>
      </c>
      <c r="O692" s="53"/>
      <c r="P692" s="147">
        <f>O692*H692</f>
        <v>0</v>
      </c>
      <c r="Q692" s="147">
        <v>0</v>
      </c>
      <c r="R692" s="147">
        <f>Q692*H692</f>
        <v>0</v>
      </c>
      <c r="S692" s="147">
        <v>0</v>
      </c>
      <c r="T692" s="148">
        <f>S692*H692</f>
        <v>0</v>
      </c>
      <c r="U692" s="32"/>
      <c r="V692" s="32"/>
      <c r="W692" s="32"/>
      <c r="X692" s="32"/>
      <c r="Y692" s="32"/>
      <c r="Z692" s="32"/>
      <c r="AA692" s="32"/>
      <c r="AB692" s="32"/>
      <c r="AC692" s="32"/>
      <c r="AD692" s="32"/>
      <c r="AE692" s="32"/>
      <c r="AR692" s="149" t="s">
        <v>255</v>
      </c>
      <c r="AT692" s="149" t="s">
        <v>159</v>
      </c>
      <c r="AU692" s="149" t="s">
        <v>92</v>
      </c>
      <c r="AY692" s="17" t="s">
        <v>157</v>
      </c>
      <c r="BE692" s="150">
        <f>IF(N692="základní",J692,0)</f>
        <v>0</v>
      </c>
      <c r="BF692" s="150">
        <f>IF(N692="snížená",J692,0)</f>
        <v>0</v>
      </c>
      <c r="BG692" s="150">
        <f>IF(N692="zákl. přenesená",J692,0)</f>
        <v>0</v>
      </c>
      <c r="BH692" s="150">
        <f>IF(N692="sníž. přenesená",J692,0)</f>
        <v>0</v>
      </c>
      <c r="BI692" s="150">
        <f>IF(N692="nulová",J692,0)</f>
        <v>0</v>
      </c>
      <c r="BJ692" s="17" t="s">
        <v>92</v>
      </c>
      <c r="BK692" s="150">
        <f>ROUND(I692*H692,2)</f>
        <v>0</v>
      </c>
      <c r="BL692" s="17" t="s">
        <v>255</v>
      </c>
      <c r="BM692" s="149" t="s">
        <v>1320</v>
      </c>
    </row>
    <row r="693" spans="1:65" s="14" customFormat="1" x14ac:dyDescent="0.2">
      <c r="B693" s="164"/>
      <c r="D693" s="157" t="s">
        <v>168</v>
      </c>
      <c r="E693" s="165" t="s">
        <v>3</v>
      </c>
      <c r="F693" s="166" t="s">
        <v>1321</v>
      </c>
      <c r="H693" s="167">
        <v>180</v>
      </c>
      <c r="I693" s="168"/>
      <c r="L693" s="164"/>
      <c r="M693" s="169"/>
      <c r="N693" s="170"/>
      <c r="O693" s="170"/>
      <c r="P693" s="170"/>
      <c r="Q693" s="170"/>
      <c r="R693" s="170"/>
      <c r="S693" s="170"/>
      <c r="T693" s="171"/>
      <c r="AT693" s="165" t="s">
        <v>168</v>
      </c>
      <c r="AU693" s="165" t="s">
        <v>92</v>
      </c>
      <c r="AV693" s="14" t="s">
        <v>92</v>
      </c>
      <c r="AW693" s="14" t="s">
        <v>32</v>
      </c>
      <c r="AX693" s="14" t="s">
        <v>78</v>
      </c>
      <c r="AY693" s="165" t="s">
        <v>157</v>
      </c>
    </row>
    <row r="694" spans="1:65" s="2" customFormat="1" ht="21.75" customHeight="1" x14ac:dyDescent="0.2">
      <c r="A694" s="32"/>
      <c r="B694" s="137"/>
      <c r="C694" s="138" t="s">
        <v>1322</v>
      </c>
      <c r="D694" s="138" t="s">
        <v>159</v>
      </c>
      <c r="E694" s="139" t="s">
        <v>1323</v>
      </c>
      <c r="F694" s="140" t="s">
        <v>1324</v>
      </c>
      <c r="G694" s="141" t="s">
        <v>286</v>
      </c>
      <c r="H694" s="142">
        <v>39</v>
      </c>
      <c r="I694" s="143"/>
      <c r="J694" s="144">
        <f>ROUND(I694*H694,2)</f>
        <v>0</v>
      </c>
      <c r="K694" s="140" t="s">
        <v>3</v>
      </c>
      <c r="L694" s="33"/>
      <c r="M694" s="145" t="s">
        <v>3</v>
      </c>
      <c r="N694" s="146" t="s">
        <v>42</v>
      </c>
      <c r="O694" s="53"/>
      <c r="P694" s="147">
        <f>O694*H694</f>
        <v>0</v>
      </c>
      <c r="Q694" s="147">
        <v>0</v>
      </c>
      <c r="R694" s="147">
        <f>Q694*H694</f>
        <v>0</v>
      </c>
      <c r="S694" s="147">
        <v>0</v>
      </c>
      <c r="T694" s="148">
        <f>S694*H694</f>
        <v>0</v>
      </c>
      <c r="U694" s="32"/>
      <c r="V694" s="32"/>
      <c r="W694" s="32"/>
      <c r="X694" s="32"/>
      <c r="Y694" s="32"/>
      <c r="Z694" s="32"/>
      <c r="AA694" s="32"/>
      <c r="AB694" s="32"/>
      <c r="AC694" s="32"/>
      <c r="AD694" s="32"/>
      <c r="AE694" s="32"/>
      <c r="AR694" s="149" t="s">
        <v>255</v>
      </c>
      <c r="AT694" s="149" t="s">
        <v>159</v>
      </c>
      <c r="AU694" s="149" t="s">
        <v>92</v>
      </c>
      <c r="AY694" s="17" t="s">
        <v>157</v>
      </c>
      <c r="BE694" s="150">
        <f>IF(N694="základní",J694,0)</f>
        <v>0</v>
      </c>
      <c r="BF694" s="150">
        <f>IF(N694="snížená",J694,0)</f>
        <v>0</v>
      </c>
      <c r="BG694" s="150">
        <f>IF(N694="zákl. přenesená",J694,0)</f>
        <v>0</v>
      </c>
      <c r="BH694" s="150">
        <f>IF(N694="sníž. přenesená",J694,0)</f>
        <v>0</v>
      </c>
      <c r="BI694" s="150">
        <f>IF(N694="nulová",J694,0)</f>
        <v>0</v>
      </c>
      <c r="BJ694" s="17" t="s">
        <v>92</v>
      </c>
      <c r="BK694" s="150">
        <f>ROUND(I694*H694,2)</f>
        <v>0</v>
      </c>
      <c r="BL694" s="17" t="s">
        <v>255</v>
      </c>
      <c r="BM694" s="149" t="s">
        <v>1325</v>
      </c>
    </row>
    <row r="695" spans="1:65" s="14" customFormat="1" x14ac:dyDescent="0.2">
      <c r="B695" s="164"/>
      <c r="D695" s="157" t="s">
        <v>168</v>
      </c>
      <c r="E695" s="165" t="s">
        <v>3</v>
      </c>
      <c r="F695" s="166" t="s">
        <v>1326</v>
      </c>
      <c r="H695" s="167">
        <v>39</v>
      </c>
      <c r="I695" s="168"/>
      <c r="L695" s="164"/>
      <c r="M695" s="169"/>
      <c r="N695" s="170"/>
      <c r="O695" s="170"/>
      <c r="P695" s="170"/>
      <c r="Q695" s="170"/>
      <c r="R695" s="170"/>
      <c r="S695" s="170"/>
      <c r="T695" s="171"/>
      <c r="AT695" s="165" t="s">
        <v>168</v>
      </c>
      <c r="AU695" s="165" t="s">
        <v>92</v>
      </c>
      <c r="AV695" s="14" t="s">
        <v>92</v>
      </c>
      <c r="AW695" s="14" t="s">
        <v>32</v>
      </c>
      <c r="AX695" s="14" t="s">
        <v>78</v>
      </c>
      <c r="AY695" s="165" t="s">
        <v>157</v>
      </c>
    </row>
    <row r="696" spans="1:65" s="2" customFormat="1" ht="16.5" customHeight="1" x14ac:dyDescent="0.2">
      <c r="A696" s="32"/>
      <c r="B696" s="137"/>
      <c r="C696" s="138" t="s">
        <v>1327</v>
      </c>
      <c r="D696" s="138" t="s">
        <v>159</v>
      </c>
      <c r="E696" s="139" t="s">
        <v>1328</v>
      </c>
      <c r="F696" s="140" t="s">
        <v>1329</v>
      </c>
      <c r="G696" s="141" t="s">
        <v>231</v>
      </c>
      <c r="H696" s="142">
        <v>290</v>
      </c>
      <c r="I696" s="143"/>
      <c r="J696" s="144">
        <f>ROUND(I696*H696,2)</f>
        <v>0</v>
      </c>
      <c r="K696" s="140" t="s">
        <v>163</v>
      </c>
      <c r="L696" s="33"/>
      <c r="M696" s="145" t="s">
        <v>3</v>
      </c>
      <c r="N696" s="146" t="s">
        <v>42</v>
      </c>
      <c r="O696" s="53"/>
      <c r="P696" s="147">
        <f>O696*H696</f>
        <v>0</v>
      </c>
      <c r="Q696" s="147">
        <v>0</v>
      </c>
      <c r="R696" s="147">
        <f>Q696*H696</f>
        <v>0</v>
      </c>
      <c r="S696" s="147">
        <v>0</v>
      </c>
      <c r="T696" s="148">
        <f>S696*H696</f>
        <v>0</v>
      </c>
      <c r="U696" s="32"/>
      <c r="V696" s="32"/>
      <c r="W696" s="32"/>
      <c r="X696" s="32"/>
      <c r="Y696" s="32"/>
      <c r="Z696" s="32"/>
      <c r="AA696" s="32"/>
      <c r="AB696" s="32"/>
      <c r="AC696" s="32"/>
      <c r="AD696" s="32"/>
      <c r="AE696" s="32"/>
      <c r="AR696" s="149" t="s">
        <v>255</v>
      </c>
      <c r="AT696" s="149" t="s">
        <v>159</v>
      </c>
      <c r="AU696" s="149" t="s">
        <v>92</v>
      </c>
      <c r="AY696" s="17" t="s">
        <v>157</v>
      </c>
      <c r="BE696" s="150">
        <f>IF(N696="základní",J696,0)</f>
        <v>0</v>
      </c>
      <c r="BF696" s="150">
        <f>IF(N696="snížená",J696,0)</f>
        <v>0</v>
      </c>
      <c r="BG696" s="150">
        <f>IF(N696="zákl. přenesená",J696,0)</f>
        <v>0</v>
      </c>
      <c r="BH696" s="150">
        <f>IF(N696="sníž. přenesená",J696,0)</f>
        <v>0</v>
      </c>
      <c r="BI696" s="150">
        <f>IF(N696="nulová",J696,0)</f>
        <v>0</v>
      </c>
      <c r="BJ696" s="17" t="s">
        <v>92</v>
      </c>
      <c r="BK696" s="150">
        <f>ROUND(I696*H696,2)</f>
        <v>0</v>
      </c>
      <c r="BL696" s="17" t="s">
        <v>255</v>
      </c>
      <c r="BM696" s="149" t="s">
        <v>1330</v>
      </c>
    </row>
    <row r="697" spans="1:65" s="2" customFormat="1" x14ac:dyDescent="0.2">
      <c r="A697" s="32"/>
      <c r="B697" s="33"/>
      <c r="C697" s="32"/>
      <c r="D697" s="151" t="s">
        <v>166</v>
      </c>
      <c r="E697" s="32"/>
      <c r="F697" s="152" t="s">
        <v>1331</v>
      </c>
      <c r="G697" s="32"/>
      <c r="H697" s="32"/>
      <c r="I697" s="153"/>
      <c r="J697" s="32"/>
      <c r="K697" s="32"/>
      <c r="L697" s="33"/>
      <c r="M697" s="154"/>
      <c r="N697" s="155"/>
      <c r="O697" s="53"/>
      <c r="P697" s="53"/>
      <c r="Q697" s="53"/>
      <c r="R697" s="53"/>
      <c r="S697" s="53"/>
      <c r="T697" s="54"/>
      <c r="U697" s="32"/>
      <c r="V697" s="32"/>
      <c r="W697" s="32"/>
      <c r="X697" s="32"/>
      <c r="Y697" s="32"/>
      <c r="Z697" s="32"/>
      <c r="AA697" s="32"/>
      <c r="AB697" s="32"/>
      <c r="AC697" s="32"/>
      <c r="AD697" s="32"/>
      <c r="AE697" s="32"/>
      <c r="AT697" s="17" t="s">
        <v>166</v>
      </c>
      <c r="AU697" s="17" t="s">
        <v>92</v>
      </c>
    </row>
    <row r="698" spans="1:65" s="14" customFormat="1" x14ac:dyDescent="0.2">
      <c r="B698" s="164"/>
      <c r="D698" s="157" t="s">
        <v>168</v>
      </c>
      <c r="E698" s="165" t="s">
        <v>3</v>
      </c>
      <c r="F698" s="166" t="s">
        <v>1332</v>
      </c>
      <c r="H698" s="167">
        <v>290</v>
      </c>
      <c r="I698" s="168"/>
      <c r="L698" s="164"/>
      <c r="M698" s="169"/>
      <c r="N698" s="170"/>
      <c r="O698" s="170"/>
      <c r="P698" s="170"/>
      <c r="Q698" s="170"/>
      <c r="R698" s="170"/>
      <c r="S698" s="170"/>
      <c r="T698" s="171"/>
      <c r="AT698" s="165" t="s">
        <v>168</v>
      </c>
      <c r="AU698" s="165" t="s">
        <v>92</v>
      </c>
      <c r="AV698" s="14" t="s">
        <v>92</v>
      </c>
      <c r="AW698" s="14" t="s">
        <v>32</v>
      </c>
      <c r="AX698" s="14" t="s">
        <v>78</v>
      </c>
      <c r="AY698" s="165" t="s">
        <v>157</v>
      </c>
    </row>
    <row r="699" spans="1:65" s="2" customFormat="1" ht="16.5" customHeight="1" x14ac:dyDescent="0.2">
      <c r="A699" s="32"/>
      <c r="B699" s="137"/>
      <c r="C699" s="172" t="s">
        <v>1333</v>
      </c>
      <c r="D699" s="172" t="s">
        <v>215</v>
      </c>
      <c r="E699" s="173" t="s">
        <v>1334</v>
      </c>
      <c r="F699" s="174" t="s">
        <v>1335</v>
      </c>
      <c r="G699" s="175" t="s">
        <v>231</v>
      </c>
      <c r="H699" s="176">
        <v>290</v>
      </c>
      <c r="I699" s="177"/>
      <c r="J699" s="178">
        <f>ROUND(I699*H699,2)</f>
        <v>0</v>
      </c>
      <c r="K699" s="174" t="s">
        <v>163</v>
      </c>
      <c r="L699" s="179"/>
      <c r="M699" s="180" t="s">
        <v>3</v>
      </c>
      <c r="N699" s="181" t="s">
        <v>42</v>
      </c>
      <c r="O699" s="53"/>
      <c r="P699" s="147">
        <f>O699*H699</f>
        <v>0</v>
      </c>
      <c r="Q699" s="147">
        <v>0</v>
      </c>
      <c r="R699" s="147">
        <f>Q699*H699</f>
        <v>0</v>
      </c>
      <c r="S699" s="147">
        <v>0</v>
      </c>
      <c r="T699" s="148">
        <f>S699*H699</f>
        <v>0</v>
      </c>
      <c r="U699" s="32"/>
      <c r="V699" s="32"/>
      <c r="W699" s="32"/>
      <c r="X699" s="32"/>
      <c r="Y699" s="32"/>
      <c r="Z699" s="32"/>
      <c r="AA699" s="32"/>
      <c r="AB699" s="32"/>
      <c r="AC699" s="32"/>
      <c r="AD699" s="32"/>
      <c r="AE699" s="32"/>
      <c r="AR699" s="149" t="s">
        <v>349</v>
      </c>
      <c r="AT699" s="149" t="s">
        <v>215</v>
      </c>
      <c r="AU699" s="149" t="s">
        <v>92</v>
      </c>
      <c r="AY699" s="17" t="s">
        <v>157</v>
      </c>
      <c r="BE699" s="150">
        <f>IF(N699="základní",J699,0)</f>
        <v>0</v>
      </c>
      <c r="BF699" s="150">
        <f>IF(N699="snížená",J699,0)</f>
        <v>0</v>
      </c>
      <c r="BG699" s="150">
        <f>IF(N699="zákl. přenesená",J699,0)</f>
        <v>0</v>
      </c>
      <c r="BH699" s="150">
        <f>IF(N699="sníž. přenesená",J699,0)</f>
        <v>0</v>
      </c>
      <c r="BI699" s="150">
        <f>IF(N699="nulová",J699,0)</f>
        <v>0</v>
      </c>
      <c r="BJ699" s="17" t="s">
        <v>92</v>
      </c>
      <c r="BK699" s="150">
        <f>ROUND(I699*H699,2)</f>
        <v>0</v>
      </c>
      <c r="BL699" s="17" t="s">
        <v>255</v>
      </c>
      <c r="BM699" s="149" t="s">
        <v>1336</v>
      </c>
    </row>
    <row r="700" spans="1:65" s="2" customFormat="1" ht="16.5" customHeight="1" x14ac:dyDescent="0.2">
      <c r="A700" s="32"/>
      <c r="B700" s="137"/>
      <c r="C700" s="138" t="s">
        <v>1337</v>
      </c>
      <c r="D700" s="138" t="s">
        <v>159</v>
      </c>
      <c r="E700" s="139" t="s">
        <v>1338</v>
      </c>
      <c r="F700" s="140" t="s">
        <v>1339</v>
      </c>
      <c r="G700" s="141" t="s">
        <v>341</v>
      </c>
      <c r="H700" s="142">
        <v>11</v>
      </c>
      <c r="I700" s="143"/>
      <c r="J700" s="144">
        <f>ROUND(I700*H700,2)</f>
        <v>0</v>
      </c>
      <c r="K700" s="140" t="s">
        <v>163</v>
      </c>
      <c r="L700" s="33"/>
      <c r="M700" s="145" t="s">
        <v>3</v>
      </c>
      <c r="N700" s="146" t="s">
        <v>42</v>
      </c>
      <c r="O700" s="53"/>
      <c r="P700" s="147">
        <f>O700*H700</f>
        <v>0</v>
      </c>
      <c r="Q700" s="147">
        <v>0</v>
      </c>
      <c r="R700" s="147">
        <f>Q700*H700</f>
        <v>0</v>
      </c>
      <c r="S700" s="147">
        <v>5.0000000000000001E-3</v>
      </c>
      <c r="T700" s="148">
        <f>S700*H700</f>
        <v>5.5E-2</v>
      </c>
      <c r="U700" s="32"/>
      <c r="V700" s="32"/>
      <c r="W700" s="32"/>
      <c r="X700" s="32"/>
      <c r="Y700" s="32"/>
      <c r="Z700" s="32"/>
      <c r="AA700" s="32"/>
      <c r="AB700" s="32"/>
      <c r="AC700" s="32"/>
      <c r="AD700" s="32"/>
      <c r="AE700" s="32"/>
      <c r="AR700" s="149" t="s">
        <v>255</v>
      </c>
      <c r="AT700" s="149" t="s">
        <v>159</v>
      </c>
      <c r="AU700" s="149" t="s">
        <v>92</v>
      </c>
      <c r="AY700" s="17" t="s">
        <v>157</v>
      </c>
      <c r="BE700" s="150">
        <f>IF(N700="základní",J700,0)</f>
        <v>0</v>
      </c>
      <c r="BF700" s="150">
        <f>IF(N700="snížená",J700,0)</f>
        <v>0</v>
      </c>
      <c r="BG700" s="150">
        <f>IF(N700="zákl. přenesená",J700,0)</f>
        <v>0</v>
      </c>
      <c r="BH700" s="150">
        <f>IF(N700="sníž. přenesená",J700,0)</f>
        <v>0</v>
      </c>
      <c r="BI700" s="150">
        <f>IF(N700="nulová",J700,0)</f>
        <v>0</v>
      </c>
      <c r="BJ700" s="17" t="s">
        <v>92</v>
      </c>
      <c r="BK700" s="150">
        <f>ROUND(I700*H700,2)</f>
        <v>0</v>
      </c>
      <c r="BL700" s="17" t="s">
        <v>255</v>
      </c>
      <c r="BM700" s="149" t="s">
        <v>1340</v>
      </c>
    </row>
    <row r="701" spans="1:65" s="2" customFormat="1" x14ac:dyDescent="0.2">
      <c r="A701" s="32"/>
      <c r="B701" s="33"/>
      <c r="C701" s="32"/>
      <c r="D701" s="151" t="s">
        <v>166</v>
      </c>
      <c r="E701" s="32"/>
      <c r="F701" s="152" t="s">
        <v>1341</v>
      </c>
      <c r="G701" s="32"/>
      <c r="H701" s="32"/>
      <c r="I701" s="153"/>
      <c r="J701" s="32"/>
      <c r="K701" s="32"/>
      <c r="L701" s="33"/>
      <c r="M701" s="154"/>
      <c r="N701" s="155"/>
      <c r="O701" s="53"/>
      <c r="P701" s="53"/>
      <c r="Q701" s="53"/>
      <c r="R701" s="53"/>
      <c r="S701" s="53"/>
      <c r="T701" s="54"/>
      <c r="U701" s="32"/>
      <c r="V701" s="32"/>
      <c r="W701" s="32"/>
      <c r="X701" s="32"/>
      <c r="Y701" s="32"/>
      <c r="Z701" s="32"/>
      <c r="AA701" s="32"/>
      <c r="AB701" s="32"/>
      <c r="AC701" s="32"/>
      <c r="AD701" s="32"/>
      <c r="AE701" s="32"/>
      <c r="AT701" s="17" t="s">
        <v>166</v>
      </c>
      <c r="AU701" s="17" t="s">
        <v>92</v>
      </c>
    </row>
    <row r="702" spans="1:65" s="14" customFormat="1" x14ac:dyDescent="0.2">
      <c r="B702" s="164"/>
      <c r="D702" s="157" t="s">
        <v>168</v>
      </c>
      <c r="E702" s="165" t="s">
        <v>3</v>
      </c>
      <c r="F702" s="166" t="s">
        <v>1342</v>
      </c>
      <c r="H702" s="167">
        <v>11</v>
      </c>
      <c r="I702" s="168"/>
      <c r="L702" s="164"/>
      <c r="M702" s="169"/>
      <c r="N702" s="170"/>
      <c r="O702" s="170"/>
      <c r="P702" s="170"/>
      <c r="Q702" s="170"/>
      <c r="R702" s="170"/>
      <c r="S702" s="170"/>
      <c r="T702" s="171"/>
      <c r="AT702" s="165" t="s">
        <v>168</v>
      </c>
      <c r="AU702" s="165" t="s">
        <v>92</v>
      </c>
      <c r="AV702" s="14" t="s">
        <v>92</v>
      </c>
      <c r="AW702" s="14" t="s">
        <v>32</v>
      </c>
      <c r="AX702" s="14" t="s">
        <v>78</v>
      </c>
      <c r="AY702" s="165" t="s">
        <v>157</v>
      </c>
    </row>
    <row r="703" spans="1:65" s="2" customFormat="1" ht="21.75" customHeight="1" x14ac:dyDescent="0.2">
      <c r="A703" s="32"/>
      <c r="B703" s="137"/>
      <c r="C703" s="138" t="s">
        <v>1343</v>
      </c>
      <c r="D703" s="138" t="s">
        <v>159</v>
      </c>
      <c r="E703" s="139" t="s">
        <v>1344</v>
      </c>
      <c r="F703" s="140" t="s">
        <v>1345</v>
      </c>
      <c r="G703" s="141" t="s">
        <v>231</v>
      </c>
      <c r="H703" s="142">
        <v>68</v>
      </c>
      <c r="I703" s="143"/>
      <c r="J703" s="144">
        <f>ROUND(I703*H703,2)</f>
        <v>0</v>
      </c>
      <c r="K703" s="140" t="s">
        <v>163</v>
      </c>
      <c r="L703" s="33"/>
      <c r="M703" s="145" t="s">
        <v>3</v>
      </c>
      <c r="N703" s="146" t="s">
        <v>42</v>
      </c>
      <c r="O703" s="53"/>
      <c r="P703" s="147">
        <f>O703*H703</f>
        <v>0</v>
      </c>
      <c r="Q703" s="147">
        <v>0</v>
      </c>
      <c r="R703" s="147">
        <f>Q703*H703</f>
        <v>0</v>
      </c>
      <c r="S703" s="147">
        <v>0</v>
      </c>
      <c r="T703" s="148">
        <f>S703*H703</f>
        <v>0</v>
      </c>
      <c r="U703" s="32"/>
      <c r="V703" s="32"/>
      <c r="W703" s="32"/>
      <c r="X703" s="32"/>
      <c r="Y703" s="32"/>
      <c r="Z703" s="32"/>
      <c r="AA703" s="32"/>
      <c r="AB703" s="32"/>
      <c r="AC703" s="32"/>
      <c r="AD703" s="32"/>
      <c r="AE703" s="32"/>
      <c r="AR703" s="149" t="s">
        <v>255</v>
      </c>
      <c r="AT703" s="149" t="s">
        <v>159</v>
      </c>
      <c r="AU703" s="149" t="s">
        <v>92</v>
      </c>
      <c r="AY703" s="17" t="s">
        <v>157</v>
      </c>
      <c r="BE703" s="150">
        <f>IF(N703="základní",J703,0)</f>
        <v>0</v>
      </c>
      <c r="BF703" s="150">
        <f>IF(N703="snížená",J703,0)</f>
        <v>0</v>
      </c>
      <c r="BG703" s="150">
        <f>IF(N703="zákl. přenesená",J703,0)</f>
        <v>0</v>
      </c>
      <c r="BH703" s="150">
        <f>IF(N703="sníž. přenesená",J703,0)</f>
        <v>0</v>
      </c>
      <c r="BI703" s="150">
        <f>IF(N703="nulová",J703,0)</f>
        <v>0</v>
      </c>
      <c r="BJ703" s="17" t="s">
        <v>92</v>
      </c>
      <c r="BK703" s="150">
        <f>ROUND(I703*H703,2)</f>
        <v>0</v>
      </c>
      <c r="BL703" s="17" t="s">
        <v>255</v>
      </c>
      <c r="BM703" s="149" t="s">
        <v>1346</v>
      </c>
    </row>
    <row r="704" spans="1:65" s="2" customFormat="1" x14ac:dyDescent="0.2">
      <c r="A704" s="32"/>
      <c r="B704" s="33"/>
      <c r="C704" s="32"/>
      <c r="D704" s="151" t="s">
        <v>166</v>
      </c>
      <c r="E704" s="32"/>
      <c r="F704" s="152" t="s">
        <v>1347</v>
      </c>
      <c r="G704" s="32"/>
      <c r="H704" s="32"/>
      <c r="I704" s="153"/>
      <c r="J704" s="32"/>
      <c r="K704" s="32"/>
      <c r="L704" s="33"/>
      <c r="M704" s="154"/>
      <c r="N704" s="155"/>
      <c r="O704" s="53"/>
      <c r="P704" s="53"/>
      <c r="Q704" s="53"/>
      <c r="R704" s="53"/>
      <c r="S704" s="53"/>
      <c r="T704" s="54"/>
      <c r="U704" s="32"/>
      <c r="V704" s="32"/>
      <c r="W704" s="32"/>
      <c r="X704" s="32"/>
      <c r="Y704" s="32"/>
      <c r="Z704" s="32"/>
      <c r="AA704" s="32"/>
      <c r="AB704" s="32"/>
      <c r="AC704" s="32"/>
      <c r="AD704" s="32"/>
      <c r="AE704" s="32"/>
      <c r="AT704" s="17" t="s">
        <v>166</v>
      </c>
      <c r="AU704" s="17" t="s">
        <v>92</v>
      </c>
    </row>
    <row r="705" spans="1:65" s="2" customFormat="1" ht="16.5" customHeight="1" x14ac:dyDescent="0.2">
      <c r="A705" s="32"/>
      <c r="B705" s="137"/>
      <c r="C705" s="172" t="s">
        <v>1348</v>
      </c>
      <c r="D705" s="172" t="s">
        <v>215</v>
      </c>
      <c r="E705" s="173" t="s">
        <v>1349</v>
      </c>
      <c r="F705" s="174" t="s">
        <v>1350</v>
      </c>
      <c r="G705" s="175" t="s">
        <v>231</v>
      </c>
      <c r="H705" s="176">
        <v>68</v>
      </c>
      <c r="I705" s="177"/>
      <c r="J705" s="178">
        <f>ROUND(I705*H705,2)</f>
        <v>0</v>
      </c>
      <c r="K705" s="174" t="s">
        <v>3</v>
      </c>
      <c r="L705" s="179"/>
      <c r="M705" s="180" t="s">
        <v>3</v>
      </c>
      <c r="N705" s="181" t="s">
        <v>42</v>
      </c>
      <c r="O705" s="53"/>
      <c r="P705" s="147">
        <f>O705*H705</f>
        <v>0</v>
      </c>
      <c r="Q705" s="147">
        <v>1.0999999999999999E-2</v>
      </c>
      <c r="R705" s="147">
        <f>Q705*H705</f>
        <v>0.748</v>
      </c>
      <c r="S705" s="147">
        <v>0</v>
      </c>
      <c r="T705" s="148">
        <f>S705*H705</f>
        <v>0</v>
      </c>
      <c r="U705" s="32"/>
      <c r="V705" s="32"/>
      <c r="W705" s="32"/>
      <c r="X705" s="32"/>
      <c r="Y705" s="32"/>
      <c r="Z705" s="32"/>
      <c r="AA705" s="32"/>
      <c r="AB705" s="32"/>
      <c r="AC705" s="32"/>
      <c r="AD705" s="32"/>
      <c r="AE705" s="32"/>
      <c r="AR705" s="149" t="s">
        <v>349</v>
      </c>
      <c r="AT705" s="149" t="s">
        <v>215</v>
      </c>
      <c r="AU705" s="149" t="s">
        <v>92</v>
      </c>
      <c r="AY705" s="17" t="s">
        <v>157</v>
      </c>
      <c r="BE705" s="150">
        <f>IF(N705="základní",J705,0)</f>
        <v>0</v>
      </c>
      <c r="BF705" s="150">
        <f>IF(N705="snížená",J705,0)</f>
        <v>0</v>
      </c>
      <c r="BG705" s="150">
        <f>IF(N705="zákl. přenesená",J705,0)</f>
        <v>0</v>
      </c>
      <c r="BH705" s="150">
        <f>IF(N705="sníž. přenesená",J705,0)</f>
        <v>0</v>
      </c>
      <c r="BI705" s="150">
        <f>IF(N705="nulová",J705,0)</f>
        <v>0</v>
      </c>
      <c r="BJ705" s="17" t="s">
        <v>92</v>
      </c>
      <c r="BK705" s="150">
        <f>ROUND(I705*H705,2)</f>
        <v>0</v>
      </c>
      <c r="BL705" s="17" t="s">
        <v>255</v>
      </c>
      <c r="BM705" s="149" t="s">
        <v>1351</v>
      </c>
    </row>
    <row r="706" spans="1:65" s="209" customFormat="1" ht="16.5" customHeight="1" x14ac:dyDescent="0.2">
      <c r="B706" s="234"/>
      <c r="C706" s="251">
        <v>310</v>
      </c>
      <c r="D706" s="251" t="s">
        <v>159</v>
      </c>
      <c r="E706" s="252" t="s">
        <v>3139</v>
      </c>
      <c r="F706" s="250" t="s">
        <v>3140</v>
      </c>
      <c r="G706" s="253" t="s">
        <v>3125</v>
      </c>
      <c r="H706" s="254"/>
      <c r="I706" s="255"/>
      <c r="J706" s="256">
        <f>ROUND(I706*H706,2)</f>
        <v>0</v>
      </c>
      <c r="K706" s="249" t="s">
        <v>163</v>
      </c>
      <c r="L706" s="213"/>
      <c r="M706" s="257" t="s">
        <v>3</v>
      </c>
      <c r="N706" s="258" t="s">
        <v>42</v>
      </c>
      <c r="P706" s="259">
        <f>O706*H706</f>
        <v>0</v>
      </c>
      <c r="Q706" s="259">
        <v>4.0000000000000003E-5</v>
      </c>
      <c r="R706" s="259">
        <f>Q706*H706</f>
        <v>0</v>
      </c>
      <c r="S706" s="259">
        <v>0</v>
      </c>
      <c r="T706" s="260">
        <f>S706*H706</f>
        <v>0</v>
      </c>
      <c r="AR706" s="261" t="s">
        <v>255</v>
      </c>
      <c r="AT706" s="261" t="s">
        <v>159</v>
      </c>
      <c r="AU706" s="261" t="s">
        <v>92</v>
      </c>
      <c r="AY706" s="242" t="s">
        <v>157</v>
      </c>
      <c r="BE706" s="243">
        <f>IF(N706="základní",J706,0)</f>
        <v>0</v>
      </c>
      <c r="BF706" s="243">
        <f>IF(N706="snížená",J706,0)</f>
        <v>0</v>
      </c>
      <c r="BG706" s="243">
        <f>IF(N706="zákl. přenesená",J706,0)</f>
        <v>0</v>
      </c>
      <c r="BH706" s="243">
        <f>IF(N706="sníž. přenesená",J706,0)</f>
        <v>0</v>
      </c>
      <c r="BI706" s="243">
        <f>IF(N706="nulová",J706,0)</f>
        <v>0</v>
      </c>
      <c r="BJ706" s="242" t="s">
        <v>92</v>
      </c>
      <c r="BK706" s="243">
        <f>ROUND(I706*H706,2)</f>
        <v>0</v>
      </c>
      <c r="BL706" s="242" t="s">
        <v>255</v>
      </c>
      <c r="BM706" s="261" t="s">
        <v>3126</v>
      </c>
    </row>
    <row r="707" spans="1:65" s="12" customFormat="1" ht="22.9" customHeight="1" x14ac:dyDescent="0.2">
      <c r="B707" s="124"/>
      <c r="D707" s="125" t="s">
        <v>69</v>
      </c>
      <c r="E707" s="135" t="s">
        <v>1352</v>
      </c>
      <c r="F707" s="135" t="s">
        <v>1353</v>
      </c>
      <c r="I707" s="127"/>
      <c r="J707" s="136">
        <f>BK707</f>
        <v>0</v>
      </c>
      <c r="L707" s="124"/>
      <c r="M707" s="129"/>
      <c r="N707" s="130"/>
      <c r="O707" s="130"/>
      <c r="P707" s="131">
        <f>SUM(P708:P723)</f>
        <v>0</v>
      </c>
      <c r="Q707" s="130"/>
      <c r="R707" s="131">
        <f>SUM(R708:R723)</f>
        <v>0.26102999999999998</v>
      </c>
      <c r="S707" s="130"/>
      <c r="T707" s="132">
        <f>SUM(T708:T723)</f>
        <v>3.42</v>
      </c>
      <c r="AR707" s="125" t="s">
        <v>92</v>
      </c>
      <c r="AT707" s="133" t="s">
        <v>69</v>
      </c>
      <c r="AU707" s="133" t="s">
        <v>78</v>
      </c>
      <c r="AY707" s="125" t="s">
        <v>157</v>
      </c>
      <c r="BK707" s="134">
        <f>SUM(BK708:BK723)</f>
        <v>0</v>
      </c>
    </row>
    <row r="708" spans="1:65" s="2" customFormat="1" ht="16.5" customHeight="1" x14ac:dyDescent="0.2">
      <c r="A708" s="32"/>
      <c r="B708" s="137"/>
      <c r="C708" s="138" t="s">
        <v>1354</v>
      </c>
      <c r="D708" s="138" t="s">
        <v>159</v>
      </c>
      <c r="E708" s="139" t="s">
        <v>1355</v>
      </c>
      <c r="F708" s="140" t="s">
        <v>1356</v>
      </c>
      <c r="G708" s="141" t="s">
        <v>341</v>
      </c>
      <c r="H708" s="142">
        <v>1</v>
      </c>
      <c r="I708" s="143"/>
      <c r="J708" s="144">
        <f>ROUND(I708*H708,2)</f>
        <v>0</v>
      </c>
      <c r="K708" s="140" t="s">
        <v>3</v>
      </c>
      <c r="L708" s="33"/>
      <c r="M708" s="145" t="s">
        <v>3</v>
      </c>
      <c r="N708" s="146" t="s">
        <v>42</v>
      </c>
      <c r="O708" s="53"/>
      <c r="P708" s="147">
        <f>O708*H708</f>
        <v>0</v>
      </c>
      <c r="Q708" s="147">
        <v>0</v>
      </c>
      <c r="R708" s="147">
        <f>Q708*H708</f>
        <v>0</v>
      </c>
      <c r="S708" s="147">
        <v>0</v>
      </c>
      <c r="T708" s="148">
        <f>S708*H708</f>
        <v>0</v>
      </c>
      <c r="U708" s="32"/>
      <c r="V708" s="32"/>
      <c r="W708" s="32"/>
      <c r="X708" s="32"/>
      <c r="Y708" s="32"/>
      <c r="Z708" s="32"/>
      <c r="AA708" s="32"/>
      <c r="AB708" s="32"/>
      <c r="AC708" s="32"/>
      <c r="AD708" s="32"/>
      <c r="AE708" s="32"/>
      <c r="AR708" s="149" t="s">
        <v>255</v>
      </c>
      <c r="AT708" s="149" t="s">
        <v>159</v>
      </c>
      <c r="AU708" s="149" t="s">
        <v>92</v>
      </c>
      <c r="AY708" s="17" t="s">
        <v>157</v>
      </c>
      <c r="BE708" s="150">
        <f>IF(N708="základní",J708,0)</f>
        <v>0</v>
      </c>
      <c r="BF708" s="150">
        <f>IF(N708="snížená",J708,0)</f>
        <v>0</v>
      </c>
      <c r="BG708" s="150">
        <f>IF(N708="zákl. přenesená",J708,0)</f>
        <v>0</v>
      </c>
      <c r="BH708" s="150">
        <f>IF(N708="sníž. přenesená",J708,0)</f>
        <v>0</v>
      </c>
      <c r="BI708" s="150">
        <f>IF(N708="nulová",J708,0)</f>
        <v>0</v>
      </c>
      <c r="BJ708" s="17" t="s">
        <v>92</v>
      </c>
      <c r="BK708" s="150">
        <f>ROUND(I708*H708,2)</f>
        <v>0</v>
      </c>
      <c r="BL708" s="17" t="s">
        <v>255</v>
      </c>
      <c r="BM708" s="149" t="s">
        <v>1357</v>
      </c>
    </row>
    <row r="709" spans="1:65" s="2" customFormat="1" ht="16.5" customHeight="1" x14ac:dyDescent="0.2">
      <c r="A709" s="32"/>
      <c r="B709" s="137"/>
      <c r="C709" s="138" t="s">
        <v>1358</v>
      </c>
      <c r="D709" s="138" t="s">
        <v>159</v>
      </c>
      <c r="E709" s="139" t="s">
        <v>1359</v>
      </c>
      <c r="F709" s="140" t="s">
        <v>1360</v>
      </c>
      <c r="G709" s="141" t="s">
        <v>231</v>
      </c>
      <c r="H709" s="142">
        <v>20.7</v>
      </c>
      <c r="I709" s="143"/>
      <c r="J709" s="144">
        <f>ROUND(I709*H709,2)</f>
        <v>0</v>
      </c>
      <c r="K709" s="140" t="s">
        <v>3</v>
      </c>
      <c r="L709" s="33"/>
      <c r="M709" s="145" t="s">
        <v>3</v>
      </c>
      <c r="N709" s="146" t="s">
        <v>42</v>
      </c>
      <c r="O709" s="53"/>
      <c r="P709" s="147">
        <f>O709*H709</f>
        <v>0</v>
      </c>
      <c r="Q709" s="147">
        <v>0</v>
      </c>
      <c r="R709" s="147">
        <f>Q709*H709</f>
        <v>0</v>
      </c>
      <c r="S709" s="147">
        <v>0</v>
      </c>
      <c r="T709" s="148">
        <f>S709*H709</f>
        <v>0</v>
      </c>
      <c r="U709" s="32"/>
      <c r="V709" s="32"/>
      <c r="W709" s="32"/>
      <c r="X709" s="32"/>
      <c r="Y709" s="32"/>
      <c r="Z709" s="32"/>
      <c r="AA709" s="32"/>
      <c r="AB709" s="32"/>
      <c r="AC709" s="32"/>
      <c r="AD709" s="32"/>
      <c r="AE709" s="32"/>
      <c r="AR709" s="149" t="s">
        <v>255</v>
      </c>
      <c r="AT709" s="149" t="s">
        <v>159</v>
      </c>
      <c r="AU709" s="149" t="s">
        <v>92</v>
      </c>
      <c r="AY709" s="17" t="s">
        <v>157</v>
      </c>
      <c r="BE709" s="150">
        <f>IF(N709="základní",J709,0)</f>
        <v>0</v>
      </c>
      <c r="BF709" s="150">
        <f>IF(N709="snížená",J709,0)</f>
        <v>0</v>
      </c>
      <c r="BG709" s="150">
        <f>IF(N709="zákl. přenesená",J709,0)</f>
        <v>0</v>
      </c>
      <c r="BH709" s="150">
        <f>IF(N709="sníž. přenesená",J709,0)</f>
        <v>0</v>
      </c>
      <c r="BI709" s="150">
        <f>IF(N709="nulová",J709,0)</f>
        <v>0</v>
      </c>
      <c r="BJ709" s="17" t="s">
        <v>92</v>
      </c>
      <c r="BK709" s="150">
        <f>ROUND(I709*H709,2)</f>
        <v>0</v>
      </c>
      <c r="BL709" s="17" t="s">
        <v>255</v>
      </c>
      <c r="BM709" s="149" t="s">
        <v>1361</v>
      </c>
    </row>
    <row r="710" spans="1:65" s="14" customFormat="1" x14ac:dyDescent="0.2">
      <c r="B710" s="164"/>
      <c r="D710" s="157" t="s">
        <v>168</v>
      </c>
      <c r="E710" s="165" t="s">
        <v>3</v>
      </c>
      <c r="F710" s="166" t="s">
        <v>1362</v>
      </c>
      <c r="H710" s="167">
        <v>20.7</v>
      </c>
      <c r="I710" s="168"/>
      <c r="L710" s="164"/>
      <c r="M710" s="169"/>
      <c r="N710" s="170"/>
      <c r="O710" s="170"/>
      <c r="P710" s="170"/>
      <c r="Q710" s="170"/>
      <c r="R710" s="170"/>
      <c r="S710" s="170"/>
      <c r="T710" s="171"/>
      <c r="AT710" s="165" t="s">
        <v>168</v>
      </c>
      <c r="AU710" s="165" t="s">
        <v>92</v>
      </c>
      <c r="AV710" s="14" t="s">
        <v>92</v>
      </c>
      <c r="AW710" s="14" t="s">
        <v>32</v>
      </c>
      <c r="AX710" s="14" t="s">
        <v>78</v>
      </c>
      <c r="AY710" s="165" t="s">
        <v>157</v>
      </c>
    </row>
    <row r="711" spans="1:65" s="2" customFormat="1" ht="16.5" customHeight="1" x14ac:dyDescent="0.2">
      <c r="A711" s="32"/>
      <c r="B711" s="137"/>
      <c r="C711" s="138" t="s">
        <v>1363</v>
      </c>
      <c r="D711" s="138" t="s">
        <v>159</v>
      </c>
      <c r="E711" s="139" t="s">
        <v>1364</v>
      </c>
      <c r="F711" s="140" t="s">
        <v>1365</v>
      </c>
      <c r="G711" s="141" t="s">
        <v>231</v>
      </c>
      <c r="H711" s="142">
        <v>380</v>
      </c>
      <c r="I711" s="143"/>
      <c r="J711" s="144">
        <f>ROUND(I711*H711,2)</f>
        <v>0</v>
      </c>
      <c r="K711" s="140" t="s">
        <v>3</v>
      </c>
      <c r="L711" s="33"/>
      <c r="M711" s="145" t="s">
        <v>3</v>
      </c>
      <c r="N711" s="146" t="s">
        <v>42</v>
      </c>
      <c r="O711" s="53"/>
      <c r="P711" s="147">
        <f>O711*H711</f>
        <v>0</v>
      </c>
      <c r="Q711" s="147">
        <v>0</v>
      </c>
      <c r="R711" s="147">
        <f>Q711*H711</f>
        <v>0</v>
      </c>
      <c r="S711" s="147">
        <v>0</v>
      </c>
      <c r="T711" s="148">
        <f>S711*H711</f>
        <v>0</v>
      </c>
      <c r="U711" s="32"/>
      <c r="V711" s="32"/>
      <c r="W711" s="32"/>
      <c r="X711" s="32"/>
      <c r="Y711" s="32"/>
      <c r="Z711" s="32"/>
      <c r="AA711" s="32"/>
      <c r="AB711" s="32"/>
      <c r="AC711" s="32"/>
      <c r="AD711" s="32"/>
      <c r="AE711" s="32"/>
      <c r="AR711" s="149" t="s">
        <v>255</v>
      </c>
      <c r="AT711" s="149" t="s">
        <v>159</v>
      </c>
      <c r="AU711" s="149" t="s">
        <v>92</v>
      </c>
      <c r="AY711" s="17" t="s">
        <v>157</v>
      </c>
      <c r="BE711" s="150">
        <f>IF(N711="základní",J711,0)</f>
        <v>0</v>
      </c>
      <c r="BF711" s="150">
        <f>IF(N711="snížená",J711,0)</f>
        <v>0</v>
      </c>
      <c r="BG711" s="150">
        <f>IF(N711="zákl. přenesená",J711,0)</f>
        <v>0</v>
      </c>
      <c r="BH711" s="150">
        <f>IF(N711="sníž. přenesená",J711,0)</f>
        <v>0</v>
      </c>
      <c r="BI711" s="150">
        <f>IF(N711="nulová",J711,0)</f>
        <v>0</v>
      </c>
      <c r="BJ711" s="17" t="s">
        <v>92</v>
      </c>
      <c r="BK711" s="150">
        <f>ROUND(I711*H711,2)</f>
        <v>0</v>
      </c>
      <c r="BL711" s="17" t="s">
        <v>255</v>
      </c>
      <c r="BM711" s="149" t="s">
        <v>1366</v>
      </c>
    </row>
    <row r="712" spans="1:65" s="14" customFormat="1" x14ac:dyDescent="0.2">
      <c r="B712" s="164"/>
      <c r="D712" s="157" t="s">
        <v>168</v>
      </c>
      <c r="E712" s="165" t="s">
        <v>3</v>
      </c>
      <c r="F712" s="166" t="s">
        <v>1367</v>
      </c>
      <c r="H712" s="167">
        <v>380</v>
      </c>
      <c r="I712" s="168"/>
      <c r="L712" s="164"/>
      <c r="M712" s="169"/>
      <c r="N712" s="170"/>
      <c r="O712" s="170"/>
      <c r="P712" s="170"/>
      <c r="Q712" s="170"/>
      <c r="R712" s="170"/>
      <c r="S712" s="170"/>
      <c r="T712" s="171"/>
      <c r="AT712" s="165" t="s">
        <v>168</v>
      </c>
      <c r="AU712" s="165" t="s">
        <v>92</v>
      </c>
      <c r="AV712" s="14" t="s">
        <v>92</v>
      </c>
      <c r="AW712" s="14" t="s">
        <v>32</v>
      </c>
      <c r="AX712" s="14" t="s">
        <v>78</v>
      </c>
      <c r="AY712" s="165" t="s">
        <v>157</v>
      </c>
    </row>
    <row r="713" spans="1:65" s="2" customFormat="1" ht="16.5" customHeight="1" x14ac:dyDescent="0.2">
      <c r="A713" s="32"/>
      <c r="B713" s="137"/>
      <c r="C713" s="138" t="s">
        <v>1368</v>
      </c>
      <c r="D713" s="138" t="s">
        <v>159</v>
      </c>
      <c r="E713" s="139" t="s">
        <v>1369</v>
      </c>
      <c r="F713" s="140" t="s">
        <v>1370</v>
      </c>
      <c r="G713" s="141" t="s">
        <v>1371</v>
      </c>
      <c r="H713" s="142">
        <v>2600</v>
      </c>
      <c r="I713" s="143"/>
      <c r="J713" s="144">
        <f>ROUND(I713*H713,2)</f>
        <v>0</v>
      </c>
      <c r="K713" s="140" t="s">
        <v>3</v>
      </c>
      <c r="L713" s="33"/>
      <c r="M713" s="145" t="s">
        <v>3</v>
      </c>
      <c r="N713" s="146" t="s">
        <v>42</v>
      </c>
      <c r="O713" s="53"/>
      <c r="P713" s="147">
        <f>O713*H713</f>
        <v>0</v>
      </c>
      <c r="Q713" s="147">
        <v>0</v>
      </c>
      <c r="R713" s="147">
        <f>Q713*H713</f>
        <v>0</v>
      </c>
      <c r="S713" s="147">
        <v>0</v>
      </c>
      <c r="T713" s="148">
        <f>S713*H713</f>
        <v>0</v>
      </c>
      <c r="U713" s="32"/>
      <c r="V713" s="32"/>
      <c r="W713" s="32"/>
      <c r="X713" s="32"/>
      <c r="Y713" s="32"/>
      <c r="Z713" s="32"/>
      <c r="AA713" s="32"/>
      <c r="AB713" s="32"/>
      <c r="AC713" s="32"/>
      <c r="AD713" s="32"/>
      <c r="AE713" s="32"/>
      <c r="AR713" s="149" t="s">
        <v>255</v>
      </c>
      <c r="AT713" s="149" t="s">
        <v>159</v>
      </c>
      <c r="AU713" s="149" t="s">
        <v>92</v>
      </c>
      <c r="AY713" s="17" t="s">
        <v>157</v>
      </c>
      <c r="BE713" s="150">
        <f>IF(N713="základní",J713,0)</f>
        <v>0</v>
      </c>
      <c r="BF713" s="150">
        <f>IF(N713="snížená",J713,0)</f>
        <v>0</v>
      </c>
      <c r="BG713" s="150">
        <f>IF(N713="zákl. přenesená",J713,0)</f>
        <v>0</v>
      </c>
      <c r="BH713" s="150">
        <f>IF(N713="sníž. přenesená",J713,0)</f>
        <v>0</v>
      </c>
      <c r="BI713" s="150">
        <f>IF(N713="nulová",J713,0)</f>
        <v>0</v>
      </c>
      <c r="BJ713" s="17" t="s">
        <v>92</v>
      </c>
      <c r="BK713" s="150">
        <f>ROUND(I713*H713,2)</f>
        <v>0</v>
      </c>
      <c r="BL713" s="17" t="s">
        <v>255</v>
      </c>
      <c r="BM713" s="149" t="s">
        <v>1372</v>
      </c>
    </row>
    <row r="714" spans="1:65" s="2" customFormat="1" ht="16.5" customHeight="1" x14ac:dyDescent="0.2">
      <c r="A714" s="32"/>
      <c r="B714" s="137"/>
      <c r="C714" s="138" t="s">
        <v>1373</v>
      </c>
      <c r="D714" s="138" t="s">
        <v>159</v>
      </c>
      <c r="E714" s="139" t="s">
        <v>1374</v>
      </c>
      <c r="F714" s="140" t="s">
        <v>1375</v>
      </c>
      <c r="G714" s="141" t="s">
        <v>1371</v>
      </c>
      <c r="H714" s="142">
        <v>5400</v>
      </c>
      <c r="I714" s="143"/>
      <c r="J714" s="144">
        <f>ROUND(I714*H714,2)</f>
        <v>0</v>
      </c>
      <c r="K714" s="140" t="s">
        <v>3</v>
      </c>
      <c r="L714" s="33"/>
      <c r="M714" s="145" t="s">
        <v>3</v>
      </c>
      <c r="N714" s="146" t="s">
        <v>42</v>
      </c>
      <c r="O714" s="53"/>
      <c r="P714" s="147">
        <f>O714*H714</f>
        <v>0</v>
      </c>
      <c r="Q714" s="147">
        <v>0</v>
      </c>
      <c r="R714" s="147">
        <f>Q714*H714</f>
        <v>0</v>
      </c>
      <c r="S714" s="147">
        <v>0</v>
      </c>
      <c r="T714" s="148">
        <f>S714*H714</f>
        <v>0</v>
      </c>
      <c r="U714" s="32"/>
      <c r="V714" s="32"/>
      <c r="W714" s="32"/>
      <c r="X714" s="32"/>
      <c r="Y714" s="32"/>
      <c r="Z714" s="32"/>
      <c r="AA714" s="32"/>
      <c r="AB714" s="32"/>
      <c r="AC714" s="32"/>
      <c r="AD714" s="32"/>
      <c r="AE714" s="32"/>
      <c r="AR714" s="149" t="s">
        <v>255</v>
      </c>
      <c r="AT714" s="149" t="s">
        <v>159</v>
      </c>
      <c r="AU714" s="149" t="s">
        <v>92</v>
      </c>
      <c r="AY714" s="17" t="s">
        <v>157</v>
      </c>
      <c r="BE714" s="150">
        <f>IF(N714="základní",J714,0)</f>
        <v>0</v>
      </c>
      <c r="BF714" s="150">
        <f>IF(N714="snížená",J714,0)</f>
        <v>0</v>
      </c>
      <c r="BG714" s="150">
        <f>IF(N714="zákl. přenesená",J714,0)</f>
        <v>0</v>
      </c>
      <c r="BH714" s="150">
        <f>IF(N714="sníž. přenesená",J714,0)</f>
        <v>0</v>
      </c>
      <c r="BI714" s="150">
        <f>IF(N714="nulová",J714,0)</f>
        <v>0</v>
      </c>
      <c r="BJ714" s="17" t="s">
        <v>92</v>
      </c>
      <c r="BK714" s="150">
        <f>ROUND(I714*H714,2)</f>
        <v>0</v>
      </c>
      <c r="BL714" s="17" t="s">
        <v>255</v>
      </c>
      <c r="BM714" s="149" t="s">
        <v>1376</v>
      </c>
    </row>
    <row r="715" spans="1:65" s="14" customFormat="1" x14ac:dyDescent="0.2">
      <c r="B715" s="164"/>
      <c r="D715" s="157" t="s">
        <v>168</v>
      </c>
      <c r="E715" s="165" t="s">
        <v>3</v>
      </c>
      <c r="F715" s="166" t="s">
        <v>1377</v>
      </c>
      <c r="H715" s="167">
        <v>5400</v>
      </c>
      <c r="I715" s="168"/>
      <c r="L715" s="164"/>
      <c r="M715" s="169"/>
      <c r="N715" s="170"/>
      <c r="O715" s="170"/>
      <c r="P715" s="170"/>
      <c r="Q715" s="170"/>
      <c r="R715" s="170"/>
      <c r="S715" s="170"/>
      <c r="T715" s="171"/>
      <c r="AT715" s="165" t="s">
        <v>168</v>
      </c>
      <c r="AU715" s="165" t="s">
        <v>92</v>
      </c>
      <c r="AV715" s="14" t="s">
        <v>92</v>
      </c>
      <c r="AW715" s="14" t="s">
        <v>32</v>
      </c>
      <c r="AX715" s="14" t="s">
        <v>78</v>
      </c>
      <c r="AY715" s="165" t="s">
        <v>157</v>
      </c>
    </row>
    <row r="716" spans="1:65" s="2" customFormat="1" ht="16.5" customHeight="1" x14ac:dyDescent="0.2">
      <c r="A716" s="32"/>
      <c r="B716" s="137"/>
      <c r="C716" s="138" t="s">
        <v>1378</v>
      </c>
      <c r="D716" s="138" t="s">
        <v>159</v>
      </c>
      <c r="E716" s="139" t="s">
        <v>1379</v>
      </c>
      <c r="F716" s="140" t="s">
        <v>1380</v>
      </c>
      <c r="G716" s="141" t="s">
        <v>286</v>
      </c>
      <c r="H716" s="142">
        <v>190</v>
      </c>
      <c r="I716" s="143"/>
      <c r="J716" s="144">
        <f>ROUND(I716*H716,2)</f>
        <v>0</v>
      </c>
      <c r="K716" s="140" t="s">
        <v>163</v>
      </c>
      <c r="L716" s="33"/>
      <c r="M716" s="145" t="s">
        <v>3</v>
      </c>
      <c r="N716" s="146" t="s">
        <v>42</v>
      </c>
      <c r="O716" s="53"/>
      <c r="P716" s="147">
        <f>O716*H716</f>
        <v>0</v>
      </c>
      <c r="Q716" s="147">
        <v>0</v>
      </c>
      <c r="R716" s="147">
        <f>Q716*H716</f>
        <v>0</v>
      </c>
      <c r="S716" s="147">
        <v>1.7999999999999999E-2</v>
      </c>
      <c r="T716" s="148">
        <f>S716*H716</f>
        <v>3.42</v>
      </c>
      <c r="U716" s="32"/>
      <c r="V716" s="32"/>
      <c r="W716" s="32"/>
      <c r="X716" s="32"/>
      <c r="Y716" s="32"/>
      <c r="Z716" s="32"/>
      <c r="AA716" s="32"/>
      <c r="AB716" s="32"/>
      <c r="AC716" s="32"/>
      <c r="AD716" s="32"/>
      <c r="AE716" s="32"/>
      <c r="AR716" s="149" t="s">
        <v>255</v>
      </c>
      <c r="AT716" s="149" t="s">
        <v>159</v>
      </c>
      <c r="AU716" s="149" t="s">
        <v>92</v>
      </c>
      <c r="AY716" s="17" t="s">
        <v>157</v>
      </c>
      <c r="BE716" s="150">
        <f>IF(N716="základní",J716,0)</f>
        <v>0</v>
      </c>
      <c r="BF716" s="150">
        <f>IF(N716="snížená",J716,0)</f>
        <v>0</v>
      </c>
      <c r="BG716" s="150">
        <f>IF(N716="zákl. přenesená",J716,0)</f>
        <v>0</v>
      </c>
      <c r="BH716" s="150">
        <f>IF(N716="sníž. přenesená",J716,0)</f>
        <v>0</v>
      </c>
      <c r="BI716" s="150">
        <f>IF(N716="nulová",J716,0)</f>
        <v>0</v>
      </c>
      <c r="BJ716" s="17" t="s">
        <v>92</v>
      </c>
      <c r="BK716" s="150">
        <f>ROUND(I716*H716,2)</f>
        <v>0</v>
      </c>
      <c r="BL716" s="17" t="s">
        <v>255</v>
      </c>
      <c r="BM716" s="149" t="s">
        <v>1381</v>
      </c>
    </row>
    <row r="717" spans="1:65" s="2" customFormat="1" x14ac:dyDescent="0.2">
      <c r="A717" s="32"/>
      <c r="B717" s="33"/>
      <c r="C717" s="32"/>
      <c r="D717" s="151" t="s">
        <v>166</v>
      </c>
      <c r="E717" s="32"/>
      <c r="F717" s="152" t="s">
        <v>1382</v>
      </c>
      <c r="G717" s="32"/>
      <c r="H717" s="32"/>
      <c r="I717" s="153"/>
      <c r="J717" s="32"/>
      <c r="K717" s="32"/>
      <c r="L717" s="33"/>
      <c r="M717" s="154"/>
      <c r="N717" s="155"/>
      <c r="O717" s="53"/>
      <c r="P717" s="53"/>
      <c r="Q717" s="53"/>
      <c r="R717" s="53"/>
      <c r="S717" s="53"/>
      <c r="T717" s="54"/>
      <c r="U717" s="32"/>
      <c r="V717" s="32"/>
      <c r="W717" s="32"/>
      <c r="X717" s="32"/>
      <c r="Y717" s="32"/>
      <c r="Z717" s="32"/>
      <c r="AA717" s="32"/>
      <c r="AB717" s="32"/>
      <c r="AC717" s="32"/>
      <c r="AD717" s="32"/>
      <c r="AE717" s="32"/>
      <c r="AT717" s="17" t="s">
        <v>166</v>
      </c>
      <c r="AU717" s="17" t="s">
        <v>92</v>
      </c>
    </row>
    <row r="718" spans="1:65" s="13" customFormat="1" ht="22.5" x14ac:dyDescent="0.2">
      <c r="B718" s="156"/>
      <c r="D718" s="157" t="s">
        <v>168</v>
      </c>
      <c r="E718" s="158" t="s">
        <v>3</v>
      </c>
      <c r="F718" s="159" t="s">
        <v>1383</v>
      </c>
      <c r="H718" s="158" t="s">
        <v>3</v>
      </c>
      <c r="I718" s="160"/>
      <c r="L718" s="156"/>
      <c r="M718" s="161"/>
      <c r="N718" s="162"/>
      <c r="O718" s="162"/>
      <c r="P718" s="162"/>
      <c r="Q718" s="162"/>
      <c r="R718" s="162"/>
      <c r="S718" s="162"/>
      <c r="T718" s="163"/>
      <c r="AT718" s="158" t="s">
        <v>168</v>
      </c>
      <c r="AU718" s="158" t="s">
        <v>92</v>
      </c>
      <c r="AV718" s="13" t="s">
        <v>78</v>
      </c>
      <c r="AW718" s="13" t="s">
        <v>32</v>
      </c>
      <c r="AX718" s="13" t="s">
        <v>70</v>
      </c>
      <c r="AY718" s="158" t="s">
        <v>157</v>
      </c>
    </row>
    <row r="719" spans="1:65" s="14" customFormat="1" x14ac:dyDescent="0.2">
      <c r="B719" s="164"/>
      <c r="D719" s="157" t="s">
        <v>168</v>
      </c>
      <c r="E719" s="165" t="s">
        <v>3</v>
      </c>
      <c r="F719" s="166" t="s">
        <v>1224</v>
      </c>
      <c r="H719" s="167">
        <v>190</v>
      </c>
      <c r="I719" s="168"/>
      <c r="L719" s="164"/>
      <c r="M719" s="169"/>
      <c r="N719" s="170"/>
      <c r="O719" s="170"/>
      <c r="P719" s="170"/>
      <c r="Q719" s="170"/>
      <c r="R719" s="170"/>
      <c r="S719" s="170"/>
      <c r="T719" s="171"/>
      <c r="AT719" s="165" t="s">
        <v>168</v>
      </c>
      <c r="AU719" s="165" t="s">
        <v>92</v>
      </c>
      <c r="AV719" s="14" t="s">
        <v>92</v>
      </c>
      <c r="AW719" s="14" t="s">
        <v>32</v>
      </c>
      <c r="AX719" s="14" t="s">
        <v>78</v>
      </c>
      <c r="AY719" s="165" t="s">
        <v>157</v>
      </c>
    </row>
    <row r="720" spans="1:65" s="2" customFormat="1" ht="16.5" customHeight="1" x14ac:dyDescent="0.2">
      <c r="A720" s="32"/>
      <c r="B720" s="137"/>
      <c r="C720" s="138" t="s">
        <v>1384</v>
      </c>
      <c r="D720" s="138" t="s">
        <v>159</v>
      </c>
      <c r="E720" s="139" t="s">
        <v>1385</v>
      </c>
      <c r="F720" s="140" t="s">
        <v>1386</v>
      </c>
      <c r="G720" s="141" t="s">
        <v>286</v>
      </c>
      <c r="H720" s="142">
        <v>450</v>
      </c>
      <c r="I720" s="143"/>
      <c r="J720" s="144">
        <f>ROUND(I720*H720,2)</f>
        <v>0</v>
      </c>
      <c r="K720" s="140" t="s">
        <v>163</v>
      </c>
      <c r="L720" s="33"/>
      <c r="M720" s="145" t="s">
        <v>3</v>
      </c>
      <c r="N720" s="146" t="s">
        <v>42</v>
      </c>
      <c r="O720" s="53"/>
      <c r="P720" s="147">
        <f>O720*H720</f>
        <v>0</v>
      </c>
      <c r="Q720" s="147">
        <v>5.8E-4</v>
      </c>
      <c r="R720" s="147">
        <f>Q720*H720</f>
        <v>0.26100000000000001</v>
      </c>
      <c r="S720" s="147">
        <v>0</v>
      </c>
      <c r="T720" s="148">
        <f>S720*H720</f>
        <v>0</v>
      </c>
      <c r="U720" s="32"/>
      <c r="V720" s="32"/>
      <c r="W720" s="32"/>
      <c r="X720" s="32"/>
      <c r="Y720" s="32"/>
      <c r="Z720" s="32"/>
      <c r="AA720" s="32"/>
      <c r="AB720" s="32"/>
      <c r="AC720" s="32"/>
      <c r="AD720" s="32"/>
      <c r="AE720" s="32"/>
      <c r="AR720" s="149" t="s">
        <v>255</v>
      </c>
      <c r="AT720" s="149" t="s">
        <v>159</v>
      </c>
      <c r="AU720" s="149" t="s">
        <v>92</v>
      </c>
      <c r="AY720" s="17" t="s">
        <v>157</v>
      </c>
      <c r="BE720" s="150">
        <f>IF(N720="základní",J720,0)</f>
        <v>0</v>
      </c>
      <c r="BF720" s="150">
        <f>IF(N720="snížená",J720,0)</f>
        <v>0</v>
      </c>
      <c r="BG720" s="150">
        <f>IF(N720="zákl. přenesená",J720,0)</f>
        <v>0</v>
      </c>
      <c r="BH720" s="150">
        <f>IF(N720="sníž. přenesená",J720,0)</f>
        <v>0</v>
      </c>
      <c r="BI720" s="150">
        <f>IF(N720="nulová",J720,0)</f>
        <v>0</v>
      </c>
      <c r="BJ720" s="17" t="s">
        <v>92</v>
      </c>
      <c r="BK720" s="150">
        <f>ROUND(I720*H720,2)</f>
        <v>0</v>
      </c>
      <c r="BL720" s="17" t="s">
        <v>255</v>
      </c>
      <c r="BM720" s="149" t="s">
        <v>1387</v>
      </c>
    </row>
    <row r="721" spans="1:65" s="2" customFormat="1" x14ac:dyDescent="0.2">
      <c r="A721" s="32"/>
      <c r="B721" s="33"/>
      <c r="C721" s="32"/>
      <c r="D721" s="151" t="s">
        <v>166</v>
      </c>
      <c r="E721" s="32"/>
      <c r="F721" s="152" t="s">
        <v>1388</v>
      </c>
      <c r="G721" s="32"/>
      <c r="H721" s="32"/>
      <c r="I721" s="153"/>
      <c r="J721" s="32"/>
      <c r="K721" s="32"/>
      <c r="L721" s="33"/>
      <c r="M721" s="154"/>
      <c r="N721" s="155"/>
      <c r="O721" s="53"/>
      <c r="P721" s="53"/>
      <c r="Q721" s="53"/>
      <c r="R721" s="53"/>
      <c r="S721" s="53"/>
      <c r="T721" s="54"/>
      <c r="U721" s="32"/>
      <c r="V721" s="32"/>
      <c r="W721" s="32"/>
      <c r="X721" s="32"/>
      <c r="Y721" s="32"/>
      <c r="Z721" s="32"/>
      <c r="AA721" s="32"/>
      <c r="AB721" s="32"/>
      <c r="AC721" s="32"/>
      <c r="AD721" s="32"/>
      <c r="AE721" s="32"/>
      <c r="AT721" s="17" t="s">
        <v>166</v>
      </c>
      <c r="AU721" s="17" t="s">
        <v>92</v>
      </c>
    </row>
    <row r="722" spans="1:65" s="2" customFormat="1" ht="16.5" customHeight="1" x14ac:dyDescent="0.2">
      <c r="A722" s="32"/>
      <c r="B722" s="137"/>
      <c r="C722" s="172" t="s">
        <v>443</v>
      </c>
      <c r="D722" s="172" t="s">
        <v>215</v>
      </c>
      <c r="E722" s="173" t="s">
        <v>1389</v>
      </c>
      <c r="F722" s="174" t="s">
        <v>1390</v>
      </c>
      <c r="G722" s="175" t="s">
        <v>286</v>
      </c>
      <c r="H722" s="176">
        <v>450</v>
      </c>
      <c r="I722" s="177"/>
      <c r="J722" s="178">
        <f>ROUND(I722*H722,2)</f>
        <v>0</v>
      </c>
      <c r="K722" s="174" t="s">
        <v>3</v>
      </c>
      <c r="L722" s="179"/>
      <c r="M722" s="180" t="s">
        <v>3</v>
      </c>
      <c r="N722" s="181" t="s">
        <v>42</v>
      </c>
      <c r="O722" s="53"/>
      <c r="P722" s="147">
        <f>O722*H722</f>
        <v>0</v>
      </c>
      <c r="Q722" s="147">
        <v>0</v>
      </c>
      <c r="R722" s="147">
        <f>Q722*H722</f>
        <v>0</v>
      </c>
      <c r="S722" s="147">
        <v>0</v>
      </c>
      <c r="T722" s="148">
        <f>S722*H722</f>
        <v>0</v>
      </c>
      <c r="U722" s="32"/>
      <c r="V722" s="32"/>
      <c r="W722" s="32"/>
      <c r="X722" s="32"/>
      <c r="Y722" s="32"/>
      <c r="Z722" s="32"/>
      <c r="AA722" s="32"/>
      <c r="AB722" s="32"/>
      <c r="AC722" s="32"/>
      <c r="AD722" s="32"/>
      <c r="AE722" s="32"/>
      <c r="AR722" s="149" t="s">
        <v>349</v>
      </c>
      <c r="AT722" s="149" t="s">
        <v>215</v>
      </c>
      <c r="AU722" s="149" t="s">
        <v>92</v>
      </c>
      <c r="AY722" s="17" t="s">
        <v>157</v>
      </c>
      <c r="BE722" s="150">
        <f>IF(N722="základní",J722,0)</f>
        <v>0</v>
      </c>
      <c r="BF722" s="150">
        <f>IF(N722="snížená",J722,0)</f>
        <v>0</v>
      </c>
      <c r="BG722" s="150">
        <f>IF(N722="zákl. přenesená",J722,0)</f>
        <v>0</v>
      </c>
      <c r="BH722" s="150">
        <f>IF(N722="sníž. přenesená",J722,0)</f>
        <v>0</v>
      </c>
      <c r="BI722" s="150">
        <f>IF(N722="nulová",J722,0)</f>
        <v>0</v>
      </c>
      <c r="BJ722" s="17" t="s">
        <v>92</v>
      </c>
      <c r="BK722" s="150">
        <f>ROUND(I722*H722,2)</f>
        <v>0</v>
      </c>
      <c r="BL722" s="17" t="s">
        <v>255</v>
      </c>
      <c r="BM722" s="149" t="s">
        <v>1391</v>
      </c>
    </row>
    <row r="723" spans="1:65" s="2" customFormat="1" ht="16.5" customHeight="1" x14ac:dyDescent="0.2">
      <c r="A723" s="32"/>
      <c r="B723" s="137"/>
      <c r="C723" s="138" t="s">
        <v>1392</v>
      </c>
      <c r="D723" s="138" t="s">
        <v>159</v>
      </c>
      <c r="E723" s="139" t="s">
        <v>1393</v>
      </c>
      <c r="F723" s="140" t="s">
        <v>1394</v>
      </c>
      <c r="G723" s="141" t="s">
        <v>341</v>
      </c>
      <c r="H723" s="142">
        <v>1</v>
      </c>
      <c r="I723" s="143"/>
      <c r="J723" s="144">
        <f>ROUND(I723*H723,2)</f>
        <v>0</v>
      </c>
      <c r="K723" s="140" t="s">
        <v>3</v>
      </c>
      <c r="L723" s="33"/>
      <c r="M723" s="145" t="s">
        <v>3</v>
      </c>
      <c r="N723" s="146" t="s">
        <v>42</v>
      </c>
      <c r="O723" s="53"/>
      <c r="P723" s="147">
        <f>O723*H723</f>
        <v>0</v>
      </c>
      <c r="Q723" s="147">
        <v>3.0000000000000001E-5</v>
      </c>
      <c r="R723" s="147">
        <f>Q723*H723</f>
        <v>3.0000000000000001E-5</v>
      </c>
      <c r="S723" s="147">
        <v>0</v>
      </c>
      <c r="T723" s="148">
        <f>S723*H723</f>
        <v>0</v>
      </c>
      <c r="U723" s="32"/>
      <c r="V723" s="32"/>
      <c r="W723" s="32"/>
      <c r="X723" s="32"/>
      <c r="Y723" s="32"/>
      <c r="Z723" s="32"/>
      <c r="AA723" s="32"/>
      <c r="AB723" s="32"/>
      <c r="AC723" s="32"/>
      <c r="AD723" s="32"/>
      <c r="AE723" s="32"/>
      <c r="AR723" s="149" t="s">
        <v>255</v>
      </c>
      <c r="AT723" s="149" t="s">
        <v>159</v>
      </c>
      <c r="AU723" s="149" t="s">
        <v>92</v>
      </c>
      <c r="AY723" s="17" t="s">
        <v>157</v>
      </c>
      <c r="BE723" s="150">
        <f>IF(N723="základní",J723,0)</f>
        <v>0</v>
      </c>
      <c r="BF723" s="150">
        <f>IF(N723="snížená",J723,0)</f>
        <v>0</v>
      </c>
      <c r="BG723" s="150">
        <f>IF(N723="zákl. přenesená",J723,0)</f>
        <v>0</v>
      </c>
      <c r="BH723" s="150">
        <f>IF(N723="sníž. přenesená",J723,0)</f>
        <v>0</v>
      </c>
      <c r="BI723" s="150">
        <f>IF(N723="nulová",J723,0)</f>
        <v>0</v>
      </c>
      <c r="BJ723" s="17" t="s">
        <v>92</v>
      </c>
      <c r="BK723" s="150">
        <f>ROUND(I723*H723,2)</f>
        <v>0</v>
      </c>
      <c r="BL723" s="17" t="s">
        <v>255</v>
      </c>
      <c r="BM723" s="149" t="s">
        <v>1395</v>
      </c>
    </row>
    <row r="724" spans="1:65" s="209" customFormat="1" ht="16.5" customHeight="1" x14ac:dyDescent="0.2">
      <c r="B724" s="234"/>
      <c r="C724" s="251">
        <v>311</v>
      </c>
      <c r="D724" s="251" t="s">
        <v>159</v>
      </c>
      <c r="E724" s="252" t="s">
        <v>3141</v>
      </c>
      <c r="F724" s="250" t="s">
        <v>3142</v>
      </c>
      <c r="G724" s="253" t="s">
        <v>3125</v>
      </c>
      <c r="H724" s="254"/>
      <c r="I724" s="255"/>
      <c r="J724" s="256">
        <f>ROUND(I724*H724,2)</f>
        <v>0</v>
      </c>
      <c r="K724" s="249" t="s">
        <v>163</v>
      </c>
      <c r="L724" s="213"/>
      <c r="M724" s="257" t="s">
        <v>3</v>
      </c>
      <c r="N724" s="258" t="s">
        <v>42</v>
      </c>
      <c r="P724" s="259">
        <f>O724*H724</f>
        <v>0</v>
      </c>
      <c r="Q724" s="259">
        <v>4.0000000000000003E-5</v>
      </c>
      <c r="R724" s="259">
        <f>Q724*H724</f>
        <v>0</v>
      </c>
      <c r="S724" s="259">
        <v>0</v>
      </c>
      <c r="T724" s="260">
        <f>S724*H724</f>
        <v>0</v>
      </c>
      <c r="AR724" s="261" t="s">
        <v>255</v>
      </c>
      <c r="AT724" s="261" t="s">
        <v>159</v>
      </c>
      <c r="AU724" s="261" t="s">
        <v>92</v>
      </c>
      <c r="AY724" s="242" t="s">
        <v>157</v>
      </c>
      <c r="BE724" s="243">
        <f>IF(N724="základní",J724,0)</f>
        <v>0</v>
      </c>
      <c r="BF724" s="243">
        <f>IF(N724="snížená",J724,0)</f>
        <v>0</v>
      </c>
      <c r="BG724" s="243">
        <f>IF(N724="zákl. přenesená",J724,0)</f>
        <v>0</v>
      </c>
      <c r="BH724" s="243">
        <f>IF(N724="sníž. přenesená",J724,0)</f>
        <v>0</v>
      </c>
      <c r="BI724" s="243">
        <f>IF(N724="nulová",J724,0)</f>
        <v>0</v>
      </c>
      <c r="BJ724" s="242" t="s">
        <v>92</v>
      </c>
      <c r="BK724" s="243">
        <f>ROUND(I724*H724,2)</f>
        <v>0</v>
      </c>
      <c r="BL724" s="242" t="s">
        <v>255</v>
      </c>
      <c r="BM724" s="261" t="s">
        <v>3126</v>
      </c>
    </row>
    <row r="725" spans="1:65" s="12" customFormat="1" ht="22.9" customHeight="1" x14ac:dyDescent="0.2">
      <c r="B725" s="124"/>
      <c r="D725" s="125" t="s">
        <v>69</v>
      </c>
      <c r="E725" s="135" t="s">
        <v>1396</v>
      </c>
      <c r="F725" s="135" t="s">
        <v>1397</v>
      </c>
      <c r="I725" s="127"/>
      <c r="J725" s="136">
        <f>BK725</f>
        <v>0</v>
      </c>
      <c r="L725" s="124"/>
      <c r="M725" s="129"/>
      <c r="N725" s="130"/>
      <c r="O725" s="130"/>
      <c r="P725" s="131">
        <f>SUM(P726:P734)</f>
        <v>0</v>
      </c>
      <c r="Q725" s="130"/>
      <c r="R725" s="131">
        <f>SUM(R726:R734)</f>
        <v>32.276299999999999</v>
      </c>
      <c r="S725" s="130"/>
      <c r="T725" s="132">
        <f>SUM(T726:T734)</f>
        <v>0</v>
      </c>
      <c r="AR725" s="125" t="s">
        <v>92</v>
      </c>
      <c r="AT725" s="133" t="s">
        <v>69</v>
      </c>
      <c r="AU725" s="133" t="s">
        <v>78</v>
      </c>
      <c r="AY725" s="125" t="s">
        <v>157</v>
      </c>
      <c r="BK725" s="134">
        <f>SUM(BK726:BK734)</f>
        <v>0</v>
      </c>
    </row>
    <row r="726" spans="1:65" s="2" customFormat="1" ht="16.5" customHeight="1" x14ac:dyDescent="0.2">
      <c r="A726" s="32"/>
      <c r="B726" s="137"/>
      <c r="C726" s="138" t="s">
        <v>1398</v>
      </c>
      <c r="D726" s="138" t="s">
        <v>159</v>
      </c>
      <c r="E726" s="139" t="s">
        <v>1399</v>
      </c>
      <c r="F726" s="140" t="s">
        <v>1400</v>
      </c>
      <c r="G726" s="141" t="s">
        <v>286</v>
      </c>
      <c r="H726" s="142">
        <v>941</v>
      </c>
      <c r="I726" s="143"/>
      <c r="J726" s="144">
        <f>ROUND(I726*H726,2)</f>
        <v>0</v>
      </c>
      <c r="K726" s="140" t="s">
        <v>1401</v>
      </c>
      <c r="L726" s="33"/>
      <c r="M726" s="145" t="s">
        <v>3</v>
      </c>
      <c r="N726" s="146" t="s">
        <v>42</v>
      </c>
      <c r="O726" s="53"/>
      <c r="P726" s="147">
        <f>O726*H726</f>
        <v>0</v>
      </c>
      <c r="Q726" s="147">
        <v>8.9999999999999993E-3</v>
      </c>
      <c r="R726" s="147">
        <f>Q726*H726</f>
        <v>8.4689999999999994</v>
      </c>
      <c r="S726" s="147">
        <v>0</v>
      </c>
      <c r="T726" s="148">
        <f>S726*H726</f>
        <v>0</v>
      </c>
      <c r="U726" s="32"/>
      <c r="V726" s="32"/>
      <c r="W726" s="32"/>
      <c r="X726" s="32"/>
      <c r="Y726" s="32"/>
      <c r="Z726" s="32"/>
      <c r="AA726" s="32"/>
      <c r="AB726" s="32"/>
      <c r="AC726" s="32"/>
      <c r="AD726" s="32"/>
      <c r="AE726" s="32"/>
      <c r="AR726" s="149" t="s">
        <v>255</v>
      </c>
      <c r="AT726" s="149" t="s">
        <v>159</v>
      </c>
      <c r="AU726" s="149" t="s">
        <v>92</v>
      </c>
      <c r="AY726" s="17" t="s">
        <v>157</v>
      </c>
      <c r="BE726" s="150">
        <f>IF(N726="základní",J726,0)</f>
        <v>0</v>
      </c>
      <c r="BF726" s="150">
        <f>IF(N726="snížená",J726,0)</f>
        <v>0</v>
      </c>
      <c r="BG726" s="150">
        <f>IF(N726="zákl. přenesená",J726,0)</f>
        <v>0</v>
      </c>
      <c r="BH726" s="150">
        <f>IF(N726="sníž. přenesená",J726,0)</f>
        <v>0</v>
      </c>
      <c r="BI726" s="150">
        <f>IF(N726="nulová",J726,0)</f>
        <v>0</v>
      </c>
      <c r="BJ726" s="17" t="s">
        <v>92</v>
      </c>
      <c r="BK726" s="150">
        <f>ROUND(I726*H726,2)</f>
        <v>0</v>
      </c>
      <c r="BL726" s="17" t="s">
        <v>255</v>
      </c>
      <c r="BM726" s="149" t="s">
        <v>1402</v>
      </c>
    </row>
    <row r="727" spans="1:65" s="2" customFormat="1" x14ac:dyDescent="0.2">
      <c r="A727" s="32"/>
      <c r="B727" s="33"/>
      <c r="C727" s="32"/>
      <c r="D727" s="151" t="s">
        <v>166</v>
      </c>
      <c r="E727" s="32"/>
      <c r="F727" s="152" t="s">
        <v>1403</v>
      </c>
      <c r="G727" s="32"/>
      <c r="H727" s="32"/>
      <c r="I727" s="153"/>
      <c r="J727" s="32"/>
      <c r="K727" s="32"/>
      <c r="L727" s="33"/>
      <c r="M727" s="154"/>
      <c r="N727" s="155"/>
      <c r="O727" s="53"/>
      <c r="P727" s="53"/>
      <c r="Q727" s="53"/>
      <c r="R727" s="53"/>
      <c r="S727" s="53"/>
      <c r="T727" s="54"/>
      <c r="U727" s="32"/>
      <c r="V727" s="32"/>
      <c r="W727" s="32"/>
      <c r="X727" s="32"/>
      <c r="Y727" s="32"/>
      <c r="Z727" s="32"/>
      <c r="AA727" s="32"/>
      <c r="AB727" s="32"/>
      <c r="AC727" s="32"/>
      <c r="AD727" s="32"/>
      <c r="AE727" s="32"/>
      <c r="AT727" s="17" t="s">
        <v>166</v>
      </c>
      <c r="AU727" s="17" t="s">
        <v>92</v>
      </c>
    </row>
    <row r="728" spans="1:65" s="14" customFormat="1" x14ac:dyDescent="0.2">
      <c r="B728" s="164"/>
      <c r="D728" s="157" t="s">
        <v>168</v>
      </c>
      <c r="E728" s="165" t="s">
        <v>3</v>
      </c>
      <c r="F728" s="166" t="s">
        <v>1404</v>
      </c>
      <c r="H728" s="167">
        <v>275.8</v>
      </c>
      <c r="I728" s="168"/>
      <c r="L728" s="164"/>
      <c r="M728" s="169"/>
      <c r="N728" s="170"/>
      <c r="O728" s="170"/>
      <c r="P728" s="170"/>
      <c r="Q728" s="170"/>
      <c r="R728" s="170"/>
      <c r="S728" s="170"/>
      <c r="T728" s="171"/>
      <c r="AT728" s="165" t="s">
        <v>168</v>
      </c>
      <c r="AU728" s="165" t="s">
        <v>92</v>
      </c>
      <c r="AV728" s="14" t="s">
        <v>92</v>
      </c>
      <c r="AW728" s="14" t="s">
        <v>32</v>
      </c>
      <c r="AX728" s="14" t="s">
        <v>70</v>
      </c>
      <c r="AY728" s="165" t="s">
        <v>157</v>
      </c>
    </row>
    <row r="729" spans="1:65" s="14" customFormat="1" x14ac:dyDescent="0.2">
      <c r="B729" s="164"/>
      <c r="D729" s="157" t="s">
        <v>168</v>
      </c>
      <c r="E729" s="165" t="s">
        <v>3</v>
      </c>
      <c r="F729" s="166" t="s">
        <v>1405</v>
      </c>
      <c r="H729" s="167">
        <v>271.39999999999998</v>
      </c>
      <c r="I729" s="168"/>
      <c r="L729" s="164"/>
      <c r="M729" s="169"/>
      <c r="N729" s="170"/>
      <c r="O729" s="170"/>
      <c r="P729" s="170"/>
      <c r="Q729" s="170"/>
      <c r="R729" s="170"/>
      <c r="S729" s="170"/>
      <c r="T729" s="171"/>
      <c r="AT729" s="165" t="s">
        <v>168</v>
      </c>
      <c r="AU729" s="165" t="s">
        <v>92</v>
      </c>
      <c r="AV729" s="14" t="s">
        <v>92</v>
      </c>
      <c r="AW729" s="14" t="s">
        <v>32</v>
      </c>
      <c r="AX729" s="14" t="s">
        <v>70</v>
      </c>
      <c r="AY729" s="165" t="s">
        <v>157</v>
      </c>
    </row>
    <row r="730" spans="1:65" s="14" customFormat="1" x14ac:dyDescent="0.2">
      <c r="B730" s="164"/>
      <c r="D730" s="157" t="s">
        <v>168</v>
      </c>
      <c r="E730" s="165" t="s">
        <v>3</v>
      </c>
      <c r="F730" s="166" t="s">
        <v>1406</v>
      </c>
      <c r="H730" s="167">
        <v>358.1</v>
      </c>
      <c r="I730" s="168"/>
      <c r="L730" s="164"/>
      <c r="M730" s="169"/>
      <c r="N730" s="170"/>
      <c r="O730" s="170"/>
      <c r="P730" s="170"/>
      <c r="Q730" s="170"/>
      <c r="R730" s="170"/>
      <c r="S730" s="170"/>
      <c r="T730" s="171"/>
      <c r="AT730" s="165" t="s">
        <v>168</v>
      </c>
      <c r="AU730" s="165" t="s">
        <v>92</v>
      </c>
      <c r="AV730" s="14" t="s">
        <v>92</v>
      </c>
      <c r="AW730" s="14" t="s">
        <v>32</v>
      </c>
      <c r="AX730" s="14" t="s">
        <v>70</v>
      </c>
      <c r="AY730" s="165" t="s">
        <v>157</v>
      </c>
    </row>
    <row r="731" spans="1:65" s="14" customFormat="1" x14ac:dyDescent="0.2">
      <c r="B731" s="164"/>
      <c r="D731" s="157" t="s">
        <v>168</v>
      </c>
      <c r="E731" s="165" t="s">
        <v>3</v>
      </c>
      <c r="F731" s="166" t="s">
        <v>1407</v>
      </c>
      <c r="H731" s="167">
        <v>35.700000000000003</v>
      </c>
      <c r="I731" s="168"/>
      <c r="L731" s="164"/>
      <c r="M731" s="169"/>
      <c r="N731" s="170"/>
      <c r="O731" s="170"/>
      <c r="P731" s="170"/>
      <c r="Q731" s="170"/>
      <c r="R731" s="170"/>
      <c r="S731" s="170"/>
      <c r="T731" s="171"/>
      <c r="AT731" s="165" t="s">
        <v>168</v>
      </c>
      <c r="AU731" s="165" t="s">
        <v>92</v>
      </c>
      <c r="AV731" s="14" t="s">
        <v>92</v>
      </c>
      <c r="AW731" s="14" t="s">
        <v>32</v>
      </c>
      <c r="AX731" s="14" t="s">
        <v>70</v>
      </c>
      <c r="AY731" s="165" t="s">
        <v>157</v>
      </c>
    </row>
    <row r="732" spans="1:65" s="15" customFormat="1" x14ac:dyDescent="0.2">
      <c r="B732" s="182"/>
      <c r="D732" s="157" t="s">
        <v>168</v>
      </c>
      <c r="E732" s="183" t="s">
        <v>3</v>
      </c>
      <c r="F732" s="184" t="s">
        <v>269</v>
      </c>
      <c r="H732" s="185">
        <v>941</v>
      </c>
      <c r="I732" s="186"/>
      <c r="L732" s="182"/>
      <c r="M732" s="187"/>
      <c r="N732" s="188"/>
      <c r="O732" s="188"/>
      <c r="P732" s="188"/>
      <c r="Q732" s="188"/>
      <c r="R732" s="188"/>
      <c r="S732" s="188"/>
      <c r="T732" s="189"/>
      <c r="AT732" s="183" t="s">
        <v>168</v>
      </c>
      <c r="AU732" s="183" t="s">
        <v>92</v>
      </c>
      <c r="AV732" s="15" t="s">
        <v>164</v>
      </c>
      <c r="AW732" s="15" t="s">
        <v>32</v>
      </c>
      <c r="AX732" s="15" t="s">
        <v>78</v>
      </c>
      <c r="AY732" s="183" t="s">
        <v>157</v>
      </c>
    </row>
    <row r="733" spans="1:65" s="2" customFormat="1" ht="16.5" customHeight="1" x14ac:dyDescent="0.2">
      <c r="A733" s="32"/>
      <c r="B733" s="137"/>
      <c r="C733" s="172" t="s">
        <v>1408</v>
      </c>
      <c r="D733" s="172" t="s">
        <v>215</v>
      </c>
      <c r="E733" s="173" t="s">
        <v>1409</v>
      </c>
      <c r="F733" s="174" t="s">
        <v>1410</v>
      </c>
      <c r="G733" s="175" t="s">
        <v>286</v>
      </c>
      <c r="H733" s="176">
        <v>1035.0999999999999</v>
      </c>
      <c r="I733" s="177"/>
      <c r="J733" s="178">
        <f>ROUND(I733*H733,2)</f>
        <v>0</v>
      </c>
      <c r="K733" s="174" t="s">
        <v>1401</v>
      </c>
      <c r="L733" s="179"/>
      <c r="M733" s="180" t="s">
        <v>3</v>
      </c>
      <c r="N733" s="181" t="s">
        <v>42</v>
      </c>
      <c r="O733" s="53"/>
      <c r="P733" s="147">
        <f>O733*H733</f>
        <v>0</v>
      </c>
      <c r="Q733" s="147">
        <v>2.3E-2</v>
      </c>
      <c r="R733" s="147">
        <f>Q733*H733</f>
        <v>23.807299999999998</v>
      </c>
      <c r="S733" s="147">
        <v>0</v>
      </c>
      <c r="T733" s="148">
        <f>S733*H733</f>
        <v>0</v>
      </c>
      <c r="U733" s="32"/>
      <c r="V733" s="32"/>
      <c r="W733" s="32"/>
      <c r="X733" s="32"/>
      <c r="Y733" s="32"/>
      <c r="Z733" s="32"/>
      <c r="AA733" s="32"/>
      <c r="AB733" s="32"/>
      <c r="AC733" s="32"/>
      <c r="AD733" s="32"/>
      <c r="AE733" s="32"/>
      <c r="AR733" s="149" t="s">
        <v>349</v>
      </c>
      <c r="AT733" s="149" t="s">
        <v>215</v>
      </c>
      <c r="AU733" s="149" t="s">
        <v>92</v>
      </c>
      <c r="AY733" s="17" t="s">
        <v>157</v>
      </c>
      <c r="BE733" s="150">
        <f>IF(N733="základní",J733,0)</f>
        <v>0</v>
      </c>
      <c r="BF733" s="150">
        <f>IF(N733="snížená",J733,0)</f>
        <v>0</v>
      </c>
      <c r="BG733" s="150">
        <f>IF(N733="zákl. přenesená",J733,0)</f>
        <v>0</v>
      </c>
      <c r="BH733" s="150">
        <f>IF(N733="sníž. přenesená",J733,0)</f>
        <v>0</v>
      </c>
      <c r="BI733" s="150">
        <f>IF(N733="nulová",J733,0)</f>
        <v>0</v>
      </c>
      <c r="BJ733" s="17" t="s">
        <v>92</v>
      </c>
      <c r="BK733" s="150">
        <f>ROUND(I733*H733,2)</f>
        <v>0</v>
      </c>
      <c r="BL733" s="17" t="s">
        <v>255</v>
      </c>
      <c r="BM733" s="149" t="s">
        <v>1411</v>
      </c>
    </row>
    <row r="734" spans="1:65" s="14" customFormat="1" x14ac:dyDescent="0.2">
      <c r="B734" s="164"/>
      <c r="D734" s="157" t="s">
        <v>168</v>
      </c>
      <c r="F734" s="166" t="s">
        <v>1412</v>
      </c>
      <c r="H734" s="167">
        <v>1035.0999999999999</v>
      </c>
      <c r="I734" s="168"/>
      <c r="L734" s="164"/>
      <c r="M734" s="169"/>
      <c r="N734" s="170"/>
      <c r="O734" s="170"/>
      <c r="P734" s="170"/>
      <c r="Q734" s="170"/>
      <c r="R734" s="170"/>
      <c r="S734" s="170"/>
      <c r="T734" s="171"/>
      <c r="AT734" s="165" t="s">
        <v>168</v>
      </c>
      <c r="AU734" s="165" t="s">
        <v>92</v>
      </c>
      <c r="AV734" s="14" t="s">
        <v>92</v>
      </c>
      <c r="AW734" s="14" t="s">
        <v>4</v>
      </c>
      <c r="AX734" s="14" t="s">
        <v>78</v>
      </c>
      <c r="AY734" s="165" t="s">
        <v>157</v>
      </c>
    </row>
    <row r="735" spans="1:65" s="209" customFormat="1" ht="24.2" customHeight="1" x14ac:dyDescent="0.2">
      <c r="B735" s="234"/>
      <c r="C735" s="235">
        <v>324</v>
      </c>
      <c r="D735" s="235" t="s">
        <v>159</v>
      </c>
      <c r="E735" s="236" t="s">
        <v>3163</v>
      </c>
      <c r="F735" s="237" t="s">
        <v>3164</v>
      </c>
      <c r="G735" s="238" t="s">
        <v>231</v>
      </c>
      <c r="H735" s="239">
        <v>492</v>
      </c>
      <c r="I735" s="143"/>
      <c r="J735" s="221">
        <f>ROUND(I735*H735,2)</f>
        <v>0</v>
      </c>
      <c r="K735" s="218" t="s">
        <v>163</v>
      </c>
      <c r="L735" s="213"/>
      <c r="M735" s="145" t="s">
        <v>3</v>
      </c>
      <c r="N735" s="240" t="s">
        <v>42</v>
      </c>
      <c r="P735" s="241">
        <f>O735*H735</f>
        <v>0</v>
      </c>
      <c r="Q735" s="241">
        <v>1.6279999999999999E-2</v>
      </c>
      <c r="R735" s="241">
        <f>Q735*H735</f>
        <v>8.00976</v>
      </c>
      <c r="S735" s="241">
        <v>0</v>
      </c>
      <c r="T735" s="224">
        <f>S735*H735</f>
        <v>0</v>
      </c>
      <c r="AR735" s="225" t="s">
        <v>164</v>
      </c>
      <c r="AT735" s="225" t="s">
        <v>159</v>
      </c>
      <c r="AU735" s="225" t="s">
        <v>92</v>
      </c>
      <c r="AY735" s="242" t="s">
        <v>157</v>
      </c>
      <c r="BE735" s="243">
        <f>IF(N735="základní",J735,0)</f>
        <v>0</v>
      </c>
      <c r="BF735" s="243">
        <f>IF(N735="snížená",J735,0)</f>
        <v>0</v>
      </c>
      <c r="BG735" s="243">
        <f>IF(N735="zákl. přenesená",J735,0)</f>
        <v>0</v>
      </c>
      <c r="BH735" s="243">
        <f>IF(N735="sníž. přenesená",J735,0)</f>
        <v>0</v>
      </c>
      <c r="BI735" s="243">
        <f>IF(N735="nulová",J735,0)</f>
        <v>0</v>
      </c>
      <c r="BJ735" s="242" t="s">
        <v>92</v>
      </c>
      <c r="BK735" s="243">
        <f>ROUND(I735*H735,2)</f>
        <v>0</v>
      </c>
      <c r="BL735" s="242" t="s">
        <v>164</v>
      </c>
      <c r="BM735" s="225" t="s">
        <v>3121</v>
      </c>
    </row>
    <row r="736" spans="1:65" s="14" customFormat="1" x14ac:dyDescent="0.2">
      <c r="B736" s="164"/>
      <c r="C736" s="244"/>
      <c r="D736" s="245" t="s">
        <v>168</v>
      </c>
      <c r="E736" s="246" t="s">
        <v>3</v>
      </c>
      <c r="F736" s="247" t="s">
        <v>3172</v>
      </c>
      <c r="G736" s="244"/>
      <c r="H736" s="248"/>
      <c r="I736" s="168"/>
      <c r="L736" s="164"/>
      <c r="M736" s="169"/>
      <c r="T736" s="171"/>
      <c r="AT736" s="165" t="s">
        <v>168</v>
      </c>
      <c r="AU736" s="165" t="s">
        <v>92</v>
      </c>
      <c r="AV736" s="14" t="s">
        <v>92</v>
      </c>
      <c r="AW736" s="14" t="s">
        <v>32</v>
      </c>
      <c r="AX736" s="14" t="s">
        <v>78</v>
      </c>
      <c r="AY736" s="165" t="s">
        <v>157</v>
      </c>
    </row>
    <row r="737" spans="1:65" s="209" customFormat="1" ht="16.5" customHeight="1" x14ac:dyDescent="0.2">
      <c r="B737" s="234"/>
      <c r="C737" s="263">
        <v>325</v>
      </c>
      <c r="D737" s="263" t="s">
        <v>215</v>
      </c>
      <c r="E737" s="264" t="s">
        <v>3165</v>
      </c>
      <c r="F737" s="265" t="s">
        <v>3166</v>
      </c>
      <c r="G737" s="266" t="s">
        <v>231</v>
      </c>
      <c r="H737" s="267">
        <v>541.20000000000005</v>
      </c>
      <c r="I737" s="177"/>
      <c r="J737" s="178">
        <f>ROUND(I737*H737,2)</f>
        <v>0</v>
      </c>
      <c r="K737" s="174" t="s">
        <v>163</v>
      </c>
      <c r="L737" s="179"/>
      <c r="M737" s="180" t="s">
        <v>3</v>
      </c>
      <c r="N737" s="268" t="s">
        <v>42</v>
      </c>
      <c r="P737" s="241">
        <f>O737*H737</f>
        <v>0</v>
      </c>
      <c r="Q737" s="241">
        <v>2.1499999999999998E-2</v>
      </c>
      <c r="R737" s="241">
        <f>Q737*H737</f>
        <v>11.6358</v>
      </c>
      <c r="S737" s="241">
        <v>0</v>
      </c>
      <c r="T737" s="224">
        <f>S737*H737</f>
        <v>0</v>
      </c>
      <c r="AR737" s="225" t="s">
        <v>349</v>
      </c>
      <c r="AT737" s="225" t="s">
        <v>215</v>
      </c>
      <c r="AU737" s="225" t="s">
        <v>92</v>
      </c>
      <c r="AY737" s="242" t="s">
        <v>157</v>
      </c>
      <c r="BE737" s="243">
        <f>IF(N737="základní",J737,0)</f>
        <v>0</v>
      </c>
      <c r="BF737" s="243">
        <f>IF(N737="snížená",J737,0)</f>
        <v>0</v>
      </c>
      <c r="BG737" s="243">
        <f>IF(N737="zákl. přenesená",J737,0)</f>
        <v>0</v>
      </c>
      <c r="BH737" s="243">
        <f>IF(N737="sníž. přenesená",J737,0)</f>
        <v>0</v>
      </c>
      <c r="BI737" s="243">
        <f>IF(N737="nulová",J737,0)</f>
        <v>0</v>
      </c>
      <c r="BJ737" s="242" t="s">
        <v>92</v>
      </c>
      <c r="BK737" s="243">
        <f>ROUND(I737*H737,2)</f>
        <v>0</v>
      </c>
      <c r="BL737" s="242" t="s">
        <v>255</v>
      </c>
      <c r="BM737" s="225" t="s">
        <v>3167</v>
      </c>
    </row>
    <row r="738" spans="1:65" s="14" customFormat="1" x14ac:dyDescent="0.2">
      <c r="B738" s="164"/>
      <c r="C738" s="244"/>
      <c r="D738" s="245" t="s">
        <v>168</v>
      </c>
      <c r="E738" s="244"/>
      <c r="F738" s="247" t="s">
        <v>3173</v>
      </c>
      <c r="G738" s="244"/>
      <c r="H738" s="248"/>
      <c r="I738" s="168"/>
      <c r="L738" s="164"/>
      <c r="M738" s="169"/>
      <c r="T738" s="171"/>
      <c r="AT738" s="165" t="s">
        <v>168</v>
      </c>
      <c r="AU738" s="165" t="s">
        <v>92</v>
      </c>
      <c r="AV738" s="14" t="s">
        <v>92</v>
      </c>
      <c r="AW738" s="14" t="s">
        <v>4</v>
      </c>
      <c r="AX738" s="14" t="s">
        <v>78</v>
      </c>
      <c r="AY738" s="165" t="s">
        <v>157</v>
      </c>
    </row>
    <row r="739" spans="1:65" s="209" customFormat="1" ht="24.2" customHeight="1" x14ac:dyDescent="0.2">
      <c r="B739" s="234"/>
      <c r="C739" s="311">
        <v>328</v>
      </c>
      <c r="D739" s="311" t="s">
        <v>159</v>
      </c>
      <c r="E739" s="312" t="s">
        <v>3176</v>
      </c>
      <c r="F739" s="313" t="s">
        <v>3177</v>
      </c>
      <c r="G739" s="314" t="s">
        <v>286</v>
      </c>
      <c r="H739" s="315">
        <v>132</v>
      </c>
      <c r="I739" s="143"/>
      <c r="J739" s="221">
        <f>ROUND(I739*H739,2)</f>
        <v>0</v>
      </c>
      <c r="K739" s="218" t="s">
        <v>163</v>
      </c>
      <c r="L739" s="213"/>
      <c r="M739" s="145" t="s">
        <v>3</v>
      </c>
      <c r="N739" s="240" t="s">
        <v>42</v>
      </c>
      <c r="P739" s="241">
        <f>O739*H739</f>
        <v>0</v>
      </c>
      <c r="Q739" s="241">
        <v>1.6279999999999999E-2</v>
      </c>
      <c r="R739" s="241">
        <f>Q739*H739</f>
        <v>2.1489599999999998</v>
      </c>
      <c r="S739" s="241">
        <v>0</v>
      </c>
      <c r="T739" s="224">
        <f>S739*H739</f>
        <v>0</v>
      </c>
      <c r="AR739" s="225" t="s">
        <v>164</v>
      </c>
      <c r="AT739" s="225" t="s">
        <v>159</v>
      </c>
      <c r="AU739" s="225" t="s">
        <v>92</v>
      </c>
      <c r="AY739" s="242" t="s">
        <v>157</v>
      </c>
      <c r="BE739" s="243">
        <f>IF(N739="základní",J739,0)</f>
        <v>0</v>
      </c>
      <c r="BF739" s="243">
        <f>IF(N739="snížená",J739,0)</f>
        <v>0</v>
      </c>
      <c r="BG739" s="243">
        <f>IF(N739="zákl. přenesená",J739,0)</f>
        <v>0</v>
      </c>
      <c r="BH739" s="243">
        <f>IF(N739="sníž. přenesená",J739,0)</f>
        <v>0</v>
      </c>
      <c r="BI739" s="243">
        <f>IF(N739="nulová",J739,0)</f>
        <v>0</v>
      </c>
      <c r="BJ739" s="242" t="s">
        <v>92</v>
      </c>
      <c r="BK739" s="243">
        <f>ROUND(I739*H739,2)</f>
        <v>0</v>
      </c>
      <c r="BL739" s="242" t="s">
        <v>164</v>
      </c>
      <c r="BM739" s="225" t="s">
        <v>3121</v>
      </c>
    </row>
    <row r="740" spans="1:65" s="14" customFormat="1" x14ac:dyDescent="0.2">
      <c r="B740" s="164"/>
      <c r="C740" s="316"/>
      <c r="D740" s="317" t="s">
        <v>168</v>
      </c>
      <c r="E740" s="318" t="s">
        <v>3</v>
      </c>
      <c r="F740" s="319" t="s">
        <v>1417</v>
      </c>
      <c r="G740" s="316"/>
      <c r="H740" s="320"/>
      <c r="I740" s="168"/>
      <c r="L740" s="164"/>
      <c r="M740" s="169"/>
      <c r="T740" s="171"/>
      <c r="AT740" s="165" t="s">
        <v>168</v>
      </c>
      <c r="AU740" s="165" t="s">
        <v>92</v>
      </c>
      <c r="AV740" s="14" t="s">
        <v>92</v>
      </c>
      <c r="AW740" s="14" t="s">
        <v>32</v>
      </c>
      <c r="AX740" s="14" t="s">
        <v>78</v>
      </c>
      <c r="AY740" s="165" t="s">
        <v>157</v>
      </c>
    </row>
    <row r="741" spans="1:65" s="209" customFormat="1" ht="16.5" customHeight="1" x14ac:dyDescent="0.2">
      <c r="B741" s="234"/>
      <c r="C741" s="321">
        <v>329</v>
      </c>
      <c r="D741" s="321" t="s">
        <v>215</v>
      </c>
      <c r="E741" s="322" t="s">
        <v>3178</v>
      </c>
      <c r="F741" s="323" t="s">
        <v>3179</v>
      </c>
      <c r="G741" s="324" t="s">
        <v>286</v>
      </c>
      <c r="H741" s="325">
        <v>145.19999999999999</v>
      </c>
      <c r="I741" s="177"/>
      <c r="J741" s="178">
        <f>ROUND(I741*H741,2)</f>
        <v>0</v>
      </c>
      <c r="K741" s="174"/>
      <c r="L741" s="179"/>
      <c r="M741" s="180" t="s">
        <v>3</v>
      </c>
      <c r="N741" s="268" t="s">
        <v>42</v>
      </c>
      <c r="P741" s="241">
        <f>O741*H741</f>
        <v>0</v>
      </c>
      <c r="Q741" s="241">
        <v>2.1499999999999998E-2</v>
      </c>
      <c r="R741" s="241">
        <f>Q741*H741</f>
        <v>3.1217999999999995</v>
      </c>
      <c r="S741" s="241">
        <v>0</v>
      </c>
      <c r="T741" s="224">
        <f>S741*H741</f>
        <v>0</v>
      </c>
      <c r="AR741" s="225" t="s">
        <v>349</v>
      </c>
      <c r="AT741" s="225" t="s">
        <v>215</v>
      </c>
      <c r="AU741" s="225" t="s">
        <v>92</v>
      </c>
      <c r="AY741" s="242" t="s">
        <v>157</v>
      </c>
      <c r="BE741" s="243">
        <f>IF(N741="základní",J741,0)</f>
        <v>0</v>
      </c>
      <c r="BF741" s="243">
        <f>IF(N741="snížená",J741,0)</f>
        <v>0</v>
      </c>
      <c r="BG741" s="243">
        <f>IF(N741="zákl. přenesená",J741,0)</f>
        <v>0</v>
      </c>
      <c r="BH741" s="243">
        <f>IF(N741="sníž. přenesená",J741,0)</f>
        <v>0</v>
      </c>
      <c r="BI741" s="243">
        <f>IF(N741="nulová",J741,0)</f>
        <v>0</v>
      </c>
      <c r="BJ741" s="242" t="s">
        <v>92</v>
      </c>
      <c r="BK741" s="243">
        <f>ROUND(I741*H741,2)</f>
        <v>0</v>
      </c>
      <c r="BL741" s="242" t="s">
        <v>255</v>
      </c>
      <c r="BM741" s="225" t="s">
        <v>3167</v>
      </c>
    </row>
    <row r="742" spans="1:65" s="14" customFormat="1" x14ac:dyDescent="0.2">
      <c r="B742" s="164"/>
      <c r="C742" s="316"/>
      <c r="D742" s="317" t="s">
        <v>168</v>
      </c>
      <c r="E742" s="316"/>
      <c r="F742" s="319" t="s">
        <v>3184</v>
      </c>
      <c r="G742" s="316"/>
      <c r="H742" s="320"/>
      <c r="I742" s="168"/>
      <c r="L742" s="164"/>
      <c r="M742" s="169"/>
      <c r="T742" s="171"/>
      <c r="AT742" s="165" t="s">
        <v>168</v>
      </c>
      <c r="AU742" s="165" t="s">
        <v>92</v>
      </c>
      <c r="AV742" s="14" t="s">
        <v>92</v>
      </c>
      <c r="AW742" s="14" t="s">
        <v>4</v>
      </c>
      <c r="AX742" s="14" t="s">
        <v>78</v>
      </c>
      <c r="AY742" s="165" t="s">
        <v>157</v>
      </c>
    </row>
    <row r="743" spans="1:65" s="209" customFormat="1" ht="24.2" customHeight="1" x14ac:dyDescent="0.2">
      <c r="B743" s="234"/>
      <c r="C743" s="311">
        <v>330</v>
      </c>
      <c r="D743" s="311" t="s">
        <v>159</v>
      </c>
      <c r="E743" s="312" t="s">
        <v>3180</v>
      </c>
      <c r="F743" s="313" t="s">
        <v>3183</v>
      </c>
      <c r="G743" s="314" t="s">
        <v>231</v>
      </c>
      <c r="H743" s="315">
        <v>32</v>
      </c>
      <c r="I743" s="143"/>
      <c r="J743" s="221">
        <f>ROUND(I743*H743,2)</f>
        <v>0</v>
      </c>
      <c r="K743" s="218"/>
      <c r="L743" s="213"/>
      <c r="M743" s="145" t="s">
        <v>3</v>
      </c>
      <c r="N743" s="240" t="s">
        <v>42</v>
      </c>
      <c r="P743" s="241">
        <f>O743*H743</f>
        <v>0</v>
      </c>
      <c r="Q743" s="241">
        <v>1.6279999999999999E-2</v>
      </c>
      <c r="R743" s="241">
        <f>Q743*H743</f>
        <v>0.52095999999999998</v>
      </c>
      <c r="S743" s="241">
        <v>0</v>
      </c>
      <c r="T743" s="224">
        <f>S743*H743</f>
        <v>0</v>
      </c>
      <c r="AR743" s="225" t="s">
        <v>164</v>
      </c>
      <c r="AT743" s="225" t="s">
        <v>159</v>
      </c>
      <c r="AU743" s="225" t="s">
        <v>92</v>
      </c>
      <c r="AY743" s="242" t="s">
        <v>157</v>
      </c>
      <c r="BE743" s="243">
        <f>IF(N743="základní",J743,0)</f>
        <v>0</v>
      </c>
      <c r="BF743" s="243">
        <f>IF(N743="snížená",J743,0)</f>
        <v>0</v>
      </c>
      <c r="BG743" s="243">
        <f>IF(N743="zákl. přenesená",J743,0)</f>
        <v>0</v>
      </c>
      <c r="BH743" s="243">
        <f>IF(N743="sníž. přenesená",J743,0)</f>
        <v>0</v>
      </c>
      <c r="BI743" s="243">
        <f>IF(N743="nulová",J743,0)</f>
        <v>0</v>
      </c>
      <c r="BJ743" s="242" t="s">
        <v>92</v>
      </c>
      <c r="BK743" s="243">
        <f>ROUND(I743*H743,2)</f>
        <v>0</v>
      </c>
      <c r="BL743" s="242" t="s">
        <v>164</v>
      </c>
      <c r="BM743" s="225" t="s">
        <v>3121</v>
      </c>
    </row>
    <row r="744" spans="1:65" s="14" customFormat="1" x14ac:dyDescent="0.2">
      <c r="B744" s="164"/>
      <c r="C744" s="316"/>
      <c r="D744" s="317" t="s">
        <v>168</v>
      </c>
      <c r="E744" s="318" t="s">
        <v>3</v>
      </c>
      <c r="F744" s="319" t="s">
        <v>3185</v>
      </c>
      <c r="G744" s="316"/>
      <c r="H744" s="320"/>
      <c r="I744" s="168"/>
      <c r="L744" s="164"/>
      <c r="M744" s="169"/>
      <c r="T744" s="171"/>
      <c r="AT744" s="165" t="s">
        <v>168</v>
      </c>
      <c r="AU744" s="165" t="s">
        <v>92</v>
      </c>
      <c r="AV744" s="14" t="s">
        <v>92</v>
      </c>
      <c r="AW744" s="14" t="s">
        <v>32</v>
      </c>
      <c r="AX744" s="14" t="s">
        <v>78</v>
      </c>
      <c r="AY744" s="165" t="s">
        <v>157</v>
      </c>
    </row>
    <row r="745" spans="1:65" s="209" customFormat="1" ht="16.5" customHeight="1" x14ac:dyDescent="0.2">
      <c r="B745" s="234"/>
      <c r="C745" s="321">
        <v>331</v>
      </c>
      <c r="D745" s="321" t="s">
        <v>215</v>
      </c>
      <c r="E745" s="322" t="s">
        <v>3181</v>
      </c>
      <c r="F745" s="323" t="s">
        <v>3182</v>
      </c>
      <c r="G745" s="324" t="s">
        <v>231</v>
      </c>
      <c r="H745" s="325">
        <v>35.200000000000003</v>
      </c>
      <c r="I745" s="177"/>
      <c r="J745" s="178">
        <f>ROUND(I745*H745,2)</f>
        <v>0</v>
      </c>
      <c r="K745" s="174"/>
      <c r="L745" s="179"/>
      <c r="M745" s="180" t="s">
        <v>3</v>
      </c>
      <c r="N745" s="268" t="s">
        <v>42</v>
      </c>
      <c r="P745" s="241">
        <f>O745*H745</f>
        <v>0</v>
      </c>
      <c r="Q745" s="241">
        <v>2.1499999999999998E-2</v>
      </c>
      <c r="R745" s="241">
        <f>Q745*H745</f>
        <v>0.75680000000000003</v>
      </c>
      <c r="S745" s="241">
        <v>0</v>
      </c>
      <c r="T745" s="224">
        <f>S745*H745</f>
        <v>0</v>
      </c>
      <c r="AR745" s="225" t="s">
        <v>349</v>
      </c>
      <c r="AT745" s="225" t="s">
        <v>215</v>
      </c>
      <c r="AU745" s="225" t="s">
        <v>92</v>
      </c>
      <c r="AY745" s="242" t="s">
        <v>157</v>
      </c>
      <c r="BE745" s="243">
        <f>IF(N745="základní",J745,0)</f>
        <v>0</v>
      </c>
      <c r="BF745" s="243">
        <f>IF(N745="snížená",J745,0)</f>
        <v>0</v>
      </c>
      <c r="BG745" s="243">
        <f>IF(N745="zákl. přenesená",J745,0)</f>
        <v>0</v>
      </c>
      <c r="BH745" s="243">
        <f>IF(N745="sníž. přenesená",J745,0)</f>
        <v>0</v>
      </c>
      <c r="BI745" s="243">
        <f>IF(N745="nulová",J745,0)</f>
        <v>0</v>
      </c>
      <c r="BJ745" s="242" t="s">
        <v>92</v>
      </c>
      <c r="BK745" s="243">
        <f>ROUND(I745*H745,2)</f>
        <v>0</v>
      </c>
      <c r="BL745" s="242" t="s">
        <v>255</v>
      </c>
      <c r="BM745" s="225" t="s">
        <v>3167</v>
      </c>
    </row>
    <row r="746" spans="1:65" s="14" customFormat="1" x14ac:dyDescent="0.2">
      <c r="B746" s="164"/>
      <c r="C746" s="316"/>
      <c r="D746" s="317" t="s">
        <v>168</v>
      </c>
      <c r="E746" s="316"/>
      <c r="F746" s="319" t="s">
        <v>3186</v>
      </c>
      <c r="G746" s="316"/>
      <c r="H746" s="320"/>
      <c r="I746" s="168"/>
      <c r="L746" s="164"/>
      <c r="M746" s="169"/>
      <c r="T746" s="171"/>
      <c r="AT746" s="165" t="s">
        <v>168</v>
      </c>
      <c r="AU746" s="165" t="s">
        <v>92</v>
      </c>
      <c r="AV746" s="14" t="s">
        <v>92</v>
      </c>
      <c r="AW746" s="14" t="s">
        <v>4</v>
      </c>
      <c r="AX746" s="14" t="s">
        <v>78</v>
      </c>
      <c r="AY746" s="165" t="s">
        <v>157</v>
      </c>
    </row>
    <row r="747" spans="1:65" s="209" customFormat="1" ht="16.5" customHeight="1" x14ac:dyDescent="0.2">
      <c r="B747" s="234"/>
      <c r="C747" s="251">
        <v>312</v>
      </c>
      <c r="D747" s="251" t="s">
        <v>159</v>
      </c>
      <c r="E747" s="252" t="s">
        <v>3143</v>
      </c>
      <c r="F747" s="250" t="s">
        <v>3144</v>
      </c>
      <c r="G747" s="253" t="s">
        <v>3125</v>
      </c>
      <c r="H747" s="254"/>
      <c r="I747" s="255"/>
      <c r="J747" s="256">
        <f>ROUND(I747*H747,2)</f>
        <v>0</v>
      </c>
      <c r="K747" s="249" t="s">
        <v>163</v>
      </c>
      <c r="L747" s="213"/>
      <c r="M747" s="257" t="s">
        <v>3</v>
      </c>
      <c r="N747" s="258" t="s">
        <v>42</v>
      </c>
      <c r="P747" s="259">
        <f>O747*H747</f>
        <v>0</v>
      </c>
      <c r="Q747" s="259">
        <v>4.0000000000000003E-5</v>
      </c>
      <c r="R747" s="259">
        <f>Q747*H747</f>
        <v>0</v>
      </c>
      <c r="S747" s="259">
        <v>0</v>
      </c>
      <c r="T747" s="260">
        <f>S747*H747</f>
        <v>0</v>
      </c>
      <c r="AR747" s="261" t="s">
        <v>255</v>
      </c>
      <c r="AT747" s="261" t="s">
        <v>159</v>
      </c>
      <c r="AU747" s="261" t="s">
        <v>92</v>
      </c>
      <c r="AY747" s="242" t="s">
        <v>157</v>
      </c>
      <c r="BE747" s="243">
        <f>IF(N747="základní",J747,0)</f>
        <v>0</v>
      </c>
      <c r="BF747" s="243">
        <f>IF(N747="snížená",J747,0)</f>
        <v>0</v>
      </c>
      <c r="BG747" s="243">
        <f>IF(N747="zákl. přenesená",J747,0)</f>
        <v>0</v>
      </c>
      <c r="BH747" s="243">
        <f>IF(N747="sníž. přenesená",J747,0)</f>
        <v>0</v>
      </c>
      <c r="BI747" s="243">
        <f>IF(N747="nulová",J747,0)</f>
        <v>0</v>
      </c>
      <c r="BJ747" s="242" t="s">
        <v>92</v>
      </c>
      <c r="BK747" s="243">
        <f>ROUND(I747*H747,2)</f>
        <v>0</v>
      </c>
      <c r="BL747" s="242" t="s">
        <v>255</v>
      </c>
      <c r="BM747" s="261" t="s">
        <v>3126</v>
      </c>
    </row>
    <row r="748" spans="1:65" s="12" customFormat="1" ht="22.9" customHeight="1" x14ac:dyDescent="0.2">
      <c r="B748" s="124"/>
      <c r="D748" s="125" t="s">
        <v>69</v>
      </c>
      <c r="E748" s="135" t="s">
        <v>1413</v>
      </c>
      <c r="F748" s="135" t="s">
        <v>1414</v>
      </c>
      <c r="I748" s="127"/>
      <c r="J748" s="136">
        <f>BK748</f>
        <v>0</v>
      </c>
      <c r="L748" s="124"/>
      <c r="M748" s="129"/>
      <c r="N748" s="130"/>
      <c r="O748" s="130"/>
      <c r="P748" s="131">
        <f>SUM(P749:P752)</f>
        <v>0</v>
      </c>
      <c r="Q748" s="130"/>
      <c r="R748" s="131">
        <f>SUM(R749:R752)</f>
        <v>0</v>
      </c>
      <c r="S748" s="130"/>
      <c r="T748" s="132">
        <f>SUM(T749:T752)</f>
        <v>0</v>
      </c>
      <c r="AR748" s="125" t="s">
        <v>92</v>
      </c>
      <c r="AT748" s="133" t="s">
        <v>69</v>
      </c>
      <c r="AU748" s="133" t="s">
        <v>78</v>
      </c>
      <c r="AY748" s="125" t="s">
        <v>157</v>
      </c>
      <c r="BK748" s="134">
        <f>SUM(BK749:BK752)</f>
        <v>0</v>
      </c>
    </row>
    <row r="749" spans="1:65" s="2" customFormat="1" ht="16.5" customHeight="1" x14ac:dyDescent="0.2">
      <c r="A749" s="32"/>
      <c r="B749" s="137"/>
      <c r="C749" s="138" t="s">
        <v>1415</v>
      </c>
      <c r="D749" s="311"/>
      <c r="E749" s="312"/>
      <c r="F749" s="313"/>
      <c r="G749" s="314"/>
      <c r="H749" s="315"/>
      <c r="I749" s="143"/>
      <c r="J749" s="144">
        <f>ROUND(I749*H749,2)</f>
        <v>0</v>
      </c>
      <c r="K749" s="140" t="s">
        <v>1401</v>
      </c>
      <c r="L749" s="33"/>
      <c r="M749" s="145" t="s">
        <v>3</v>
      </c>
      <c r="N749" s="146" t="s">
        <v>42</v>
      </c>
      <c r="O749" s="53"/>
      <c r="P749" s="147">
        <f>O749*H749</f>
        <v>0</v>
      </c>
      <c r="Q749" s="147">
        <v>6.7500000000000004E-2</v>
      </c>
      <c r="R749" s="147">
        <f>Q749*H749</f>
        <v>0</v>
      </c>
      <c r="S749" s="147">
        <v>0</v>
      </c>
      <c r="T749" s="148">
        <f>S749*H749</f>
        <v>0</v>
      </c>
      <c r="U749" s="32"/>
      <c r="V749" s="32"/>
      <c r="W749" s="32"/>
      <c r="X749" s="32"/>
      <c r="Y749" s="32"/>
      <c r="Z749" s="32"/>
      <c r="AA749" s="32"/>
      <c r="AB749" s="32"/>
      <c r="AC749" s="32"/>
      <c r="AD749" s="32"/>
      <c r="AE749" s="32"/>
      <c r="AR749" s="149" t="s">
        <v>255</v>
      </c>
      <c r="AT749" s="149" t="s">
        <v>159</v>
      </c>
      <c r="AU749" s="149" t="s">
        <v>92</v>
      </c>
      <c r="AY749" s="17" t="s">
        <v>157</v>
      </c>
      <c r="BE749" s="150">
        <f>IF(N749="základní",J749,0)</f>
        <v>0</v>
      </c>
      <c r="BF749" s="150">
        <f>IF(N749="snížená",J749,0)</f>
        <v>0</v>
      </c>
      <c r="BG749" s="150">
        <f>IF(N749="zákl. přenesená",J749,0)</f>
        <v>0</v>
      </c>
      <c r="BH749" s="150">
        <f>IF(N749="sníž. přenesená",J749,0)</f>
        <v>0</v>
      </c>
      <c r="BI749" s="150">
        <f>IF(N749="nulová",J749,0)</f>
        <v>0</v>
      </c>
      <c r="BJ749" s="17" t="s">
        <v>92</v>
      </c>
      <c r="BK749" s="150">
        <f>ROUND(I749*H749,2)</f>
        <v>0</v>
      </c>
      <c r="BL749" s="17" t="s">
        <v>255</v>
      </c>
      <c r="BM749" s="149" t="s">
        <v>1416</v>
      </c>
    </row>
    <row r="750" spans="1:65" s="2" customFormat="1" x14ac:dyDescent="0.2">
      <c r="A750" s="32"/>
      <c r="B750" s="33"/>
      <c r="C750" s="32"/>
      <c r="D750" s="326"/>
      <c r="E750" s="327"/>
      <c r="F750" s="328"/>
      <c r="G750" s="327"/>
      <c r="H750" s="327"/>
      <c r="I750" s="153"/>
      <c r="J750" s="32"/>
      <c r="K750" s="32"/>
      <c r="L750" s="33"/>
      <c r="M750" s="154"/>
      <c r="N750" s="155"/>
      <c r="O750" s="53"/>
      <c r="P750" s="53"/>
      <c r="Q750" s="53"/>
      <c r="R750" s="53"/>
      <c r="S750" s="53"/>
      <c r="T750" s="54"/>
      <c r="U750" s="32"/>
      <c r="V750" s="32"/>
      <c r="W750" s="32"/>
      <c r="X750" s="32"/>
      <c r="Y750" s="32"/>
      <c r="Z750" s="32"/>
      <c r="AA750" s="32"/>
      <c r="AB750" s="32"/>
      <c r="AC750" s="32"/>
      <c r="AD750" s="32"/>
      <c r="AE750" s="32"/>
      <c r="AT750" s="17" t="s">
        <v>166</v>
      </c>
      <c r="AU750" s="17" t="s">
        <v>92</v>
      </c>
    </row>
    <row r="751" spans="1:65" s="13" customFormat="1" x14ac:dyDescent="0.2">
      <c r="B751" s="156"/>
      <c r="D751" s="317"/>
      <c r="E751" s="329"/>
      <c r="F751" s="330"/>
      <c r="G751" s="331"/>
      <c r="H751" s="329"/>
      <c r="I751" s="160"/>
      <c r="L751" s="156"/>
      <c r="M751" s="161"/>
      <c r="N751" s="162"/>
      <c r="O751" s="162"/>
      <c r="P751" s="162"/>
      <c r="Q751" s="162"/>
      <c r="R751" s="162"/>
      <c r="S751" s="162"/>
      <c r="T751" s="163"/>
      <c r="AT751" s="158" t="s">
        <v>168</v>
      </c>
      <c r="AU751" s="158" t="s">
        <v>92</v>
      </c>
      <c r="AV751" s="13" t="s">
        <v>78</v>
      </c>
      <c r="AW751" s="13" t="s">
        <v>32</v>
      </c>
      <c r="AX751" s="13" t="s">
        <v>70</v>
      </c>
      <c r="AY751" s="158" t="s">
        <v>157</v>
      </c>
    </row>
    <row r="752" spans="1:65" s="14" customFormat="1" x14ac:dyDescent="0.2">
      <c r="B752" s="164"/>
      <c r="D752" s="317"/>
      <c r="E752" s="318"/>
      <c r="F752" s="319"/>
      <c r="G752" s="316"/>
      <c r="H752" s="320"/>
      <c r="I752" s="168"/>
      <c r="L752" s="164"/>
      <c r="M752" s="169"/>
      <c r="N752" s="170"/>
      <c r="O752" s="170"/>
      <c r="P752" s="170"/>
      <c r="Q752" s="170"/>
      <c r="R752" s="170"/>
      <c r="S752" s="170"/>
      <c r="T752" s="171"/>
      <c r="AT752" s="165" t="s">
        <v>168</v>
      </c>
      <c r="AU752" s="165" t="s">
        <v>92</v>
      </c>
      <c r="AV752" s="14" t="s">
        <v>92</v>
      </c>
      <c r="AW752" s="14" t="s">
        <v>32</v>
      </c>
      <c r="AX752" s="14" t="s">
        <v>78</v>
      </c>
      <c r="AY752" s="165" t="s">
        <v>157</v>
      </c>
    </row>
    <row r="753" spans="1:65" s="209" customFormat="1" ht="16.5" customHeight="1" x14ac:dyDescent="0.2">
      <c r="B753" s="234"/>
      <c r="C753" s="251">
        <v>313</v>
      </c>
      <c r="D753" s="336"/>
      <c r="E753" s="332"/>
      <c r="F753" s="333"/>
      <c r="G753" s="334"/>
      <c r="H753" s="335"/>
      <c r="I753" s="255"/>
      <c r="J753" s="256">
        <f>ROUND(I753*H753,2)</f>
        <v>0</v>
      </c>
      <c r="K753" s="249" t="s">
        <v>163</v>
      </c>
      <c r="L753" s="213"/>
      <c r="M753" s="257" t="s">
        <v>3</v>
      </c>
      <c r="N753" s="258" t="s">
        <v>42</v>
      </c>
      <c r="P753" s="259">
        <f>O753*H753</f>
        <v>0</v>
      </c>
      <c r="Q753" s="259">
        <v>4.0000000000000003E-5</v>
      </c>
      <c r="R753" s="259">
        <f>Q753*H753</f>
        <v>0</v>
      </c>
      <c r="S753" s="259">
        <v>0</v>
      </c>
      <c r="T753" s="260">
        <f>S753*H753</f>
        <v>0</v>
      </c>
      <c r="AR753" s="261" t="s">
        <v>255</v>
      </c>
      <c r="AT753" s="261" t="s">
        <v>159</v>
      </c>
      <c r="AU753" s="261" t="s">
        <v>92</v>
      </c>
      <c r="AY753" s="242" t="s">
        <v>157</v>
      </c>
      <c r="BE753" s="243">
        <f>IF(N753="základní",J753,0)</f>
        <v>0</v>
      </c>
      <c r="BF753" s="243">
        <f>IF(N753="snížená",J753,0)</f>
        <v>0</v>
      </c>
      <c r="BG753" s="243">
        <f>IF(N753="zákl. přenesená",J753,0)</f>
        <v>0</v>
      </c>
      <c r="BH753" s="243">
        <f>IF(N753="sníž. přenesená",J753,0)</f>
        <v>0</v>
      </c>
      <c r="BI753" s="243">
        <f>IF(N753="nulová",J753,0)</f>
        <v>0</v>
      </c>
      <c r="BJ753" s="242" t="s">
        <v>92</v>
      </c>
      <c r="BK753" s="243">
        <f>ROUND(I753*H753,2)</f>
        <v>0</v>
      </c>
      <c r="BL753" s="242" t="s">
        <v>255</v>
      </c>
      <c r="BM753" s="261" t="s">
        <v>3126</v>
      </c>
    </row>
    <row r="754" spans="1:65" s="12" customFormat="1" ht="22.9" customHeight="1" x14ac:dyDescent="0.2">
      <c r="B754" s="124"/>
      <c r="D754" s="125" t="s">
        <v>69</v>
      </c>
      <c r="E754" s="135" t="s">
        <v>1418</v>
      </c>
      <c r="F754" s="135" t="s">
        <v>1419</v>
      </c>
      <c r="I754" s="127"/>
      <c r="J754" s="136">
        <f>BK754</f>
        <v>0</v>
      </c>
      <c r="L754" s="124"/>
      <c r="M754" s="129"/>
      <c r="N754" s="130"/>
      <c r="O754" s="130"/>
      <c r="P754" s="131">
        <f>SUM(P755:P764)</f>
        <v>0</v>
      </c>
      <c r="Q754" s="130"/>
      <c r="R754" s="131">
        <f>SUM(R755:R764)</f>
        <v>3.6109499999999994</v>
      </c>
      <c r="S754" s="130"/>
      <c r="T754" s="132">
        <f>SUM(T755:T764)</f>
        <v>1.8900000000000001</v>
      </c>
      <c r="AR754" s="125" t="s">
        <v>92</v>
      </c>
      <c r="AT754" s="133" t="s">
        <v>69</v>
      </c>
      <c r="AU754" s="133" t="s">
        <v>78</v>
      </c>
      <c r="AY754" s="125" t="s">
        <v>157</v>
      </c>
      <c r="BK754" s="134">
        <f>SUM(BK755:BK764)</f>
        <v>0</v>
      </c>
    </row>
    <row r="755" spans="1:65" s="2" customFormat="1" ht="16.5" customHeight="1" x14ac:dyDescent="0.2">
      <c r="A755" s="32"/>
      <c r="B755" s="137"/>
      <c r="C755" s="138" t="s">
        <v>1420</v>
      </c>
      <c r="D755" s="138" t="s">
        <v>159</v>
      </c>
      <c r="E755" s="139" t="s">
        <v>1421</v>
      </c>
      <c r="F755" s="140" t="s">
        <v>1422</v>
      </c>
      <c r="G755" s="141" t="s">
        <v>286</v>
      </c>
      <c r="H755" s="142">
        <v>630</v>
      </c>
      <c r="I755" s="143"/>
      <c r="J755" s="144">
        <f>ROUND(I755*H755,2)</f>
        <v>0</v>
      </c>
      <c r="K755" s="140" t="s">
        <v>163</v>
      </c>
      <c r="L755" s="33"/>
      <c r="M755" s="145" t="s">
        <v>3</v>
      </c>
      <c r="N755" s="146" t="s">
        <v>42</v>
      </c>
      <c r="O755" s="53"/>
      <c r="P755" s="147">
        <f>O755*H755</f>
        <v>0</v>
      </c>
      <c r="Q755" s="147">
        <v>0</v>
      </c>
      <c r="R755" s="147">
        <f>Q755*H755</f>
        <v>0</v>
      </c>
      <c r="S755" s="147">
        <v>3.0000000000000001E-3</v>
      </c>
      <c r="T755" s="148">
        <f>S755*H755</f>
        <v>1.8900000000000001</v>
      </c>
      <c r="U755" s="32"/>
      <c r="V755" s="32"/>
      <c r="W755" s="32"/>
      <c r="X755" s="32"/>
      <c r="Y755" s="32"/>
      <c r="Z755" s="32"/>
      <c r="AA755" s="32"/>
      <c r="AB755" s="32"/>
      <c r="AC755" s="32"/>
      <c r="AD755" s="32"/>
      <c r="AE755" s="32"/>
      <c r="AR755" s="149" t="s">
        <v>255</v>
      </c>
      <c r="AT755" s="149" t="s">
        <v>159</v>
      </c>
      <c r="AU755" s="149" t="s">
        <v>92</v>
      </c>
      <c r="AY755" s="17" t="s">
        <v>157</v>
      </c>
      <c r="BE755" s="150">
        <f>IF(N755="základní",J755,0)</f>
        <v>0</v>
      </c>
      <c r="BF755" s="150">
        <f>IF(N755="snížená",J755,0)</f>
        <v>0</v>
      </c>
      <c r="BG755" s="150">
        <f>IF(N755="zákl. přenesená",J755,0)</f>
        <v>0</v>
      </c>
      <c r="BH755" s="150">
        <f>IF(N755="sníž. přenesená",J755,0)</f>
        <v>0</v>
      </c>
      <c r="BI755" s="150">
        <f>IF(N755="nulová",J755,0)</f>
        <v>0</v>
      </c>
      <c r="BJ755" s="17" t="s">
        <v>92</v>
      </c>
      <c r="BK755" s="150">
        <f>ROUND(I755*H755,2)</f>
        <v>0</v>
      </c>
      <c r="BL755" s="17" t="s">
        <v>255</v>
      </c>
      <c r="BM755" s="149" t="s">
        <v>1423</v>
      </c>
    </row>
    <row r="756" spans="1:65" s="2" customFormat="1" x14ac:dyDescent="0.2">
      <c r="A756" s="32"/>
      <c r="B756" s="33"/>
      <c r="C756" s="32"/>
      <c r="D756" s="151" t="s">
        <v>166</v>
      </c>
      <c r="E756" s="32"/>
      <c r="F756" s="152" t="s">
        <v>1424</v>
      </c>
      <c r="G756" s="32"/>
      <c r="H756" s="32"/>
      <c r="I756" s="153"/>
      <c r="J756" s="32"/>
      <c r="K756" s="32"/>
      <c r="L756" s="33"/>
      <c r="M756" s="154"/>
      <c r="N756" s="155"/>
      <c r="O756" s="53"/>
      <c r="P756" s="53"/>
      <c r="Q756" s="53"/>
      <c r="R756" s="53"/>
      <c r="S756" s="53"/>
      <c r="T756" s="54"/>
      <c r="U756" s="32"/>
      <c r="V756" s="32"/>
      <c r="W756" s="32"/>
      <c r="X756" s="32"/>
      <c r="Y756" s="32"/>
      <c r="Z756" s="32"/>
      <c r="AA756" s="32"/>
      <c r="AB756" s="32"/>
      <c r="AC756" s="32"/>
      <c r="AD756" s="32"/>
      <c r="AE756" s="32"/>
      <c r="AT756" s="17" t="s">
        <v>166</v>
      </c>
      <c r="AU756" s="17" t="s">
        <v>92</v>
      </c>
    </row>
    <row r="757" spans="1:65" s="2" customFormat="1" ht="24.2" customHeight="1" x14ac:dyDescent="0.2">
      <c r="A757" s="32"/>
      <c r="B757" s="137"/>
      <c r="C757" s="138" t="s">
        <v>1425</v>
      </c>
      <c r="D757" s="138" t="s">
        <v>159</v>
      </c>
      <c r="E757" s="139" t="s">
        <v>1426</v>
      </c>
      <c r="F757" s="140" t="s">
        <v>1427</v>
      </c>
      <c r="G757" s="141" t="s">
        <v>286</v>
      </c>
      <c r="H757" s="142">
        <v>1086</v>
      </c>
      <c r="I757" s="143"/>
      <c r="J757" s="144">
        <f>ROUND(I757*H757,2)</f>
        <v>0</v>
      </c>
      <c r="K757" s="140" t="s">
        <v>163</v>
      </c>
      <c r="L757" s="33"/>
      <c r="M757" s="145" t="s">
        <v>3</v>
      </c>
      <c r="N757" s="146" t="s">
        <v>42</v>
      </c>
      <c r="O757" s="53"/>
      <c r="P757" s="147">
        <f>O757*H757</f>
        <v>0</v>
      </c>
      <c r="Q757" s="147">
        <v>2.9999999999999997E-4</v>
      </c>
      <c r="R757" s="147">
        <f>Q757*H757</f>
        <v>0.32579999999999998</v>
      </c>
      <c r="S757" s="147">
        <v>0</v>
      </c>
      <c r="T757" s="148">
        <f>S757*H757</f>
        <v>0</v>
      </c>
      <c r="U757" s="32"/>
      <c r="V757" s="32"/>
      <c r="W757" s="32"/>
      <c r="X757" s="32"/>
      <c r="Y757" s="32"/>
      <c r="Z757" s="32"/>
      <c r="AA757" s="32"/>
      <c r="AB757" s="32"/>
      <c r="AC757" s="32"/>
      <c r="AD757" s="32"/>
      <c r="AE757" s="32"/>
      <c r="AR757" s="149" t="s">
        <v>255</v>
      </c>
      <c r="AT757" s="149" t="s">
        <v>159</v>
      </c>
      <c r="AU757" s="149" t="s">
        <v>92</v>
      </c>
      <c r="AY757" s="17" t="s">
        <v>157</v>
      </c>
      <c r="BE757" s="150">
        <f>IF(N757="základní",J757,0)</f>
        <v>0</v>
      </c>
      <c r="BF757" s="150">
        <f>IF(N757="snížená",J757,0)</f>
        <v>0</v>
      </c>
      <c r="BG757" s="150">
        <f>IF(N757="zákl. přenesená",J757,0)</f>
        <v>0</v>
      </c>
      <c r="BH757" s="150">
        <f>IF(N757="sníž. přenesená",J757,0)</f>
        <v>0</v>
      </c>
      <c r="BI757" s="150">
        <f>IF(N757="nulová",J757,0)</f>
        <v>0</v>
      </c>
      <c r="BJ757" s="17" t="s">
        <v>92</v>
      </c>
      <c r="BK757" s="150">
        <f>ROUND(I757*H757,2)</f>
        <v>0</v>
      </c>
      <c r="BL757" s="17" t="s">
        <v>255</v>
      </c>
      <c r="BM757" s="149" t="s">
        <v>1428</v>
      </c>
    </row>
    <row r="758" spans="1:65" s="2" customFormat="1" x14ac:dyDescent="0.2">
      <c r="A758" s="32"/>
      <c r="B758" s="33"/>
      <c r="C758" s="32"/>
      <c r="D758" s="151" t="s">
        <v>166</v>
      </c>
      <c r="E758" s="32"/>
      <c r="F758" s="152" t="s">
        <v>1429</v>
      </c>
      <c r="G758" s="32"/>
      <c r="H758" s="32"/>
      <c r="I758" s="153"/>
      <c r="J758" s="32"/>
      <c r="K758" s="32"/>
      <c r="L758" s="33"/>
      <c r="M758" s="154"/>
      <c r="N758" s="155"/>
      <c r="O758" s="53"/>
      <c r="P758" s="53"/>
      <c r="Q758" s="53"/>
      <c r="R758" s="53"/>
      <c r="S758" s="53"/>
      <c r="T758" s="54"/>
      <c r="U758" s="32"/>
      <c r="V758" s="32"/>
      <c r="W758" s="32"/>
      <c r="X758" s="32"/>
      <c r="Y758" s="32"/>
      <c r="Z758" s="32"/>
      <c r="AA758" s="32"/>
      <c r="AB758" s="32"/>
      <c r="AC758" s="32"/>
      <c r="AD758" s="32"/>
      <c r="AE758" s="32"/>
      <c r="AT758" s="17" t="s">
        <v>166</v>
      </c>
      <c r="AU758" s="17" t="s">
        <v>92</v>
      </c>
    </row>
    <row r="759" spans="1:65" s="14" customFormat="1" x14ac:dyDescent="0.2">
      <c r="B759" s="164"/>
      <c r="D759" s="157" t="s">
        <v>168</v>
      </c>
      <c r="E759" s="165" t="s">
        <v>3</v>
      </c>
      <c r="F759" s="166" t="s">
        <v>1430</v>
      </c>
      <c r="H759" s="167">
        <v>506.4</v>
      </c>
      <c r="I759" s="168"/>
      <c r="L759" s="164"/>
      <c r="M759" s="169"/>
      <c r="N759" s="170"/>
      <c r="O759" s="170"/>
      <c r="P759" s="170"/>
      <c r="Q759" s="170"/>
      <c r="R759" s="170"/>
      <c r="S759" s="170"/>
      <c r="T759" s="171"/>
      <c r="AT759" s="165" t="s">
        <v>168</v>
      </c>
      <c r="AU759" s="165" t="s">
        <v>92</v>
      </c>
      <c r="AV759" s="14" t="s">
        <v>92</v>
      </c>
      <c r="AW759" s="14" t="s">
        <v>32</v>
      </c>
      <c r="AX759" s="14" t="s">
        <v>70</v>
      </c>
      <c r="AY759" s="165" t="s">
        <v>157</v>
      </c>
    </row>
    <row r="760" spans="1:65" s="14" customFormat="1" x14ac:dyDescent="0.2">
      <c r="B760" s="164"/>
      <c r="D760" s="157" t="s">
        <v>168</v>
      </c>
      <c r="E760" s="165" t="s">
        <v>3</v>
      </c>
      <c r="F760" s="166" t="s">
        <v>1431</v>
      </c>
      <c r="H760" s="167">
        <v>506.2</v>
      </c>
      <c r="I760" s="168"/>
      <c r="L760" s="164"/>
      <c r="M760" s="169"/>
      <c r="N760" s="170"/>
      <c r="O760" s="170"/>
      <c r="P760" s="170"/>
      <c r="Q760" s="170"/>
      <c r="R760" s="170"/>
      <c r="S760" s="170"/>
      <c r="T760" s="171"/>
      <c r="AT760" s="165" t="s">
        <v>168</v>
      </c>
      <c r="AU760" s="165" t="s">
        <v>92</v>
      </c>
      <c r="AV760" s="14" t="s">
        <v>92</v>
      </c>
      <c r="AW760" s="14" t="s">
        <v>32</v>
      </c>
      <c r="AX760" s="14" t="s">
        <v>70</v>
      </c>
      <c r="AY760" s="165" t="s">
        <v>157</v>
      </c>
    </row>
    <row r="761" spans="1:65" s="14" customFormat="1" x14ac:dyDescent="0.2">
      <c r="B761" s="164"/>
      <c r="D761" s="157" t="s">
        <v>168</v>
      </c>
      <c r="E761" s="165" t="s">
        <v>3</v>
      </c>
      <c r="F761" s="166" t="s">
        <v>1432</v>
      </c>
      <c r="H761" s="167">
        <v>73.400000000000006</v>
      </c>
      <c r="I761" s="168"/>
      <c r="L761" s="164"/>
      <c r="M761" s="169"/>
      <c r="N761" s="170"/>
      <c r="O761" s="170"/>
      <c r="P761" s="170"/>
      <c r="Q761" s="170"/>
      <c r="R761" s="170"/>
      <c r="S761" s="170"/>
      <c r="T761" s="171"/>
      <c r="AT761" s="165" t="s">
        <v>168</v>
      </c>
      <c r="AU761" s="165" t="s">
        <v>92</v>
      </c>
      <c r="AV761" s="14" t="s">
        <v>92</v>
      </c>
      <c r="AW761" s="14" t="s">
        <v>32</v>
      </c>
      <c r="AX761" s="14" t="s">
        <v>70</v>
      </c>
      <c r="AY761" s="165" t="s">
        <v>157</v>
      </c>
    </row>
    <row r="762" spans="1:65" s="15" customFormat="1" x14ac:dyDescent="0.2">
      <c r="B762" s="182"/>
      <c r="D762" s="157" t="s">
        <v>168</v>
      </c>
      <c r="E762" s="183" t="s">
        <v>3</v>
      </c>
      <c r="F762" s="184" t="s">
        <v>269</v>
      </c>
      <c r="H762" s="185">
        <v>1086</v>
      </c>
      <c r="I762" s="186"/>
      <c r="L762" s="182"/>
      <c r="M762" s="187"/>
      <c r="N762" s="188"/>
      <c r="O762" s="188"/>
      <c r="P762" s="188"/>
      <c r="Q762" s="188"/>
      <c r="R762" s="188"/>
      <c r="S762" s="188"/>
      <c r="T762" s="189"/>
      <c r="AT762" s="183" t="s">
        <v>168</v>
      </c>
      <c r="AU762" s="183" t="s">
        <v>92</v>
      </c>
      <c r="AV762" s="15" t="s">
        <v>164</v>
      </c>
      <c r="AW762" s="15" t="s">
        <v>32</v>
      </c>
      <c r="AX762" s="15" t="s">
        <v>78</v>
      </c>
      <c r="AY762" s="183" t="s">
        <v>157</v>
      </c>
    </row>
    <row r="763" spans="1:65" s="2" customFormat="1" ht="16.5" customHeight="1" x14ac:dyDescent="0.2">
      <c r="A763" s="32"/>
      <c r="B763" s="137"/>
      <c r="C763" s="172" t="s">
        <v>1433</v>
      </c>
      <c r="D763" s="172" t="s">
        <v>215</v>
      </c>
      <c r="E763" s="173" t="s">
        <v>1434</v>
      </c>
      <c r="F763" s="174" t="s">
        <v>1435</v>
      </c>
      <c r="G763" s="175" t="s">
        <v>286</v>
      </c>
      <c r="H763" s="176">
        <v>1194.5999999999999</v>
      </c>
      <c r="I763" s="177"/>
      <c r="J763" s="178">
        <f>ROUND(I763*H763,2)</f>
        <v>0</v>
      </c>
      <c r="K763" s="174" t="s">
        <v>163</v>
      </c>
      <c r="L763" s="179"/>
      <c r="M763" s="180" t="s">
        <v>3</v>
      </c>
      <c r="N763" s="181" t="s">
        <v>42</v>
      </c>
      <c r="O763" s="53"/>
      <c r="P763" s="147">
        <f>O763*H763</f>
        <v>0</v>
      </c>
      <c r="Q763" s="147">
        <v>2.7499999999999998E-3</v>
      </c>
      <c r="R763" s="147">
        <f>Q763*H763</f>
        <v>3.2851499999999993</v>
      </c>
      <c r="S763" s="147">
        <v>0</v>
      </c>
      <c r="T763" s="148">
        <f>S763*H763</f>
        <v>0</v>
      </c>
      <c r="U763" s="32"/>
      <c r="V763" s="32"/>
      <c r="W763" s="32"/>
      <c r="X763" s="32"/>
      <c r="Y763" s="32"/>
      <c r="Z763" s="32"/>
      <c r="AA763" s="32"/>
      <c r="AB763" s="32"/>
      <c r="AC763" s="32"/>
      <c r="AD763" s="32"/>
      <c r="AE763" s="32"/>
      <c r="AR763" s="149" t="s">
        <v>349</v>
      </c>
      <c r="AT763" s="149" t="s">
        <v>215</v>
      </c>
      <c r="AU763" s="149" t="s">
        <v>92</v>
      </c>
      <c r="AY763" s="17" t="s">
        <v>157</v>
      </c>
      <c r="BE763" s="150">
        <f>IF(N763="základní",J763,0)</f>
        <v>0</v>
      </c>
      <c r="BF763" s="150">
        <f>IF(N763="snížená",J763,0)</f>
        <v>0</v>
      </c>
      <c r="BG763" s="150">
        <f>IF(N763="zákl. přenesená",J763,0)</f>
        <v>0</v>
      </c>
      <c r="BH763" s="150">
        <f>IF(N763="sníž. přenesená",J763,0)</f>
        <v>0</v>
      </c>
      <c r="BI763" s="150">
        <f>IF(N763="nulová",J763,0)</f>
        <v>0</v>
      </c>
      <c r="BJ763" s="17" t="s">
        <v>92</v>
      </c>
      <c r="BK763" s="150">
        <f>ROUND(I763*H763,2)</f>
        <v>0</v>
      </c>
      <c r="BL763" s="17" t="s">
        <v>255</v>
      </c>
      <c r="BM763" s="149" t="s">
        <v>1436</v>
      </c>
    </row>
    <row r="764" spans="1:65" s="14" customFormat="1" x14ac:dyDescent="0.2">
      <c r="B764" s="164"/>
      <c r="D764" s="157" t="s">
        <v>168</v>
      </c>
      <c r="F764" s="166" t="s">
        <v>1437</v>
      </c>
      <c r="H764" s="167">
        <v>1194.5999999999999</v>
      </c>
      <c r="I764" s="168"/>
      <c r="L764" s="164"/>
      <c r="M764" s="169"/>
      <c r="N764" s="170"/>
      <c r="O764" s="170"/>
      <c r="P764" s="170"/>
      <c r="Q764" s="170"/>
      <c r="R764" s="170"/>
      <c r="S764" s="170"/>
      <c r="T764" s="171"/>
      <c r="AT764" s="165" t="s">
        <v>168</v>
      </c>
      <c r="AU764" s="165" t="s">
        <v>92</v>
      </c>
      <c r="AV764" s="14" t="s">
        <v>92</v>
      </c>
      <c r="AW764" s="14" t="s">
        <v>4</v>
      </c>
      <c r="AX764" s="14" t="s">
        <v>78</v>
      </c>
      <c r="AY764" s="165" t="s">
        <v>157</v>
      </c>
    </row>
    <row r="765" spans="1:65" s="209" customFormat="1" ht="24.2" customHeight="1" x14ac:dyDescent="0.2">
      <c r="B765" s="234"/>
      <c r="C765" s="235">
        <v>326</v>
      </c>
      <c r="D765" s="235" t="s">
        <v>159</v>
      </c>
      <c r="E765" s="236" t="s">
        <v>3168</v>
      </c>
      <c r="F765" s="237" t="s">
        <v>3169</v>
      </c>
      <c r="G765" s="238" t="s">
        <v>231</v>
      </c>
      <c r="H765" s="239">
        <v>1693</v>
      </c>
      <c r="I765" s="143"/>
      <c r="J765" s="221">
        <f>ROUND(I765*H765,2)</f>
        <v>0</v>
      </c>
      <c r="K765" s="218" t="s">
        <v>163</v>
      </c>
      <c r="L765" s="213"/>
      <c r="M765" s="145" t="s">
        <v>3</v>
      </c>
      <c r="N765" s="240" t="s">
        <v>42</v>
      </c>
      <c r="P765" s="241">
        <f>O765*H765</f>
        <v>0</v>
      </c>
      <c r="Q765" s="241">
        <v>1.6279999999999999E-2</v>
      </c>
      <c r="R765" s="241">
        <f>Q765*H765</f>
        <v>27.56204</v>
      </c>
      <c r="S765" s="241">
        <v>0</v>
      </c>
      <c r="T765" s="224">
        <f>S765*H765</f>
        <v>0</v>
      </c>
      <c r="AR765" s="225" t="s">
        <v>164</v>
      </c>
      <c r="AT765" s="225" t="s">
        <v>159</v>
      </c>
      <c r="AU765" s="225" t="s">
        <v>92</v>
      </c>
      <c r="AY765" s="242" t="s">
        <v>157</v>
      </c>
      <c r="BE765" s="243">
        <f>IF(N765="základní",J765,0)</f>
        <v>0</v>
      </c>
      <c r="BF765" s="243">
        <f>IF(N765="snížená",J765,0)</f>
        <v>0</v>
      </c>
      <c r="BG765" s="243">
        <f>IF(N765="zákl. přenesená",J765,0)</f>
        <v>0</v>
      </c>
      <c r="BH765" s="243">
        <f>IF(N765="sníž. přenesená",J765,0)</f>
        <v>0</v>
      </c>
      <c r="BI765" s="243">
        <f>IF(N765="nulová",J765,0)</f>
        <v>0</v>
      </c>
      <c r="BJ765" s="242" t="s">
        <v>92</v>
      </c>
      <c r="BK765" s="243">
        <f>ROUND(I765*H765,2)</f>
        <v>0</v>
      </c>
      <c r="BL765" s="242" t="s">
        <v>164</v>
      </c>
      <c r="BM765" s="225" t="s">
        <v>3121</v>
      </c>
    </row>
    <row r="766" spans="1:65" s="14" customFormat="1" ht="22.5" x14ac:dyDescent="0.2">
      <c r="B766" s="164"/>
      <c r="C766" s="244"/>
      <c r="D766" s="245" t="s">
        <v>168</v>
      </c>
      <c r="E766" s="246" t="s">
        <v>3</v>
      </c>
      <c r="F766" s="247" t="s">
        <v>3174</v>
      </c>
      <c r="G766" s="244"/>
      <c r="H766" s="248"/>
      <c r="I766" s="168"/>
      <c r="L766" s="164"/>
      <c r="M766" s="169"/>
      <c r="T766" s="171"/>
      <c r="AT766" s="165" t="s">
        <v>168</v>
      </c>
      <c r="AU766" s="165" t="s">
        <v>92</v>
      </c>
      <c r="AV766" s="14" t="s">
        <v>92</v>
      </c>
      <c r="AW766" s="14" t="s">
        <v>32</v>
      </c>
      <c r="AX766" s="14" t="s">
        <v>78</v>
      </c>
      <c r="AY766" s="165" t="s">
        <v>157</v>
      </c>
    </row>
    <row r="767" spans="1:65" s="209" customFormat="1" ht="16.5" customHeight="1" x14ac:dyDescent="0.2">
      <c r="B767" s="234"/>
      <c r="C767" s="263">
        <v>327</v>
      </c>
      <c r="D767" s="263" t="s">
        <v>215</v>
      </c>
      <c r="E767" s="264" t="s">
        <v>3170</v>
      </c>
      <c r="F767" s="265" t="s">
        <v>3171</v>
      </c>
      <c r="G767" s="266" t="s">
        <v>231</v>
      </c>
      <c r="H767" s="267">
        <v>1862.3000000000002</v>
      </c>
      <c r="I767" s="177"/>
      <c r="J767" s="178">
        <f>ROUND(I767*H767,2)</f>
        <v>0</v>
      </c>
      <c r="K767" s="174" t="s">
        <v>163</v>
      </c>
      <c r="L767" s="179"/>
      <c r="M767" s="180" t="s">
        <v>3</v>
      </c>
      <c r="N767" s="268" t="s">
        <v>42</v>
      </c>
      <c r="P767" s="241">
        <f>O767*H767</f>
        <v>0</v>
      </c>
      <c r="Q767" s="241">
        <v>2.1499999999999998E-2</v>
      </c>
      <c r="R767" s="241">
        <f>Q767*H767</f>
        <v>40.039450000000002</v>
      </c>
      <c r="S767" s="241">
        <v>0</v>
      </c>
      <c r="T767" s="224">
        <f>S767*H767</f>
        <v>0</v>
      </c>
      <c r="AR767" s="225" t="s">
        <v>349</v>
      </c>
      <c r="AT767" s="225" t="s">
        <v>215</v>
      </c>
      <c r="AU767" s="225" t="s">
        <v>92</v>
      </c>
      <c r="AY767" s="242" t="s">
        <v>157</v>
      </c>
      <c r="BE767" s="243">
        <f>IF(N767="základní",J767,0)</f>
        <v>0</v>
      </c>
      <c r="BF767" s="243">
        <f>IF(N767="snížená",J767,0)</f>
        <v>0</v>
      </c>
      <c r="BG767" s="243">
        <f>IF(N767="zákl. přenesená",J767,0)</f>
        <v>0</v>
      </c>
      <c r="BH767" s="243">
        <f>IF(N767="sníž. přenesená",J767,0)</f>
        <v>0</v>
      </c>
      <c r="BI767" s="243">
        <f>IF(N767="nulová",J767,0)</f>
        <v>0</v>
      </c>
      <c r="BJ767" s="242" t="s">
        <v>92</v>
      </c>
      <c r="BK767" s="243">
        <f>ROUND(I767*H767,2)</f>
        <v>0</v>
      </c>
      <c r="BL767" s="242" t="s">
        <v>255</v>
      </c>
      <c r="BM767" s="225" t="s">
        <v>3167</v>
      </c>
    </row>
    <row r="768" spans="1:65" s="14" customFormat="1" x14ac:dyDescent="0.2">
      <c r="B768" s="164"/>
      <c r="C768" s="244"/>
      <c r="D768" s="245" t="s">
        <v>168</v>
      </c>
      <c r="E768" s="244"/>
      <c r="F768" s="247" t="s">
        <v>3175</v>
      </c>
      <c r="G768" s="244"/>
      <c r="H768" s="248"/>
      <c r="I768" s="168"/>
      <c r="L768" s="164"/>
      <c r="M768" s="169"/>
      <c r="T768" s="171"/>
      <c r="AT768" s="165" t="s">
        <v>168</v>
      </c>
      <c r="AU768" s="165" t="s">
        <v>92</v>
      </c>
      <c r="AV768" s="14" t="s">
        <v>92</v>
      </c>
      <c r="AW768" s="14" t="s">
        <v>4</v>
      </c>
      <c r="AX768" s="14" t="s">
        <v>78</v>
      </c>
      <c r="AY768" s="165" t="s">
        <v>157</v>
      </c>
    </row>
    <row r="769" spans="1:65" s="209" customFormat="1" ht="16.5" customHeight="1" x14ac:dyDescent="0.2">
      <c r="B769" s="234"/>
      <c r="C769" s="251">
        <v>314</v>
      </c>
      <c r="D769" s="251" t="s">
        <v>159</v>
      </c>
      <c r="E769" s="252" t="s">
        <v>3145</v>
      </c>
      <c r="F769" s="250" t="s">
        <v>3146</v>
      </c>
      <c r="G769" s="253" t="s">
        <v>3125</v>
      </c>
      <c r="H769" s="254"/>
      <c r="I769" s="255"/>
      <c r="J769" s="256">
        <f>ROUND(I769*H769,2)</f>
        <v>0</v>
      </c>
      <c r="K769" s="249" t="s">
        <v>163</v>
      </c>
      <c r="L769" s="213"/>
      <c r="M769" s="257" t="s">
        <v>3</v>
      </c>
      <c r="N769" s="258" t="s">
        <v>42</v>
      </c>
      <c r="P769" s="259">
        <f>O769*H769</f>
        <v>0</v>
      </c>
      <c r="Q769" s="259">
        <v>4.0000000000000003E-5</v>
      </c>
      <c r="R769" s="259">
        <f>Q769*H769</f>
        <v>0</v>
      </c>
      <c r="S769" s="259">
        <v>0</v>
      </c>
      <c r="T769" s="260">
        <f>S769*H769</f>
        <v>0</v>
      </c>
      <c r="AR769" s="261" t="s">
        <v>255</v>
      </c>
      <c r="AT769" s="261" t="s">
        <v>159</v>
      </c>
      <c r="AU769" s="261" t="s">
        <v>92</v>
      </c>
      <c r="AY769" s="242" t="s">
        <v>157</v>
      </c>
      <c r="BE769" s="243">
        <f>IF(N769="základní",J769,0)</f>
        <v>0</v>
      </c>
      <c r="BF769" s="243">
        <f>IF(N769="snížená",J769,0)</f>
        <v>0</v>
      </c>
      <c r="BG769" s="243">
        <f>IF(N769="zákl. přenesená",J769,0)</f>
        <v>0</v>
      </c>
      <c r="BH769" s="243">
        <f>IF(N769="sníž. přenesená",J769,0)</f>
        <v>0</v>
      </c>
      <c r="BI769" s="243">
        <f>IF(N769="nulová",J769,0)</f>
        <v>0</v>
      </c>
      <c r="BJ769" s="242" t="s">
        <v>92</v>
      </c>
      <c r="BK769" s="243">
        <f>ROUND(I769*H769,2)</f>
        <v>0</v>
      </c>
      <c r="BL769" s="242" t="s">
        <v>255</v>
      </c>
      <c r="BM769" s="261" t="s">
        <v>3126</v>
      </c>
    </row>
    <row r="770" spans="1:65" s="12" customFormat="1" ht="22.9" customHeight="1" x14ac:dyDescent="0.2">
      <c r="B770" s="124"/>
      <c r="D770" s="125" t="s">
        <v>69</v>
      </c>
      <c r="E770" s="135" t="s">
        <v>1438</v>
      </c>
      <c r="F770" s="135" t="s">
        <v>1439</v>
      </c>
      <c r="I770" s="127"/>
      <c r="J770" s="136">
        <f>BK770</f>
        <v>0</v>
      </c>
      <c r="L770" s="124"/>
      <c r="M770" s="129"/>
      <c r="N770" s="130"/>
      <c r="O770" s="130"/>
      <c r="P770" s="131">
        <f>SUM(P771:P779)</f>
        <v>0</v>
      </c>
      <c r="Q770" s="130"/>
      <c r="R770" s="131">
        <f>SUM(R771:R779)</f>
        <v>28.562650000000001</v>
      </c>
      <c r="S770" s="130"/>
      <c r="T770" s="132">
        <f>SUM(T771:T779)</f>
        <v>0</v>
      </c>
      <c r="AR770" s="125" t="s">
        <v>92</v>
      </c>
      <c r="AT770" s="133" t="s">
        <v>69</v>
      </c>
      <c r="AU770" s="133" t="s">
        <v>78</v>
      </c>
      <c r="AY770" s="125" t="s">
        <v>157</v>
      </c>
      <c r="BK770" s="134">
        <f>SUM(BK771:BK779)</f>
        <v>0</v>
      </c>
    </row>
    <row r="771" spans="1:65" s="2" customFormat="1" ht="24.2" customHeight="1" x14ac:dyDescent="0.2">
      <c r="A771" s="32"/>
      <c r="B771" s="137"/>
      <c r="C771" s="138" t="s">
        <v>1440</v>
      </c>
      <c r="D771" s="138" t="s">
        <v>159</v>
      </c>
      <c r="E771" s="139" t="s">
        <v>1441</v>
      </c>
      <c r="F771" s="140" t="s">
        <v>1442</v>
      </c>
      <c r="G771" s="141" t="s">
        <v>286</v>
      </c>
      <c r="H771" s="142">
        <v>860</v>
      </c>
      <c r="I771" s="143"/>
      <c r="J771" s="144">
        <f>ROUND(I771*H771,2)</f>
        <v>0</v>
      </c>
      <c r="K771" s="140" t="s">
        <v>163</v>
      </c>
      <c r="L771" s="33"/>
      <c r="M771" s="145" t="s">
        <v>3</v>
      </c>
      <c r="N771" s="146" t="s">
        <v>42</v>
      </c>
      <c r="O771" s="53"/>
      <c r="P771" s="147">
        <f>O771*H771</f>
        <v>0</v>
      </c>
      <c r="Q771" s="147">
        <v>8.9999999999999993E-3</v>
      </c>
      <c r="R771" s="147">
        <f>Q771*H771</f>
        <v>7.7399999999999993</v>
      </c>
      <c r="S771" s="147">
        <v>0</v>
      </c>
      <c r="T771" s="148">
        <f>S771*H771</f>
        <v>0</v>
      </c>
      <c r="U771" s="32"/>
      <c r="V771" s="32"/>
      <c r="W771" s="32"/>
      <c r="X771" s="32"/>
      <c r="Y771" s="32"/>
      <c r="Z771" s="32"/>
      <c r="AA771" s="32"/>
      <c r="AB771" s="32"/>
      <c r="AC771" s="32"/>
      <c r="AD771" s="32"/>
      <c r="AE771" s="32"/>
      <c r="AR771" s="149" t="s">
        <v>255</v>
      </c>
      <c r="AT771" s="149" t="s">
        <v>159</v>
      </c>
      <c r="AU771" s="149" t="s">
        <v>92</v>
      </c>
      <c r="AY771" s="17" t="s">
        <v>157</v>
      </c>
      <c r="BE771" s="150">
        <f>IF(N771="základní",J771,0)</f>
        <v>0</v>
      </c>
      <c r="BF771" s="150">
        <f>IF(N771="snížená",J771,0)</f>
        <v>0</v>
      </c>
      <c r="BG771" s="150">
        <f>IF(N771="zákl. přenesená",J771,0)</f>
        <v>0</v>
      </c>
      <c r="BH771" s="150">
        <f>IF(N771="sníž. přenesená",J771,0)</f>
        <v>0</v>
      </c>
      <c r="BI771" s="150">
        <f>IF(N771="nulová",J771,0)</f>
        <v>0</v>
      </c>
      <c r="BJ771" s="17" t="s">
        <v>92</v>
      </c>
      <c r="BK771" s="150">
        <f>ROUND(I771*H771,2)</f>
        <v>0</v>
      </c>
      <c r="BL771" s="17" t="s">
        <v>255</v>
      </c>
      <c r="BM771" s="149" t="s">
        <v>1443</v>
      </c>
    </row>
    <row r="772" spans="1:65" s="2" customFormat="1" x14ac:dyDescent="0.2">
      <c r="A772" s="32"/>
      <c r="B772" s="33"/>
      <c r="C772" s="32"/>
      <c r="D772" s="151" t="s">
        <v>166</v>
      </c>
      <c r="E772" s="32"/>
      <c r="F772" s="152" t="s">
        <v>1444</v>
      </c>
      <c r="G772" s="32"/>
      <c r="H772" s="32"/>
      <c r="I772" s="153"/>
      <c r="J772" s="32"/>
      <c r="K772" s="32"/>
      <c r="L772" s="33"/>
      <c r="M772" s="154"/>
      <c r="N772" s="155"/>
      <c r="O772" s="53"/>
      <c r="P772" s="53"/>
      <c r="Q772" s="53"/>
      <c r="R772" s="53"/>
      <c r="S772" s="53"/>
      <c r="T772" s="54"/>
      <c r="U772" s="32"/>
      <c r="V772" s="32"/>
      <c r="W772" s="32"/>
      <c r="X772" s="32"/>
      <c r="Y772" s="32"/>
      <c r="Z772" s="32"/>
      <c r="AA772" s="32"/>
      <c r="AB772" s="32"/>
      <c r="AC772" s="32"/>
      <c r="AD772" s="32"/>
      <c r="AE772" s="32"/>
      <c r="AT772" s="17" t="s">
        <v>166</v>
      </c>
      <c r="AU772" s="17" t="s">
        <v>92</v>
      </c>
    </row>
    <row r="773" spans="1:65" s="2" customFormat="1" ht="16.5" customHeight="1" x14ac:dyDescent="0.2">
      <c r="A773" s="32"/>
      <c r="B773" s="137"/>
      <c r="C773" s="172" t="s">
        <v>1445</v>
      </c>
      <c r="D773" s="172" t="s">
        <v>215</v>
      </c>
      <c r="E773" s="173" t="s">
        <v>1446</v>
      </c>
      <c r="F773" s="174" t="s">
        <v>1447</v>
      </c>
      <c r="G773" s="175" t="s">
        <v>286</v>
      </c>
      <c r="H773" s="176">
        <v>989</v>
      </c>
      <c r="I773" s="177"/>
      <c r="J773" s="178">
        <f>ROUND(I773*H773,2)</f>
        <v>0</v>
      </c>
      <c r="K773" s="174" t="s">
        <v>163</v>
      </c>
      <c r="L773" s="179"/>
      <c r="M773" s="180" t="s">
        <v>3</v>
      </c>
      <c r="N773" s="181" t="s">
        <v>42</v>
      </c>
      <c r="O773" s="53"/>
      <c r="P773" s="147">
        <f>O773*H773</f>
        <v>0</v>
      </c>
      <c r="Q773" s="147">
        <v>0.02</v>
      </c>
      <c r="R773" s="147">
        <f>Q773*H773</f>
        <v>19.78</v>
      </c>
      <c r="S773" s="147">
        <v>0</v>
      </c>
      <c r="T773" s="148">
        <f>S773*H773</f>
        <v>0</v>
      </c>
      <c r="U773" s="32"/>
      <c r="V773" s="32"/>
      <c r="W773" s="32"/>
      <c r="X773" s="32"/>
      <c r="Y773" s="32"/>
      <c r="Z773" s="32"/>
      <c r="AA773" s="32"/>
      <c r="AB773" s="32"/>
      <c r="AC773" s="32"/>
      <c r="AD773" s="32"/>
      <c r="AE773" s="32"/>
      <c r="AR773" s="149" t="s">
        <v>349</v>
      </c>
      <c r="AT773" s="149" t="s">
        <v>215</v>
      </c>
      <c r="AU773" s="149" t="s">
        <v>92</v>
      </c>
      <c r="AY773" s="17" t="s">
        <v>157</v>
      </c>
      <c r="BE773" s="150">
        <f>IF(N773="základní",J773,0)</f>
        <v>0</v>
      </c>
      <c r="BF773" s="150">
        <f>IF(N773="snížená",J773,0)</f>
        <v>0</v>
      </c>
      <c r="BG773" s="150">
        <f>IF(N773="zákl. přenesená",J773,0)</f>
        <v>0</v>
      </c>
      <c r="BH773" s="150">
        <f>IF(N773="sníž. přenesená",J773,0)</f>
        <v>0</v>
      </c>
      <c r="BI773" s="150">
        <f>IF(N773="nulová",J773,0)</f>
        <v>0</v>
      </c>
      <c r="BJ773" s="17" t="s">
        <v>92</v>
      </c>
      <c r="BK773" s="150">
        <f>ROUND(I773*H773,2)</f>
        <v>0</v>
      </c>
      <c r="BL773" s="17" t="s">
        <v>255</v>
      </c>
      <c r="BM773" s="149" t="s">
        <v>1448</v>
      </c>
    </row>
    <row r="774" spans="1:65" s="14" customFormat="1" x14ac:dyDescent="0.2">
      <c r="B774" s="164"/>
      <c r="D774" s="157" t="s">
        <v>168</v>
      </c>
      <c r="F774" s="166" t="s">
        <v>1449</v>
      </c>
      <c r="H774" s="167">
        <v>989</v>
      </c>
      <c r="I774" s="168"/>
      <c r="L774" s="164"/>
      <c r="M774" s="169"/>
      <c r="N774" s="170"/>
      <c r="O774" s="170"/>
      <c r="P774" s="170"/>
      <c r="Q774" s="170"/>
      <c r="R774" s="170"/>
      <c r="S774" s="170"/>
      <c r="T774" s="171"/>
      <c r="AT774" s="165" t="s">
        <v>168</v>
      </c>
      <c r="AU774" s="165" t="s">
        <v>92</v>
      </c>
      <c r="AV774" s="14" t="s">
        <v>92</v>
      </c>
      <c r="AW774" s="14" t="s">
        <v>4</v>
      </c>
      <c r="AX774" s="14" t="s">
        <v>78</v>
      </c>
      <c r="AY774" s="165" t="s">
        <v>157</v>
      </c>
    </row>
    <row r="775" spans="1:65" s="2" customFormat="1" ht="16.5" customHeight="1" x14ac:dyDescent="0.2">
      <c r="A775" s="32"/>
      <c r="B775" s="137"/>
      <c r="C775" s="138" t="s">
        <v>1450</v>
      </c>
      <c r="D775" s="138" t="s">
        <v>159</v>
      </c>
      <c r="E775" s="139" t="s">
        <v>1451</v>
      </c>
      <c r="F775" s="140" t="s">
        <v>1452</v>
      </c>
      <c r="G775" s="141" t="s">
        <v>286</v>
      </c>
      <c r="H775" s="142">
        <v>52.5</v>
      </c>
      <c r="I775" s="143"/>
      <c r="J775" s="144">
        <f>ROUND(I775*H775,2)</f>
        <v>0</v>
      </c>
      <c r="K775" s="140" t="s">
        <v>1401</v>
      </c>
      <c r="L775" s="33"/>
      <c r="M775" s="145" t="s">
        <v>3</v>
      </c>
      <c r="N775" s="146" t="s">
        <v>42</v>
      </c>
      <c r="O775" s="53"/>
      <c r="P775" s="147">
        <f>O775*H775</f>
        <v>0</v>
      </c>
      <c r="Q775" s="147">
        <v>6.0000000000000001E-3</v>
      </c>
      <c r="R775" s="147">
        <f>Q775*H775</f>
        <v>0.315</v>
      </c>
      <c r="S775" s="147">
        <v>0</v>
      </c>
      <c r="T775" s="148">
        <f>S775*H775</f>
        <v>0</v>
      </c>
      <c r="U775" s="32"/>
      <c r="V775" s="32"/>
      <c r="W775" s="32"/>
      <c r="X775" s="32"/>
      <c r="Y775" s="32"/>
      <c r="Z775" s="32"/>
      <c r="AA775" s="32"/>
      <c r="AB775" s="32"/>
      <c r="AC775" s="32"/>
      <c r="AD775" s="32"/>
      <c r="AE775" s="32"/>
      <c r="AR775" s="149" t="s">
        <v>255</v>
      </c>
      <c r="AT775" s="149" t="s">
        <v>159</v>
      </c>
      <c r="AU775" s="149" t="s">
        <v>92</v>
      </c>
      <c r="AY775" s="17" t="s">
        <v>157</v>
      </c>
      <c r="BE775" s="150">
        <f>IF(N775="základní",J775,0)</f>
        <v>0</v>
      </c>
      <c r="BF775" s="150">
        <f>IF(N775="snížená",J775,0)</f>
        <v>0</v>
      </c>
      <c r="BG775" s="150">
        <f>IF(N775="zákl. přenesená",J775,0)</f>
        <v>0</v>
      </c>
      <c r="BH775" s="150">
        <f>IF(N775="sníž. přenesená",J775,0)</f>
        <v>0</v>
      </c>
      <c r="BI775" s="150">
        <f>IF(N775="nulová",J775,0)</f>
        <v>0</v>
      </c>
      <c r="BJ775" s="17" t="s">
        <v>92</v>
      </c>
      <c r="BK775" s="150">
        <f>ROUND(I775*H775,2)</f>
        <v>0</v>
      </c>
      <c r="BL775" s="17" t="s">
        <v>255</v>
      </c>
      <c r="BM775" s="149" t="s">
        <v>1453</v>
      </c>
    </row>
    <row r="776" spans="1:65" s="2" customFormat="1" x14ac:dyDescent="0.2">
      <c r="A776" s="32"/>
      <c r="B776" s="33"/>
      <c r="C776" s="32"/>
      <c r="D776" s="151" t="s">
        <v>166</v>
      </c>
      <c r="E776" s="32"/>
      <c r="F776" s="152" t="s">
        <v>1454</v>
      </c>
      <c r="G776" s="32"/>
      <c r="H776" s="32"/>
      <c r="I776" s="153"/>
      <c r="J776" s="32"/>
      <c r="K776" s="32"/>
      <c r="L776" s="33"/>
      <c r="M776" s="154"/>
      <c r="N776" s="155"/>
      <c r="O776" s="53"/>
      <c r="P776" s="53"/>
      <c r="Q776" s="53"/>
      <c r="R776" s="53"/>
      <c r="S776" s="53"/>
      <c r="T776" s="54"/>
      <c r="U776" s="32"/>
      <c r="V776" s="32"/>
      <c r="W776" s="32"/>
      <c r="X776" s="32"/>
      <c r="Y776" s="32"/>
      <c r="Z776" s="32"/>
      <c r="AA776" s="32"/>
      <c r="AB776" s="32"/>
      <c r="AC776" s="32"/>
      <c r="AD776" s="32"/>
      <c r="AE776" s="32"/>
      <c r="AT776" s="17" t="s">
        <v>166</v>
      </c>
      <c r="AU776" s="17" t="s">
        <v>92</v>
      </c>
    </row>
    <row r="777" spans="1:65" s="14" customFormat="1" x14ac:dyDescent="0.2">
      <c r="B777" s="164"/>
      <c r="D777" s="157" t="s">
        <v>168</v>
      </c>
      <c r="E777" s="165" t="s">
        <v>3</v>
      </c>
      <c r="F777" s="166" t="s">
        <v>1455</v>
      </c>
      <c r="H777" s="167">
        <v>52.5</v>
      </c>
      <c r="I777" s="168"/>
      <c r="L777" s="164"/>
      <c r="M777" s="169"/>
      <c r="N777" s="170"/>
      <c r="O777" s="170"/>
      <c r="P777" s="170"/>
      <c r="Q777" s="170"/>
      <c r="R777" s="170"/>
      <c r="S777" s="170"/>
      <c r="T777" s="171"/>
      <c r="AT777" s="165" t="s">
        <v>168</v>
      </c>
      <c r="AU777" s="165" t="s">
        <v>92</v>
      </c>
      <c r="AV777" s="14" t="s">
        <v>92</v>
      </c>
      <c r="AW777" s="14" t="s">
        <v>32</v>
      </c>
      <c r="AX777" s="14" t="s">
        <v>78</v>
      </c>
      <c r="AY777" s="165" t="s">
        <v>157</v>
      </c>
    </row>
    <row r="778" spans="1:65" s="2" customFormat="1" ht="16.5" customHeight="1" x14ac:dyDescent="0.2">
      <c r="A778" s="32"/>
      <c r="B778" s="137"/>
      <c r="C778" s="172" t="s">
        <v>1456</v>
      </c>
      <c r="D778" s="172" t="s">
        <v>215</v>
      </c>
      <c r="E778" s="173" t="s">
        <v>1457</v>
      </c>
      <c r="F778" s="174" t="s">
        <v>1458</v>
      </c>
      <c r="G778" s="175" t="s">
        <v>286</v>
      </c>
      <c r="H778" s="176">
        <v>57.75</v>
      </c>
      <c r="I778" s="177"/>
      <c r="J778" s="178">
        <f>ROUND(I778*H778,2)</f>
        <v>0</v>
      </c>
      <c r="K778" s="174" t="s">
        <v>1401</v>
      </c>
      <c r="L778" s="179"/>
      <c r="M778" s="180" t="s">
        <v>3</v>
      </c>
      <c r="N778" s="181" t="s">
        <v>42</v>
      </c>
      <c r="O778" s="53"/>
      <c r="P778" s="147">
        <f>O778*H778</f>
        <v>0</v>
      </c>
      <c r="Q778" s="147">
        <v>1.26E-2</v>
      </c>
      <c r="R778" s="147">
        <f>Q778*H778</f>
        <v>0.72765000000000002</v>
      </c>
      <c r="S778" s="147">
        <v>0</v>
      </c>
      <c r="T778" s="148">
        <f>S778*H778</f>
        <v>0</v>
      </c>
      <c r="U778" s="32"/>
      <c r="V778" s="32"/>
      <c r="W778" s="32"/>
      <c r="X778" s="32"/>
      <c r="Y778" s="32"/>
      <c r="Z778" s="32"/>
      <c r="AA778" s="32"/>
      <c r="AB778" s="32"/>
      <c r="AC778" s="32"/>
      <c r="AD778" s="32"/>
      <c r="AE778" s="32"/>
      <c r="AR778" s="149" t="s">
        <v>349</v>
      </c>
      <c r="AT778" s="149" t="s">
        <v>215</v>
      </c>
      <c r="AU778" s="149" t="s">
        <v>92</v>
      </c>
      <c r="AY778" s="17" t="s">
        <v>157</v>
      </c>
      <c r="BE778" s="150">
        <f>IF(N778="základní",J778,0)</f>
        <v>0</v>
      </c>
      <c r="BF778" s="150">
        <f>IF(N778="snížená",J778,0)</f>
        <v>0</v>
      </c>
      <c r="BG778" s="150">
        <f>IF(N778="zákl. přenesená",J778,0)</f>
        <v>0</v>
      </c>
      <c r="BH778" s="150">
        <f>IF(N778="sníž. přenesená",J778,0)</f>
        <v>0</v>
      </c>
      <c r="BI778" s="150">
        <f>IF(N778="nulová",J778,0)</f>
        <v>0</v>
      </c>
      <c r="BJ778" s="17" t="s">
        <v>92</v>
      </c>
      <c r="BK778" s="150">
        <f>ROUND(I778*H778,2)</f>
        <v>0</v>
      </c>
      <c r="BL778" s="17" t="s">
        <v>255</v>
      </c>
      <c r="BM778" s="149" t="s">
        <v>1459</v>
      </c>
    </row>
    <row r="779" spans="1:65" s="14" customFormat="1" x14ac:dyDescent="0.2">
      <c r="B779" s="164"/>
      <c r="D779" s="157" t="s">
        <v>168</v>
      </c>
      <c r="F779" s="166" t="s">
        <v>1460</v>
      </c>
      <c r="H779" s="167">
        <v>57.75</v>
      </c>
      <c r="I779" s="168"/>
      <c r="L779" s="164"/>
      <c r="M779" s="169"/>
      <c r="N779" s="170"/>
      <c r="O779" s="170"/>
      <c r="P779" s="170"/>
      <c r="Q779" s="170"/>
      <c r="R779" s="170"/>
      <c r="S779" s="170"/>
      <c r="T779" s="171"/>
      <c r="AT779" s="165" t="s">
        <v>168</v>
      </c>
      <c r="AU779" s="165" t="s">
        <v>92</v>
      </c>
      <c r="AV779" s="14" t="s">
        <v>92</v>
      </c>
      <c r="AW779" s="14" t="s">
        <v>4</v>
      </c>
      <c r="AX779" s="14" t="s">
        <v>78</v>
      </c>
      <c r="AY779" s="165" t="s">
        <v>157</v>
      </c>
    </row>
    <row r="780" spans="1:65" s="209" customFormat="1" ht="16.5" customHeight="1" x14ac:dyDescent="0.2">
      <c r="B780" s="234"/>
      <c r="C780" s="251">
        <v>315</v>
      </c>
      <c r="D780" s="251" t="s">
        <v>159</v>
      </c>
      <c r="E780" s="252" t="s">
        <v>3147</v>
      </c>
      <c r="F780" s="250" t="s">
        <v>3148</v>
      </c>
      <c r="G780" s="253" t="s">
        <v>3125</v>
      </c>
      <c r="H780" s="254"/>
      <c r="I780" s="255"/>
      <c r="J780" s="256">
        <f>ROUND(I780*H780,2)</f>
        <v>0</v>
      </c>
      <c r="K780" s="249" t="s">
        <v>163</v>
      </c>
      <c r="L780" s="213"/>
      <c r="M780" s="257" t="s">
        <v>3</v>
      </c>
      <c r="N780" s="258" t="s">
        <v>42</v>
      </c>
      <c r="P780" s="259">
        <f>O780*H780</f>
        <v>0</v>
      </c>
      <c r="Q780" s="259">
        <v>4.0000000000000003E-5</v>
      </c>
      <c r="R780" s="259">
        <f>Q780*H780</f>
        <v>0</v>
      </c>
      <c r="S780" s="259">
        <v>0</v>
      </c>
      <c r="T780" s="260">
        <f>S780*H780</f>
        <v>0</v>
      </c>
      <c r="AR780" s="261" t="s">
        <v>255</v>
      </c>
      <c r="AT780" s="261" t="s">
        <v>159</v>
      </c>
      <c r="AU780" s="261" t="s">
        <v>92</v>
      </c>
      <c r="AY780" s="242" t="s">
        <v>157</v>
      </c>
      <c r="BE780" s="243">
        <f>IF(N780="základní",J780,0)</f>
        <v>0</v>
      </c>
      <c r="BF780" s="243">
        <f>IF(N780="snížená",J780,0)</f>
        <v>0</v>
      </c>
      <c r="BG780" s="243">
        <f>IF(N780="zákl. přenesená",J780,0)</f>
        <v>0</v>
      </c>
      <c r="BH780" s="243">
        <f>IF(N780="sníž. přenesená",J780,0)</f>
        <v>0</v>
      </c>
      <c r="BI780" s="243">
        <f>IF(N780="nulová",J780,0)</f>
        <v>0</v>
      </c>
      <c r="BJ780" s="242" t="s">
        <v>92</v>
      </c>
      <c r="BK780" s="243">
        <f>ROUND(I780*H780,2)</f>
        <v>0</v>
      </c>
      <c r="BL780" s="242" t="s">
        <v>255</v>
      </c>
      <c r="BM780" s="261" t="s">
        <v>3126</v>
      </c>
    </row>
    <row r="781" spans="1:65" s="12" customFormat="1" ht="22.9" customHeight="1" x14ac:dyDescent="0.2">
      <c r="B781" s="124"/>
      <c r="D781" s="125" t="s">
        <v>69</v>
      </c>
      <c r="E781" s="135" t="s">
        <v>1461</v>
      </c>
      <c r="F781" s="135" t="s">
        <v>1462</v>
      </c>
      <c r="I781" s="127"/>
      <c r="J781" s="136">
        <f>BK781</f>
        <v>0</v>
      </c>
      <c r="L781" s="124"/>
      <c r="M781" s="129"/>
      <c r="N781" s="130"/>
      <c r="O781" s="130"/>
      <c r="P781" s="131">
        <f>SUM(P782:P791)</f>
        <v>0</v>
      </c>
      <c r="Q781" s="130"/>
      <c r="R781" s="131">
        <f>SUM(R782:R791)</f>
        <v>0.36439999999999995</v>
      </c>
      <c r="S781" s="130"/>
      <c r="T781" s="132">
        <f>SUM(T782:T791)</f>
        <v>0</v>
      </c>
      <c r="AR781" s="125" t="s">
        <v>92</v>
      </c>
      <c r="AT781" s="133" t="s">
        <v>69</v>
      </c>
      <c r="AU781" s="133" t="s">
        <v>78</v>
      </c>
      <c r="AY781" s="125" t="s">
        <v>157</v>
      </c>
      <c r="BK781" s="134">
        <f>SUM(BK782:BK791)</f>
        <v>0</v>
      </c>
    </row>
    <row r="782" spans="1:65" s="2" customFormat="1" ht="16.5" customHeight="1" x14ac:dyDescent="0.2">
      <c r="A782" s="32"/>
      <c r="B782" s="137"/>
      <c r="C782" s="138" t="s">
        <v>1463</v>
      </c>
      <c r="D782" s="138" t="s">
        <v>159</v>
      </c>
      <c r="E782" s="139" t="s">
        <v>1464</v>
      </c>
      <c r="F782" s="140" t="s">
        <v>1465</v>
      </c>
      <c r="G782" s="141" t="s">
        <v>286</v>
      </c>
      <c r="H782" s="142">
        <v>715</v>
      </c>
      <c r="I782" s="143"/>
      <c r="J782" s="144">
        <f>ROUND(I782*H782,2)</f>
        <v>0</v>
      </c>
      <c r="K782" s="140" t="s">
        <v>163</v>
      </c>
      <c r="L782" s="33"/>
      <c r="M782" s="145" t="s">
        <v>3</v>
      </c>
      <c r="N782" s="146" t="s">
        <v>42</v>
      </c>
      <c r="O782" s="53"/>
      <c r="P782" s="147">
        <f>O782*H782</f>
        <v>0</v>
      </c>
      <c r="Q782" s="147">
        <v>4.0999999999999999E-4</v>
      </c>
      <c r="R782" s="147">
        <f>Q782*H782</f>
        <v>0.29314999999999997</v>
      </c>
      <c r="S782" s="147">
        <v>0</v>
      </c>
      <c r="T782" s="148">
        <f>S782*H782</f>
        <v>0</v>
      </c>
      <c r="U782" s="32"/>
      <c r="V782" s="32"/>
      <c r="W782" s="32"/>
      <c r="X782" s="32"/>
      <c r="Y782" s="32"/>
      <c r="Z782" s="32"/>
      <c r="AA782" s="32"/>
      <c r="AB782" s="32"/>
      <c r="AC782" s="32"/>
      <c r="AD782" s="32"/>
      <c r="AE782" s="32"/>
      <c r="AR782" s="149" t="s">
        <v>255</v>
      </c>
      <c r="AT782" s="149" t="s">
        <v>159</v>
      </c>
      <c r="AU782" s="149" t="s">
        <v>92</v>
      </c>
      <c r="AY782" s="17" t="s">
        <v>157</v>
      </c>
      <c r="BE782" s="150">
        <f>IF(N782="základní",J782,0)</f>
        <v>0</v>
      </c>
      <c r="BF782" s="150">
        <f>IF(N782="snížená",J782,0)</f>
        <v>0</v>
      </c>
      <c r="BG782" s="150">
        <f>IF(N782="zákl. přenesená",J782,0)</f>
        <v>0</v>
      </c>
      <c r="BH782" s="150">
        <f>IF(N782="sníž. přenesená",J782,0)</f>
        <v>0</v>
      </c>
      <c r="BI782" s="150">
        <f>IF(N782="nulová",J782,0)</f>
        <v>0</v>
      </c>
      <c r="BJ782" s="17" t="s">
        <v>92</v>
      </c>
      <c r="BK782" s="150">
        <f>ROUND(I782*H782,2)</f>
        <v>0</v>
      </c>
      <c r="BL782" s="17" t="s">
        <v>255</v>
      </c>
      <c r="BM782" s="149" t="s">
        <v>1466</v>
      </c>
    </row>
    <row r="783" spans="1:65" s="2" customFormat="1" x14ac:dyDescent="0.2">
      <c r="A783" s="32"/>
      <c r="B783" s="33"/>
      <c r="C783" s="32"/>
      <c r="D783" s="151" t="s">
        <v>166</v>
      </c>
      <c r="E783" s="32"/>
      <c r="F783" s="152" t="s">
        <v>1467</v>
      </c>
      <c r="G783" s="32"/>
      <c r="H783" s="32"/>
      <c r="I783" s="153"/>
      <c r="J783" s="32"/>
      <c r="K783" s="32"/>
      <c r="L783" s="33"/>
      <c r="M783" s="154"/>
      <c r="N783" s="155"/>
      <c r="O783" s="53"/>
      <c r="P783" s="53"/>
      <c r="Q783" s="53"/>
      <c r="R783" s="53"/>
      <c r="S783" s="53"/>
      <c r="T783" s="54"/>
      <c r="U783" s="32"/>
      <c r="V783" s="32"/>
      <c r="W783" s="32"/>
      <c r="X783" s="32"/>
      <c r="Y783" s="32"/>
      <c r="Z783" s="32"/>
      <c r="AA783" s="32"/>
      <c r="AB783" s="32"/>
      <c r="AC783" s="32"/>
      <c r="AD783" s="32"/>
      <c r="AE783" s="32"/>
      <c r="AT783" s="17" t="s">
        <v>166</v>
      </c>
      <c r="AU783" s="17" t="s">
        <v>92</v>
      </c>
    </row>
    <row r="784" spans="1:65" s="13" customFormat="1" x14ac:dyDescent="0.2">
      <c r="B784" s="156"/>
      <c r="D784" s="157" t="s">
        <v>168</v>
      </c>
      <c r="E784" s="158" t="s">
        <v>3</v>
      </c>
      <c r="F784" s="159" t="s">
        <v>1468</v>
      </c>
      <c r="H784" s="158" t="s">
        <v>3</v>
      </c>
      <c r="I784" s="160"/>
      <c r="L784" s="156"/>
      <c r="M784" s="161"/>
      <c r="N784" s="162"/>
      <c r="O784" s="162"/>
      <c r="P784" s="162"/>
      <c r="Q784" s="162"/>
      <c r="R784" s="162"/>
      <c r="S784" s="162"/>
      <c r="T784" s="163"/>
      <c r="AT784" s="158" t="s">
        <v>168</v>
      </c>
      <c r="AU784" s="158" t="s">
        <v>92</v>
      </c>
      <c r="AV784" s="13" t="s">
        <v>78</v>
      </c>
      <c r="AW784" s="13" t="s">
        <v>32</v>
      </c>
      <c r="AX784" s="13" t="s">
        <v>70</v>
      </c>
      <c r="AY784" s="158" t="s">
        <v>157</v>
      </c>
    </row>
    <row r="785" spans="1:65" s="13" customFormat="1" x14ac:dyDescent="0.2">
      <c r="B785" s="156"/>
      <c r="D785" s="157" t="s">
        <v>168</v>
      </c>
      <c r="E785" s="158" t="s">
        <v>3</v>
      </c>
      <c r="F785" s="159" t="s">
        <v>1469</v>
      </c>
      <c r="H785" s="158" t="s">
        <v>3</v>
      </c>
      <c r="I785" s="160"/>
      <c r="L785" s="156"/>
      <c r="M785" s="161"/>
      <c r="N785" s="162"/>
      <c r="O785" s="162"/>
      <c r="P785" s="162"/>
      <c r="Q785" s="162"/>
      <c r="R785" s="162"/>
      <c r="S785" s="162"/>
      <c r="T785" s="163"/>
      <c r="AT785" s="158" t="s">
        <v>168</v>
      </c>
      <c r="AU785" s="158" t="s">
        <v>92</v>
      </c>
      <c r="AV785" s="13" t="s">
        <v>78</v>
      </c>
      <c r="AW785" s="13" t="s">
        <v>32</v>
      </c>
      <c r="AX785" s="13" t="s">
        <v>70</v>
      </c>
      <c r="AY785" s="158" t="s">
        <v>157</v>
      </c>
    </row>
    <row r="786" spans="1:65" s="13" customFormat="1" x14ac:dyDescent="0.2">
      <c r="B786" s="156"/>
      <c r="D786" s="157" t="s">
        <v>168</v>
      </c>
      <c r="E786" s="158" t="s">
        <v>3</v>
      </c>
      <c r="F786" s="159" t="s">
        <v>1470</v>
      </c>
      <c r="H786" s="158" t="s">
        <v>3</v>
      </c>
      <c r="I786" s="160"/>
      <c r="L786" s="156"/>
      <c r="M786" s="161"/>
      <c r="N786" s="162"/>
      <c r="O786" s="162"/>
      <c r="P786" s="162"/>
      <c r="Q786" s="162"/>
      <c r="R786" s="162"/>
      <c r="S786" s="162"/>
      <c r="T786" s="163"/>
      <c r="AT786" s="158" t="s">
        <v>168</v>
      </c>
      <c r="AU786" s="158" t="s">
        <v>92</v>
      </c>
      <c r="AV786" s="13" t="s">
        <v>78</v>
      </c>
      <c r="AW786" s="13" t="s">
        <v>32</v>
      </c>
      <c r="AX786" s="13" t="s">
        <v>70</v>
      </c>
      <c r="AY786" s="158" t="s">
        <v>157</v>
      </c>
    </row>
    <row r="787" spans="1:65" s="14" customFormat="1" x14ac:dyDescent="0.2">
      <c r="B787" s="164"/>
      <c r="D787" s="157" t="s">
        <v>168</v>
      </c>
      <c r="E787" s="165" t="s">
        <v>3</v>
      </c>
      <c r="F787" s="166" t="s">
        <v>1471</v>
      </c>
      <c r="H787" s="167">
        <v>1090</v>
      </c>
      <c r="I787" s="168"/>
      <c r="L787" s="164"/>
      <c r="M787" s="169"/>
      <c r="N787" s="170"/>
      <c r="O787" s="170"/>
      <c r="P787" s="170"/>
      <c r="Q787" s="170"/>
      <c r="R787" s="170"/>
      <c r="S787" s="170"/>
      <c r="T787" s="171"/>
      <c r="AT787" s="165" t="s">
        <v>168</v>
      </c>
      <c r="AU787" s="165" t="s">
        <v>92</v>
      </c>
      <c r="AV787" s="14" t="s">
        <v>92</v>
      </c>
      <c r="AW787" s="14" t="s">
        <v>32</v>
      </c>
      <c r="AX787" s="14" t="s">
        <v>70</v>
      </c>
      <c r="AY787" s="165" t="s">
        <v>157</v>
      </c>
    </row>
    <row r="788" spans="1:65" s="14" customFormat="1" x14ac:dyDescent="0.2">
      <c r="B788" s="164"/>
      <c r="D788" s="157" t="s">
        <v>168</v>
      </c>
      <c r="E788" s="165" t="s">
        <v>3</v>
      </c>
      <c r="F788" s="166" t="s">
        <v>1472</v>
      </c>
      <c r="H788" s="167">
        <v>715</v>
      </c>
      <c r="I788" s="168"/>
      <c r="L788" s="164"/>
      <c r="M788" s="169"/>
      <c r="N788" s="170"/>
      <c r="O788" s="170"/>
      <c r="P788" s="170"/>
      <c r="Q788" s="170"/>
      <c r="R788" s="170"/>
      <c r="S788" s="170"/>
      <c r="T788" s="171"/>
      <c r="AT788" s="165" t="s">
        <v>168</v>
      </c>
      <c r="AU788" s="165" t="s">
        <v>92</v>
      </c>
      <c r="AV788" s="14" t="s">
        <v>92</v>
      </c>
      <c r="AW788" s="14" t="s">
        <v>32</v>
      </c>
      <c r="AX788" s="14" t="s">
        <v>78</v>
      </c>
      <c r="AY788" s="165" t="s">
        <v>157</v>
      </c>
    </row>
    <row r="789" spans="1:65" s="2" customFormat="1" ht="16.5" customHeight="1" x14ac:dyDescent="0.2">
      <c r="A789" s="32"/>
      <c r="B789" s="137"/>
      <c r="C789" s="138" t="s">
        <v>1473</v>
      </c>
      <c r="D789" s="138" t="s">
        <v>159</v>
      </c>
      <c r="E789" s="139" t="s">
        <v>1474</v>
      </c>
      <c r="F789" s="140" t="s">
        <v>1475</v>
      </c>
      <c r="G789" s="141" t="s">
        <v>286</v>
      </c>
      <c r="H789" s="142">
        <v>142.5</v>
      </c>
      <c r="I789" s="143"/>
      <c r="J789" s="144">
        <f>ROUND(I789*H789,2)</f>
        <v>0</v>
      </c>
      <c r="K789" s="140" t="s">
        <v>163</v>
      </c>
      <c r="L789" s="33"/>
      <c r="M789" s="145" t="s">
        <v>3</v>
      </c>
      <c r="N789" s="146" t="s">
        <v>42</v>
      </c>
      <c r="O789" s="53"/>
      <c r="P789" s="147">
        <f>O789*H789</f>
        <v>0</v>
      </c>
      <c r="Q789" s="147">
        <v>5.0000000000000001E-4</v>
      </c>
      <c r="R789" s="147">
        <f>Q789*H789</f>
        <v>7.1250000000000008E-2</v>
      </c>
      <c r="S789" s="147">
        <v>0</v>
      </c>
      <c r="T789" s="148">
        <f>S789*H789</f>
        <v>0</v>
      </c>
      <c r="U789" s="32"/>
      <c r="V789" s="32"/>
      <c r="W789" s="32"/>
      <c r="X789" s="32"/>
      <c r="Y789" s="32"/>
      <c r="Z789" s="32"/>
      <c r="AA789" s="32"/>
      <c r="AB789" s="32"/>
      <c r="AC789" s="32"/>
      <c r="AD789" s="32"/>
      <c r="AE789" s="32"/>
      <c r="AR789" s="149" t="s">
        <v>255</v>
      </c>
      <c r="AT789" s="149" t="s">
        <v>159</v>
      </c>
      <c r="AU789" s="149" t="s">
        <v>92</v>
      </c>
      <c r="AY789" s="17" t="s">
        <v>157</v>
      </c>
      <c r="BE789" s="150">
        <f>IF(N789="základní",J789,0)</f>
        <v>0</v>
      </c>
      <c r="BF789" s="150">
        <f>IF(N789="snížená",J789,0)</f>
        <v>0</v>
      </c>
      <c r="BG789" s="150">
        <f>IF(N789="zákl. přenesená",J789,0)</f>
        <v>0</v>
      </c>
      <c r="BH789" s="150">
        <f>IF(N789="sníž. přenesená",J789,0)</f>
        <v>0</v>
      </c>
      <c r="BI789" s="150">
        <f>IF(N789="nulová",J789,0)</f>
        <v>0</v>
      </c>
      <c r="BJ789" s="17" t="s">
        <v>92</v>
      </c>
      <c r="BK789" s="150">
        <f>ROUND(I789*H789,2)</f>
        <v>0</v>
      </c>
      <c r="BL789" s="17" t="s">
        <v>255</v>
      </c>
      <c r="BM789" s="149" t="s">
        <v>1476</v>
      </c>
    </row>
    <row r="790" spans="1:65" s="2" customFormat="1" x14ac:dyDescent="0.2">
      <c r="A790" s="32"/>
      <c r="B790" s="33"/>
      <c r="C790" s="32"/>
      <c r="D790" s="151" t="s">
        <v>166</v>
      </c>
      <c r="E790" s="32"/>
      <c r="F790" s="152" t="s">
        <v>1477</v>
      </c>
      <c r="G790" s="32"/>
      <c r="H790" s="32"/>
      <c r="I790" s="153"/>
      <c r="J790" s="32"/>
      <c r="K790" s="32"/>
      <c r="L790" s="33"/>
      <c r="M790" s="154"/>
      <c r="N790" s="155"/>
      <c r="O790" s="53"/>
      <c r="P790" s="53"/>
      <c r="Q790" s="53"/>
      <c r="R790" s="53"/>
      <c r="S790" s="53"/>
      <c r="T790" s="54"/>
      <c r="U790" s="32"/>
      <c r="V790" s="32"/>
      <c r="W790" s="32"/>
      <c r="X790" s="32"/>
      <c r="Y790" s="32"/>
      <c r="Z790" s="32"/>
      <c r="AA790" s="32"/>
      <c r="AB790" s="32"/>
      <c r="AC790" s="32"/>
      <c r="AD790" s="32"/>
      <c r="AE790" s="32"/>
      <c r="AT790" s="17" t="s">
        <v>166</v>
      </c>
      <c r="AU790" s="17" t="s">
        <v>92</v>
      </c>
    </row>
    <row r="791" spans="1:65" s="14" customFormat="1" x14ac:dyDescent="0.2">
      <c r="B791" s="164"/>
      <c r="D791" s="157" t="s">
        <v>168</v>
      </c>
      <c r="E791" s="165" t="s">
        <v>3</v>
      </c>
      <c r="F791" s="166" t="s">
        <v>1478</v>
      </c>
      <c r="H791" s="167">
        <v>142.5</v>
      </c>
      <c r="I791" s="168"/>
      <c r="L791" s="164"/>
      <c r="M791" s="169"/>
      <c r="N791" s="170"/>
      <c r="O791" s="170"/>
      <c r="P791" s="170"/>
      <c r="Q791" s="170"/>
      <c r="R791" s="170"/>
      <c r="S791" s="170"/>
      <c r="T791" s="171"/>
      <c r="AT791" s="165" t="s">
        <v>168</v>
      </c>
      <c r="AU791" s="165" t="s">
        <v>92</v>
      </c>
      <c r="AV791" s="14" t="s">
        <v>92</v>
      </c>
      <c r="AW791" s="14" t="s">
        <v>32</v>
      </c>
      <c r="AX791" s="14" t="s">
        <v>78</v>
      </c>
      <c r="AY791" s="165" t="s">
        <v>157</v>
      </c>
    </row>
    <row r="792" spans="1:65" s="12" customFormat="1" ht="22.9" customHeight="1" x14ac:dyDescent="0.2">
      <c r="B792" s="124"/>
      <c r="D792" s="125" t="s">
        <v>69</v>
      </c>
      <c r="E792" s="135" t="s">
        <v>1479</v>
      </c>
      <c r="F792" s="135" t="s">
        <v>1480</v>
      </c>
      <c r="I792" s="127"/>
      <c r="J792" s="136">
        <f>BK792</f>
        <v>0</v>
      </c>
      <c r="L792" s="124"/>
      <c r="M792" s="129"/>
      <c r="N792" s="130"/>
      <c r="O792" s="130"/>
      <c r="P792" s="131">
        <f>SUM(P793:P797)</f>
        <v>0</v>
      </c>
      <c r="Q792" s="130"/>
      <c r="R792" s="131">
        <f>SUM(R793:R797)</f>
        <v>2.2595100000000001</v>
      </c>
      <c r="S792" s="130"/>
      <c r="T792" s="132">
        <f>SUM(T793:T797)</f>
        <v>0</v>
      </c>
      <c r="AR792" s="125" t="s">
        <v>92</v>
      </c>
      <c r="AT792" s="133" t="s">
        <v>69</v>
      </c>
      <c r="AU792" s="133" t="s">
        <v>78</v>
      </c>
      <c r="AY792" s="125" t="s">
        <v>157</v>
      </c>
      <c r="BK792" s="134">
        <f>SUM(BK793:BK797)</f>
        <v>0</v>
      </c>
    </row>
    <row r="793" spans="1:65" s="2" customFormat="1" ht="16.5" customHeight="1" x14ac:dyDescent="0.2">
      <c r="A793" s="32"/>
      <c r="B793" s="137"/>
      <c r="C793" s="138" t="s">
        <v>1481</v>
      </c>
      <c r="D793" s="138" t="s">
        <v>159</v>
      </c>
      <c r="E793" s="139" t="s">
        <v>1482</v>
      </c>
      <c r="F793" s="140" t="s">
        <v>1483</v>
      </c>
      <c r="G793" s="141" t="s">
        <v>286</v>
      </c>
      <c r="H793" s="142">
        <v>6847</v>
      </c>
      <c r="I793" s="143"/>
      <c r="J793" s="144">
        <f>ROUND(I793*H793,2)</f>
        <v>0</v>
      </c>
      <c r="K793" s="140" t="s">
        <v>1484</v>
      </c>
      <c r="L793" s="33"/>
      <c r="M793" s="145" t="s">
        <v>3</v>
      </c>
      <c r="N793" s="146" t="s">
        <v>42</v>
      </c>
      <c r="O793" s="53"/>
      <c r="P793" s="147">
        <f>O793*H793</f>
        <v>0</v>
      </c>
      <c r="Q793" s="147">
        <v>3.3E-4</v>
      </c>
      <c r="R793" s="147">
        <f>Q793*H793</f>
        <v>2.2595100000000001</v>
      </c>
      <c r="S793" s="147">
        <v>0</v>
      </c>
      <c r="T793" s="148">
        <f>S793*H793</f>
        <v>0</v>
      </c>
      <c r="U793" s="32"/>
      <c r="V793" s="32"/>
      <c r="W793" s="32"/>
      <c r="X793" s="32"/>
      <c r="Y793" s="32"/>
      <c r="Z793" s="32"/>
      <c r="AA793" s="32"/>
      <c r="AB793" s="32"/>
      <c r="AC793" s="32"/>
      <c r="AD793" s="32"/>
      <c r="AE793" s="32"/>
      <c r="AR793" s="149" t="s">
        <v>255</v>
      </c>
      <c r="AT793" s="149" t="s">
        <v>159</v>
      </c>
      <c r="AU793" s="149" t="s">
        <v>92</v>
      </c>
      <c r="AY793" s="17" t="s">
        <v>157</v>
      </c>
      <c r="BE793" s="150">
        <f>IF(N793="základní",J793,0)</f>
        <v>0</v>
      </c>
      <c r="BF793" s="150">
        <f>IF(N793="snížená",J793,0)</f>
        <v>0</v>
      </c>
      <c r="BG793" s="150">
        <f>IF(N793="zákl. přenesená",J793,0)</f>
        <v>0</v>
      </c>
      <c r="BH793" s="150">
        <f>IF(N793="sníž. přenesená",J793,0)</f>
        <v>0</v>
      </c>
      <c r="BI793" s="150">
        <f>IF(N793="nulová",J793,0)</f>
        <v>0</v>
      </c>
      <c r="BJ793" s="17" t="s">
        <v>92</v>
      </c>
      <c r="BK793" s="150">
        <f>ROUND(I793*H793,2)</f>
        <v>0</v>
      </c>
      <c r="BL793" s="17" t="s">
        <v>255</v>
      </c>
      <c r="BM793" s="149" t="s">
        <v>1485</v>
      </c>
    </row>
    <row r="794" spans="1:65" s="14" customFormat="1" x14ac:dyDescent="0.2">
      <c r="B794" s="164"/>
      <c r="D794" s="157" t="s">
        <v>168</v>
      </c>
      <c r="E794" s="165" t="s">
        <v>3</v>
      </c>
      <c r="F794" s="166" t="s">
        <v>1486</v>
      </c>
      <c r="H794" s="167">
        <v>2470</v>
      </c>
      <c r="I794" s="168"/>
      <c r="L794" s="164"/>
      <c r="M794" s="169"/>
      <c r="N794" s="170"/>
      <c r="O794" s="170"/>
      <c r="P794" s="170"/>
      <c r="Q794" s="170"/>
      <c r="R794" s="170"/>
      <c r="S794" s="170"/>
      <c r="T794" s="171"/>
      <c r="AT794" s="165" t="s">
        <v>168</v>
      </c>
      <c r="AU794" s="165" t="s">
        <v>92</v>
      </c>
      <c r="AV794" s="14" t="s">
        <v>92</v>
      </c>
      <c r="AW794" s="14" t="s">
        <v>32</v>
      </c>
      <c r="AX794" s="14" t="s">
        <v>70</v>
      </c>
      <c r="AY794" s="165" t="s">
        <v>157</v>
      </c>
    </row>
    <row r="795" spans="1:65" s="14" customFormat="1" x14ac:dyDescent="0.2">
      <c r="B795" s="164"/>
      <c r="D795" s="157" t="s">
        <v>168</v>
      </c>
      <c r="E795" s="165" t="s">
        <v>3</v>
      </c>
      <c r="F795" s="166" t="s">
        <v>1487</v>
      </c>
      <c r="H795" s="167">
        <v>4232</v>
      </c>
      <c r="I795" s="168"/>
      <c r="L795" s="164"/>
      <c r="M795" s="169"/>
      <c r="N795" s="170"/>
      <c r="O795" s="170"/>
      <c r="P795" s="170"/>
      <c r="Q795" s="170"/>
      <c r="R795" s="170"/>
      <c r="S795" s="170"/>
      <c r="T795" s="171"/>
      <c r="AT795" s="165" t="s">
        <v>168</v>
      </c>
      <c r="AU795" s="165" t="s">
        <v>92</v>
      </c>
      <c r="AV795" s="14" t="s">
        <v>92</v>
      </c>
      <c r="AW795" s="14" t="s">
        <v>32</v>
      </c>
      <c r="AX795" s="14" t="s">
        <v>70</v>
      </c>
      <c r="AY795" s="165" t="s">
        <v>157</v>
      </c>
    </row>
    <row r="796" spans="1:65" s="14" customFormat="1" x14ac:dyDescent="0.2">
      <c r="B796" s="164"/>
      <c r="D796" s="157" t="s">
        <v>168</v>
      </c>
      <c r="E796" s="165" t="s">
        <v>3</v>
      </c>
      <c r="F796" s="166" t="s">
        <v>1488</v>
      </c>
      <c r="H796" s="167">
        <v>145</v>
      </c>
      <c r="I796" s="168"/>
      <c r="L796" s="164"/>
      <c r="M796" s="169"/>
      <c r="N796" s="170"/>
      <c r="O796" s="170"/>
      <c r="P796" s="170"/>
      <c r="Q796" s="170"/>
      <c r="R796" s="170"/>
      <c r="S796" s="170"/>
      <c r="T796" s="171"/>
      <c r="AT796" s="165" t="s">
        <v>168</v>
      </c>
      <c r="AU796" s="165" t="s">
        <v>92</v>
      </c>
      <c r="AV796" s="14" t="s">
        <v>92</v>
      </c>
      <c r="AW796" s="14" t="s">
        <v>32</v>
      </c>
      <c r="AX796" s="14" t="s">
        <v>70</v>
      </c>
      <c r="AY796" s="165" t="s">
        <v>157</v>
      </c>
    </row>
    <row r="797" spans="1:65" s="15" customFormat="1" x14ac:dyDescent="0.2">
      <c r="B797" s="182"/>
      <c r="D797" s="157" t="s">
        <v>168</v>
      </c>
      <c r="E797" s="183" t="s">
        <v>3</v>
      </c>
      <c r="F797" s="184" t="s">
        <v>269</v>
      </c>
      <c r="H797" s="185">
        <v>6847</v>
      </c>
      <c r="I797" s="186"/>
      <c r="L797" s="182"/>
      <c r="M797" s="190"/>
      <c r="N797" s="191"/>
      <c r="O797" s="191"/>
      <c r="P797" s="191"/>
      <c r="Q797" s="191"/>
      <c r="R797" s="191"/>
      <c r="S797" s="191"/>
      <c r="T797" s="192"/>
      <c r="AT797" s="183" t="s">
        <v>168</v>
      </c>
      <c r="AU797" s="183" t="s">
        <v>92</v>
      </c>
      <c r="AV797" s="15" t="s">
        <v>164</v>
      </c>
      <c r="AW797" s="15" t="s">
        <v>32</v>
      </c>
      <c r="AX797" s="15" t="s">
        <v>78</v>
      </c>
      <c r="AY797" s="183" t="s">
        <v>157</v>
      </c>
    </row>
    <row r="798" spans="1:65" s="2" customFormat="1" ht="6.95" customHeight="1" x14ac:dyDescent="0.2">
      <c r="A798" s="32"/>
      <c r="B798" s="42"/>
      <c r="C798" s="43"/>
      <c r="D798" s="43"/>
      <c r="E798" s="43"/>
      <c r="F798" s="43"/>
      <c r="G798" s="43"/>
      <c r="H798" s="43"/>
      <c r="I798" s="43"/>
      <c r="J798" s="43"/>
      <c r="K798" s="43"/>
      <c r="L798" s="33"/>
      <c r="M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  <c r="AB798" s="32"/>
      <c r="AC798" s="32"/>
      <c r="AD798" s="32"/>
      <c r="AE798" s="32"/>
    </row>
  </sheetData>
  <autoFilter ref="C105:K797" xr:uid="{00000000-0009-0000-0000-000001000000}"/>
  <mergeCells count="9">
    <mergeCell ref="E50:H50"/>
    <mergeCell ref="E96:H96"/>
    <mergeCell ref="E98:H98"/>
    <mergeCell ref="L2:V2"/>
    <mergeCell ref="E7:H7"/>
    <mergeCell ref="E9:H9"/>
    <mergeCell ref="E18:H18"/>
    <mergeCell ref="E27:H27"/>
    <mergeCell ref="E48:H48"/>
  </mergeCells>
  <hyperlinks>
    <hyperlink ref="F110" r:id="rId1" xr:uid="{00000000-0004-0000-0100-000000000000}"/>
    <hyperlink ref="F114" r:id="rId2" xr:uid="{00000000-0004-0000-0100-000001000000}"/>
    <hyperlink ref="F118" r:id="rId3" xr:uid="{00000000-0004-0000-0100-000002000000}"/>
    <hyperlink ref="F122" r:id="rId4" xr:uid="{00000000-0004-0000-0100-000003000000}"/>
    <hyperlink ref="F125" r:id="rId5" xr:uid="{00000000-0004-0000-0100-000004000000}"/>
    <hyperlink ref="F127" r:id="rId6" xr:uid="{00000000-0004-0000-0100-000005000000}"/>
    <hyperlink ref="F130" r:id="rId7" xr:uid="{00000000-0004-0000-0100-000006000000}"/>
    <hyperlink ref="F133" r:id="rId8" xr:uid="{00000000-0004-0000-0100-000007000000}"/>
    <hyperlink ref="F140" r:id="rId9" xr:uid="{00000000-0004-0000-0100-000008000000}"/>
    <hyperlink ref="F144" r:id="rId10" xr:uid="{00000000-0004-0000-0100-000009000000}"/>
    <hyperlink ref="F147" r:id="rId11" xr:uid="{00000000-0004-0000-0100-00000A000000}"/>
    <hyperlink ref="F150" r:id="rId12" xr:uid="{00000000-0004-0000-0100-00000B000000}"/>
    <hyperlink ref="F155" r:id="rId13" xr:uid="{00000000-0004-0000-0100-00000C000000}"/>
    <hyperlink ref="F158" r:id="rId14" xr:uid="{00000000-0004-0000-0100-00000D000000}"/>
    <hyperlink ref="F160" r:id="rId15" xr:uid="{00000000-0004-0000-0100-00000E000000}"/>
    <hyperlink ref="F167" r:id="rId16" xr:uid="{00000000-0004-0000-0100-00000F000000}"/>
    <hyperlink ref="F170" r:id="rId17" xr:uid="{00000000-0004-0000-0100-000010000000}"/>
    <hyperlink ref="F174" r:id="rId18" xr:uid="{00000000-0004-0000-0100-000011000000}"/>
    <hyperlink ref="F179" r:id="rId19" xr:uid="{00000000-0004-0000-0100-000012000000}"/>
    <hyperlink ref="F181" r:id="rId20" xr:uid="{00000000-0004-0000-0100-000013000000}"/>
    <hyperlink ref="F185" r:id="rId21" xr:uid="{00000000-0004-0000-0100-000014000000}"/>
    <hyperlink ref="F188" r:id="rId22" xr:uid="{00000000-0004-0000-0100-000015000000}"/>
    <hyperlink ref="F191" r:id="rId23" xr:uid="{00000000-0004-0000-0100-000016000000}"/>
    <hyperlink ref="F193" r:id="rId24" xr:uid="{00000000-0004-0000-0100-000017000000}"/>
    <hyperlink ref="F198" r:id="rId25" xr:uid="{00000000-0004-0000-0100-000018000000}"/>
    <hyperlink ref="F203" r:id="rId26" xr:uid="{00000000-0004-0000-0100-000019000000}"/>
    <hyperlink ref="F207" r:id="rId27" xr:uid="{00000000-0004-0000-0100-00001A000000}"/>
    <hyperlink ref="F211" r:id="rId28" xr:uid="{00000000-0004-0000-0100-00001B000000}"/>
    <hyperlink ref="F214" r:id="rId29" xr:uid="{00000000-0004-0000-0100-00001C000000}"/>
    <hyperlink ref="F217" r:id="rId30" xr:uid="{00000000-0004-0000-0100-00001D000000}"/>
    <hyperlink ref="F221" r:id="rId31" xr:uid="{00000000-0004-0000-0100-00001E000000}"/>
    <hyperlink ref="F225" r:id="rId32" xr:uid="{00000000-0004-0000-0100-00001F000000}"/>
    <hyperlink ref="F228" r:id="rId33" xr:uid="{00000000-0004-0000-0100-000020000000}"/>
    <hyperlink ref="F231" r:id="rId34" xr:uid="{00000000-0004-0000-0100-000021000000}"/>
    <hyperlink ref="F234" r:id="rId35" xr:uid="{00000000-0004-0000-0100-000022000000}"/>
    <hyperlink ref="F237" r:id="rId36" xr:uid="{00000000-0004-0000-0100-000023000000}"/>
    <hyperlink ref="F241" r:id="rId37" xr:uid="{00000000-0004-0000-0100-000024000000}"/>
    <hyperlink ref="F245" r:id="rId38" xr:uid="{00000000-0004-0000-0100-000025000000}"/>
    <hyperlink ref="F247" r:id="rId39" xr:uid="{00000000-0004-0000-0100-000026000000}"/>
    <hyperlink ref="F249" r:id="rId40" xr:uid="{00000000-0004-0000-0100-000027000000}"/>
    <hyperlink ref="F257" r:id="rId41" xr:uid="{00000000-0004-0000-0100-000028000000}"/>
    <hyperlink ref="F262" r:id="rId42" xr:uid="{00000000-0004-0000-0100-000029000000}"/>
    <hyperlink ref="F268" r:id="rId43" xr:uid="{00000000-0004-0000-0100-00002A000000}"/>
    <hyperlink ref="F277" r:id="rId44" xr:uid="{00000000-0004-0000-0100-00002B000000}"/>
    <hyperlink ref="F280" r:id="rId45" xr:uid="{00000000-0004-0000-0100-00002C000000}"/>
    <hyperlink ref="F283" r:id="rId46" xr:uid="{00000000-0004-0000-0100-00002D000000}"/>
    <hyperlink ref="F285" r:id="rId47" xr:uid="{00000000-0004-0000-0100-00002E000000}"/>
    <hyperlink ref="F287" r:id="rId48" xr:uid="{00000000-0004-0000-0100-00002F000000}"/>
    <hyperlink ref="F289" r:id="rId49" xr:uid="{00000000-0004-0000-0100-000030000000}"/>
    <hyperlink ref="F291" r:id="rId50" xr:uid="{00000000-0004-0000-0100-000031000000}"/>
    <hyperlink ref="F295" r:id="rId51" xr:uid="{00000000-0004-0000-0100-000032000000}"/>
    <hyperlink ref="F298" r:id="rId52" xr:uid="{00000000-0004-0000-0100-000033000000}"/>
    <hyperlink ref="F301" r:id="rId53" xr:uid="{00000000-0004-0000-0100-000034000000}"/>
    <hyperlink ref="F303" r:id="rId54" xr:uid="{00000000-0004-0000-0100-000035000000}"/>
    <hyperlink ref="F305" r:id="rId55" xr:uid="{00000000-0004-0000-0100-000036000000}"/>
    <hyperlink ref="F308" r:id="rId56" xr:uid="{00000000-0004-0000-0100-000037000000}"/>
    <hyperlink ref="F310" r:id="rId57" xr:uid="{00000000-0004-0000-0100-000038000000}"/>
    <hyperlink ref="F314" r:id="rId58" xr:uid="{00000000-0004-0000-0100-000039000000}"/>
    <hyperlink ref="F317" r:id="rId59" xr:uid="{00000000-0004-0000-0100-00003A000000}"/>
    <hyperlink ref="F320" r:id="rId60" xr:uid="{00000000-0004-0000-0100-00003B000000}"/>
    <hyperlink ref="F330" r:id="rId61" xr:uid="{00000000-0004-0000-0100-00003C000000}"/>
    <hyperlink ref="F333" r:id="rId62" xr:uid="{00000000-0004-0000-0100-00003D000000}"/>
    <hyperlink ref="F338" r:id="rId63" xr:uid="{00000000-0004-0000-0100-00003E000000}"/>
    <hyperlink ref="F341" r:id="rId64" xr:uid="{00000000-0004-0000-0100-00003F000000}"/>
    <hyperlink ref="F344" r:id="rId65" xr:uid="{00000000-0004-0000-0100-000040000000}"/>
    <hyperlink ref="F349" r:id="rId66" xr:uid="{00000000-0004-0000-0100-000041000000}"/>
    <hyperlink ref="F352" r:id="rId67" xr:uid="{00000000-0004-0000-0100-000042000000}"/>
    <hyperlink ref="F354" r:id="rId68" xr:uid="{00000000-0004-0000-0100-000043000000}"/>
    <hyperlink ref="F356" r:id="rId69" xr:uid="{00000000-0004-0000-0100-000044000000}"/>
    <hyperlink ref="F358" r:id="rId70" xr:uid="{00000000-0004-0000-0100-000045000000}"/>
    <hyperlink ref="F364" r:id="rId71" xr:uid="{00000000-0004-0000-0100-000046000000}"/>
    <hyperlink ref="F369" r:id="rId72" xr:uid="{00000000-0004-0000-0100-000047000000}"/>
    <hyperlink ref="F372" r:id="rId73" xr:uid="{00000000-0004-0000-0100-000048000000}"/>
    <hyperlink ref="F375" r:id="rId74" xr:uid="{00000000-0004-0000-0100-000049000000}"/>
    <hyperlink ref="F377" r:id="rId75" xr:uid="{00000000-0004-0000-0100-00004A000000}"/>
    <hyperlink ref="F380" r:id="rId76" xr:uid="{00000000-0004-0000-0100-00004B000000}"/>
    <hyperlink ref="F392" r:id="rId77" xr:uid="{00000000-0004-0000-0100-00004C000000}"/>
    <hyperlink ref="F399" r:id="rId78" xr:uid="{00000000-0004-0000-0100-00004D000000}"/>
    <hyperlink ref="F403" r:id="rId79" xr:uid="{00000000-0004-0000-0100-00004E000000}"/>
    <hyperlink ref="F406" r:id="rId80" xr:uid="{00000000-0004-0000-0100-00004F000000}"/>
    <hyperlink ref="F409" r:id="rId81" xr:uid="{00000000-0004-0000-0100-000050000000}"/>
    <hyperlink ref="F413" r:id="rId82" xr:uid="{00000000-0004-0000-0100-000051000000}"/>
    <hyperlink ref="F420" r:id="rId83" xr:uid="{00000000-0004-0000-0100-000052000000}"/>
    <hyperlink ref="F423" r:id="rId84" xr:uid="{00000000-0004-0000-0100-000053000000}"/>
    <hyperlink ref="F430" r:id="rId85" xr:uid="{00000000-0004-0000-0100-000054000000}"/>
    <hyperlink ref="F433" r:id="rId86" xr:uid="{00000000-0004-0000-0100-000055000000}"/>
    <hyperlink ref="F440" r:id="rId87" xr:uid="{00000000-0004-0000-0100-000056000000}"/>
    <hyperlink ref="F449" r:id="rId88" xr:uid="{00000000-0004-0000-0100-000057000000}"/>
    <hyperlink ref="F453" r:id="rId89" xr:uid="{00000000-0004-0000-0100-000058000000}"/>
    <hyperlink ref="F455" r:id="rId90" xr:uid="{00000000-0004-0000-0100-000059000000}"/>
    <hyperlink ref="F469" r:id="rId91" xr:uid="{00000000-0004-0000-0100-00005A000000}"/>
    <hyperlink ref="F472" r:id="rId92" xr:uid="{00000000-0004-0000-0100-00005B000000}"/>
    <hyperlink ref="F476" r:id="rId93" xr:uid="{00000000-0004-0000-0100-00005C000000}"/>
    <hyperlink ref="F478" r:id="rId94" xr:uid="{00000000-0004-0000-0100-00005D000000}"/>
    <hyperlink ref="F480" r:id="rId95" xr:uid="{00000000-0004-0000-0100-00005E000000}"/>
    <hyperlink ref="F483" r:id="rId96" xr:uid="{00000000-0004-0000-0100-00005F000000}"/>
    <hyperlink ref="F486" r:id="rId97" xr:uid="{00000000-0004-0000-0100-000060000000}"/>
    <hyperlink ref="F490" r:id="rId98" xr:uid="{00000000-0004-0000-0100-000061000000}"/>
    <hyperlink ref="F496" r:id="rId99" xr:uid="{00000000-0004-0000-0100-000062000000}"/>
    <hyperlink ref="F499" r:id="rId100" xr:uid="{00000000-0004-0000-0100-000063000000}"/>
    <hyperlink ref="F505" r:id="rId101" xr:uid="{00000000-0004-0000-0100-000064000000}"/>
    <hyperlink ref="F510" r:id="rId102" xr:uid="{00000000-0004-0000-0100-000065000000}"/>
    <hyperlink ref="F517" r:id="rId103" xr:uid="{00000000-0004-0000-0100-000066000000}"/>
    <hyperlink ref="F522" r:id="rId104" xr:uid="{00000000-0004-0000-0100-000067000000}"/>
    <hyperlink ref="F525" r:id="rId105" xr:uid="{00000000-0004-0000-0100-000068000000}"/>
    <hyperlink ref="F537" r:id="rId106" xr:uid="{00000000-0004-0000-0100-000069000000}"/>
    <hyperlink ref="F542" r:id="rId107" xr:uid="{00000000-0004-0000-0100-00006A000000}"/>
    <hyperlink ref="F544" r:id="rId108" xr:uid="{00000000-0004-0000-0100-00006B000000}"/>
    <hyperlink ref="F548" r:id="rId109" xr:uid="{00000000-0004-0000-0100-00006C000000}"/>
    <hyperlink ref="F555" r:id="rId110" xr:uid="{00000000-0004-0000-0100-00006D000000}"/>
    <hyperlink ref="F601" r:id="rId111" xr:uid="{00000000-0004-0000-0100-00006E000000}"/>
    <hyperlink ref="F605" r:id="rId112" xr:uid="{00000000-0004-0000-0100-00006F000000}"/>
    <hyperlink ref="F611" r:id="rId113" xr:uid="{00000000-0004-0000-0100-000070000000}"/>
    <hyperlink ref="F620" r:id="rId114" xr:uid="{00000000-0004-0000-0100-000071000000}"/>
    <hyperlink ref="F628" r:id="rId115" xr:uid="{00000000-0004-0000-0100-000072000000}"/>
    <hyperlink ref="F631" r:id="rId116" xr:uid="{00000000-0004-0000-0100-000073000000}"/>
    <hyperlink ref="F633" r:id="rId117" xr:uid="{00000000-0004-0000-0100-000074000000}"/>
    <hyperlink ref="F639" r:id="rId118" xr:uid="{00000000-0004-0000-0100-000075000000}"/>
    <hyperlink ref="F641" r:id="rId119" xr:uid="{00000000-0004-0000-0100-000076000000}"/>
    <hyperlink ref="F647" r:id="rId120" xr:uid="{00000000-0004-0000-0100-000077000000}"/>
    <hyperlink ref="F654" r:id="rId121" xr:uid="{00000000-0004-0000-0100-000078000000}"/>
    <hyperlink ref="F656" r:id="rId122" xr:uid="{00000000-0004-0000-0100-000079000000}"/>
    <hyperlink ref="F659" r:id="rId123" xr:uid="{00000000-0004-0000-0100-00007A000000}"/>
    <hyperlink ref="F662" r:id="rId124" xr:uid="{00000000-0004-0000-0100-00007B000000}"/>
    <hyperlink ref="F665" r:id="rId125" xr:uid="{00000000-0004-0000-0100-00007C000000}"/>
    <hyperlink ref="F668" r:id="rId126" xr:uid="{00000000-0004-0000-0100-00007D000000}"/>
    <hyperlink ref="F670" r:id="rId127" xr:uid="{00000000-0004-0000-0100-00007E000000}"/>
    <hyperlink ref="F672" r:id="rId128" xr:uid="{00000000-0004-0000-0100-00007F000000}"/>
    <hyperlink ref="F677" r:id="rId129" xr:uid="{00000000-0004-0000-0100-000080000000}"/>
    <hyperlink ref="F681" r:id="rId130" xr:uid="{00000000-0004-0000-0100-000081000000}"/>
    <hyperlink ref="F697" r:id="rId131" xr:uid="{00000000-0004-0000-0100-000082000000}"/>
    <hyperlink ref="F701" r:id="rId132" xr:uid="{00000000-0004-0000-0100-000083000000}"/>
    <hyperlink ref="F704" r:id="rId133" xr:uid="{00000000-0004-0000-0100-000084000000}"/>
    <hyperlink ref="F717" r:id="rId134" xr:uid="{00000000-0004-0000-0100-000085000000}"/>
    <hyperlink ref="F721" r:id="rId135" xr:uid="{00000000-0004-0000-0100-000086000000}"/>
    <hyperlink ref="F727" r:id="rId136" xr:uid="{00000000-0004-0000-0100-000087000000}"/>
    <hyperlink ref="F756" r:id="rId137" xr:uid="{00000000-0004-0000-0100-000089000000}"/>
    <hyperlink ref="F758" r:id="rId138" xr:uid="{00000000-0004-0000-0100-00008A000000}"/>
    <hyperlink ref="F772" r:id="rId139" xr:uid="{00000000-0004-0000-0100-00008B000000}"/>
    <hyperlink ref="F776" r:id="rId140" xr:uid="{00000000-0004-0000-0100-00008C000000}"/>
    <hyperlink ref="F783" r:id="rId141" xr:uid="{00000000-0004-0000-0100-00008D000000}"/>
    <hyperlink ref="F790" r:id="rId142" xr:uid="{00000000-0004-0000-0100-00008E000000}"/>
  </hyperlinks>
  <pageMargins left="0.39374999999999999" right="0.39374999999999999" top="0.39374999999999999" bottom="0.39374999999999999" header="0" footer="0"/>
  <pageSetup paperSize="9" fitToHeight="100" orientation="landscape" blackAndWhite="1" r:id="rId143"/>
  <headerFooter>
    <oddFooter>&amp;CStrana &amp;P z &amp;N</oddFooter>
  </headerFooter>
  <drawing r:id="rId14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BM311"/>
  <sheetViews>
    <sheetView showGridLines="0" workbookViewId="0">
      <selection activeCell="I91" sqref="I91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82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1489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ROUND(J85,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ROUND((SUM(BE85:BE309)),  2)</f>
        <v>0</v>
      </c>
      <c r="G33" s="32"/>
      <c r="H33" s="32"/>
      <c r="I33" s="96">
        <v>0.21</v>
      </c>
      <c r="J33" s="95">
        <f>ROUND(((SUM(BE85:BE309))*I33),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ROUND((SUM(BF85:BF309)),  2)</f>
        <v>0</v>
      </c>
      <c r="G34" s="32"/>
      <c r="H34" s="32"/>
      <c r="I34" s="96">
        <v>0.15</v>
      </c>
      <c r="J34" s="95">
        <f>ROUND(((SUM(BF85:BF309))*I34),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ROUND((SUM(BG85:BG309)),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ROUND((SUM(BH85:BH309)),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ROUND((SUM(BI85:BI309)),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D.1.4 - Vytápění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J85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1490</v>
      </c>
      <c r="E60" s="108"/>
      <c r="F60" s="108"/>
      <c r="G60" s="108"/>
      <c r="H60" s="108"/>
      <c r="I60" s="108"/>
      <c r="J60" s="109">
        <f>J86</f>
        <v>0</v>
      </c>
      <c r="L60" s="106"/>
    </row>
    <row r="61" spans="1:47" s="9" customFormat="1" ht="24.95" hidden="1" customHeight="1" x14ac:dyDescent="0.2">
      <c r="B61" s="106"/>
      <c r="D61" s="107" t="s">
        <v>1491</v>
      </c>
      <c r="E61" s="108"/>
      <c r="F61" s="108"/>
      <c r="G61" s="108"/>
      <c r="H61" s="108"/>
      <c r="I61" s="108"/>
      <c r="J61" s="109">
        <f>J125</f>
        <v>0</v>
      </c>
      <c r="L61" s="106"/>
    </row>
    <row r="62" spans="1:47" s="9" customFormat="1" ht="24.95" hidden="1" customHeight="1" x14ac:dyDescent="0.2">
      <c r="B62" s="106"/>
      <c r="D62" s="107" t="s">
        <v>1492</v>
      </c>
      <c r="E62" s="108"/>
      <c r="F62" s="108"/>
      <c r="G62" s="108"/>
      <c r="H62" s="108"/>
      <c r="I62" s="108"/>
      <c r="J62" s="109">
        <f>J145</f>
        <v>0</v>
      </c>
      <c r="L62" s="106"/>
    </row>
    <row r="63" spans="1:47" s="9" customFormat="1" ht="24.95" hidden="1" customHeight="1" x14ac:dyDescent="0.2">
      <c r="B63" s="106"/>
      <c r="D63" s="107" t="s">
        <v>1493</v>
      </c>
      <c r="E63" s="108"/>
      <c r="F63" s="108"/>
      <c r="G63" s="108"/>
      <c r="H63" s="108"/>
      <c r="I63" s="108"/>
      <c r="J63" s="109">
        <f>J232</f>
        <v>0</v>
      </c>
      <c r="L63" s="106"/>
    </row>
    <row r="64" spans="1:47" s="10" customFormat="1" ht="19.899999999999999" hidden="1" customHeight="1" x14ac:dyDescent="0.2">
      <c r="B64" s="110"/>
      <c r="D64" s="111" t="s">
        <v>1494</v>
      </c>
      <c r="E64" s="112"/>
      <c r="F64" s="112"/>
      <c r="G64" s="112"/>
      <c r="H64" s="112"/>
      <c r="I64" s="112"/>
      <c r="J64" s="113">
        <f>J267</f>
        <v>0</v>
      </c>
      <c r="L64" s="110"/>
    </row>
    <row r="65" spans="1:31" s="10" customFormat="1" ht="19.899999999999999" hidden="1" customHeight="1" x14ac:dyDescent="0.2">
      <c r="B65" s="110"/>
      <c r="D65" s="111" t="s">
        <v>1495</v>
      </c>
      <c r="E65" s="112"/>
      <c r="F65" s="112"/>
      <c r="G65" s="112"/>
      <c r="H65" s="112"/>
      <c r="I65" s="112"/>
      <c r="J65" s="113">
        <f>J288</f>
        <v>0</v>
      </c>
      <c r="L65" s="110"/>
    </row>
    <row r="66" spans="1:31" s="2" customFormat="1" ht="21.75" hidden="1" customHeight="1" x14ac:dyDescent="0.2">
      <c r="A66" s="32"/>
      <c r="B66" s="33"/>
      <c r="C66" s="32"/>
      <c r="D66" s="32"/>
      <c r="E66" s="32"/>
      <c r="F66" s="32"/>
      <c r="G66" s="32"/>
      <c r="H66" s="32"/>
      <c r="I66" s="32"/>
      <c r="J66" s="32"/>
      <c r="K66" s="32"/>
      <c r="L66" s="89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</row>
    <row r="67" spans="1:31" s="2" customFormat="1" ht="6.95" hidden="1" customHeight="1" x14ac:dyDescent="0.2">
      <c r="A67" s="32"/>
      <c r="B67" s="42"/>
      <c r="C67" s="43"/>
      <c r="D67" s="43"/>
      <c r="E67" s="43"/>
      <c r="F67" s="43"/>
      <c r="G67" s="43"/>
      <c r="H67" s="43"/>
      <c r="I67" s="43"/>
      <c r="J67" s="43"/>
      <c r="K67" s="43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hidden="1" x14ac:dyDescent="0.2"/>
    <row r="69" spans="1:31" hidden="1" x14ac:dyDescent="0.2"/>
    <row r="70" spans="1:31" hidden="1" x14ac:dyDescent="0.2"/>
    <row r="71" spans="1:31" s="2" customFormat="1" ht="6.95" customHeight="1" x14ac:dyDescent="0.2">
      <c r="A71" s="32"/>
      <c r="B71" s="44"/>
      <c r="C71" s="45"/>
      <c r="D71" s="45"/>
      <c r="E71" s="45"/>
      <c r="F71" s="45"/>
      <c r="G71" s="45"/>
      <c r="H71" s="45"/>
      <c r="I71" s="45"/>
      <c r="J71" s="45"/>
      <c r="K71" s="45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24.95" customHeight="1" x14ac:dyDescent="0.2">
      <c r="A72" s="32"/>
      <c r="B72" s="33"/>
      <c r="C72" s="21" t="s">
        <v>142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6.95" customHeight="1" x14ac:dyDescent="0.2">
      <c r="A73" s="32"/>
      <c r="B73" s="33"/>
      <c r="C73" s="32"/>
      <c r="D73" s="32"/>
      <c r="E73" s="32"/>
      <c r="F73" s="32"/>
      <c r="G73" s="32"/>
      <c r="H73" s="32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12" customHeight="1" x14ac:dyDescent="0.2">
      <c r="A74" s="32"/>
      <c r="B74" s="33"/>
      <c r="C74" s="27" t="s">
        <v>17</v>
      </c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6.5" customHeight="1" x14ac:dyDescent="0.2">
      <c r="A75" s="32"/>
      <c r="B75" s="33"/>
      <c r="C75" s="32"/>
      <c r="D75" s="32"/>
      <c r="E75" s="308" t="str">
        <f>E7</f>
        <v>Přestavba a rozšíření domova pro seniory Jiráskova č.p.193 Broumov - CHRÁNĚNÉ BYTY</v>
      </c>
      <c r="F75" s="309"/>
      <c r="G75" s="309"/>
      <c r="H75" s="309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2" customHeight="1" x14ac:dyDescent="0.2">
      <c r="A76" s="32"/>
      <c r="B76" s="33"/>
      <c r="C76" s="27" t="s">
        <v>109</v>
      </c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6.5" customHeight="1" x14ac:dyDescent="0.2">
      <c r="A77" s="32"/>
      <c r="B77" s="33"/>
      <c r="C77" s="32"/>
      <c r="D77" s="32"/>
      <c r="E77" s="298" t="str">
        <f>E9</f>
        <v>D.1.4 - Vytápění</v>
      </c>
      <c r="F77" s="307"/>
      <c r="G77" s="307"/>
      <c r="H77" s="307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6.95" customHeight="1" x14ac:dyDescent="0.2">
      <c r="A78" s="32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2" customHeight="1" x14ac:dyDescent="0.2">
      <c r="A79" s="32"/>
      <c r="B79" s="33"/>
      <c r="C79" s="27" t="s">
        <v>21</v>
      </c>
      <c r="D79" s="32"/>
      <c r="E79" s="32"/>
      <c r="F79" s="25" t="str">
        <f>F12</f>
        <v xml:space="preserve"> </v>
      </c>
      <c r="G79" s="32"/>
      <c r="H79" s="32"/>
      <c r="I79" s="27" t="s">
        <v>23</v>
      </c>
      <c r="J79" s="199">
        <v>44651</v>
      </c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6.95" customHeight="1" x14ac:dyDescent="0.2">
      <c r="A80" s="32"/>
      <c r="B80" s="33"/>
      <c r="C80" s="32"/>
      <c r="D80" s="32"/>
      <c r="E80" s="32"/>
      <c r="F80" s="32"/>
      <c r="G80" s="32"/>
      <c r="H80" s="32"/>
      <c r="I80" s="32"/>
      <c r="J80" s="32"/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5.2" customHeight="1" x14ac:dyDescent="0.2">
      <c r="A81" s="32"/>
      <c r="B81" s="33"/>
      <c r="C81" s="27" t="s">
        <v>25</v>
      </c>
      <c r="D81" s="32"/>
      <c r="E81" s="32"/>
      <c r="F81" s="25" t="str">
        <f>E15</f>
        <v>Město Broumov, třída Masarykova 239</v>
      </c>
      <c r="G81" s="32"/>
      <c r="H81" s="32"/>
      <c r="I81" s="27" t="s">
        <v>31</v>
      </c>
      <c r="J81" s="30" t="str">
        <f>E21</f>
        <v xml:space="preserve"> </v>
      </c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5.2" customHeight="1" x14ac:dyDescent="0.2">
      <c r="A82" s="32"/>
      <c r="B82" s="33"/>
      <c r="C82" s="27" t="s">
        <v>29</v>
      </c>
      <c r="D82" s="32"/>
      <c r="E82" s="32"/>
      <c r="F82" s="25" t="str">
        <f>IF(E18="","",E18)</f>
        <v>Vyplň údaj</v>
      </c>
      <c r="G82" s="32"/>
      <c r="H82" s="32"/>
      <c r="I82" s="27" t="s">
        <v>33</v>
      </c>
      <c r="J82" s="30" t="str">
        <f>E24</f>
        <v xml:space="preserve"> </v>
      </c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10.35" customHeight="1" x14ac:dyDescent="0.2">
      <c r="A83" s="32"/>
      <c r="B83" s="33"/>
      <c r="C83" s="32"/>
      <c r="D83" s="32"/>
      <c r="E83" s="32"/>
      <c r="F83" s="32"/>
      <c r="G83" s="32"/>
      <c r="H83" s="32"/>
      <c r="I83" s="32"/>
      <c r="J83" s="32"/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11" customFormat="1" ht="29.25" customHeight="1" x14ac:dyDescent="0.2">
      <c r="A84" s="114"/>
      <c r="B84" s="115"/>
      <c r="C84" s="116" t="s">
        <v>143</v>
      </c>
      <c r="D84" s="117" t="s">
        <v>55</v>
      </c>
      <c r="E84" s="117" t="s">
        <v>51</v>
      </c>
      <c r="F84" s="117" t="s">
        <v>52</v>
      </c>
      <c r="G84" s="117" t="s">
        <v>144</v>
      </c>
      <c r="H84" s="117" t="s">
        <v>145</v>
      </c>
      <c r="I84" s="117" t="s">
        <v>146</v>
      </c>
      <c r="J84" s="117" t="s">
        <v>113</v>
      </c>
      <c r="K84" s="118" t="s">
        <v>147</v>
      </c>
      <c r="L84" s="119"/>
      <c r="M84" s="57" t="s">
        <v>3</v>
      </c>
      <c r="N84" s="58" t="s">
        <v>40</v>
      </c>
      <c r="O84" s="58" t="s">
        <v>148</v>
      </c>
      <c r="P84" s="58" t="s">
        <v>149</v>
      </c>
      <c r="Q84" s="58" t="s">
        <v>150</v>
      </c>
      <c r="R84" s="58" t="s">
        <v>151</v>
      </c>
      <c r="S84" s="58" t="s">
        <v>152</v>
      </c>
      <c r="T84" s="59" t="s">
        <v>153</v>
      </c>
      <c r="U84" s="114"/>
      <c r="V84" s="114"/>
      <c r="W84" s="114"/>
      <c r="X84" s="114"/>
      <c r="Y84" s="114"/>
      <c r="Z84" s="114"/>
      <c r="AA84" s="114"/>
      <c r="AB84" s="114"/>
      <c r="AC84" s="114"/>
      <c r="AD84" s="114"/>
      <c r="AE84" s="114"/>
    </row>
    <row r="85" spans="1:65" s="2" customFormat="1" ht="22.9" customHeight="1" x14ac:dyDescent="0.25">
      <c r="A85" s="32"/>
      <c r="B85" s="33"/>
      <c r="C85" s="64" t="s">
        <v>154</v>
      </c>
      <c r="D85" s="32"/>
      <c r="E85" s="32"/>
      <c r="F85" s="32"/>
      <c r="G85" s="32"/>
      <c r="H85" s="32"/>
      <c r="I85" s="32"/>
      <c r="J85" s="120">
        <f>BK85</f>
        <v>0</v>
      </c>
      <c r="K85" s="32"/>
      <c r="L85" s="33"/>
      <c r="M85" s="60"/>
      <c r="N85" s="51"/>
      <c r="O85" s="61"/>
      <c r="P85" s="121">
        <f>P86+P125+P145+P232</f>
        <v>0</v>
      </c>
      <c r="Q85" s="61"/>
      <c r="R85" s="121">
        <f>R86+R125+R145+R232</f>
        <v>0</v>
      </c>
      <c r="S85" s="61"/>
      <c r="T85" s="122">
        <f>T86+T125+T145+T232</f>
        <v>0</v>
      </c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T85" s="17" t="s">
        <v>69</v>
      </c>
      <c r="AU85" s="17" t="s">
        <v>114</v>
      </c>
      <c r="BK85" s="123">
        <f>BK86+BK125+BK145+BK232</f>
        <v>0</v>
      </c>
    </row>
    <row r="86" spans="1:65" s="12" customFormat="1" ht="25.9" customHeight="1" x14ac:dyDescent="0.2">
      <c r="B86" s="124"/>
      <c r="D86" s="125" t="s">
        <v>69</v>
      </c>
      <c r="E86" s="126" t="s">
        <v>1496</v>
      </c>
      <c r="F86" s="126" t="s">
        <v>1497</v>
      </c>
      <c r="I86" s="127"/>
      <c r="J86" s="128">
        <f>BK86</f>
        <v>0</v>
      </c>
      <c r="L86" s="124"/>
      <c r="M86" s="129"/>
      <c r="N86" s="130"/>
      <c r="O86" s="130"/>
      <c r="P86" s="131">
        <f>SUM(P87:P123)</f>
        <v>0</v>
      </c>
      <c r="Q86" s="130"/>
      <c r="R86" s="131">
        <f>SUM(R87:R123)</f>
        <v>0</v>
      </c>
      <c r="S86" s="130"/>
      <c r="T86" s="132">
        <f>SUM(T87:T123)</f>
        <v>0</v>
      </c>
      <c r="AR86" s="125" t="s">
        <v>78</v>
      </c>
      <c r="AT86" s="133" t="s">
        <v>69</v>
      </c>
      <c r="AU86" s="133" t="s">
        <v>70</v>
      </c>
      <c r="AY86" s="125" t="s">
        <v>157</v>
      </c>
      <c r="BK86" s="134">
        <f>SUM(BK87:BK123)</f>
        <v>0</v>
      </c>
    </row>
    <row r="87" spans="1:65" s="2" customFormat="1" ht="16.5" customHeight="1" x14ac:dyDescent="0.2">
      <c r="A87" s="32"/>
      <c r="B87" s="137"/>
      <c r="C87" s="138" t="s">
        <v>78</v>
      </c>
      <c r="D87" s="138" t="s">
        <v>159</v>
      </c>
      <c r="E87" s="139" t="s">
        <v>1498</v>
      </c>
      <c r="F87" s="140" t="s">
        <v>1499</v>
      </c>
      <c r="G87" s="141" t="s">
        <v>1500</v>
      </c>
      <c r="H87" s="142">
        <v>2</v>
      </c>
      <c r="I87" s="143"/>
      <c r="J87" s="144">
        <f t="shared" ref="J87:J123" si="0">ROUND(I87*H87,2)</f>
        <v>0</v>
      </c>
      <c r="K87" s="140" t="s">
        <v>3</v>
      </c>
      <c r="L87" s="207"/>
      <c r="M87" s="145" t="s">
        <v>3</v>
      </c>
      <c r="N87" s="146" t="s">
        <v>42</v>
      </c>
      <c r="O87" s="53"/>
      <c r="P87" s="147">
        <f t="shared" ref="P87:P123" si="1">O87*H87</f>
        <v>0</v>
      </c>
      <c r="Q87" s="147">
        <v>0</v>
      </c>
      <c r="R87" s="147">
        <f t="shared" ref="R87:R123" si="2">Q87*H87</f>
        <v>0</v>
      </c>
      <c r="S87" s="147">
        <v>0</v>
      </c>
      <c r="T87" s="148">
        <f t="shared" ref="T87:T123" si="3">S87*H87</f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R87" s="149" t="s">
        <v>164</v>
      </c>
      <c r="AT87" s="149" t="s">
        <v>159</v>
      </c>
      <c r="AU87" s="149" t="s">
        <v>78</v>
      </c>
      <c r="AY87" s="17" t="s">
        <v>157</v>
      </c>
      <c r="BE87" s="150">
        <f t="shared" ref="BE87:BE123" si="4">IF(N87="základní",J87,0)</f>
        <v>0</v>
      </c>
      <c r="BF87" s="150">
        <f t="shared" ref="BF87:BF123" si="5">IF(N87="snížená",J87,0)</f>
        <v>0</v>
      </c>
      <c r="BG87" s="150">
        <f t="shared" ref="BG87:BG123" si="6">IF(N87="zákl. přenesená",J87,0)</f>
        <v>0</v>
      </c>
      <c r="BH87" s="150">
        <f t="shared" ref="BH87:BH123" si="7">IF(N87="sníž. přenesená",J87,0)</f>
        <v>0</v>
      </c>
      <c r="BI87" s="150">
        <f t="shared" ref="BI87:BI123" si="8">IF(N87="nulová",J87,0)</f>
        <v>0</v>
      </c>
      <c r="BJ87" s="17" t="s">
        <v>92</v>
      </c>
      <c r="BK87" s="150">
        <f t="shared" ref="BK87:BK123" si="9">ROUND(I87*H87,2)</f>
        <v>0</v>
      </c>
      <c r="BL87" s="17" t="s">
        <v>164</v>
      </c>
      <c r="BM87" s="149" t="s">
        <v>1501</v>
      </c>
    </row>
    <row r="88" spans="1:65" s="14" customFormat="1" x14ac:dyDescent="0.2">
      <c r="B88" s="164"/>
      <c r="D88" s="157" t="s">
        <v>168</v>
      </c>
      <c r="E88" s="165" t="s">
        <v>3</v>
      </c>
      <c r="F88" s="198" t="s">
        <v>3079</v>
      </c>
      <c r="I88" s="168"/>
      <c r="L88" s="164"/>
      <c r="M88" s="169"/>
      <c r="N88" s="170"/>
      <c r="O88" s="170"/>
      <c r="P88" s="170"/>
      <c r="Q88" s="170"/>
      <c r="R88" s="170"/>
      <c r="S88" s="170"/>
      <c r="T88" s="171"/>
      <c r="AT88" s="165" t="s">
        <v>168</v>
      </c>
      <c r="AU88" s="165" t="s">
        <v>92</v>
      </c>
      <c r="AV88" s="14" t="s">
        <v>92</v>
      </c>
      <c r="AW88" s="14" t="s">
        <v>32</v>
      </c>
      <c r="AX88" s="14" t="s">
        <v>78</v>
      </c>
      <c r="AY88" s="165" t="s">
        <v>157</v>
      </c>
    </row>
    <row r="89" spans="1:65" s="2" customFormat="1" ht="15.75" customHeight="1" x14ac:dyDescent="0.2">
      <c r="A89" s="32"/>
      <c r="B89" s="137"/>
      <c r="C89" s="138" t="s">
        <v>92</v>
      </c>
      <c r="D89" s="138" t="s">
        <v>159</v>
      </c>
      <c r="E89" s="139" t="s">
        <v>1502</v>
      </c>
      <c r="F89" s="140" t="s">
        <v>1503</v>
      </c>
      <c r="G89" s="141" t="s">
        <v>1504</v>
      </c>
      <c r="H89" s="142">
        <v>1</v>
      </c>
      <c r="I89" s="143"/>
      <c r="J89" s="144">
        <f t="shared" si="0"/>
        <v>0</v>
      </c>
      <c r="K89" s="140" t="s">
        <v>3</v>
      </c>
      <c r="L89" s="207"/>
      <c r="M89" s="145" t="s">
        <v>3</v>
      </c>
      <c r="N89" s="146" t="s">
        <v>42</v>
      </c>
      <c r="O89" s="53"/>
      <c r="P89" s="147">
        <f t="shared" si="1"/>
        <v>0</v>
      </c>
      <c r="Q89" s="147">
        <v>0</v>
      </c>
      <c r="R89" s="147">
        <f t="shared" si="2"/>
        <v>0</v>
      </c>
      <c r="S89" s="147">
        <v>0</v>
      </c>
      <c r="T89" s="148">
        <f t="shared" si="3"/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164</v>
      </c>
      <c r="AT89" s="149" t="s">
        <v>159</v>
      </c>
      <c r="AU89" s="149" t="s">
        <v>78</v>
      </c>
      <c r="AY89" s="17" t="s">
        <v>157</v>
      </c>
      <c r="BE89" s="150">
        <f t="shared" si="4"/>
        <v>0</v>
      </c>
      <c r="BF89" s="150">
        <f t="shared" si="5"/>
        <v>0</v>
      </c>
      <c r="BG89" s="150">
        <f t="shared" si="6"/>
        <v>0</v>
      </c>
      <c r="BH89" s="150">
        <f t="shared" si="7"/>
        <v>0</v>
      </c>
      <c r="BI89" s="150">
        <f t="shared" si="8"/>
        <v>0</v>
      </c>
      <c r="BJ89" s="17" t="s">
        <v>92</v>
      </c>
      <c r="BK89" s="150">
        <f t="shared" si="9"/>
        <v>0</v>
      </c>
      <c r="BL89" s="17" t="s">
        <v>164</v>
      </c>
      <c r="BM89" s="149" t="s">
        <v>1505</v>
      </c>
    </row>
    <row r="90" spans="1:65" s="209" customFormat="1" ht="15.75" customHeight="1" x14ac:dyDescent="0.2">
      <c r="A90" s="211"/>
      <c r="B90" s="215"/>
      <c r="C90" s="216"/>
      <c r="D90" s="216"/>
      <c r="E90" s="217"/>
      <c r="F90" s="198" t="s">
        <v>3079</v>
      </c>
      <c r="G90" s="219"/>
      <c r="H90" s="220"/>
      <c r="I90" s="143"/>
      <c r="J90" s="221"/>
      <c r="K90" s="218"/>
      <c r="L90" s="213"/>
      <c r="M90" s="145"/>
      <c r="N90" s="222"/>
      <c r="O90" s="53"/>
      <c r="P90" s="223"/>
      <c r="Q90" s="223"/>
      <c r="R90" s="223"/>
      <c r="S90" s="223"/>
      <c r="T90" s="224"/>
      <c r="U90" s="211"/>
      <c r="V90" s="211"/>
      <c r="W90" s="211"/>
      <c r="X90" s="211"/>
      <c r="Y90" s="211"/>
      <c r="Z90" s="211"/>
      <c r="AA90" s="211"/>
      <c r="AB90" s="211"/>
      <c r="AC90" s="211"/>
      <c r="AD90" s="211"/>
      <c r="AE90" s="211"/>
      <c r="AR90" s="225"/>
      <c r="AT90" s="225"/>
      <c r="AU90" s="225"/>
      <c r="AY90" s="210"/>
      <c r="BE90" s="226"/>
      <c r="BF90" s="226"/>
      <c r="BG90" s="226"/>
      <c r="BH90" s="226"/>
      <c r="BI90" s="226"/>
      <c r="BJ90" s="210"/>
      <c r="BK90" s="226"/>
      <c r="BL90" s="210"/>
      <c r="BM90" s="225"/>
    </row>
    <row r="91" spans="1:65" s="2" customFormat="1" ht="16.5" customHeight="1" x14ac:dyDescent="0.2">
      <c r="A91" s="32"/>
      <c r="B91" s="137"/>
      <c r="C91" s="138" t="s">
        <v>177</v>
      </c>
      <c r="D91" s="138" t="s">
        <v>159</v>
      </c>
      <c r="E91" s="139" t="s">
        <v>1506</v>
      </c>
      <c r="F91" s="140" t="s">
        <v>1507</v>
      </c>
      <c r="G91" s="141" t="s">
        <v>1504</v>
      </c>
      <c r="H91" s="142">
        <v>1</v>
      </c>
      <c r="I91" s="143"/>
      <c r="J91" s="144">
        <f t="shared" si="0"/>
        <v>0</v>
      </c>
      <c r="K91" s="140" t="s">
        <v>3</v>
      </c>
      <c r="L91" s="207"/>
      <c r="M91" s="145" t="s">
        <v>3</v>
      </c>
      <c r="N91" s="146" t="s">
        <v>42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164</v>
      </c>
      <c r="AT91" s="149" t="s">
        <v>159</v>
      </c>
      <c r="AU91" s="149" t="s">
        <v>78</v>
      </c>
      <c r="AY91" s="17" t="s">
        <v>157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92</v>
      </c>
      <c r="BK91" s="150">
        <f t="shared" si="9"/>
        <v>0</v>
      </c>
      <c r="BL91" s="17" t="s">
        <v>164</v>
      </c>
      <c r="BM91" s="149" t="s">
        <v>1508</v>
      </c>
    </row>
    <row r="92" spans="1:65" s="209" customFormat="1" ht="16.5" customHeight="1" x14ac:dyDescent="0.2">
      <c r="A92" s="211"/>
      <c r="B92" s="215"/>
      <c r="C92" s="216"/>
      <c r="D92" s="216"/>
      <c r="E92" s="217"/>
      <c r="F92" s="198" t="s">
        <v>3079</v>
      </c>
      <c r="G92" s="219"/>
      <c r="H92" s="220"/>
      <c r="I92" s="143"/>
      <c r="J92" s="221"/>
      <c r="K92" s="218"/>
      <c r="L92" s="213"/>
      <c r="M92" s="145"/>
      <c r="N92" s="222"/>
      <c r="O92" s="53"/>
      <c r="P92" s="223"/>
      <c r="Q92" s="223"/>
      <c r="R92" s="223"/>
      <c r="S92" s="223"/>
      <c r="T92" s="224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R92" s="225"/>
      <c r="AT92" s="225"/>
      <c r="AU92" s="225"/>
      <c r="AY92" s="210"/>
      <c r="BE92" s="226"/>
      <c r="BF92" s="226"/>
      <c r="BG92" s="226"/>
      <c r="BH92" s="226"/>
      <c r="BI92" s="226"/>
      <c r="BJ92" s="210"/>
      <c r="BK92" s="226"/>
      <c r="BL92" s="210"/>
      <c r="BM92" s="225"/>
    </row>
    <row r="93" spans="1:65" s="2" customFormat="1" ht="16.5" customHeight="1" x14ac:dyDescent="0.2">
      <c r="A93" s="32"/>
      <c r="B93" s="137"/>
      <c r="C93" s="138" t="s">
        <v>164</v>
      </c>
      <c r="D93" s="138" t="s">
        <v>159</v>
      </c>
      <c r="E93" s="139" t="s">
        <v>1509</v>
      </c>
      <c r="F93" s="140" t="s">
        <v>1510</v>
      </c>
      <c r="G93" s="141" t="s">
        <v>1504</v>
      </c>
      <c r="H93" s="142">
        <v>1</v>
      </c>
      <c r="I93" s="143"/>
      <c r="J93" s="144">
        <f t="shared" si="0"/>
        <v>0</v>
      </c>
      <c r="K93" s="140" t="s">
        <v>3</v>
      </c>
      <c r="L93" s="207"/>
      <c r="M93" s="145" t="s">
        <v>3</v>
      </c>
      <c r="N93" s="146" t="s">
        <v>42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164</v>
      </c>
      <c r="AT93" s="149" t="s">
        <v>159</v>
      </c>
      <c r="AU93" s="149" t="s">
        <v>78</v>
      </c>
      <c r="AY93" s="17" t="s">
        <v>157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92</v>
      </c>
      <c r="BK93" s="150">
        <f t="shared" si="9"/>
        <v>0</v>
      </c>
      <c r="BL93" s="17" t="s">
        <v>164</v>
      </c>
      <c r="BM93" s="149" t="s">
        <v>1511</v>
      </c>
    </row>
    <row r="94" spans="1:65" s="209" customFormat="1" ht="16.5" customHeight="1" x14ac:dyDescent="0.2">
      <c r="A94" s="211"/>
      <c r="B94" s="215"/>
      <c r="C94" s="216"/>
      <c r="D94" s="216"/>
      <c r="E94" s="217"/>
      <c r="F94" s="198" t="s">
        <v>3079</v>
      </c>
      <c r="G94" s="219"/>
      <c r="H94" s="220"/>
      <c r="I94" s="143"/>
      <c r="J94" s="221"/>
      <c r="K94" s="218"/>
      <c r="L94" s="213"/>
      <c r="M94" s="145"/>
      <c r="N94" s="222"/>
      <c r="O94" s="53"/>
      <c r="P94" s="223"/>
      <c r="Q94" s="223"/>
      <c r="R94" s="223"/>
      <c r="S94" s="223"/>
      <c r="T94" s="224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R94" s="225"/>
      <c r="AT94" s="225"/>
      <c r="AU94" s="225"/>
      <c r="AY94" s="210"/>
      <c r="BE94" s="226"/>
      <c r="BF94" s="226"/>
      <c r="BG94" s="226"/>
      <c r="BH94" s="226"/>
      <c r="BI94" s="226"/>
      <c r="BJ94" s="210"/>
      <c r="BK94" s="226"/>
      <c r="BL94" s="210"/>
      <c r="BM94" s="225"/>
    </row>
    <row r="95" spans="1:65" s="2" customFormat="1" ht="16.5" customHeight="1" x14ac:dyDescent="0.2">
      <c r="A95" s="32"/>
      <c r="B95" s="137"/>
      <c r="C95" s="138" t="s">
        <v>189</v>
      </c>
      <c r="D95" s="138" t="s">
        <v>159</v>
      </c>
      <c r="E95" s="139" t="s">
        <v>1512</v>
      </c>
      <c r="F95" s="140" t="s">
        <v>1513</v>
      </c>
      <c r="G95" s="141" t="s">
        <v>1504</v>
      </c>
      <c r="H95" s="142">
        <v>1</v>
      </c>
      <c r="I95" s="143"/>
      <c r="J95" s="144">
        <f t="shared" si="0"/>
        <v>0</v>
      </c>
      <c r="K95" s="140" t="s">
        <v>3</v>
      </c>
      <c r="L95" s="207"/>
      <c r="M95" s="145" t="s">
        <v>3</v>
      </c>
      <c r="N95" s="146" t="s">
        <v>42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164</v>
      </c>
      <c r="AT95" s="149" t="s">
        <v>159</v>
      </c>
      <c r="AU95" s="149" t="s">
        <v>78</v>
      </c>
      <c r="AY95" s="17" t="s">
        <v>157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92</v>
      </c>
      <c r="BK95" s="150">
        <f t="shared" si="9"/>
        <v>0</v>
      </c>
      <c r="BL95" s="17" t="s">
        <v>164</v>
      </c>
      <c r="BM95" s="149" t="s">
        <v>1514</v>
      </c>
    </row>
    <row r="96" spans="1:65" s="209" customFormat="1" ht="16.5" customHeight="1" x14ac:dyDescent="0.2">
      <c r="A96" s="211"/>
      <c r="B96" s="215"/>
      <c r="C96" s="216"/>
      <c r="D96" s="216"/>
      <c r="E96" s="217"/>
      <c r="F96" s="198" t="s">
        <v>3079</v>
      </c>
      <c r="G96" s="219"/>
      <c r="H96" s="220"/>
      <c r="I96" s="143"/>
      <c r="J96" s="221"/>
      <c r="K96" s="218"/>
      <c r="L96" s="213"/>
      <c r="M96" s="145"/>
      <c r="N96" s="222"/>
      <c r="O96" s="53"/>
      <c r="P96" s="223"/>
      <c r="Q96" s="223"/>
      <c r="R96" s="223"/>
      <c r="S96" s="223"/>
      <c r="T96" s="224"/>
      <c r="U96" s="211"/>
      <c r="V96" s="211"/>
      <c r="W96" s="211"/>
      <c r="X96" s="211"/>
      <c r="Y96" s="211"/>
      <c r="Z96" s="211"/>
      <c r="AA96" s="211"/>
      <c r="AB96" s="211"/>
      <c r="AC96" s="211"/>
      <c r="AD96" s="211"/>
      <c r="AE96" s="211"/>
      <c r="AR96" s="225"/>
      <c r="AT96" s="225"/>
      <c r="AU96" s="225"/>
      <c r="AY96" s="210"/>
      <c r="BE96" s="226"/>
      <c r="BF96" s="226"/>
      <c r="BG96" s="226"/>
      <c r="BH96" s="226"/>
      <c r="BI96" s="226"/>
      <c r="BJ96" s="210"/>
      <c r="BK96" s="226"/>
      <c r="BL96" s="210"/>
      <c r="BM96" s="225"/>
    </row>
    <row r="97" spans="1:65" s="2" customFormat="1" ht="16.5" customHeight="1" x14ac:dyDescent="0.2">
      <c r="A97" s="32"/>
      <c r="B97" s="137"/>
      <c r="C97" s="138" t="s">
        <v>194</v>
      </c>
      <c r="D97" s="138" t="s">
        <v>159</v>
      </c>
      <c r="E97" s="139" t="s">
        <v>1515</v>
      </c>
      <c r="F97" s="140" t="s">
        <v>1516</v>
      </c>
      <c r="G97" s="141" t="s">
        <v>1504</v>
      </c>
      <c r="H97" s="142">
        <v>1</v>
      </c>
      <c r="I97" s="143"/>
      <c r="J97" s="144">
        <f t="shared" si="0"/>
        <v>0</v>
      </c>
      <c r="K97" s="140" t="s">
        <v>3</v>
      </c>
      <c r="L97" s="207"/>
      <c r="M97" s="145" t="s">
        <v>3</v>
      </c>
      <c r="N97" s="146" t="s">
        <v>42</v>
      </c>
      <c r="O97" s="53"/>
      <c r="P97" s="147">
        <f t="shared" si="1"/>
        <v>0</v>
      </c>
      <c r="Q97" s="147">
        <v>0</v>
      </c>
      <c r="R97" s="147">
        <f t="shared" si="2"/>
        <v>0</v>
      </c>
      <c r="S97" s="147">
        <v>0</v>
      </c>
      <c r="T97" s="148">
        <f t="shared" si="3"/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164</v>
      </c>
      <c r="AT97" s="149" t="s">
        <v>159</v>
      </c>
      <c r="AU97" s="149" t="s">
        <v>78</v>
      </c>
      <c r="AY97" s="17" t="s">
        <v>157</v>
      </c>
      <c r="BE97" s="150">
        <f t="shared" si="4"/>
        <v>0</v>
      </c>
      <c r="BF97" s="150">
        <f t="shared" si="5"/>
        <v>0</v>
      </c>
      <c r="BG97" s="150">
        <f t="shared" si="6"/>
        <v>0</v>
      </c>
      <c r="BH97" s="150">
        <f t="shared" si="7"/>
        <v>0</v>
      </c>
      <c r="BI97" s="150">
        <f t="shared" si="8"/>
        <v>0</v>
      </c>
      <c r="BJ97" s="17" t="s">
        <v>92</v>
      </c>
      <c r="BK97" s="150">
        <f t="shared" si="9"/>
        <v>0</v>
      </c>
      <c r="BL97" s="17" t="s">
        <v>164</v>
      </c>
      <c r="BM97" s="149" t="s">
        <v>1517</v>
      </c>
    </row>
    <row r="98" spans="1:65" s="209" customFormat="1" ht="16.5" customHeight="1" x14ac:dyDescent="0.2">
      <c r="A98" s="211"/>
      <c r="B98" s="215"/>
      <c r="C98" s="216"/>
      <c r="D98" s="216"/>
      <c r="E98" s="217"/>
      <c r="F98" s="198" t="s">
        <v>3079</v>
      </c>
      <c r="G98" s="219"/>
      <c r="H98" s="220"/>
      <c r="I98" s="143"/>
      <c r="J98" s="221"/>
      <c r="K98" s="218"/>
      <c r="L98" s="213"/>
      <c r="M98" s="145"/>
      <c r="N98" s="222"/>
      <c r="O98" s="53"/>
      <c r="P98" s="223"/>
      <c r="Q98" s="223"/>
      <c r="R98" s="223"/>
      <c r="S98" s="223"/>
      <c r="T98" s="224"/>
      <c r="U98" s="211"/>
      <c r="V98" s="211"/>
      <c r="W98" s="211"/>
      <c r="X98" s="211"/>
      <c r="Y98" s="211"/>
      <c r="Z98" s="211"/>
      <c r="AA98" s="211"/>
      <c r="AB98" s="211"/>
      <c r="AC98" s="211"/>
      <c r="AD98" s="211"/>
      <c r="AE98" s="211"/>
      <c r="AR98" s="225"/>
      <c r="AT98" s="225"/>
      <c r="AU98" s="225"/>
      <c r="AY98" s="210"/>
      <c r="BE98" s="226"/>
      <c r="BF98" s="226"/>
      <c r="BG98" s="226"/>
      <c r="BH98" s="226"/>
      <c r="BI98" s="226"/>
      <c r="BJ98" s="210"/>
      <c r="BK98" s="226"/>
      <c r="BL98" s="210"/>
      <c r="BM98" s="225"/>
    </row>
    <row r="99" spans="1:65" s="2" customFormat="1" ht="16.5" customHeight="1" x14ac:dyDescent="0.2">
      <c r="A99" s="32"/>
      <c r="B99" s="137"/>
      <c r="C99" s="138" t="s">
        <v>201</v>
      </c>
      <c r="D99" s="138" t="s">
        <v>159</v>
      </c>
      <c r="E99" s="139" t="s">
        <v>1518</v>
      </c>
      <c r="F99" s="140" t="s">
        <v>1519</v>
      </c>
      <c r="G99" s="141" t="s">
        <v>1500</v>
      </c>
      <c r="H99" s="142">
        <v>2</v>
      </c>
      <c r="I99" s="143"/>
      <c r="J99" s="144">
        <f t="shared" si="0"/>
        <v>0</v>
      </c>
      <c r="K99" s="140" t="s">
        <v>3</v>
      </c>
      <c r="L99" s="207"/>
      <c r="M99" s="145" t="s">
        <v>3</v>
      </c>
      <c r="N99" s="146" t="s">
        <v>42</v>
      </c>
      <c r="O99" s="53"/>
      <c r="P99" s="147">
        <f t="shared" si="1"/>
        <v>0</v>
      </c>
      <c r="Q99" s="147">
        <v>0</v>
      </c>
      <c r="R99" s="147">
        <f t="shared" si="2"/>
        <v>0</v>
      </c>
      <c r="S99" s="147">
        <v>0</v>
      </c>
      <c r="T99" s="148">
        <f t="shared" si="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164</v>
      </c>
      <c r="AT99" s="149" t="s">
        <v>159</v>
      </c>
      <c r="AU99" s="149" t="s">
        <v>78</v>
      </c>
      <c r="AY99" s="17" t="s">
        <v>157</v>
      </c>
      <c r="BE99" s="150">
        <f t="shared" si="4"/>
        <v>0</v>
      </c>
      <c r="BF99" s="150">
        <f t="shared" si="5"/>
        <v>0</v>
      </c>
      <c r="BG99" s="150">
        <f t="shared" si="6"/>
        <v>0</v>
      </c>
      <c r="BH99" s="150">
        <f t="shared" si="7"/>
        <v>0</v>
      </c>
      <c r="BI99" s="150">
        <f t="shared" si="8"/>
        <v>0</v>
      </c>
      <c r="BJ99" s="17" t="s">
        <v>92</v>
      </c>
      <c r="BK99" s="150">
        <f t="shared" si="9"/>
        <v>0</v>
      </c>
      <c r="BL99" s="17" t="s">
        <v>164</v>
      </c>
      <c r="BM99" s="149" t="s">
        <v>1520</v>
      </c>
    </row>
    <row r="100" spans="1:65" s="209" customFormat="1" ht="16.5" customHeight="1" x14ac:dyDescent="0.2">
      <c r="A100" s="211"/>
      <c r="B100" s="215"/>
      <c r="C100" s="216"/>
      <c r="D100" s="216"/>
      <c r="E100" s="217"/>
      <c r="F100" s="198" t="s">
        <v>3079</v>
      </c>
      <c r="G100" s="219"/>
      <c r="H100" s="220"/>
      <c r="I100" s="143"/>
      <c r="J100" s="221"/>
      <c r="K100" s="218"/>
      <c r="L100" s="213"/>
      <c r="M100" s="145"/>
      <c r="N100" s="222"/>
      <c r="O100" s="53"/>
      <c r="P100" s="223"/>
      <c r="Q100" s="223"/>
      <c r="R100" s="223"/>
      <c r="S100" s="223"/>
      <c r="T100" s="224"/>
      <c r="U100" s="211"/>
      <c r="V100" s="211"/>
      <c r="W100" s="211"/>
      <c r="X100" s="211"/>
      <c r="Y100" s="211"/>
      <c r="Z100" s="211"/>
      <c r="AA100" s="211"/>
      <c r="AB100" s="211"/>
      <c r="AC100" s="211"/>
      <c r="AD100" s="211"/>
      <c r="AE100" s="211"/>
      <c r="AR100" s="225"/>
      <c r="AT100" s="225"/>
      <c r="AU100" s="225"/>
      <c r="AY100" s="210"/>
      <c r="BE100" s="226"/>
      <c r="BF100" s="226"/>
      <c r="BG100" s="226"/>
      <c r="BH100" s="226"/>
      <c r="BI100" s="226"/>
      <c r="BJ100" s="210"/>
      <c r="BK100" s="226"/>
      <c r="BL100" s="210"/>
      <c r="BM100" s="225"/>
    </row>
    <row r="101" spans="1:65" s="2" customFormat="1" ht="16.5" customHeight="1" x14ac:dyDescent="0.2">
      <c r="A101" s="32"/>
      <c r="B101" s="137"/>
      <c r="C101" s="138" t="s">
        <v>207</v>
      </c>
      <c r="D101" s="138" t="s">
        <v>159</v>
      </c>
      <c r="E101" s="139" t="s">
        <v>1521</v>
      </c>
      <c r="F101" s="140" t="s">
        <v>1522</v>
      </c>
      <c r="G101" s="141" t="s">
        <v>1500</v>
      </c>
      <c r="H101" s="142">
        <v>2</v>
      </c>
      <c r="I101" s="143"/>
      <c r="J101" s="144">
        <f t="shared" si="0"/>
        <v>0</v>
      </c>
      <c r="K101" s="140" t="s">
        <v>3</v>
      </c>
      <c r="L101" s="207"/>
      <c r="M101" s="145" t="s">
        <v>3</v>
      </c>
      <c r="N101" s="146" t="s">
        <v>42</v>
      </c>
      <c r="O101" s="53"/>
      <c r="P101" s="147">
        <f t="shared" si="1"/>
        <v>0</v>
      </c>
      <c r="Q101" s="147">
        <v>0</v>
      </c>
      <c r="R101" s="147">
        <f t="shared" si="2"/>
        <v>0</v>
      </c>
      <c r="S101" s="147">
        <v>0</v>
      </c>
      <c r="T101" s="148">
        <f t="shared" si="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164</v>
      </c>
      <c r="AT101" s="149" t="s">
        <v>159</v>
      </c>
      <c r="AU101" s="149" t="s">
        <v>78</v>
      </c>
      <c r="AY101" s="17" t="s">
        <v>157</v>
      </c>
      <c r="BE101" s="150">
        <f t="shared" si="4"/>
        <v>0</v>
      </c>
      <c r="BF101" s="150">
        <f t="shared" si="5"/>
        <v>0</v>
      </c>
      <c r="BG101" s="150">
        <f t="shared" si="6"/>
        <v>0</v>
      </c>
      <c r="BH101" s="150">
        <f t="shared" si="7"/>
        <v>0</v>
      </c>
      <c r="BI101" s="150">
        <f t="shared" si="8"/>
        <v>0</v>
      </c>
      <c r="BJ101" s="17" t="s">
        <v>92</v>
      </c>
      <c r="BK101" s="150">
        <f t="shared" si="9"/>
        <v>0</v>
      </c>
      <c r="BL101" s="17" t="s">
        <v>164</v>
      </c>
      <c r="BM101" s="149" t="s">
        <v>1523</v>
      </c>
    </row>
    <row r="102" spans="1:65" s="209" customFormat="1" ht="16.5" customHeight="1" x14ac:dyDescent="0.2">
      <c r="A102" s="211"/>
      <c r="B102" s="215"/>
      <c r="C102" s="216"/>
      <c r="D102" s="216"/>
      <c r="E102" s="217"/>
      <c r="F102" s="198" t="s">
        <v>3079</v>
      </c>
      <c r="G102" s="219"/>
      <c r="H102" s="220"/>
      <c r="I102" s="143"/>
      <c r="J102" s="221"/>
      <c r="K102" s="218"/>
      <c r="L102" s="213"/>
      <c r="M102" s="145"/>
      <c r="N102" s="222"/>
      <c r="O102" s="53"/>
      <c r="P102" s="223"/>
      <c r="Q102" s="223"/>
      <c r="R102" s="223"/>
      <c r="S102" s="223"/>
      <c r="T102" s="224"/>
      <c r="U102" s="211"/>
      <c r="V102" s="211"/>
      <c r="W102" s="211"/>
      <c r="X102" s="211"/>
      <c r="Y102" s="211"/>
      <c r="Z102" s="211"/>
      <c r="AA102" s="211"/>
      <c r="AB102" s="211"/>
      <c r="AC102" s="211"/>
      <c r="AD102" s="211"/>
      <c r="AE102" s="211"/>
      <c r="AR102" s="225"/>
      <c r="AT102" s="225"/>
      <c r="AU102" s="225"/>
      <c r="AY102" s="210"/>
      <c r="BE102" s="226"/>
      <c r="BF102" s="226"/>
      <c r="BG102" s="226"/>
      <c r="BH102" s="226"/>
      <c r="BI102" s="226"/>
      <c r="BJ102" s="210"/>
      <c r="BK102" s="226"/>
      <c r="BL102" s="210"/>
      <c r="BM102" s="225"/>
    </row>
    <row r="103" spans="1:65" s="2" customFormat="1" ht="16.5" customHeight="1" x14ac:dyDescent="0.2">
      <c r="A103" s="32"/>
      <c r="B103" s="137"/>
      <c r="C103" s="138" t="s">
        <v>214</v>
      </c>
      <c r="D103" s="138" t="s">
        <v>159</v>
      </c>
      <c r="E103" s="139" t="s">
        <v>1524</v>
      </c>
      <c r="F103" s="140" t="s">
        <v>1525</v>
      </c>
      <c r="G103" s="141" t="s">
        <v>1500</v>
      </c>
      <c r="H103" s="142">
        <v>1</v>
      </c>
      <c r="I103" s="143"/>
      <c r="J103" s="144">
        <f t="shared" si="0"/>
        <v>0</v>
      </c>
      <c r="K103" s="140" t="s">
        <v>3</v>
      </c>
      <c r="L103" s="207"/>
      <c r="M103" s="145" t="s">
        <v>3</v>
      </c>
      <c r="N103" s="146" t="s">
        <v>42</v>
      </c>
      <c r="O103" s="53"/>
      <c r="P103" s="147">
        <f t="shared" si="1"/>
        <v>0</v>
      </c>
      <c r="Q103" s="147">
        <v>0</v>
      </c>
      <c r="R103" s="147">
        <f t="shared" si="2"/>
        <v>0</v>
      </c>
      <c r="S103" s="147">
        <v>0</v>
      </c>
      <c r="T103" s="148">
        <f t="shared" si="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164</v>
      </c>
      <c r="AT103" s="149" t="s">
        <v>159</v>
      </c>
      <c r="AU103" s="149" t="s">
        <v>78</v>
      </c>
      <c r="AY103" s="17" t="s">
        <v>157</v>
      </c>
      <c r="BE103" s="150">
        <f t="shared" si="4"/>
        <v>0</v>
      </c>
      <c r="BF103" s="150">
        <f t="shared" si="5"/>
        <v>0</v>
      </c>
      <c r="BG103" s="150">
        <f t="shared" si="6"/>
        <v>0</v>
      </c>
      <c r="BH103" s="150">
        <f t="shared" si="7"/>
        <v>0</v>
      </c>
      <c r="BI103" s="150">
        <f t="shared" si="8"/>
        <v>0</v>
      </c>
      <c r="BJ103" s="17" t="s">
        <v>92</v>
      </c>
      <c r="BK103" s="150">
        <f t="shared" si="9"/>
        <v>0</v>
      </c>
      <c r="BL103" s="17" t="s">
        <v>164</v>
      </c>
      <c r="BM103" s="149" t="s">
        <v>1526</v>
      </c>
    </row>
    <row r="104" spans="1:65" s="209" customFormat="1" ht="16.5" customHeight="1" x14ac:dyDescent="0.2">
      <c r="A104" s="211"/>
      <c r="B104" s="215"/>
      <c r="C104" s="216"/>
      <c r="D104" s="216"/>
      <c r="E104" s="217"/>
      <c r="F104" s="198" t="s">
        <v>3079</v>
      </c>
      <c r="G104" s="219"/>
      <c r="H104" s="220"/>
      <c r="I104" s="143"/>
      <c r="J104" s="221"/>
      <c r="K104" s="218"/>
      <c r="L104" s="213"/>
      <c r="M104" s="145"/>
      <c r="N104" s="222"/>
      <c r="O104" s="53"/>
      <c r="P104" s="223"/>
      <c r="Q104" s="223"/>
      <c r="R104" s="223"/>
      <c r="S104" s="223"/>
      <c r="T104" s="224"/>
      <c r="U104" s="211"/>
      <c r="V104" s="211"/>
      <c r="W104" s="211"/>
      <c r="X104" s="211"/>
      <c r="Y104" s="211"/>
      <c r="Z104" s="211"/>
      <c r="AA104" s="211"/>
      <c r="AB104" s="211"/>
      <c r="AC104" s="211"/>
      <c r="AD104" s="211"/>
      <c r="AE104" s="211"/>
      <c r="AR104" s="225"/>
      <c r="AT104" s="225"/>
      <c r="AU104" s="225"/>
      <c r="AY104" s="210"/>
      <c r="BE104" s="226"/>
      <c r="BF104" s="226"/>
      <c r="BG104" s="226"/>
      <c r="BH104" s="226"/>
      <c r="BI104" s="226"/>
      <c r="BJ104" s="210"/>
      <c r="BK104" s="226"/>
      <c r="BL104" s="210"/>
      <c r="BM104" s="225"/>
    </row>
    <row r="105" spans="1:65" s="2" customFormat="1" ht="16.5" customHeight="1" x14ac:dyDescent="0.2">
      <c r="A105" s="32"/>
      <c r="B105" s="137"/>
      <c r="C105" s="138" t="s">
        <v>221</v>
      </c>
      <c r="D105" s="138" t="s">
        <v>159</v>
      </c>
      <c r="E105" s="139" t="s">
        <v>1527</v>
      </c>
      <c r="F105" s="140" t="s">
        <v>1528</v>
      </c>
      <c r="G105" s="141" t="s">
        <v>1500</v>
      </c>
      <c r="H105" s="142">
        <v>1</v>
      </c>
      <c r="I105" s="143"/>
      <c r="J105" s="144">
        <f t="shared" si="0"/>
        <v>0</v>
      </c>
      <c r="K105" s="140" t="s">
        <v>3</v>
      </c>
      <c r="L105" s="207"/>
      <c r="M105" s="145" t="s">
        <v>3</v>
      </c>
      <c r="N105" s="146" t="s">
        <v>42</v>
      </c>
      <c r="O105" s="53"/>
      <c r="P105" s="147">
        <f t="shared" si="1"/>
        <v>0</v>
      </c>
      <c r="Q105" s="147">
        <v>0</v>
      </c>
      <c r="R105" s="147">
        <f t="shared" si="2"/>
        <v>0</v>
      </c>
      <c r="S105" s="147">
        <v>0</v>
      </c>
      <c r="T105" s="148">
        <f t="shared" si="3"/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164</v>
      </c>
      <c r="AT105" s="149" t="s">
        <v>159</v>
      </c>
      <c r="AU105" s="149" t="s">
        <v>78</v>
      </c>
      <c r="AY105" s="17" t="s">
        <v>157</v>
      </c>
      <c r="BE105" s="150">
        <f t="shared" si="4"/>
        <v>0</v>
      </c>
      <c r="BF105" s="150">
        <f t="shared" si="5"/>
        <v>0</v>
      </c>
      <c r="BG105" s="150">
        <f t="shared" si="6"/>
        <v>0</v>
      </c>
      <c r="BH105" s="150">
        <f t="shared" si="7"/>
        <v>0</v>
      </c>
      <c r="BI105" s="150">
        <f t="shared" si="8"/>
        <v>0</v>
      </c>
      <c r="BJ105" s="17" t="s">
        <v>92</v>
      </c>
      <c r="BK105" s="150">
        <f t="shared" si="9"/>
        <v>0</v>
      </c>
      <c r="BL105" s="17" t="s">
        <v>164</v>
      </c>
      <c r="BM105" s="149" t="s">
        <v>1529</v>
      </c>
    </row>
    <row r="106" spans="1:65" s="209" customFormat="1" ht="16.5" customHeight="1" x14ac:dyDescent="0.2">
      <c r="A106" s="211"/>
      <c r="B106" s="215"/>
      <c r="C106" s="216"/>
      <c r="D106" s="216"/>
      <c r="E106" s="217"/>
      <c r="F106" s="198" t="s">
        <v>3079</v>
      </c>
      <c r="G106" s="219"/>
      <c r="H106" s="220"/>
      <c r="I106" s="143"/>
      <c r="J106" s="221"/>
      <c r="K106" s="218"/>
      <c r="L106" s="213"/>
      <c r="M106" s="145"/>
      <c r="N106" s="222"/>
      <c r="O106" s="53"/>
      <c r="P106" s="223"/>
      <c r="Q106" s="223"/>
      <c r="R106" s="223"/>
      <c r="S106" s="223"/>
      <c r="T106" s="224"/>
      <c r="U106" s="211"/>
      <c r="V106" s="211"/>
      <c r="W106" s="211"/>
      <c r="X106" s="211"/>
      <c r="Y106" s="211"/>
      <c r="Z106" s="211"/>
      <c r="AA106" s="211"/>
      <c r="AB106" s="211"/>
      <c r="AC106" s="211"/>
      <c r="AD106" s="211"/>
      <c r="AE106" s="211"/>
      <c r="AR106" s="225"/>
      <c r="AT106" s="225"/>
      <c r="AU106" s="225"/>
      <c r="AY106" s="210"/>
      <c r="BE106" s="226"/>
      <c r="BF106" s="226"/>
      <c r="BG106" s="226"/>
      <c r="BH106" s="226"/>
      <c r="BI106" s="226"/>
      <c r="BJ106" s="210"/>
      <c r="BK106" s="226"/>
      <c r="BL106" s="210"/>
      <c r="BM106" s="225"/>
    </row>
    <row r="107" spans="1:65" s="2" customFormat="1" ht="16.5" customHeight="1" x14ac:dyDescent="0.2">
      <c r="A107" s="32"/>
      <c r="B107" s="137"/>
      <c r="C107" s="138" t="s">
        <v>228</v>
      </c>
      <c r="D107" s="138" t="s">
        <v>159</v>
      </c>
      <c r="E107" s="139" t="s">
        <v>1530</v>
      </c>
      <c r="F107" s="140" t="s">
        <v>1531</v>
      </c>
      <c r="G107" s="141" t="s">
        <v>1500</v>
      </c>
      <c r="H107" s="142">
        <v>1</v>
      </c>
      <c r="I107" s="143"/>
      <c r="J107" s="144">
        <f t="shared" si="0"/>
        <v>0</v>
      </c>
      <c r="K107" s="140" t="s">
        <v>3</v>
      </c>
      <c r="L107" s="207"/>
      <c r="M107" s="145" t="s">
        <v>3</v>
      </c>
      <c r="N107" s="146" t="s">
        <v>42</v>
      </c>
      <c r="O107" s="53"/>
      <c r="P107" s="147">
        <f t="shared" si="1"/>
        <v>0</v>
      </c>
      <c r="Q107" s="147">
        <v>0</v>
      </c>
      <c r="R107" s="147">
        <f t="shared" si="2"/>
        <v>0</v>
      </c>
      <c r="S107" s="147">
        <v>0</v>
      </c>
      <c r="T107" s="148">
        <f t="shared" si="3"/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164</v>
      </c>
      <c r="AT107" s="149" t="s">
        <v>159</v>
      </c>
      <c r="AU107" s="149" t="s">
        <v>78</v>
      </c>
      <c r="AY107" s="17" t="s">
        <v>157</v>
      </c>
      <c r="BE107" s="150">
        <f t="shared" si="4"/>
        <v>0</v>
      </c>
      <c r="BF107" s="150">
        <f t="shared" si="5"/>
        <v>0</v>
      </c>
      <c r="BG107" s="150">
        <f t="shared" si="6"/>
        <v>0</v>
      </c>
      <c r="BH107" s="150">
        <f t="shared" si="7"/>
        <v>0</v>
      </c>
      <c r="BI107" s="150">
        <f t="shared" si="8"/>
        <v>0</v>
      </c>
      <c r="BJ107" s="17" t="s">
        <v>92</v>
      </c>
      <c r="BK107" s="150">
        <f t="shared" si="9"/>
        <v>0</v>
      </c>
      <c r="BL107" s="17" t="s">
        <v>164</v>
      </c>
      <c r="BM107" s="149" t="s">
        <v>1532</v>
      </c>
    </row>
    <row r="108" spans="1:65" s="209" customFormat="1" ht="16.5" customHeight="1" x14ac:dyDescent="0.2">
      <c r="A108" s="211"/>
      <c r="B108" s="215"/>
      <c r="C108" s="216"/>
      <c r="D108" s="216"/>
      <c r="E108" s="217"/>
      <c r="F108" s="198" t="s">
        <v>3079</v>
      </c>
      <c r="G108" s="219"/>
      <c r="H108" s="220"/>
      <c r="I108" s="143"/>
      <c r="J108" s="221"/>
      <c r="K108" s="218"/>
      <c r="L108" s="213"/>
      <c r="M108" s="145"/>
      <c r="N108" s="222"/>
      <c r="O108" s="53"/>
      <c r="P108" s="223"/>
      <c r="Q108" s="223"/>
      <c r="R108" s="223"/>
      <c r="S108" s="223"/>
      <c r="T108" s="224"/>
      <c r="U108" s="211"/>
      <c r="V108" s="211"/>
      <c r="W108" s="211"/>
      <c r="X108" s="211"/>
      <c r="Y108" s="211"/>
      <c r="Z108" s="211"/>
      <c r="AA108" s="211"/>
      <c r="AB108" s="211"/>
      <c r="AC108" s="211"/>
      <c r="AD108" s="211"/>
      <c r="AE108" s="211"/>
      <c r="AR108" s="225"/>
      <c r="AT108" s="225"/>
      <c r="AU108" s="225"/>
      <c r="AY108" s="210"/>
      <c r="BE108" s="226"/>
      <c r="BF108" s="226"/>
      <c r="BG108" s="226"/>
      <c r="BH108" s="226"/>
      <c r="BI108" s="226"/>
      <c r="BJ108" s="210"/>
      <c r="BK108" s="226"/>
      <c r="BL108" s="210"/>
      <c r="BM108" s="225"/>
    </row>
    <row r="109" spans="1:65" s="2" customFormat="1" ht="16.5" customHeight="1" x14ac:dyDescent="0.2">
      <c r="A109" s="32"/>
      <c r="B109" s="137"/>
      <c r="C109" s="138" t="s">
        <v>235</v>
      </c>
      <c r="D109" s="138" t="s">
        <v>159</v>
      </c>
      <c r="E109" s="139" t="s">
        <v>1533</v>
      </c>
      <c r="F109" s="140" t="s">
        <v>1534</v>
      </c>
      <c r="G109" s="141" t="s">
        <v>1500</v>
      </c>
      <c r="H109" s="142">
        <v>1</v>
      </c>
      <c r="I109" s="143"/>
      <c r="J109" s="144">
        <f t="shared" si="0"/>
        <v>0</v>
      </c>
      <c r="K109" s="140" t="s">
        <v>3</v>
      </c>
      <c r="L109" s="207"/>
      <c r="M109" s="145" t="s">
        <v>3</v>
      </c>
      <c r="N109" s="146" t="s">
        <v>42</v>
      </c>
      <c r="O109" s="53"/>
      <c r="P109" s="147">
        <f t="shared" si="1"/>
        <v>0</v>
      </c>
      <c r="Q109" s="147">
        <v>0</v>
      </c>
      <c r="R109" s="147">
        <f t="shared" si="2"/>
        <v>0</v>
      </c>
      <c r="S109" s="147">
        <v>0</v>
      </c>
      <c r="T109" s="148">
        <f t="shared" si="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164</v>
      </c>
      <c r="AT109" s="149" t="s">
        <v>159</v>
      </c>
      <c r="AU109" s="149" t="s">
        <v>78</v>
      </c>
      <c r="AY109" s="17" t="s">
        <v>157</v>
      </c>
      <c r="BE109" s="150">
        <f t="shared" si="4"/>
        <v>0</v>
      </c>
      <c r="BF109" s="150">
        <f t="shared" si="5"/>
        <v>0</v>
      </c>
      <c r="BG109" s="150">
        <f t="shared" si="6"/>
        <v>0</v>
      </c>
      <c r="BH109" s="150">
        <f t="shared" si="7"/>
        <v>0</v>
      </c>
      <c r="BI109" s="150">
        <f t="shared" si="8"/>
        <v>0</v>
      </c>
      <c r="BJ109" s="17" t="s">
        <v>92</v>
      </c>
      <c r="BK109" s="150">
        <f t="shared" si="9"/>
        <v>0</v>
      </c>
      <c r="BL109" s="17" t="s">
        <v>164</v>
      </c>
      <c r="BM109" s="149" t="s">
        <v>1535</v>
      </c>
    </row>
    <row r="110" spans="1:65" s="209" customFormat="1" ht="16.5" customHeight="1" x14ac:dyDescent="0.2">
      <c r="A110" s="211"/>
      <c r="B110" s="215"/>
      <c r="C110" s="216"/>
      <c r="D110" s="216"/>
      <c r="E110" s="217"/>
      <c r="F110" s="198" t="s">
        <v>3079</v>
      </c>
      <c r="G110" s="219"/>
      <c r="H110" s="220"/>
      <c r="I110" s="143"/>
      <c r="J110" s="221"/>
      <c r="K110" s="218"/>
      <c r="L110" s="213"/>
      <c r="M110" s="145"/>
      <c r="N110" s="222"/>
      <c r="O110" s="53"/>
      <c r="P110" s="223"/>
      <c r="Q110" s="223"/>
      <c r="R110" s="223"/>
      <c r="S110" s="223"/>
      <c r="T110" s="224"/>
      <c r="U110" s="211"/>
      <c r="V110" s="211"/>
      <c r="W110" s="211"/>
      <c r="X110" s="211"/>
      <c r="Y110" s="211"/>
      <c r="Z110" s="211"/>
      <c r="AA110" s="211"/>
      <c r="AB110" s="211"/>
      <c r="AC110" s="211"/>
      <c r="AD110" s="211"/>
      <c r="AE110" s="211"/>
      <c r="AR110" s="225"/>
      <c r="AT110" s="225"/>
      <c r="AU110" s="225"/>
      <c r="AY110" s="210"/>
      <c r="BE110" s="226"/>
      <c r="BF110" s="226"/>
      <c r="BG110" s="226"/>
      <c r="BH110" s="226"/>
      <c r="BI110" s="226"/>
      <c r="BJ110" s="210"/>
      <c r="BK110" s="226"/>
      <c r="BL110" s="210"/>
      <c r="BM110" s="225"/>
    </row>
    <row r="111" spans="1:65" s="2" customFormat="1" ht="16.5" customHeight="1" x14ac:dyDescent="0.2">
      <c r="A111" s="32"/>
      <c r="B111" s="137"/>
      <c r="C111" s="138" t="s">
        <v>241</v>
      </c>
      <c r="D111" s="138" t="s">
        <v>159</v>
      </c>
      <c r="E111" s="139" t="s">
        <v>1536</v>
      </c>
      <c r="F111" s="140" t="s">
        <v>1537</v>
      </c>
      <c r="G111" s="141" t="s">
        <v>1500</v>
      </c>
      <c r="H111" s="142">
        <v>1</v>
      </c>
      <c r="I111" s="143"/>
      <c r="J111" s="144">
        <f t="shared" si="0"/>
        <v>0</v>
      </c>
      <c r="K111" s="140" t="s">
        <v>3</v>
      </c>
      <c r="L111" s="207"/>
      <c r="M111" s="145" t="s">
        <v>3</v>
      </c>
      <c r="N111" s="146" t="s">
        <v>42</v>
      </c>
      <c r="O111" s="53"/>
      <c r="P111" s="147">
        <f t="shared" si="1"/>
        <v>0</v>
      </c>
      <c r="Q111" s="147">
        <v>0</v>
      </c>
      <c r="R111" s="147">
        <f t="shared" si="2"/>
        <v>0</v>
      </c>
      <c r="S111" s="147">
        <v>0</v>
      </c>
      <c r="T111" s="148">
        <f t="shared" si="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164</v>
      </c>
      <c r="AT111" s="149" t="s">
        <v>159</v>
      </c>
      <c r="AU111" s="149" t="s">
        <v>78</v>
      </c>
      <c r="AY111" s="17" t="s">
        <v>157</v>
      </c>
      <c r="BE111" s="150">
        <f t="shared" si="4"/>
        <v>0</v>
      </c>
      <c r="BF111" s="150">
        <f t="shared" si="5"/>
        <v>0</v>
      </c>
      <c r="BG111" s="150">
        <f t="shared" si="6"/>
        <v>0</v>
      </c>
      <c r="BH111" s="150">
        <f t="shared" si="7"/>
        <v>0</v>
      </c>
      <c r="BI111" s="150">
        <f t="shared" si="8"/>
        <v>0</v>
      </c>
      <c r="BJ111" s="17" t="s">
        <v>92</v>
      </c>
      <c r="BK111" s="150">
        <f t="shared" si="9"/>
        <v>0</v>
      </c>
      <c r="BL111" s="17" t="s">
        <v>164</v>
      </c>
      <c r="BM111" s="149" t="s">
        <v>1538</v>
      </c>
    </row>
    <row r="112" spans="1:65" s="209" customFormat="1" ht="16.5" customHeight="1" x14ac:dyDescent="0.2">
      <c r="A112" s="211"/>
      <c r="B112" s="215"/>
      <c r="C112" s="216"/>
      <c r="D112" s="216"/>
      <c r="E112" s="217"/>
      <c r="F112" s="198" t="s">
        <v>3079</v>
      </c>
      <c r="G112" s="219"/>
      <c r="H112" s="220"/>
      <c r="I112" s="143"/>
      <c r="J112" s="221"/>
      <c r="K112" s="218"/>
      <c r="L112" s="213"/>
      <c r="M112" s="145"/>
      <c r="N112" s="222"/>
      <c r="O112" s="53"/>
      <c r="P112" s="223"/>
      <c r="Q112" s="223"/>
      <c r="R112" s="223"/>
      <c r="S112" s="223"/>
      <c r="T112" s="224"/>
      <c r="U112" s="211"/>
      <c r="V112" s="211"/>
      <c r="W112" s="211"/>
      <c r="X112" s="211"/>
      <c r="Y112" s="211"/>
      <c r="Z112" s="211"/>
      <c r="AA112" s="211"/>
      <c r="AB112" s="211"/>
      <c r="AC112" s="211"/>
      <c r="AD112" s="211"/>
      <c r="AE112" s="211"/>
      <c r="AR112" s="225"/>
      <c r="AT112" s="225"/>
      <c r="AU112" s="225"/>
      <c r="AY112" s="210"/>
      <c r="BE112" s="226"/>
      <c r="BF112" s="226"/>
      <c r="BG112" s="226"/>
      <c r="BH112" s="226"/>
      <c r="BI112" s="226"/>
      <c r="BJ112" s="210"/>
      <c r="BK112" s="226"/>
      <c r="BL112" s="210"/>
      <c r="BM112" s="225"/>
    </row>
    <row r="113" spans="1:65" s="2" customFormat="1" ht="16.5" customHeight="1" x14ac:dyDescent="0.2">
      <c r="A113" s="32"/>
      <c r="B113" s="137"/>
      <c r="C113" s="138" t="s">
        <v>246</v>
      </c>
      <c r="D113" s="138" t="s">
        <v>159</v>
      </c>
      <c r="E113" s="139" t="s">
        <v>1539</v>
      </c>
      <c r="F113" s="140" t="s">
        <v>1540</v>
      </c>
      <c r="G113" s="141" t="s">
        <v>1500</v>
      </c>
      <c r="H113" s="142">
        <v>1</v>
      </c>
      <c r="I113" s="143"/>
      <c r="J113" s="144">
        <f t="shared" si="0"/>
        <v>0</v>
      </c>
      <c r="K113" s="140" t="s">
        <v>3</v>
      </c>
      <c r="L113" s="207"/>
      <c r="M113" s="145" t="s">
        <v>3</v>
      </c>
      <c r="N113" s="146" t="s">
        <v>42</v>
      </c>
      <c r="O113" s="53"/>
      <c r="P113" s="147">
        <f t="shared" si="1"/>
        <v>0</v>
      </c>
      <c r="Q113" s="147">
        <v>0</v>
      </c>
      <c r="R113" s="147">
        <f t="shared" si="2"/>
        <v>0</v>
      </c>
      <c r="S113" s="147">
        <v>0</v>
      </c>
      <c r="T113" s="148">
        <f t="shared" si="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164</v>
      </c>
      <c r="AT113" s="149" t="s">
        <v>159</v>
      </c>
      <c r="AU113" s="149" t="s">
        <v>78</v>
      </c>
      <c r="AY113" s="17" t="s">
        <v>157</v>
      </c>
      <c r="BE113" s="150">
        <f t="shared" si="4"/>
        <v>0</v>
      </c>
      <c r="BF113" s="150">
        <f t="shared" si="5"/>
        <v>0</v>
      </c>
      <c r="BG113" s="150">
        <f t="shared" si="6"/>
        <v>0</v>
      </c>
      <c r="BH113" s="150">
        <f t="shared" si="7"/>
        <v>0</v>
      </c>
      <c r="BI113" s="150">
        <f t="shared" si="8"/>
        <v>0</v>
      </c>
      <c r="BJ113" s="17" t="s">
        <v>92</v>
      </c>
      <c r="BK113" s="150">
        <f t="shared" si="9"/>
        <v>0</v>
      </c>
      <c r="BL113" s="17" t="s">
        <v>164</v>
      </c>
      <c r="BM113" s="149" t="s">
        <v>1541</v>
      </c>
    </row>
    <row r="114" spans="1:65" s="209" customFormat="1" ht="16.5" customHeight="1" x14ac:dyDescent="0.2">
      <c r="A114" s="211"/>
      <c r="B114" s="215"/>
      <c r="C114" s="216"/>
      <c r="D114" s="216"/>
      <c r="E114" s="217"/>
      <c r="F114" s="198" t="s">
        <v>3079</v>
      </c>
      <c r="G114" s="219"/>
      <c r="H114" s="220"/>
      <c r="I114" s="143"/>
      <c r="J114" s="221"/>
      <c r="K114" s="218"/>
      <c r="L114" s="213"/>
      <c r="M114" s="145"/>
      <c r="N114" s="222"/>
      <c r="O114" s="53"/>
      <c r="P114" s="223"/>
      <c r="Q114" s="223"/>
      <c r="R114" s="223"/>
      <c r="S114" s="223"/>
      <c r="T114" s="224"/>
      <c r="U114" s="211"/>
      <c r="V114" s="211"/>
      <c r="W114" s="211"/>
      <c r="X114" s="211"/>
      <c r="Y114" s="211"/>
      <c r="Z114" s="211"/>
      <c r="AA114" s="211"/>
      <c r="AB114" s="211"/>
      <c r="AC114" s="211"/>
      <c r="AD114" s="211"/>
      <c r="AE114" s="211"/>
      <c r="AR114" s="225"/>
      <c r="AT114" s="225"/>
      <c r="AU114" s="225"/>
      <c r="AY114" s="210"/>
      <c r="BE114" s="226"/>
      <c r="BF114" s="226"/>
      <c r="BG114" s="226"/>
      <c r="BH114" s="226"/>
      <c r="BI114" s="226"/>
      <c r="BJ114" s="210"/>
      <c r="BK114" s="226"/>
      <c r="BL114" s="210"/>
      <c r="BM114" s="225"/>
    </row>
    <row r="115" spans="1:65" s="2" customFormat="1" ht="16.5" customHeight="1" x14ac:dyDescent="0.2">
      <c r="A115" s="32"/>
      <c r="B115" s="137"/>
      <c r="C115" s="138" t="s">
        <v>9</v>
      </c>
      <c r="D115" s="138" t="s">
        <v>159</v>
      </c>
      <c r="E115" s="139" t="s">
        <v>1542</v>
      </c>
      <c r="F115" s="140" t="s">
        <v>1543</v>
      </c>
      <c r="G115" s="141" t="s">
        <v>1500</v>
      </c>
      <c r="H115" s="142">
        <v>1</v>
      </c>
      <c r="I115" s="143"/>
      <c r="J115" s="144">
        <f t="shared" si="0"/>
        <v>0</v>
      </c>
      <c r="K115" s="140" t="s">
        <v>3</v>
      </c>
      <c r="L115" s="207"/>
      <c r="M115" s="145" t="s">
        <v>3</v>
      </c>
      <c r="N115" s="146" t="s">
        <v>42</v>
      </c>
      <c r="O115" s="53"/>
      <c r="P115" s="147">
        <f t="shared" si="1"/>
        <v>0</v>
      </c>
      <c r="Q115" s="147">
        <v>0</v>
      </c>
      <c r="R115" s="147">
        <f t="shared" si="2"/>
        <v>0</v>
      </c>
      <c r="S115" s="147">
        <v>0</v>
      </c>
      <c r="T115" s="148">
        <f t="shared" si="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164</v>
      </c>
      <c r="AT115" s="149" t="s">
        <v>159</v>
      </c>
      <c r="AU115" s="149" t="s">
        <v>78</v>
      </c>
      <c r="AY115" s="17" t="s">
        <v>157</v>
      </c>
      <c r="BE115" s="150">
        <f t="shared" si="4"/>
        <v>0</v>
      </c>
      <c r="BF115" s="150">
        <f t="shared" si="5"/>
        <v>0</v>
      </c>
      <c r="BG115" s="150">
        <f t="shared" si="6"/>
        <v>0</v>
      </c>
      <c r="BH115" s="150">
        <f t="shared" si="7"/>
        <v>0</v>
      </c>
      <c r="BI115" s="150">
        <f t="shared" si="8"/>
        <v>0</v>
      </c>
      <c r="BJ115" s="17" t="s">
        <v>92</v>
      </c>
      <c r="BK115" s="150">
        <f t="shared" si="9"/>
        <v>0</v>
      </c>
      <c r="BL115" s="17" t="s">
        <v>164</v>
      </c>
      <c r="BM115" s="149" t="s">
        <v>1544</v>
      </c>
    </row>
    <row r="116" spans="1:65" s="209" customFormat="1" ht="16.5" customHeight="1" x14ac:dyDescent="0.2">
      <c r="A116" s="211"/>
      <c r="B116" s="215"/>
      <c r="C116" s="216"/>
      <c r="D116" s="216"/>
      <c r="E116" s="217"/>
      <c r="F116" s="198" t="s">
        <v>3079</v>
      </c>
      <c r="G116" s="219"/>
      <c r="H116" s="220"/>
      <c r="I116" s="143"/>
      <c r="J116" s="221"/>
      <c r="K116" s="218"/>
      <c r="L116" s="213"/>
      <c r="M116" s="145"/>
      <c r="N116" s="222"/>
      <c r="O116" s="53"/>
      <c r="P116" s="223"/>
      <c r="Q116" s="223"/>
      <c r="R116" s="223"/>
      <c r="S116" s="223"/>
      <c r="T116" s="224"/>
      <c r="U116" s="211"/>
      <c r="V116" s="211"/>
      <c r="W116" s="211"/>
      <c r="X116" s="211"/>
      <c r="Y116" s="211"/>
      <c r="Z116" s="211"/>
      <c r="AA116" s="211"/>
      <c r="AB116" s="211"/>
      <c r="AC116" s="211"/>
      <c r="AD116" s="211"/>
      <c r="AE116" s="211"/>
      <c r="AR116" s="225"/>
      <c r="AT116" s="225"/>
      <c r="AU116" s="225"/>
      <c r="AY116" s="210"/>
      <c r="BE116" s="226"/>
      <c r="BF116" s="226"/>
      <c r="BG116" s="226"/>
      <c r="BH116" s="226"/>
      <c r="BI116" s="226"/>
      <c r="BJ116" s="210"/>
      <c r="BK116" s="226"/>
      <c r="BL116" s="210"/>
      <c r="BM116" s="225"/>
    </row>
    <row r="117" spans="1:65" s="2" customFormat="1" ht="16.5" customHeight="1" x14ac:dyDescent="0.2">
      <c r="A117" s="32"/>
      <c r="B117" s="137"/>
      <c r="C117" s="138" t="s">
        <v>255</v>
      </c>
      <c r="D117" s="138" t="s">
        <v>159</v>
      </c>
      <c r="E117" s="139" t="s">
        <v>1545</v>
      </c>
      <c r="F117" s="140" t="s">
        <v>1546</v>
      </c>
      <c r="G117" s="141" t="s">
        <v>1500</v>
      </c>
      <c r="H117" s="142">
        <v>1</v>
      </c>
      <c r="I117" s="143"/>
      <c r="J117" s="144">
        <f t="shared" si="0"/>
        <v>0</v>
      </c>
      <c r="K117" s="140" t="s">
        <v>3</v>
      </c>
      <c r="L117" s="207"/>
      <c r="M117" s="145" t="s">
        <v>3</v>
      </c>
      <c r="N117" s="146" t="s">
        <v>42</v>
      </c>
      <c r="O117" s="53"/>
      <c r="P117" s="147">
        <f t="shared" si="1"/>
        <v>0</v>
      </c>
      <c r="Q117" s="147">
        <v>0</v>
      </c>
      <c r="R117" s="147">
        <f t="shared" si="2"/>
        <v>0</v>
      </c>
      <c r="S117" s="147">
        <v>0</v>
      </c>
      <c r="T117" s="148">
        <f t="shared" si="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164</v>
      </c>
      <c r="AT117" s="149" t="s">
        <v>159</v>
      </c>
      <c r="AU117" s="149" t="s">
        <v>78</v>
      </c>
      <c r="AY117" s="17" t="s">
        <v>157</v>
      </c>
      <c r="BE117" s="150">
        <f t="shared" si="4"/>
        <v>0</v>
      </c>
      <c r="BF117" s="150">
        <f t="shared" si="5"/>
        <v>0</v>
      </c>
      <c r="BG117" s="150">
        <f t="shared" si="6"/>
        <v>0</v>
      </c>
      <c r="BH117" s="150">
        <f t="shared" si="7"/>
        <v>0</v>
      </c>
      <c r="BI117" s="150">
        <f t="shared" si="8"/>
        <v>0</v>
      </c>
      <c r="BJ117" s="17" t="s">
        <v>92</v>
      </c>
      <c r="BK117" s="150">
        <f t="shared" si="9"/>
        <v>0</v>
      </c>
      <c r="BL117" s="17" t="s">
        <v>164</v>
      </c>
      <c r="BM117" s="149" t="s">
        <v>1547</v>
      </c>
    </row>
    <row r="118" spans="1:65" s="209" customFormat="1" ht="16.5" customHeight="1" x14ac:dyDescent="0.2">
      <c r="A118" s="211"/>
      <c r="B118" s="215"/>
      <c r="C118" s="216"/>
      <c r="D118" s="216"/>
      <c r="E118" s="217"/>
      <c r="F118" s="198" t="s">
        <v>3079</v>
      </c>
      <c r="G118" s="219"/>
      <c r="H118" s="220"/>
      <c r="I118" s="143"/>
      <c r="J118" s="221"/>
      <c r="K118" s="218"/>
      <c r="L118" s="213"/>
      <c r="M118" s="145"/>
      <c r="N118" s="222"/>
      <c r="O118" s="53"/>
      <c r="P118" s="223"/>
      <c r="Q118" s="223"/>
      <c r="R118" s="223"/>
      <c r="S118" s="223"/>
      <c r="T118" s="224"/>
      <c r="U118" s="211"/>
      <c r="V118" s="211"/>
      <c r="W118" s="211"/>
      <c r="X118" s="211"/>
      <c r="Y118" s="211"/>
      <c r="Z118" s="211"/>
      <c r="AA118" s="211"/>
      <c r="AB118" s="211"/>
      <c r="AC118" s="211"/>
      <c r="AD118" s="211"/>
      <c r="AE118" s="211"/>
      <c r="AR118" s="225"/>
      <c r="AT118" s="225"/>
      <c r="AU118" s="225"/>
      <c r="AY118" s="210"/>
      <c r="BE118" s="226"/>
      <c r="BF118" s="226"/>
      <c r="BG118" s="226"/>
      <c r="BH118" s="226"/>
      <c r="BI118" s="226"/>
      <c r="BJ118" s="210"/>
      <c r="BK118" s="226"/>
      <c r="BL118" s="210"/>
      <c r="BM118" s="225"/>
    </row>
    <row r="119" spans="1:65" s="2" customFormat="1" ht="16.5" customHeight="1" x14ac:dyDescent="0.2">
      <c r="A119" s="32"/>
      <c r="B119" s="137"/>
      <c r="C119" s="138" t="s">
        <v>260</v>
      </c>
      <c r="D119" s="138" t="s">
        <v>159</v>
      </c>
      <c r="E119" s="139" t="s">
        <v>1548</v>
      </c>
      <c r="F119" s="140" t="s">
        <v>1549</v>
      </c>
      <c r="G119" s="141" t="s">
        <v>1504</v>
      </c>
      <c r="H119" s="142">
        <v>5</v>
      </c>
      <c r="I119" s="143"/>
      <c r="J119" s="144">
        <f t="shared" si="0"/>
        <v>0</v>
      </c>
      <c r="K119" s="140" t="s">
        <v>3</v>
      </c>
      <c r="L119" s="207"/>
      <c r="M119" s="145" t="s">
        <v>3</v>
      </c>
      <c r="N119" s="146" t="s">
        <v>42</v>
      </c>
      <c r="O119" s="53"/>
      <c r="P119" s="147">
        <f t="shared" si="1"/>
        <v>0</v>
      </c>
      <c r="Q119" s="147">
        <v>0</v>
      </c>
      <c r="R119" s="147">
        <f t="shared" si="2"/>
        <v>0</v>
      </c>
      <c r="S119" s="147">
        <v>0</v>
      </c>
      <c r="T119" s="148">
        <f t="shared" si="3"/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164</v>
      </c>
      <c r="AT119" s="149" t="s">
        <v>159</v>
      </c>
      <c r="AU119" s="149" t="s">
        <v>78</v>
      </c>
      <c r="AY119" s="17" t="s">
        <v>157</v>
      </c>
      <c r="BE119" s="150">
        <f t="shared" si="4"/>
        <v>0</v>
      </c>
      <c r="BF119" s="150">
        <f t="shared" si="5"/>
        <v>0</v>
      </c>
      <c r="BG119" s="150">
        <f t="shared" si="6"/>
        <v>0</v>
      </c>
      <c r="BH119" s="150">
        <f t="shared" si="7"/>
        <v>0</v>
      </c>
      <c r="BI119" s="150">
        <f t="shared" si="8"/>
        <v>0</v>
      </c>
      <c r="BJ119" s="17" t="s">
        <v>92</v>
      </c>
      <c r="BK119" s="150">
        <f t="shared" si="9"/>
        <v>0</v>
      </c>
      <c r="BL119" s="17" t="s">
        <v>164</v>
      </c>
      <c r="BM119" s="149" t="s">
        <v>1550</v>
      </c>
    </row>
    <row r="120" spans="1:65" s="209" customFormat="1" ht="16.5" customHeight="1" x14ac:dyDescent="0.2">
      <c r="A120" s="211"/>
      <c r="B120" s="215"/>
      <c r="C120" s="216"/>
      <c r="D120" s="216"/>
      <c r="E120" s="217"/>
      <c r="F120" s="198" t="s">
        <v>3079</v>
      </c>
      <c r="G120" s="219"/>
      <c r="H120" s="220"/>
      <c r="I120" s="143"/>
      <c r="J120" s="221"/>
      <c r="K120" s="218"/>
      <c r="L120" s="213"/>
      <c r="M120" s="145"/>
      <c r="N120" s="222"/>
      <c r="O120" s="53"/>
      <c r="P120" s="223"/>
      <c r="Q120" s="223"/>
      <c r="R120" s="223"/>
      <c r="S120" s="223"/>
      <c r="T120" s="224"/>
      <c r="U120" s="211"/>
      <c r="V120" s="211"/>
      <c r="W120" s="211"/>
      <c r="X120" s="211"/>
      <c r="Y120" s="211"/>
      <c r="Z120" s="211"/>
      <c r="AA120" s="211"/>
      <c r="AB120" s="211"/>
      <c r="AC120" s="211"/>
      <c r="AD120" s="211"/>
      <c r="AE120" s="211"/>
      <c r="AR120" s="225"/>
      <c r="AT120" s="225"/>
      <c r="AU120" s="225"/>
      <c r="AY120" s="210"/>
      <c r="BE120" s="226"/>
      <c r="BF120" s="226"/>
      <c r="BG120" s="226"/>
      <c r="BH120" s="226"/>
      <c r="BI120" s="226"/>
      <c r="BJ120" s="210"/>
      <c r="BK120" s="226"/>
      <c r="BL120" s="210"/>
      <c r="BM120" s="225"/>
    </row>
    <row r="121" spans="1:65" s="2" customFormat="1" ht="16.5" customHeight="1" x14ac:dyDescent="0.2">
      <c r="A121" s="32"/>
      <c r="B121" s="137"/>
      <c r="C121" s="138" t="s">
        <v>270</v>
      </c>
      <c r="D121" s="138" t="s">
        <v>159</v>
      </c>
      <c r="E121" s="139" t="s">
        <v>1551</v>
      </c>
      <c r="F121" s="140" t="s">
        <v>1552</v>
      </c>
      <c r="G121" s="141" t="s">
        <v>1504</v>
      </c>
      <c r="H121" s="142">
        <v>1</v>
      </c>
      <c r="I121" s="143"/>
      <c r="J121" s="144">
        <f t="shared" si="0"/>
        <v>0</v>
      </c>
      <c r="K121" s="140" t="s">
        <v>3</v>
      </c>
      <c r="L121" s="207"/>
      <c r="M121" s="145" t="s">
        <v>3</v>
      </c>
      <c r="N121" s="146" t="s">
        <v>42</v>
      </c>
      <c r="O121" s="53"/>
      <c r="P121" s="147">
        <f t="shared" si="1"/>
        <v>0</v>
      </c>
      <c r="Q121" s="147">
        <v>0</v>
      </c>
      <c r="R121" s="147">
        <f t="shared" si="2"/>
        <v>0</v>
      </c>
      <c r="S121" s="147">
        <v>0</v>
      </c>
      <c r="T121" s="148">
        <f t="shared" si="3"/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164</v>
      </c>
      <c r="AT121" s="149" t="s">
        <v>159</v>
      </c>
      <c r="AU121" s="149" t="s">
        <v>78</v>
      </c>
      <c r="AY121" s="17" t="s">
        <v>157</v>
      </c>
      <c r="BE121" s="150">
        <f t="shared" si="4"/>
        <v>0</v>
      </c>
      <c r="BF121" s="150">
        <f t="shared" si="5"/>
        <v>0</v>
      </c>
      <c r="BG121" s="150">
        <f t="shared" si="6"/>
        <v>0</v>
      </c>
      <c r="BH121" s="150">
        <f t="shared" si="7"/>
        <v>0</v>
      </c>
      <c r="BI121" s="150">
        <f t="shared" si="8"/>
        <v>0</v>
      </c>
      <c r="BJ121" s="17" t="s">
        <v>92</v>
      </c>
      <c r="BK121" s="150">
        <f t="shared" si="9"/>
        <v>0</v>
      </c>
      <c r="BL121" s="17" t="s">
        <v>164</v>
      </c>
      <c r="BM121" s="149" t="s">
        <v>1553</v>
      </c>
    </row>
    <row r="122" spans="1:65" s="209" customFormat="1" ht="16.5" customHeight="1" x14ac:dyDescent="0.2">
      <c r="A122" s="211"/>
      <c r="B122" s="215"/>
      <c r="C122" s="216"/>
      <c r="D122" s="216"/>
      <c r="E122" s="217"/>
      <c r="F122" s="198" t="s">
        <v>3079</v>
      </c>
      <c r="G122" s="219"/>
      <c r="H122" s="220"/>
      <c r="I122" s="143"/>
      <c r="J122" s="221"/>
      <c r="K122" s="218"/>
      <c r="L122" s="213"/>
      <c r="M122" s="145"/>
      <c r="N122" s="222"/>
      <c r="O122" s="53"/>
      <c r="P122" s="223"/>
      <c r="Q122" s="223"/>
      <c r="R122" s="223"/>
      <c r="S122" s="223"/>
      <c r="T122" s="224"/>
      <c r="U122" s="211"/>
      <c r="V122" s="211"/>
      <c r="W122" s="211"/>
      <c r="X122" s="211"/>
      <c r="Y122" s="211"/>
      <c r="Z122" s="211"/>
      <c r="AA122" s="211"/>
      <c r="AB122" s="211"/>
      <c r="AC122" s="211"/>
      <c r="AD122" s="211"/>
      <c r="AE122" s="211"/>
      <c r="AR122" s="225"/>
      <c r="AT122" s="225"/>
      <c r="AU122" s="225"/>
      <c r="AY122" s="210"/>
      <c r="BE122" s="226"/>
      <c r="BF122" s="226"/>
      <c r="BG122" s="226"/>
      <c r="BH122" s="226"/>
      <c r="BI122" s="226"/>
      <c r="BJ122" s="210"/>
      <c r="BK122" s="226"/>
      <c r="BL122" s="210"/>
      <c r="BM122" s="225"/>
    </row>
    <row r="123" spans="1:65" s="2" customFormat="1" ht="16.5" customHeight="1" x14ac:dyDescent="0.2">
      <c r="A123" s="32"/>
      <c r="B123" s="137"/>
      <c r="C123" s="138" t="s">
        <v>276</v>
      </c>
      <c r="D123" s="138" t="s">
        <v>159</v>
      </c>
      <c r="E123" s="139" t="s">
        <v>1554</v>
      </c>
      <c r="F123" s="140" t="s">
        <v>1555</v>
      </c>
      <c r="G123" s="141" t="s">
        <v>1504</v>
      </c>
      <c r="H123" s="142">
        <v>6</v>
      </c>
      <c r="I123" s="143"/>
      <c r="J123" s="144">
        <f t="shared" si="0"/>
        <v>0</v>
      </c>
      <c r="K123" s="140" t="s">
        <v>3</v>
      </c>
      <c r="L123" s="207"/>
      <c r="M123" s="145" t="s">
        <v>3</v>
      </c>
      <c r="N123" s="146" t="s">
        <v>42</v>
      </c>
      <c r="O123" s="53"/>
      <c r="P123" s="147">
        <f t="shared" si="1"/>
        <v>0</v>
      </c>
      <c r="Q123" s="147">
        <v>0</v>
      </c>
      <c r="R123" s="147">
        <f t="shared" si="2"/>
        <v>0</v>
      </c>
      <c r="S123" s="147">
        <v>0</v>
      </c>
      <c r="T123" s="148">
        <f t="shared" si="3"/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164</v>
      </c>
      <c r="AT123" s="149" t="s">
        <v>159</v>
      </c>
      <c r="AU123" s="149" t="s">
        <v>78</v>
      </c>
      <c r="AY123" s="17" t="s">
        <v>157</v>
      </c>
      <c r="BE123" s="150">
        <f t="shared" si="4"/>
        <v>0</v>
      </c>
      <c r="BF123" s="150">
        <f t="shared" si="5"/>
        <v>0</v>
      </c>
      <c r="BG123" s="150">
        <f t="shared" si="6"/>
        <v>0</v>
      </c>
      <c r="BH123" s="150">
        <f t="shared" si="7"/>
        <v>0</v>
      </c>
      <c r="BI123" s="150">
        <f t="shared" si="8"/>
        <v>0</v>
      </c>
      <c r="BJ123" s="17" t="s">
        <v>92</v>
      </c>
      <c r="BK123" s="150">
        <f t="shared" si="9"/>
        <v>0</v>
      </c>
      <c r="BL123" s="17" t="s">
        <v>164</v>
      </c>
      <c r="BM123" s="149" t="s">
        <v>1556</v>
      </c>
    </row>
    <row r="124" spans="1:65" s="209" customFormat="1" ht="16.5" customHeight="1" x14ac:dyDescent="0.2">
      <c r="A124" s="211"/>
      <c r="B124" s="215"/>
      <c r="C124" s="205"/>
      <c r="D124" s="205"/>
      <c r="E124" s="227"/>
      <c r="F124" s="198" t="s">
        <v>3079</v>
      </c>
      <c r="G124" s="229"/>
      <c r="H124" s="230"/>
      <c r="I124" s="231"/>
      <c r="J124" s="232"/>
      <c r="K124" s="228"/>
      <c r="L124" s="213"/>
      <c r="M124" s="145"/>
      <c r="N124" s="222"/>
      <c r="O124" s="53"/>
      <c r="P124" s="223"/>
      <c r="Q124" s="223"/>
      <c r="R124" s="223"/>
      <c r="S124" s="223"/>
      <c r="T124" s="224"/>
      <c r="U124" s="211"/>
      <c r="V124" s="211"/>
      <c r="W124" s="211"/>
      <c r="X124" s="211"/>
      <c r="Y124" s="211"/>
      <c r="Z124" s="211"/>
      <c r="AA124" s="211"/>
      <c r="AB124" s="211"/>
      <c r="AC124" s="211"/>
      <c r="AD124" s="211"/>
      <c r="AE124" s="211"/>
      <c r="AR124" s="225"/>
      <c r="AT124" s="225"/>
      <c r="AU124" s="225"/>
      <c r="AY124" s="210"/>
      <c r="BE124" s="226"/>
      <c r="BF124" s="226"/>
      <c r="BG124" s="226"/>
      <c r="BH124" s="226"/>
      <c r="BI124" s="226"/>
      <c r="BJ124" s="210"/>
      <c r="BK124" s="226"/>
      <c r="BL124" s="210"/>
      <c r="BM124" s="225"/>
    </row>
    <row r="125" spans="1:65" s="12" customFormat="1" ht="25.9" customHeight="1" x14ac:dyDescent="0.2">
      <c r="B125" s="124"/>
      <c r="D125" s="125" t="s">
        <v>69</v>
      </c>
      <c r="E125" s="126" t="s">
        <v>1557</v>
      </c>
      <c r="F125" s="126" t="s">
        <v>1558</v>
      </c>
      <c r="I125" s="127"/>
      <c r="J125" s="128">
        <f>BK125</f>
        <v>0</v>
      </c>
      <c r="L125" s="208"/>
      <c r="M125" s="129"/>
      <c r="N125" s="130"/>
      <c r="O125" s="130"/>
      <c r="P125" s="131">
        <f>SUM(P126:P144)</f>
        <v>0</v>
      </c>
      <c r="Q125" s="130"/>
      <c r="R125" s="131">
        <f>SUM(R126:R144)</f>
        <v>0</v>
      </c>
      <c r="S125" s="130"/>
      <c r="T125" s="132">
        <f>SUM(T126:T144)</f>
        <v>0</v>
      </c>
      <c r="AR125" s="125" t="s">
        <v>78</v>
      </c>
      <c r="AT125" s="133" t="s">
        <v>69</v>
      </c>
      <c r="AU125" s="133" t="s">
        <v>70</v>
      </c>
      <c r="AY125" s="125" t="s">
        <v>157</v>
      </c>
      <c r="BK125" s="134">
        <f>SUM(BK126:BK144)</f>
        <v>0</v>
      </c>
    </row>
    <row r="126" spans="1:65" s="2" customFormat="1" ht="16.5" customHeight="1" x14ac:dyDescent="0.2">
      <c r="A126" s="32"/>
      <c r="B126" s="137"/>
      <c r="C126" s="138" t="s">
        <v>283</v>
      </c>
      <c r="D126" s="138" t="s">
        <v>159</v>
      </c>
      <c r="E126" s="139" t="s">
        <v>1559</v>
      </c>
      <c r="F126" s="140" t="s">
        <v>1560</v>
      </c>
      <c r="G126" s="141" t="s">
        <v>231</v>
      </c>
      <c r="H126" s="142">
        <v>3</v>
      </c>
      <c r="I126" s="143"/>
      <c r="J126" s="144">
        <f t="shared" ref="J126:J144" si="10">ROUND(I126*H126,2)</f>
        <v>0</v>
      </c>
      <c r="K126" s="140" t="s">
        <v>3</v>
      </c>
      <c r="L126" s="207"/>
      <c r="M126" s="145" t="s">
        <v>3</v>
      </c>
      <c r="N126" s="146" t="s">
        <v>42</v>
      </c>
      <c r="O126" s="53"/>
      <c r="P126" s="147">
        <f t="shared" ref="P126:P144" si="11">O126*H126</f>
        <v>0</v>
      </c>
      <c r="Q126" s="147">
        <v>0</v>
      </c>
      <c r="R126" s="147">
        <f t="shared" ref="R126:R144" si="12">Q126*H126</f>
        <v>0</v>
      </c>
      <c r="S126" s="147">
        <v>0</v>
      </c>
      <c r="T126" s="148">
        <f t="shared" ref="T126:T144" si="13"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164</v>
      </c>
      <c r="AT126" s="149" t="s">
        <v>159</v>
      </c>
      <c r="AU126" s="149" t="s">
        <v>78</v>
      </c>
      <c r="AY126" s="17" t="s">
        <v>157</v>
      </c>
      <c r="BE126" s="150">
        <f t="shared" ref="BE126:BE144" si="14">IF(N126="základní",J126,0)</f>
        <v>0</v>
      </c>
      <c r="BF126" s="150">
        <f t="shared" ref="BF126:BF144" si="15">IF(N126="snížená",J126,0)</f>
        <v>0</v>
      </c>
      <c r="BG126" s="150">
        <f t="shared" ref="BG126:BG144" si="16">IF(N126="zákl. přenesená",J126,0)</f>
        <v>0</v>
      </c>
      <c r="BH126" s="150">
        <f t="shared" ref="BH126:BH144" si="17">IF(N126="sníž. přenesená",J126,0)</f>
        <v>0</v>
      </c>
      <c r="BI126" s="150">
        <f t="shared" ref="BI126:BI144" si="18">IF(N126="nulová",J126,0)</f>
        <v>0</v>
      </c>
      <c r="BJ126" s="17" t="s">
        <v>92</v>
      </c>
      <c r="BK126" s="150">
        <f t="shared" ref="BK126:BK144" si="19">ROUND(I126*H126,2)</f>
        <v>0</v>
      </c>
      <c r="BL126" s="17" t="s">
        <v>164</v>
      </c>
      <c r="BM126" s="149" t="s">
        <v>1561</v>
      </c>
    </row>
    <row r="127" spans="1:65" s="209" customFormat="1" ht="16.5" customHeight="1" x14ac:dyDescent="0.2">
      <c r="A127" s="211"/>
      <c r="B127" s="215"/>
      <c r="C127" s="216"/>
      <c r="D127" s="216"/>
      <c r="E127" s="217"/>
      <c r="F127" s="198" t="s">
        <v>3080</v>
      </c>
      <c r="G127" s="219"/>
      <c r="H127" s="220"/>
      <c r="I127" s="143"/>
      <c r="J127" s="221"/>
      <c r="K127" s="218"/>
      <c r="L127" s="213"/>
      <c r="M127" s="145"/>
      <c r="N127" s="222"/>
      <c r="O127" s="53"/>
      <c r="P127" s="223"/>
      <c r="Q127" s="223"/>
      <c r="R127" s="223"/>
      <c r="S127" s="223"/>
      <c r="T127" s="224"/>
      <c r="U127" s="211"/>
      <c r="V127" s="211"/>
      <c r="W127" s="211"/>
      <c r="X127" s="211"/>
      <c r="Y127" s="211"/>
      <c r="Z127" s="211"/>
      <c r="AA127" s="211"/>
      <c r="AB127" s="211"/>
      <c r="AC127" s="211"/>
      <c r="AD127" s="211"/>
      <c r="AE127" s="211"/>
      <c r="AR127" s="225"/>
      <c r="AT127" s="225"/>
      <c r="AU127" s="225"/>
      <c r="AY127" s="210"/>
      <c r="BE127" s="226"/>
      <c r="BF127" s="226"/>
      <c r="BG127" s="226"/>
      <c r="BH127" s="226"/>
      <c r="BI127" s="226"/>
      <c r="BJ127" s="210"/>
      <c r="BK127" s="226"/>
      <c r="BL127" s="210"/>
      <c r="BM127" s="225"/>
    </row>
    <row r="128" spans="1:65" s="2" customFormat="1" ht="16.5" customHeight="1" x14ac:dyDescent="0.2">
      <c r="A128" s="32"/>
      <c r="B128" s="137"/>
      <c r="C128" s="138" t="s">
        <v>8</v>
      </c>
      <c r="D128" s="138" t="s">
        <v>159</v>
      </c>
      <c r="E128" s="139" t="s">
        <v>1562</v>
      </c>
      <c r="F128" s="140" t="s">
        <v>1563</v>
      </c>
      <c r="G128" s="141" t="s">
        <v>231</v>
      </c>
      <c r="H128" s="142">
        <v>5</v>
      </c>
      <c r="I128" s="143"/>
      <c r="J128" s="144">
        <f t="shared" si="10"/>
        <v>0</v>
      </c>
      <c r="K128" s="140" t="s">
        <v>3</v>
      </c>
      <c r="L128" s="207"/>
      <c r="M128" s="145" t="s">
        <v>3</v>
      </c>
      <c r="N128" s="146" t="s">
        <v>42</v>
      </c>
      <c r="O128" s="53"/>
      <c r="P128" s="147">
        <f t="shared" si="11"/>
        <v>0</v>
      </c>
      <c r="Q128" s="147">
        <v>0</v>
      </c>
      <c r="R128" s="147">
        <f t="shared" si="12"/>
        <v>0</v>
      </c>
      <c r="S128" s="147">
        <v>0</v>
      </c>
      <c r="T128" s="148">
        <f t="shared" si="13"/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164</v>
      </c>
      <c r="AT128" s="149" t="s">
        <v>159</v>
      </c>
      <c r="AU128" s="149" t="s">
        <v>78</v>
      </c>
      <c r="AY128" s="17" t="s">
        <v>157</v>
      </c>
      <c r="BE128" s="150">
        <f t="shared" si="14"/>
        <v>0</v>
      </c>
      <c r="BF128" s="150">
        <f t="shared" si="15"/>
        <v>0</v>
      </c>
      <c r="BG128" s="150">
        <f t="shared" si="16"/>
        <v>0</v>
      </c>
      <c r="BH128" s="150">
        <f t="shared" si="17"/>
        <v>0</v>
      </c>
      <c r="BI128" s="150">
        <f t="shared" si="18"/>
        <v>0</v>
      </c>
      <c r="BJ128" s="17" t="s">
        <v>92</v>
      </c>
      <c r="BK128" s="150">
        <f t="shared" si="19"/>
        <v>0</v>
      </c>
      <c r="BL128" s="17" t="s">
        <v>164</v>
      </c>
      <c r="BM128" s="149" t="s">
        <v>1564</v>
      </c>
    </row>
    <row r="129" spans="1:65" s="209" customFormat="1" ht="16.5" customHeight="1" x14ac:dyDescent="0.2">
      <c r="A129" s="211"/>
      <c r="B129" s="215"/>
      <c r="C129" s="216"/>
      <c r="D129" s="216"/>
      <c r="E129" s="217"/>
      <c r="F129" s="198" t="s">
        <v>3081</v>
      </c>
      <c r="G129" s="219"/>
      <c r="H129" s="220"/>
      <c r="I129" s="143"/>
      <c r="J129" s="221"/>
      <c r="K129" s="218"/>
      <c r="L129" s="213"/>
      <c r="M129" s="145"/>
      <c r="N129" s="222"/>
      <c r="O129" s="53"/>
      <c r="P129" s="223"/>
      <c r="Q129" s="223"/>
      <c r="R129" s="223"/>
      <c r="S129" s="223"/>
      <c r="T129" s="224"/>
      <c r="U129" s="211"/>
      <c r="V129" s="211"/>
      <c r="W129" s="211"/>
      <c r="X129" s="211"/>
      <c r="Y129" s="211"/>
      <c r="Z129" s="211"/>
      <c r="AA129" s="211"/>
      <c r="AB129" s="211"/>
      <c r="AC129" s="211"/>
      <c r="AD129" s="211"/>
      <c r="AE129" s="211"/>
      <c r="AR129" s="225"/>
      <c r="AT129" s="225"/>
      <c r="AU129" s="225"/>
      <c r="AY129" s="210"/>
      <c r="BE129" s="226"/>
      <c r="BF129" s="226"/>
      <c r="BG129" s="226"/>
      <c r="BH129" s="226"/>
      <c r="BI129" s="226"/>
      <c r="BJ129" s="210"/>
      <c r="BK129" s="226"/>
      <c r="BL129" s="210"/>
      <c r="BM129" s="225"/>
    </row>
    <row r="130" spans="1:65" s="2" customFormat="1" ht="16.5" customHeight="1" x14ac:dyDescent="0.2">
      <c r="A130" s="32"/>
      <c r="B130" s="137"/>
      <c r="C130" s="138" t="s">
        <v>295</v>
      </c>
      <c r="D130" s="138" t="s">
        <v>159</v>
      </c>
      <c r="E130" s="139" t="s">
        <v>1565</v>
      </c>
      <c r="F130" s="140" t="s">
        <v>1566</v>
      </c>
      <c r="G130" s="141" t="s">
        <v>231</v>
      </c>
      <c r="H130" s="142">
        <v>4</v>
      </c>
      <c r="I130" s="143"/>
      <c r="J130" s="144">
        <f t="shared" si="10"/>
        <v>0</v>
      </c>
      <c r="K130" s="140" t="s">
        <v>3</v>
      </c>
      <c r="L130" s="207"/>
      <c r="M130" s="145" t="s">
        <v>3</v>
      </c>
      <c r="N130" s="146" t="s">
        <v>42</v>
      </c>
      <c r="O130" s="53"/>
      <c r="P130" s="147">
        <f t="shared" si="11"/>
        <v>0</v>
      </c>
      <c r="Q130" s="147">
        <v>0</v>
      </c>
      <c r="R130" s="147">
        <f t="shared" si="12"/>
        <v>0</v>
      </c>
      <c r="S130" s="147">
        <v>0</v>
      </c>
      <c r="T130" s="148">
        <f t="shared" si="13"/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164</v>
      </c>
      <c r="AT130" s="149" t="s">
        <v>159</v>
      </c>
      <c r="AU130" s="149" t="s">
        <v>78</v>
      </c>
      <c r="AY130" s="17" t="s">
        <v>157</v>
      </c>
      <c r="BE130" s="150">
        <f t="shared" si="14"/>
        <v>0</v>
      </c>
      <c r="BF130" s="150">
        <f t="shared" si="15"/>
        <v>0</v>
      </c>
      <c r="BG130" s="150">
        <f t="shared" si="16"/>
        <v>0</v>
      </c>
      <c r="BH130" s="150">
        <f t="shared" si="17"/>
        <v>0</v>
      </c>
      <c r="BI130" s="150">
        <f t="shared" si="18"/>
        <v>0</v>
      </c>
      <c r="BJ130" s="17" t="s">
        <v>92</v>
      </c>
      <c r="BK130" s="150">
        <f t="shared" si="19"/>
        <v>0</v>
      </c>
      <c r="BL130" s="17" t="s">
        <v>164</v>
      </c>
      <c r="BM130" s="149" t="s">
        <v>1567</v>
      </c>
    </row>
    <row r="131" spans="1:65" s="209" customFormat="1" ht="16.5" customHeight="1" x14ac:dyDescent="0.2">
      <c r="A131" s="211"/>
      <c r="B131" s="215"/>
      <c r="C131" s="216"/>
      <c r="D131" s="216"/>
      <c r="E131" s="217"/>
      <c r="F131" s="198" t="s">
        <v>3082</v>
      </c>
      <c r="G131" s="219"/>
      <c r="H131" s="220"/>
      <c r="I131" s="143"/>
      <c r="J131" s="221"/>
      <c r="K131" s="218"/>
      <c r="L131" s="213"/>
      <c r="M131" s="145"/>
      <c r="N131" s="222"/>
      <c r="O131" s="53"/>
      <c r="P131" s="223"/>
      <c r="Q131" s="223"/>
      <c r="R131" s="223"/>
      <c r="S131" s="223"/>
      <c r="T131" s="224"/>
      <c r="U131" s="211"/>
      <c r="V131" s="211"/>
      <c r="W131" s="211"/>
      <c r="X131" s="211"/>
      <c r="Y131" s="211"/>
      <c r="Z131" s="211"/>
      <c r="AA131" s="211"/>
      <c r="AB131" s="211"/>
      <c r="AC131" s="211"/>
      <c r="AD131" s="211"/>
      <c r="AE131" s="211"/>
      <c r="AR131" s="225"/>
      <c r="AT131" s="225"/>
      <c r="AU131" s="225"/>
      <c r="AY131" s="210"/>
      <c r="BE131" s="226"/>
      <c r="BF131" s="226"/>
      <c r="BG131" s="226"/>
      <c r="BH131" s="226"/>
      <c r="BI131" s="226"/>
      <c r="BJ131" s="210"/>
      <c r="BK131" s="226"/>
      <c r="BL131" s="210"/>
      <c r="BM131" s="225"/>
    </row>
    <row r="132" spans="1:65" s="2" customFormat="1" ht="16.5" customHeight="1" x14ac:dyDescent="0.2">
      <c r="A132" s="32"/>
      <c r="B132" s="137"/>
      <c r="C132" s="138" t="s">
        <v>300</v>
      </c>
      <c r="D132" s="138" t="s">
        <v>159</v>
      </c>
      <c r="E132" s="139" t="s">
        <v>1568</v>
      </c>
      <c r="F132" s="140" t="s">
        <v>1569</v>
      </c>
      <c r="G132" s="141" t="s">
        <v>231</v>
      </c>
      <c r="H132" s="142">
        <v>17</v>
      </c>
      <c r="I132" s="143"/>
      <c r="J132" s="144">
        <f t="shared" si="10"/>
        <v>0</v>
      </c>
      <c r="K132" s="140" t="s">
        <v>3</v>
      </c>
      <c r="L132" s="207"/>
      <c r="M132" s="145" t="s">
        <v>3</v>
      </c>
      <c r="N132" s="146" t="s">
        <v>42</v>
      </c>
      <c r="O132" s="53"/>
      <c r="P132" s="147">
        <f t="shared" si="11"/>
        <v>0</v>
      </c>
      <c r="Q132" s="147">
        <v>0</v>
      </c>
      <c r="R132" s="147">
        <f t="shared" si="12"/>
        <v>0</v>
      </c>
      <c r="S132" s="147">
        <v>0</v>
      </c>
      <c r="T132" s="148">
        <f t="shared" si="13"/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164</v>
      </c>
      <c r="AT132" s="149" t="s">
        <v>159</v>
      </c>
      <c r="AU132" s="149" t="s">
        <v>78</v>
      </c>
      <c r="AY132" s="17" t="s">
        <v>157</v>
      </c>
      <c r="BE132" s="150">
        <f t="shared" si="14"/>
        <v>0</v>
      </c>
      <c r="BF132" s="150">
        <f t="shared" si="15"/>
        <v>0</v>
      </c>
      <c r="BG132" s="150">
        <f t="shared" si="16"/>
        <v>0</v>
      </c>
      <c r="BH132" s="150">
        <f t="shared" si="17"/>
        <v>0</v>
      </c>
      <c r="BI132" s="150">
        <f t="shared" si="18"/>
        <v>0</v>
      </c>
      <c r="BJ132" s="17" t="s">
        <v>92</v>
      </c>
      <c r="BK132" s="150">
        <f t="shared" si="19"/>
        <v>0</v>
      </c>
      <c r="BL132" s="17" t="s">
        <v>164</v>
      </c>
      <c r="BM132" s="149" t="s">
        <v>1570</v>
      </c>
    </row>
    <row r="133" spans="1:65" s="209" customFormat="1" ht="16.5" customHeight="1" x14ac:dyDescent="0.2">
      <c r="A133" s="211"/>
      <c r="B133" s="215"/>
      <c r="C133" s="216"/>
      <c r="D133" s="216"/>
      <c r="E133" s="217"/>
      <c r="F133" s="198" t="s">
        <v>3083</v>
      </c>
      <c r="G133" s="219"/>
      <c r="H133" s="220"/>
      <c r="I133" s="143"/>
      <c r="J133" s="221"/>
      <c r="K133" s="218"/>
      <c r="L133" s="213"/>
      <c r="M133" s="145"/>
      <c r="N133" s="222"/>
      <c r="O133" s="53"/>
      <c r="P133" s="223"/>
      <c r="Q133" s="223"/>
      <c r="R133" s="223"/>
      <c r="S133" s="223"/>
      <c r="T133" s="224"/>
      <c r="U133" s="211"/>
      <c r="V133" s="211"/>
      <c r="W133" s="211"/>
      <c r="X133" s="211"/>
      <c r="Y133" s="211"/>
      <c r="Z133" s="211"/>
      <c r="AA133" s="211"/>
      <c r="AB133" s="211"/>
      <c r="AC133" s="211"/>
      <c r="AD133" s="211"/>
      <c r="AE133" s="211"/>
      <c r="AR133" s="225"/>
      <c r="AT133" s="225"/>
      <c r="AU133" s="225"/>
      <c r="AY133" s="210"/>
      <c r="BE133" s="226"/>
      <c r="BF133" s="226"/>
      <c r="BG133" s="226"/>
      <c r="BH133" s="226"/>
      <c r="BI133" s="226"/>
      <c r="BJ133" s="210"/>
      <c r="BK133" s="226"/>
      <c r="BL133" s="210"/>
      <c r="BM133" s="225"/>
    </row>
    <row r="134" spans="1:65" s="2" customFormat="1" ht="16.5" customHeight="1" x14ac:dyDescent="0.2">
      <c r="A134" s="32"/>
      <c r="B134" s="137"/>
      <c r="C134" s="138" t="s">
        <v>306</v>
      </c>
      <c r="D134" s="138" t="s">
        <v>159</v>
      </c>
      <c r="E134" s="139" t="s">
        <v>1571</v>
      </c>
      <c r="F134" s="140" t="s">
        <v>1572</v>
      </c>
      <c r="G134" s="141" t="s">
        <v>231</v>
      </c>
      <c r="H134" s="142">
        <v>14</v>
      </c>
      <c r="I134" s="143"/>
      <c r="J134" s="144">
        <f t="shared" si="10"/>
        <v>0</v>
      </c>
      <c r="K134" s="140" t="s">
        <v>3</v>
      </c>
      <c r="L134" s="207"/>
      <c r="M134" s="145" t="s">
        <v>3</v>
      </c>
      <c r="N134" s="146" t="s">
        <v>42</v>
      </c>
      <c r="O134" s="53"/>
      <c r="P134" s="147">
        <f t="shared" si="11"/>
        <v>0</v>
      </c>
      <c r="Q134" s="147">
        <v>0</v>
      </c>
      <c r="R134" s="147">
        <f t="shared" si="12"/>
        <v>0</v>
      </c>
      <c r="S134" s="147">
        <v>0</v>
      </c>
      <c r="T134" s="148">
        <f t="shared" si="13"/>
        <v>0</v>
      </c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R134" s="149" t="s">
        <v>164</v>
      </c>
      <c r="AT134" s="149" t="s">
        <v>159</v>
      </c>
      <c r="AU134" s="149" t="s">
        <v>78</v>
      </c>
      <c r="AY134" s="17" t="s">
        <v>157</v>
      </c>
      <c r="BE134" s="150">
        <f t="shared" si="14"/>
        <v>0</v>
      </c>
      <c r="BF134" s="150">
        <f t="shared" si="15"/>
        <v>0</v>
      </c>
      <c r="BG134" s="150">
        <f t="shared" si="16"/>
        <v>0</v>
      </c>
      <c r="BH134" s="150">
        <f t="shared" si="17"/>
        <v>0</v>
      </c>
      <c r="BI134" s="150">
        <f t="shared" si="18"/>
        <v>0</v>
      </c>
      <c r="BJ134" s="17" t="s">
        <v>92</v>
      </c>
      <c r="BK134" s="150">
        <f t="shared" si="19"/>
        <v>0</v>
      </c>
      <c r="BL134" s="17" t="s">
        <v>164</v>
      </c>
      <c r="BM134" s="149" t="s">
        <v>1573</v>
      </c>
    </row>
    <row r="135" spans="1:65" s="209" customFormat="1" ht="16.5" customHeight="1" x14ac:dyDescent="0.2">
      <c r="A135" s="211"/>
      <c r="B135" s="215"/>
      <c r="C135" s="216"/>
      <c r="D135" s="216"/>
      <c r="E135" s="217"/>
      <c r="F135" s="198" t="s">
        <v>3084</v>
      </c>
      <c r="G135" s="219"/>
      <c r="H135" s="220"/>
      <c r="I135" s="143"/>
      <c r="J135" s="221"/>
      <c r="K135" s="218"/>
      <c r="L135" s="213"/>
      <c r="M135" s="145"/>
      <c r="N135" s="222"/>
      <c r="O135" s="53"/>
      <c r="P135" s="223"/>
      <c r="Q135" s="223"/>
      <c r="R135" s="223"/>
      <c r="S135" s="223"/>
      <c r="T135" s="224"/>
      <c r="U135" s="211"/>
      <c r="V135" s="211"/>
      <c r="W135" s="211"/>
      <c r="X135" s="211"/>
      <c r="Y135" s="211"/>
      <c r="Z135" s="211"/>
      <c r="AA135" s="211"/>
      <c r="AB135" s="211"/>
      <c r="AC135" s="211"/>
      <c r="AD135" s="211"/>
      <c r="AE135" s="211"/>
      <c r="AR135" s="225"/>
      <c r="AT135" s="225"/>
      <c r="AU135" s="225"/>
      <c r="AY135" s="210"/>
      <c r="BE135" s="226"/>
      <c r="BF135" s="226"/>
      <c r="BG135" s="226"/>
      <c r="BH135" s="226"/>
      <c r="BI135" s="226"/>
      <c r="BJ135" s="210"/>
      <c r="BK135" s="226"/>
      <c r="BL135" s="210"/>
      <c r="BM135" s="225"/>
    </row>
    <row r="136" spans="1:65" s="2" customFormat="1" ht="16.5" customHeight="1" x14ac:dyDescent="0.2">
      <c r="A136" s="32"/>
      <c r="B136" s="137"/>
      <c r="C136" s="138" t="s">
        <v>312</v>
      </c>
      <c r="D136" s="138" t="s">
        <v>159</v>
      </c>
      <c r="E136" s="139" t="s">
        <v>1574</v>
      </c>
      <c r="F136" s="140" t="s">
        <v>1575</v>
      </c>
      <c r="G136" s="141" t="s">
        <v>231</v>
      </c>
      <c r="H136" s="142">
        <v>10</v>
      </c>
      <c r="I136" s="143"/>
      <c r="J136" s="144">
        <f t="shared" si="10"/>
        <v>0</v>
      </c>
      <c r="K136" s="140" t="s">
        <v>3</v>
      </c>
      <c r="L136" s="207"/>
      <c r="M136" s="145" t="s">
        <v>3</v>
      </c>
      <c r="N136" s="146" t="s">
        <v>42</v>
      </c>
      <c r="O136" s="53"/>
      <c r="P136" s="147">
        <f t="shared" si="11"/>
        <v>0</v>
      </c>
      <c r="Q136" s="147">
        <v>0</v>
      </c>
      <c r="R136" s="147">
        <f t="shared" si="12"/>
        <v>0</v>
      </c>
      <c r="S136" s="147">
        <v>0</v>
      </c>
      <c r="T136" s="148">
        <f t="shared" si="13"/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164</v>
      </c>
      <c r="AT136" s="149" t="s">
        <v>159</v>
      </c>
      <c r="AU136" s="149" t="s">
        <v>78</v>
      </c>
      <c r="AY136" s="17" t="s">
        <v>157</v>
      </c>
      <c r="BE136" s="150">
        <f t="shared" si="14"/>
        <v>0</v>
      </c>
      <c r="BF136" s="150">
        <f t="shared" si="15"/>
        <v>0</v>
      </c>
      <c r="BG136" s="150">
        <f t="shared" si="16"/>
        <v>0</v>
      </c>
      <c r="BH136" s="150">
        <f t="shared" si="17"/>
        <v>0</v>
      </c>
      <c r="BI136" s="150">
        <f t="shared" si="18"/>
        <v>0</v>
      </c>
      <c r="BJ136" s="17" t="s">
        <v>92</v>
      </c>
      <c r="BK136" s="150">
        <f t="shared" si="19"/>
        <v>0</v>
      </c>
      <c r="BL136" s="17" t="s">
        <v>164</v>
      </c>
      <c r="BM136" s="149" t="s">
        <v>1576</v>
      </c>
    </row>
    <row r="137" spans="1:65" s="209" customFormat="1" ht="16.5" customHeight="1" x14ac:dyDescent="0.2">
      <c r="A137" s="211"/>
      <c r="B137" s="215"/>
      <c r="C137" s="216"/>
      <c r="D137" s="216"/>
      <c r="E137" s="217"/>
      <c r="F137" s="198" t="s">
        <v>3085</v>
      </c>
      <c r="G137" s="219"/>
      <c r="H137" s="220"/>
      <c r="I137" s="143"/>
      <c r="J137" s="221"/>
      <c r="K137" s="218"/>
      <c r="L137" s="213"/>
      <c r="M137" s="145"/>
      <c r="N137" s="222"/>
      <c r="O137" s="53"/>
      <c r="P137" s="223"/>
      <c r="Q137" s="223"/>
      <c r="R137" s="223"/>
      <c r="S137" s="223"/>
      <c r="T137" s="224"/>
      <c r="U137" s="211"/>
      <c r="V137" s="211"/>
      <c r="W137" s="211"/>
      <c r="X137" s="211"/>
      <c r="Y137" s="211"/>
      <c r="Z137" s="211"/>
      <c r="AA137" s="211"/>
      <c r="AB137" s="211"/>
      <c r="AC137" s="211"/>
      <c r="AD137" s="211"/>
      <c r="AE137" s="211"/>
      <c r="AR137" s="225"/>
      <c r="AT137" s="225"/>
      <c r="AU137" s="225"/>
      <c r="AY137" s="210"/>
      <c r="BE137" s="226"/>
      <c r="BF137" s="226"/>
      <c r="BG137" s="226"/>
      <c r="BH137" s="226"/>
      <c r="BI137" s="226"/>
      <c r="BJ137" s="210"/>
      <c r="BK137" s="226"/>
      <c r="BL137" s="210"/>
      <c r="BM137" s="225"/>
    </row>
    <row r="138" spans="1:65" s="2" customFormat="1" ht="16.5" customHeight="1" x14ac:dyDescent="0.2">
      <c r="A138" s="32"/>
      <c r="B138" s="137"/>
      <c r="C138" s="138" t="s">
        <v>317</v>
      </c>
      <c r="D138" s="138" t="s">
        <v>159</v>
      </c>
      <c r="E138" s="139" t="s">
        <v>1577</v>
      </c>
      <c r="F138" s="140" t="s">
        <v>1578</v>
      </c>
      <c r="G138" s="141" t="s">
        <v>231</v>
      </c>
      <c r="H138" s="142">
        <v>180</v>
      </c>
      <c r="I138" s="143"/>
      <c r="J138" s="144">
        <f t="shared" si="10"/>
        <v>0</v>
      </c>
      <c r="K138" s="140" t="s">
        <v>3</v>
      </c>
      <c r="L138" s="207"/>
      <c r="M138" s="145" t="s">
        <v>3</v>
      </c>
      <c r="N138" s="146" t="s">
        <v>42</v>
      </c>
      <c r="O138" s="53"/>
      <c r="P138" s="147">
        <f t="shared" si="11"/>
        <v>0</v>
      </c>
      <c r="Q138" s="147">
        <v>0</v>
      </c>
      <c r="R138" s="147">
        <f t="shared" si="12"/>
        <v>0</v>
      </c>
      <c r="S138" s="147">
        <v>0</v>
      </c>
      <c r="T138" s="148">
        <f t="shared" si="13"/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164</v>
      </c>
      <c r="AT138" s="149" t="s">
        <v>159</v>
      </c>
      <c r="AU138" s="149" t="s">
        <v>78</v>
      </c>
      <c r="AY138" s="17" t="s">
        <v>157</v>
      </c>
      <c r="BE138" s="150">
        <f t="shared" si="14"/>
        <v>0</v>
      </c>
      <c r="BF138" s="150">
        <f t="shared" si="15"/>
        <v>0</v>
      </c>
      <c r="BG138" s="150">
        <f t="shared" si="16"/>
        <v>0</v>
      </c>
      <c r="BH138" s="150">
        <f t="shared" si="17"/>
        <v>0</v>
      </c>
      <c r="BI138" s="150">
        <f t="shared" si="18"/>
        <v>0</v>
      </c>
      <c r="BJ138" s="17" t="s">
        <v>92</v>
      </c>
      <c r="BK138" s="150">
        <f t="shared" si="19"/>
        <v>0</v>
      </c>
      <c r="BL138" s="17" t="s">
        <v>164</v>
      </c>
      <c r="BM138" s="149" t="s">
        <v>1579</v>
      </c>
    </row>
    <row r="139" spans="1:65" s="209" customFormat="1" ht="16.5" customHeight="1" x14ac:dyDescent="0.2">
      <c r="A139" s="211"/>
      <c r="B139" s="215"/>
      <c r="C139" s="216"/>
      <c r="D139" s="216"/>
      <c r="E139" s="217"/>
      <c r="F139" s="198" t="s">
        <v>3086</v>
      </c>
      <c r="G139" s="219"/>
      <c r="H139" s="220"/>
      <c r="I139" s="143"/>
      <c r="J139" s="221"/>
      <c r="K139" s="218"/>
      <c r="L139" s="213"/>
      <c r="M139" s="145"/>
      <c r="N139" s="222"/>
      <c r="O139" s="53"/>
      <c r="P139" s="223"/>
      <c r="Q139" s="223"/>
      <c r="R139" s="223"/>
      <c r="S139" s="223"/>
      <c r="T139" s="224"/>
      <c r="U139" s="211"/>
      <c r="V139" s="211"/>
      <c r="W139" s="211"/>
      <c r="X139" s="211"/>
      <c r="Y139" s="211"/>
      <c r="Z139" s="211"/>
      <c r="AA139" s="211"/>
      <c r="AB139" s="211"/>
      <c r="AC139" s="211"/>
      <c r="AD139" s="211"/>
      <c r="AE139" s="211"/>
      <c r="AR139" s="225"/>
      <c r="AT139" s="225"/>
      <c r="AU139" s="225"/>
      <c r="AY139" s="210"/>
      <c r="BE139" s="226"/>
      <c r="BF139" s="226"/>
      <c r="BG139" s="226"/>
      <c r="BH139" s="226"/>
      <c r="BI139" s="226"/>
      <c r="BJ139" s="210"/>
      <c r="BK139" s="226"/>
      <c r="BL139" s="210"/>
      <c r="BM139" s="225"/>
    </row>
    <row r="140" spans="1:65" s="2" customFormat="1" ht="16.5" customHeight="1" x14ac:dyDescent="0.2">
      <c r="A140" s="32"/>
      <c r="B140" s="137"/>
      <c r="C140" s="138" t="s">
        <v>323</v>
      </c>
      <c r="D140" s="138" t="s">
        <v>159</v>
      </c>
      <c r="E140" s="139" t="s">
        <v>1580</v>
      </c>
      <c r="F140" s="140" t="s">
        <v>1581</v>
      </c>
      <c r="G140" s="141" t="s">
        <v>231</v>
      </c>
      <c r="H140" s="142">
        <v>53</v>
      </c>
      <c r="I140" s="143"/>
      <c r="J140" s="144">
        <f t="shared" si="10"/>
        <v>0</v>
      </c>
      <c r="K140" s="140" t="s">
        <v>3</v>
      </c>
      <c r="L140" s="207"/>
      <c r="M140" s="145" t="s">
        <v>3</v>
      </c>
      <c r="N140" s="146" t="s">
        <v>42</v>
      </c>
      <c r="O140" s="53"/>
      <c r="P140" s="147">
        <f t="shared" si="11"/>
        <v>0</v>
      </c>
      <c r="Q140" s="147">
        <v>0</v>
      </c>
      <c r="R140" s="147">
        <f t="shared" si="12"/>
        <v>0</v>
      </c>
      <c r="S140" s="147">
        <v>0</v>
      </c>
      <c r="T140" s="148">
        <f t="shared" si="13"/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164</v>
      </c>
      <c r="AT140" s="149" t="s">
        <v>159</v>
      </c>
      <c r="AU140" s="149" t="s">
        <v>78</v>
      </c>
      <c r="AY140" s="17" t="s">
        <v>157</v>
      </c>
      <c r="BE140" s="150">
        <f t="shared" si="14"/>
        <v>0</v>
      </c>
      <c r="BF140" s="150">
        <f t="shared" si="15"/>
        <v>0</v>
      </c>
      <c r="BG140" s="150">
        <f t="shared" si="16"/>
        <v>0</v>
      </c>
      <c r="BH140" s="150">
        <f t="shared" si="17"/>
        <v>0</v>
      </c>
      <c r="BI140" s="150">
        <f t="shared" si="18"/>
        <v>0</v>
      </c>
      <c r="BJ140" s="17" t="s">
        <v>92</v>
      </c>
      <c r="BK140" s="150">
        <f t="shared" si="19"/>
        <v>0</v>
      </c>
      <c r="BL140" s="17" t="s">
        <v>164</v>
      </c>
      <c r="BM140" s="149" t="s">
        <v>1582</v>
      </c>
    </row>
    <row r="141" spans="1:65" s="209" customFormat="1" ht="16.5" customHeight="1" x14ac:dyDescent="0.2">
      <c r="A141" s="211"/>
      <c r="B141" s="215"/>
      <c r="C141" s="216"/>
      <c r="D141" s="216"/>
      <c r="E141" s="217"/>
      <c r="F141" s="198" t="s">
        <v>3087</v>
      </c>
      <c r="G141" s="219"/>
      <c r="H141" s="220"/>
      <c r="I141" s="143"/>
      <c r="J141" s="221"/>
      <c r="K141" s="218"/>
      <c r="L141" s="213"/>
      <c r="M141" s="145"/>
      <c r="N141" s="222"/>
      <c r="O141" s="53"/>
      <c r="P141" s="223"/>
      <c r="Q141" s="223"/>
      <c r="R141" s="223"/>
      <c r="S141" s="223"/>
      <c r="T141" s="224"/>
      <c r="U141" s="211"/>
      <c r="V141" s="211"/>
      <c r="W141" s="211"/>
      <c r="X141" s="211"/>
      <c r="Y141" s="211"/>
      <c r="Z141" s="211"/>
      <c r="AA141" s="211"/>
      <c r="AB141" s="211"/>
      <c r="AC141" s="211"/>
      <c r="AD141" s="211"/>
      <c r="AE141" s="211"/>
      <c r="AR141" s="225"/>
      <c r="AT141" s="225"/>
      <c r="AU141" s="225"/>
      <c r="AY141" s="210"/>
      <c r="BE141" s="226"/>
      <c r="BF141" s="226"/>
      <c r="BG141" s="226"/>
      <c r="BH141" s="226"/>
      <c r="BI141" s="226"/>
      <c r="BJ141" s="210"/>
      <c r="BK141" s="226"/>
      <c r="BL141" s="210"/>
      <c r="BM141" s="225"/>
    </row>
    <row r="142" spans="1:65" s="2" customFormat="1" ht="16.5" customHeight="1" x14ac:dyDescent="0.2">
      <c r="A142" s="32"/>
      <c r="B142" s="137"/>
      <c r="C142" s="138" t="s">
        <v>328</v>
      </c>
      <c r="D142" s="138" t="s">
        <v>159</v>
      </c>
      <c r="E142" s="139" t="s">
        <v>1583</v>
      </c>
      <c r="F142" s="140" t="s">
        <v>1584</v>
      </c>
      <c r="G142" s="141" t="s">
        <v>231</v>
      </c>
      <c r="H142" s="142">
        <v>35</v>
      </c>
      <c r="I142" s="143"/>
      <c r="J142" s="144">
        <f t="shared" si="10"/>
        <v>0</v>
      </c>
      <c r="K142" s="140" t="s">
        <v>3</v>
      </c>
      <c r="L142" s="207"/>
      <c r="M142" s="145" t="s">
        <v>3</v>
      </c>
      <c r="N142" s="146" t="s">
        <v>42</v>
      </c>
      <c r="O142" s="53"/>
      <c r="P142" s="147">
        <f t="shared" si="11"/>
        <v>0</v>
      </c>
      <c r="Q142" s="147">
        <v>0</v>
      </c>
      <c r="R142" s="147">
        <f t="shared" si="12"/>
        <v>0</v>
      </c>
      <c r="S142" s="147">
        <v>0</v>
      </c>
      <c r="T142" s="148">
        <f t="shared" si="13"/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164</v>
      </c>
      <c r="AT142" s="149" t="s">
        <v>159</v>
      </c>
      <c r="AU142" s="149" t="s">
        <v>78</v>
      </c>
      <c r="AY142" s="17" t="s">
        <v>157</v>
      </c>
      <c r="BE142" s="150">
        <f t="shared" si="14"/>
        <v>0</v>
      </c>
      <c r="BF142" s="150">
        <f t="shared" si="15"/>
        <v>0</v>
      </c>
      <c r="BG142" s="150">
        <f t="shared" si="16"/>
        <v>0</v>
      </c>
      <c r="BH142" s="150">
        <f t="shared" si="17"/>
        <v>0</v>
      </c>
      <c r="BI142" s="150">
        <f t="shared" si="18"/>
        <v>0</v>
      </c>
      <c r="BJ142" s="17" t="s">
        <v>92</v>
      </c>
      <c r="BK142" s="150">
        <f t="shared" si="19"/>
        <v>0</v>
      </c>
      <c r="BL142" s="17" t="s">
        <v>164</v>
      </c>
      <c r="BM142" s="149" t="s">
        <v>1585</v>
      </c>
    </row>
    <row r="143" spans="1:65" s="209" customFormat="1" ht="16.5" customHeight="1" x14ac:dyDescent="0.2">
      <c r="A143" s="211"/>
      <c r="B143" s="215"/>
      <c r="C143" s="216"/>
      <c r="D143" s="216"/>
      <c r="E143" s="217"/>
      <c r="F143" s="198" t="s">
        <v>3088</v>
      </c>
      <c r="G143" s="219"/>
      <c r="H143" s="220"/>
      <c r="I143" s="143"/>
      <c r="J143" s="221"/>
      <c r="K143" s="218"/>
      <c r="L143" s="213"/>
      <c r="M143" s="145"/>
      <c r="N143" s="222"/>
      <c r="O143" s="53"/>
      <c r="P143" s="223"/>
      <c r="Q143" s="223"/>
      <c r="R143" s="223"/>
      <c r="S143" s="223"/>
      <c r="T143" s="224"/>
      <c r="U143" s="211"/>
      <c r="V143" s="211"/>
      <c r="W143" s="211"/>
      <c r="X143" s="211"/>
      <c r="Y143" s="211"/>
      <c r="Z143" s="211"/>
      <c r="AA143" s="211"/>
      <c r="AB143" s="211"/>
      <c r="AC143" s="211"/>
      <c r="AD143" s="211"/>
      <c r="AE143" s="211"/>
      <c r="AR143" s="225"/>
      <c r="AT143" s="225"/>
      <c r="AU143" s="225"/>
      <c r="AY143" s="210"/>
      <c r="BE143" s="226"/>
      <c r="BF143" s="226"/>
      <c r="BG143" s="226"/>
      <c r="BH143" s="226"/>
      <c r="BI143" s="226"/>
      <c r="BJ143" s="210"/>
      <c r="BK143" s="226"/>
      <c r="BL143" s="210"/>
      <c r="BM143" s="225"/>
    </row>
    <row r="144" spans="1:65" s="2" customFormat="1" ht="16.5" customHeight="1" x14ac:dyDescent="0.2">
      <c r="A144" s="32"/>
      <c r="B144" s="137"/>
      <c r="C144" s="138" t="s">
        <v>334</v>
      </c>
      <c r="D144" s="138" t="s">
        <v>159</v>
      </c>
      <c r="E144" s="139" t="s">
        <v>1586</v>
      </c>
      <c r="F144" s="140" t="s">
        <v>1587</v>
      </c>
      <c r="G144" s="141" t="s">
        <v>1588</v>
      </c>
      <c r="H144" s="142">
        <v>2.5</v>
      </c>
      <c r="I144" s="143"/>
      <c r="J144" s="144">
        <f t="shared" si="10"/>
        <v>0</v>
      </c>
      <c r="K144" s="140" t="s">
        <v>3</v>
      </c>
      <c r="L144" s="206"/>
      <c r="M144" s="145" t="s">
        <v>3</v>
      </c>
      <c r="N144" s="146" t="s">
        <v>42</v>
      </c>
      <c r="O144" s="53"/>
      <c r="P144" s="147">
        <f t="shared" si="11"/>
        <v>0</v>
      </c>
      <c r="Q144" s="147">
        <v>0</v>
      </c>
      <c r="R144" s="147">
        <f t="shared" si="12"/>
        <v>0</v>
      </c>
      <c r="S144" s="147">
        <v>0</v>
      </c>
      <c r="T144" s="148">
        <f t="shared" si="13"/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164</v>
      </c>
      <c r="AT144" s="149" t="s">
        <v>159</v>
      </c>
      <c r="AU144" s="149" t="s">
        <v>78</v>
      </c>
      <c r="AY144" s="17" t="s">
        <v>157</v>
      </c>
      <c r="BE144" s="150">
        <f t="shared" si="14"/>
        <v>0</v>
      </c>
      <c r="BF144" s="150">
        <f t="shared" si="15"/>
        <v>0</v>
      </c>
      <c r="BG144" s="150">
        <f t="shared" si="16"/>
        <v>0</v>
      </c>
      <c r="BH144" s="150">
        <f t="shared" si="17"/>
        <v>0</v>
      </c>
      <c r="BI144" s="150">
        <f t="shared" si="18"/>
        <v>0</v>
      </c>
      <c r="BJ144" s="17" t="s">
        <v>92</v>
      </c>
      <c r="BK144" s="150">
        <f t="shared" si="19"/>
        <v>0</v>
      </c>
      <c r="BL144" s="17" t="s">
        <v>164</v>
      </c>
      <c r="BM144" s="149" t="s">
        <v>1589</v>
      </c>
    </row>
    <row r="145" spans="1:65" s="12" customFormat="1" ht="25.9" customHeight="1" x14ac:dyDescent="0.2">
      <c r="B145" s="124"/>
      <c r="D145" s="125" t="s">
        <v>69</v>
      </c>
      <c r="E145" s="126" t="s">
        <v>1590</v>
      </c>
      <c r="F145" s="126" t="s">
        <v>1591</v>
      </c>
      <c r="I145" s="127"/>
      <c r="J145" s="128">
        <f>BK145</f>
        <v>0</v>
      </c>
      <c r="L145" s="208"/>
      <c r="M145" s="129"/>
      <c r="N145" s="130"/>
      <c r="O145" s="130"/>
      <c r="P145" s="131">
        <f>SUM(P146:P230)</f>
        <v>0</v>
      </c>
      <c r="Q145" s="130"/>
      <c r="R145" s="131">
        <f>SUM(R146:R230)</f>
        <v>0</v>
      </c>
      <c r="S145" s="130"/>
      <c r="T145" s="132">
        <f>SUM(T146:T230)</f>
        <v>0</v>
      </c>
      <c r="AR145" s="125" t="s">
        <v>78</v>
      </c>
      <c r="AT145" s="133" t="s">
        <v>69</v>
      </c>
      <c r="AU145" s="133" t="s">
        <v>70</v>
      </c>
      <c r="AY145" s="125" t="s">
        <v>157</v>
      </c>
      <c r="BK145" s="134">
        <f>SUM(BK146:BK230)</f>
        <v>0</v>
      </c>
    </row>
    <row r="146" spans="1:65" s="2" customFormat="1" ht="16.5" customHeight="1" x14ac:dyDescent="0.2">
      <c r="A146" s="32"/>
      <c r="B146" s="137"/>
      <c r="C146" s="138" t="s">
        <v>338</v>
      </c>
      <c r="D146" s="138" t="s">
        <v>159</v>
      </c>
      <c r="E146" s="139" t="s">
        <v>1592</v>
      </c>
      <c r="F146" s="140" t="s">
        <v>1593</v>
      </c>
      <c r="G146" s="141" t="s">
        <v>777</v>
      </c>
      <c r="H146" s="142">
        <v>1</v>
      </c>
      <c r="I146" s="143"/>
      <c r="J146" s="144">
        <f t="shared" ref="J146:J230" si="20">ROUND(I146*H146,2)</f>
        <v>0</v>
      </c>
      <c r="K146" s="140" t="s">
        <v>3</v>
      </c>
      <c r="L146" s="207"/>
      <c r="M146" s="145" t="s">
        <v>3</v>
      </c>
      <c r="N146" s="146" t="s">
        <v>42</v>
      </c>
      <c r="O146" s="53"/>
      <c r="P146" s="147">
        <f t="shared" ref="P146:P230" si="21">O146*H146</f>
        <v>0</v>
      </c>
      <c r="Q146" s="147">
        <v>0</v>
      </c>
      <c r="R146" s="147">
        <f t="shared" ref="R146:R230" si="22">Q146*H146</f>
        <v>0</v>
      </c>
      <c r="S146" s="147">
        <v>0</v>
      </c>
      <c r="T146" s="148">
        <f t="shared" ref="T146:T230" si="23">S146*H146</f>
        <v>0</v>
      </c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R146" s="149" t="s">
        <v>164</v>
      </c>
      <c r="AT146" s="149" t="s">
        <v>159</v>
      </c>
      <c r="AU146" s="149" t="s">
        <v>78</v>
      </c>
      <c r="AY146" s="17" t="s">
        <v>157</v>
      </c>
      <c r="BE146" s="150">
        <f t="shared" ref="BE146:BE230" si="24">IF(N146="základní",J146,0)</f>
        <v>0</v>
      </c>
      <c r="BF146" s="150">
        <f t="shared" ref="BF146:BF230" si="25">IF(N146="snížená",J146,0)</f>
        <v>0</v>
      </c>
      <c r="BG146" s="150">
        <f t="shared" ref="BG146:BG230" si="26">IF(N146="zákl. přenesená",J146,0)</f>
        <v>0</v>
      </c>
      <c r="BH146" s="150">
        <f t="shared" ref="BH146:BH230" si="27">IF(N146="sníž. přenesená",J146,0)</f>
        <v>0</v>
      </c>
      <c r="BI146" s="150">
        <f t="shared" ref="BI146:BI230" si="28">IF(N146="nulová",J146,0)</f>
        <v>0</v>
      </c>
      <c r="BJ146" s="17" t="s">
        <v>92</v>
      </c>
      <c r="BK146" s="150">
        <f t="shared" ref="BK146:BK230" si="29">ROUND(I146*H146,2)</f>
        <v>0</v>
      </c>
      <c r="BL146" s="17" t="s">
        <v>164</v>
      </c>
      <c r="BM146" s="149" t="s">
        <v>1594</v>
      </c>
    </row>
    <row r="147" spans="1:65" s="209" customFormat="1" ht="16.5" customHeight="1" x14ac:dyDescent="0.2">
      <c r="A147" s="211"/>
      <c r="B147" s="215"/>
      <c r="C147" s="216"/>
      <c r="D147" s="216"/>
      <c r="E147" s="217"/>
      <c r="F147" s="198" t="s">
        <v>3079</v>
      </c>
      <c r="G147" s="219"/>
      <c r="H147" s="220"/>
      <c r="I147" s="143"/>
      <c r="J147" s="221"/>
      <c r="K147" s="218"/>
      <c r="L147" s="213"/>
      <c r="M147" s="145"/>
      <c r="N147" s="222"/>
      <c r="O147" s="53"/>
      <c r="P147" s="223"/>
      <c r="Q147" s="223"/>
      <c r="R147" s="223"/>
      <c r="S147" s="223"/>
      <c r="T147" s="224"/>
      <c r="U147" s="211"/>
      <c r="V147" s="211"/>
      <c r="W147" s="211"/>
      <c r="X147" s="211"/>
      <c r="Y147" s="211"/>
      <c r="Z147" s="211"/>
      <c r="AA147" s="211"/>
      <c r="AB147" s="211"/>
      <c r="AC147" s="211"/>
      <c r="AD147" s="211"/>
      <c r="AE147" s="211"/>
      <c r="AR147" s="225"/>
      <c r="AT147" s="225"/>
      <c r="AU147" s="225"/>
      <c r="AY147" s="210"/>
      <c r="BE147" s="226"/>
      <c r="BF147" s="226"/>
      <c r="BG147" s="226"/>
      <c r="BH147" s="226"/>
      <c r="BI147" s="226"/>
      <c r="BJ147" s="210"/>
      <c r="BK147" s="226"/>
      <c r="BL147" s="210"/>
      <c r="BM147" s="225"/>
    </row>
    <row r="148" spans="1:65" s="2" customFormat="1" ht="16.5" customHeight="1" x14ac:dyDescent="0.2">
      <c r="A148" s="32"/>
      <c r="B148" s="137"/>
      <c r="C148" s="138" t="s">
        <v>344</v>
      </c>
      <c r="D148" s="138" t="s">
        <v>159</v>
      </c>
      <c r="E148" s="139" t="s">
        <v>1595</v>
      </c>
      <c r="F148" s="140" t="s">
        <v>1596</v>
      </c>
      <c r="G148" s="141" t="s">
        <v>777</v>
      </c>
      <c r="H148" s="142">
        <v>7</v>
      </c>
      <c r="I148" s="143"/>
      <c r="J148" s="144">
        <f t="shared" si="20"/>
        <v>0</v>
      </c>
      <c r="K148" s="140" t="s">
        <v>3</v>
      </c>
      <c r="L148" s="207"/>
      <c r="M148" s="145" t="s">
        <v>3</v>
      </c>
      <c r="N148" s="146" t="s">
        <v>42</v>
      </c>
      <c r="O148" s="53"/>
      <c r="P148" s="147">
        <f t="shared" si="21"/>
        <v>0</v>
      </c>
      <c r="Q148" s="147">
        <v>0</v>
      </c>
      <c r="R148" s="147">
        <f t="shared" si="22"/>
        <v>0</v>
      </c>
      <c r="S148" s="147">
        <v>0</v>
      </c>
      <c r="T148" s="148">
        <f t="shared" si="23"/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164</v>
      </c>
      <c r="AT148" s="149" t="s">
        <v>159</v>
      </c>
      <c r="AU148" s="149" t="s">
        <v>78</v>
      </c>
      <c r="AY148" s="17" t="s">
        <v>157</v>
      </c>
      <c r="BE148" s="150">
        <f t="shared" si="24"/>
        <v>0</v>
      </c>
      <c r="BF148" s="150">
        <f t="shared" si="25"/>
        <v>0</v>
      </c>
      <c r="BG148" s="150">
        <f t="shared" si="26"/>
        <v>0</v>
      </c>
      <c r="BH148" s="150">
        <f t="shared" si="27"/>
        <v>0</v>
      </c>
      <c r="BI148" s="150">
        <f t="shared" si="28"/>
        <v>0</v>
      </c>
      <c r="BJ148" s="17" t="s">
        <v>92</v>
      </c>
      <c r="BK148" s="150">
        <f t="shared" si="29"/>
        <v>0</v>
      </c>
      <c r="BL148" s="17" t="s">
        <v>164</v>
      </c>
      <c r="BM148" s="149" t="s">
        <v>1597</v>
      </c>
    </row>
    <row r="149" spans="1:65" s="209" customFormat="1" ht="16.5" customHeight="1" x14ac:dyDescent="0.2">
      <c r="A149" s="211"/>
      <c r="B149" s="215"/>
      <c r="C149" s="216"/>
      <c r="D149" s="216"/>
      <c r="E149" s="217"/>
      <c r="F149" s="198" t="s">
        <v>3079</v>
      </c>
      <c r="G149" s="219"/>
      <c r="H149" s="220"/>
      <c r="I149" s="143"/>
      <c r="J149" s="221"/>
      <c r="K149" s="218"/>
      <c r="L149" s="213"/>
      <c r="M149" s="145"/>
      <c r="N149" s="222"/>
      <c r="O149" s="53"/>
      <c r="P149" s="223"/>
      <c r="Q149" s="223"/>
      <c r="R149" s="223"/>
      <c r="S149" s="223"/>
      <c r="T149" s="224"/>
      <c r="U149" s="211"/>
      <c r="V149" s="211"/>
      <c r="W149" s="211"/>
      <c r="X149" s="211"/>
      <c r="Y149" s="211"/>
      <c r="Z149" s="211"/>
      <c r="AA149" s="211"/>
      <c r="AB149" s="211"/>
      <c r="AC149" s="211"/>
      <c r="AD149" s="211"/>
      <c r="AE149" s="211"/>
      <c r="AR149" s="225"/>
      <c r="AT149" s="225"/>
      <c r="AU149" s="225"/>
      <c r="AY149" s="210"/>
      <c r="BE149" s="226"/>
      <c r="BF149" s="226"/>
      <c r="BG149" s="226"/>
      <c r="BH149" s="226"/>
      <c r="BI149" s="226"/>
      <c r="BJ149" s="210"/>
      <c r="BK149" s="226"/>
      <c r="BL149" s="210"/>
      <c r="BM149" s="225"/>
    </row>
    <row r="150" spans="1:65" s="2" customFormat="1" ht="16.5" customHeight="1" x14ac:dyDescent="0.2">
      <c r="A150" s="32"/>
      <c r="B150" s="137"/>
      <c r="C150" s="138" t="s">
        <v>349</v>
      </c>
      <c r="D150" s="138" t="s">
        <v>159</v>
      </c>
      <c r="E150" s="139" t="s">
        <v>1598</v>
      </c>
      <c r="F150" s="140" t="s">
        <v>1599</v>
      </c>
      <c r="G150" s="141" t="s">
        <v>777</v>
      </c>
      <c r="H150" s="142">
        <v>1</v>
      </c>
      <c r="I150" s="143"/>
      <c r="J150" s="144">
        <f t="shared" si="20"/>
        <v>0</v>
      </c>
      <c r="K150" s="140" t="s">
        <v>3</v>
      </c>
      <c r="L150" s="207"/>
      <c r="M150" s="145" t="s">
        <v>3</v>
      </c>
      <c r="N150" s="146" t="s">
        <v>42</v>
      </c>
      <c r="O150" s="53"/>
      <c r="P150" s="147">
        <f t="shared" si="21"/>
        <v>0</v>
      </c>
      <c r="Q150" s="147">
        <v>0</v>
      </c>
      <c r="R150" s="147">
        <f t="shared" si="22"/>
        <v>0</v>
      </c>
      <c r="S150" s="147">
        <v>0</v>
      </c>
      <c r="T150" s="148">
        <f t="shared" si="23"/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164</v>
      </c>
      <c r="AT150" s="149" t="s">
        <v>159</v>
      </c>
      <c r="AU150" s="149" t="s">
        <v>78</v>
      </c>
      <c r="AY150" s="17" t="s">
        <v>157</v>
      </c>
      <c r="BE150" s="150">
        <f t="shared" si="24"/>
        <v>0</v>
      </c>
      <c r="BF150" s="150">
        <f t="shared" si="25"/>
        <v>0</v>
      </c>
      <c r="BG150" s="150">
        <f t="shared" si="26"/>
        <v>0</v>
      </c>
      <c r="BH150" s="150">
        <f t="shared" si="27"/>
        <v>0</v>
      </c>
      <c r="BI150" s="150">
        <f t="shared" si="28"/>
        <v>0</v>
      </c>
      <c r="BJ150" s="17" t="s">
        <v>92</v>
      </c>
      <c r="BK150" s="150">
        <f t="shared" si="29"/>
        <v>0</v>
      </c>
      <c r="BL150" s="17" t="s">
        <v>164</v>
      </c>
      <c r="BM150" s="149" t="s">
        <v>1600</v>
      </c>
    </row>
    <row r="151" spans="1:65" s="209" customFormat="1" ht="16.5" customHeight="1" x14ac:dyDescent="0.2">
      <c r="A151" s="211"/>
      <c r="B151" s="215"/>
      <c r="C151" s="216"/>
      <c r="D151" s="216"/>
      <c r="E151" s="217"/>
      <c r="F151" s="198" t="s">
        <v>3079</v>
      </c>
      <c r="G151" s="219"/>
      <c r="H151" s="220"/>
      <c r="I151" s="143"/>
      <c r="J151" s="221"/>
      <c r="K151" s="218"/>
      <c r="L151" s="213"/>
      <c r="M151" s="145"/>
      <c r="N151" s="222"/>
      <c r="O151" s="53"/>
      <c r="P151" s="223"/>
      <c r="Q151" s="223"/>
      <c r="R151" s="223"/>
      <c r="S151" s="223"/>
      <c r="T151" s="224"/>
      <c r="U151" s="211"/>
      <c r="V151" s="211"/>
      <c r="W151" s="211"/>
      <c r="X151" s="211"/>
      <c r="Y151" s="211"/>
      <c r="Z151" s="211"/>
      <c r="AA151" s="211"/>
      <c r="AB151" s="211"/>
      <c r="AC151" s="211"/>
      <c r="AD151" s="211"/>
      <c r="AE151" s="211"/>
      <c r="AR151" s="225"/>
      <c r="AT151" s="225"/>
      <c r="AU151" s="225"/>
      <c r="AY151" s="210"/>
      <c r="BE151" s="226"/>
      <c r="BF151" s="226"/>
      <c r="BG151" s="226"/>
      <c r="BH151" s="226"/>
      <c r="BI151" s="226"/>
      <c r="BJ151" s="210"/>
      <c r="BK151" s="226"/>
      <c r="BL151" s="210"/>
      <c r="BM151" s="225"/>
    </row>
    <row r="152" spans="1:65" s="2" customFormat="1" ht="16.5" customHeight="1" x14ac:dyDescent="0.2">
      <c r="A152" s="32"/>
      <c r="B152" s="137"/>
      <c r="C152" s="138" t="s">
        <v>356</v>
      </c>
      <c r="D152" s="138" t="s">
        <v>159</v>
      </c>
      <c r="E152" s="139" t="s">
        <v>1601</v>
      </c>
      <c r="F152" s="140" t="s">
        <v>1602</v>
      </c>
      <c r="G152" s="141" t="s">
        <v>1500</v>
      </c>
      <c r="H152" s="142">
        <v>1</v>
      </c>
      <c r="I152" s="143"/>
      <c r="J152" s="144">
        <f t="shared" si="20"/>
        <v>0</v>
      </c>
      <c r="K152" s="140" t="s">
        <v>3</v>
      </c>
      <c r="L152" s="207"/>
      <c r="M152" s="145" t="s">
        <v>3</v>
      </c>
      <c r="N152" s="146" t="s">
        <v>42</v>
      </c>
      <c r="O152" s="53"/>
      <c r="P152" s="147">
        <f t="shared" si="21"/>
        <v>0</v>
      </c>
      <c r="Q152" s="147">
        <v>0</v>
      </c>
      <c r="R152" s="147">
        <f t="shared" si="22"/>
        <v>0</v>
      </c>
      <c r="S152" s="147">
        <v>0</v>
      </c>
      <c r="T152" s="148">
        <f t="shared" si="23"/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164</v>
      </c>
      <c r="AT152" s="149" t="s">
        <v>159</v>
      </c>
      <c r="AU152" s="149" t="s">
        <v>78</v>
      </c>
      <c r="AY152" s="17" t="s">
        <v>157</v>
      </c>
      <c r="BE152" s="150">
        <f t="shared" si="24"/>
        <v>0</v>
      </c>
      <c r="BF152" s="150">
        <f t="shared" si="25"/>
        <v>0</v>
      </c>
      <c r="BG152" s="150">
        <f t="shared" si="26"/>
        <v>0</v>
      </c>
      <c r="BH152" s="150">
        <f t="shared" si="27"/>
        <v>0</v>
      </c>
      <c r="BI152" s="150">
        <f t="shared" si="28"/>
        <v>0</v>
      </c>
      <c r="BJ152" s="17" t="s">
        <v>92</v>
      </c>
      <c r="BK152" s="150">
        <f t="shared" si="29"/>
        <v>0</v>
      </c>
      <c r="BL152" s="17" t="s">
        <v>164</v>
      </c>
      <c r="BM152" s="149" t="s">
        <v>1603</v>
      </c>
    </row>
    <row r="153" spans="1:65" s="209" customFormat="1" ht="16.5" customHeight="1" x14ac:dyDescent="0.2">
      <c r="A153" s="211"/>
      <c r="B153" s="215"/>
      <c r="C153" s="216"/>
      <c r="D153" s="216"/>
      <c r="E153" s="217"/>
      <c r="F153" s="198" t="s">
        <v>3079</v>
      </c>
      <c r="G153" s="219"/>
      <c r="H153" s="220"/>
      <c r="I153" s="143"/>
      <c r="J153" s="221"/>
      <c r="K153" s="218"/>
      <c r="L153" s="213"/>
      <c r="M153" s="145"/>
      <c r="N153" s="222"/>
      <c r="O153" s="53"/>
      <c r="P153" s="223"/>
      <c r="Q153" s="223"/>
      <c r="R153" s="223"/>
      <c r="S153" s="223"/>
      <c r="T153" s="224"/>
      <c r="U153" s="211"/>
      <c r="V153" s="211"/>
      <c r="W153" s="211"/>
      <c r="X153" s="211"/>
      <c r="Y153" s="211"/>
      <c r="Z153" s="211"/>
      <c r="AA153" s="211"/>
      <c r="AB153" s="211"/>
      <c r="AC153" s="211"/>
      <c r="AD153" s="211"/>
      <c r="AE153" s="211"/>
      <c r="AR153" s="225"/>
      <c r="AT153" s="225"/>
      <c r="AU153" s="225"/>
      <c r="AY153" s="210"/>
      <c r="BE153" s="226"/>
      <c r="BF153" s="226"/>
      <c r="BG153" s="226"/>
      <c r="BH153" s="226"/>
      <c r="BI153" s="226"/>
      <c r="BJ153" s="210"/>
      <c r="BK153" s="226"/>
      <c r="BL153" s="210"/>
      <c r="BM153" s="225"/>
    </row>
    <row r="154" spans="1:65" s="2" customFormat="1" ht="16.5" customHeight="1" x14ac:dyDescent="0.2">
      <c r="A154" s="32"/>
      <c r="B154" s="137"/>
      <c r="C154" s="138" t="s">
        <v>362</v>
      </c>
      <c r="D154" s="138" t="s">
        <v>159</v>
      </c>
      <c r="E154" s="139" t="s">
        <v>1604</v>
      </c>
      <c r="F154" s="140" t="s">
        <v>1605</v>
      </c>
      <c r="G154" s="141" t="s">
        <v>777</v>
      </c>
      <c r="H154" s="142">
        <v>2</v>
      </c>
      <c r="I154" s="143"/>
      <c r="J154" s="144">
        <f t="shared" si="20"/>
        <v>0</v>
      </c>
      <c r="K154" s="140" t="s">
        <v>3</v>
      </c>
      <c r="L154" s="207"/>
      <c r="M154" s="145" t="s">
        <v>3</v>
      </c>
      <c r="N154" s="146" t="s">
        <v>42</v>
      </c>
      <c r="O154" s="53"/>
      <c r="P154" s="147">
        <f t="shared" si="21"/>
        <v>0</v>
      </c>
      <c r="Q154" s="147">
        <v>0</v>
      </c>
      <c r="R154" s="147">
        <f t="shared" si="22"/>
        <v>0</v>
      </c>
      <c r="S154" s="147">
        <v>0</v>
      </c>
      <c r="T154" s="148">
        <f t="shared" si="23"/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164</v>
      </c>
      <c r="AT154" s="149" t="s">
        <v>159</v>
      </c>
      <c r="AU154" s="149" t="s">
        <v>78</v>
      </c>
      <c r="AY154" s="17" t="s">
        <v>157</v>
      </c>
      <c r="BE154" s="150">
        <f t="shared" si="24"/>
        <v>0</v>
      </c>
      <c r="BF154" s="150">
        <f t="shared" si="25"/>
        <v>0</v>
      </c>
      <c r="BG154" s="150">
        <f t="shared" si="26"/>
        <v>0</v>
      </c>
      <c r="BH154" s="150">
        <f t="shared" si="27"/>
        <v>0</v>
      </c>
      <c r="BI154" s="150">
        <f t="shared" si="28"/>
        <v>0</v>
      </c>
      <c r="BJ154" s="17" t="s">
        <v>92</v>
      </c>
      <c r="BK154" s="150">
        <f t="shared" si="29"/>
        <v>0</v>
      </c>
      <c r="BL154" s="17" t="s">
        <v>164</v>
      </c>
      <c r="BM154" s="149" t="s">
        <v>1606</v>
      </c>
    </row>
    <row r="155" spans="1:65" s="209" customFormat="1" ht="16.5" customHeight="1" x14ac:dyDescent="0.2">
      <c r="A155" s="211"/>
      <c r="B155" s="215"/>
      <c r="C155" s="216"/>
      <c r="D155" s="216"/>
      <c r="E155" s="217"/>
      <c r="F155" s="198" t="s">
        <v>3079</v>
      </c>
      <c r="G155" s="219"/>
      <c r="H155" s="220"/>
      <c r="I155" s="143"/>
      <c r="J155" s="221"/>
      <c r="K155" s="218"/>
      <c r="L155" s="213"/>
      <c r="M155" s="145"/>
      <c r="N155" s="222"/>
      <c r="O155" s="53"/>
      <c r="P155" s="223"/>
      <c r="Q155" s="223"/>
      <c r="R155" s="223"/>
      <c r="S155" s="223"/>
      <c r="T155" s="224"/>
      <c r="U155" s="211"/>
      <c r="V155" s="211"/>
      <c r="W155" s="211"/>
      <c r="X155" s="211"/>
      <c r="Y155" s="211"/>
      <c r="Z155" s="211"/>
      <c r="AA155" s="211"/>
      <c r="AB155" s="211"/>
      <c r="AC155" s="211"/>
      <c r="AD155" s="211"/>
      <c r="AE155" s="211"/>
      <c r="AR155" s="225"/>
      <c r="AT155" s="225"/>
      <c r="AU155" s="225"/>
      <c r="AY155" s="210"/>
      <c r="BE155" s="226"/>
      <c r="BF155" s="226"/>
      <c r="BG155" s="226"/>
      <c r="BH155" s="226"/>
      <c r="BI155" s="226"/>
      <c r="BJ155" s="210"/>
      <c r="BK155" s="226"/>
      <c r="BL155" s="210"/>
      <c r="BM155" s="225"/>
    </row>
    <row r="156" spans="1:65" s="2" customFormat="1" ht="16.5" customHeight="1" x14ac:dyDescent="0.2">
      <c r="A156" s="32"/>
      <c r="B156" s="137"/>
      <c r="C156" s="138" t="s">
        <v>368</v>
      </c>
      <c r="D156" s="138" t="s">
        <v>159</v>
      </c>
      <c r="E156" s="139" t="s">
        <v>1607</v>
      </c>
      <c r="F156" s="140" t="s">
        <v>1608</v>
      </c>
      <c r="G156" s="141" t="s">
        <v>777</v>
      </c>
      <c r="H156" s="142">
        <v>155</v>
      </c>
      <c r="I156" s="143"/>
      <c r="J156" s="144">
        <f t="shared" si="20"/>
        <v>0</v>
      </c>
      <c r="K156" s="140" t="s">
        <v>3</v>
      </c>
      <c r="L156" s="207"/>
      <c r="M156" s="145" t="s">
        <v>3</v>
      </c>
      <c r="N156" s="146" t="s">
        <v>42</v>
      </c>
      <c r="O156" s="53"/>
      <c r="P156" s="147">
        <f t="shared" si="21"/>
        <v>0</v>
      </c>
      <c r="Q156" s="147">
        <v>0</v>
      </c>
      <c r="R156" s="147">
        <f t="shared" si="22"/>
        <v>0</v>
      </c>
      <c r="S156" s="147">
        <v>0</v>
      </c>
      <c r="T156" s="148">
        <f t="shared" si="23"/>
        <v>0</v>
      </c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R156" s="149" t="s">
        <v>164</v>
      </c>
      <c r="AT156" s="149" t="s">
        <v>159</v>
      </c>
      <c r="AU156" s="149" t="s">
        <v>78</v>
      </c>
      <c r="AY156" s="17" t="s">
        <v>157</v>
      </c>
      <c r="BE156" s="150">
        <f t="shared" si="24"/>
        <v>0</v>
      </c>
      <c r="BF156" s="150">
        <f t="shared" si="25"/>
        <v>0</v>
      </c>
      <c r="BG156" s="150">
        <f t="shared" si="26"/>
        <v>0</v>
      </c>
      <c r="BH156" s="150">
        <f t="shared" si="27"/>
        <v>0</v>
      </c>
      <c r="BI156" s="150">
        <f t="shared" si="28"/>
        <v>0</v>
      </c>
      <c r="BJ156" s="17" t="s">
        <v>92</v>
      </c>
      <c r="BK156" s="150">
        <f t="shared" si="29"/>
        <v>0</v>
      </c>
      <c r="BL156" s="17" t="s">
        <v>164</v>
      </c>
      <c r="BM156" s="149" t="s">
        <v>1609</v>
      </c>
    </row>
    <row r="157" spans="1:65" s="209" customFormat="1" ht="16.5" customHeight="1" x14ac:dyDescent="0.2">
      <c r="A157" s="211"/>
      <c r="B157" s="215"/>
      <c r="C157" s="216"/>
      <c r="D157" s="216"/>
      <c r="E157" s="217"/>
      <c r="F157" s="198" t="s">
        <v>3079</v>
      </c>
      <c r="G157" s="219"/>
      <c r="H157" s="220"/>
      <c r="I157" s="143"/>
      <c r="J157" s="221"/>
      <c r="K157" s="218"/>
      <c r="L157" s="213"/>
      <c r="M157" s="145"/>
      <c r="N157" s="222"/>
      <c r="O157" s="53"/>
      <c r="P157" s="223"/>
      <c r="Q157" s="223"/>
      <c r="R157" s="223"/>
      <c r="S157" s="223"/>
      <c r="T157" s="224"/>
      <c r="U157" s="211"/>
      <c r="V157" s="211"/>
      <c r="W157" s="211"/>
      <c r="X157" s="211"/>
      <c r="Y157" s="211"/>
      <c r="Z157" s="211"/>
      <c r="AA157" s="211"/>
      <c r="AB157" s="211"/>
      <c r="AC157" s="211"/>
      <c r="AD157" s="211"/>
      <c r="AE157" s="211"/>
      <c r="AR157" s="225"/>
      <c r="AT157" s="225"/>
      <c r="AU157" s="225"/>
      <c r="AY157" s="210"/>
      <c r="BE157" s="226"/>
      <c r="BF157" s="226"/>
      <c r="BG157" s="226"/>
      <c r="BH157" s="226"/>
      <c r="BI157" s="226"/>
      <c r="BJ157" s="210"/>
      <c r="BK157" s="226"/>
      <c r="BL157" s="210"/>
      <c r="BM157" s="225"/>
    </row>
    <row r="158" spans="1:65" s="2" customFormat="1" ht="16.5" customHeight="1" x14ac:dyDescent="0.2">
      <c r="A158" s="32"/>
      <c r="B158" s="137"/>
      <c r="C158" s="138" t="s">
        <v>375</v>
      </c>
      <c r="D158" s="138" t="s">
        <v>159</v>
      </c>
      <c r="E158" s="139" t="s">
        <v>1610</v>
      </c>
      <c r="F158" s="140" t="s">
        <v>1611</v>
      </c>
      <c r="G158" s="141" t="s">
        <v>1500</v>
      </c>
      <c r="H158" s="142">
        <v>2</v>
      </c>
      <c r="I158" s="143"/>
      <c r="J158" s="144">
        <f t="shared" si="20"/>
        <v>0</v>
      </c>
      <c r="K158" s="140" t="s">
        <v>3</v>
      </c>
      <c r="L158" s="207"/>
      <c r="M158" s="145" t="s">
        <v>3</v>
      </c>
      <c r="N158" s="146" t="s">
        <v>42</v>
      </c>
      <c r="O158" s="53"/>
      <c r="P158" s="147">
        <f t="shared" si="21"/>
        <v>0</v>
      </c>
      <c r="Q158" s="147">
        <v>0</v>
      </c>
      <c r="R158" s="147">
        <f t="shared" si="22"/>
        <v>0</v>
      </c>
      <c r="S158" s="147">
        <v>0</v>
      </c>
      <c r="T158" s="148">
        <f t="shared" si="23"/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164</v>
      </c>
      <c r="AT158" s="149" t="s">
        <v>159</v>
      </c>
      <c r="AU158" s="149" t="s">
        <v>78</v>
      </c>
      <c r="AY158" s="17" t="s">
        <v>157</v>
      </c>
      <c r="BE158" s="150">
        <f t="shared" si="24"/>
        <v>0</v>
      </c>
      <c r="BF158" s="150">
        <f t="shared" si="25"/>
        <v>0</v>
      </c>
      <c r="BG158" s="150">
        <f t="shared" si="26"/>
        <v>0</v>
      </c>
      <c r="BH158" s="150">
        <f t="shared" si="27"/>
        <v>0</v>
      </c>
      <c r="BI158" s="150">
        <f t="shared" si="28"/>
        <v>0</v>
      </c>
      <c r="BJ158" s="17" t="s">
        <v>92</v>
      </c>
      <c r="BK158" s="150">
        <f t="shared" si="29"/>
        <v>0</v>
      </c>
      <c r="BL158" s="17" t="s">
        <v>164</v>
      </c>
      <c r="BM158" s="149" t="s">
        <v>1612</v>
      </c>
    </row>
    <row r="159" spans="1:65" s="209" customFormat="1" ht="16.5" customHeight="1" x14ac:dyDescent="0.2">
      <c r="A159" s="211"/>
      <c r="B159" s="215"/>
      <c r="C159" s="216"/>
      <c r="D159" s="216"/>
      <c r="E159" s="217"/>
      <c r="F159" s="198" t="s">
        <v>3079</v>
      </c>
      <c r="G159" s="219"/>
      <c r="H159" s="220"/>
      <c r="I159" s="143"/>
      <c r="J159" s="221"/>
      <c r="K159" s="218"/>
      <c r="L159" s="213"/>
      <c r="M159" s="145"/>
      <c r="N159" s="222"/>
      <c r="O159" s="53"/>
      <c r="P159" s="223"/>
      <c r="Q159" s="223"/>
      <c r="R159" s="223"/>
      <c r="S159" s="223"/>
      <c r="T159" s="224"/>
      <c r="U159" s="211"/>
      <c r="V159" s="211"/>
      <c r="W159" s="211"/>
      <c r="X159" s="211"/>
      <c r="Y159" s="211"/>
      <c r="Z159" s="211"/>
      <c r="AA159" s="211"/>
      <c r="AB159" s="211"/>
      <c r="AC159" s="211"/>
      <c r="AD159" s="211"/>
      <c r="AE159" s="211"/>
      <c r="AR159" s="225"/>
      <c r="AT159" s="225"/>
      <c r="AU159" s="225"/>
      <c r="AY159" s="210"/>
      <c r="BE159" s="226"/>
      <c r="BF159" s="226"/>
      <c r="BG159" s="226"/>
      <c r="BH159" s="226"/>
      <c r="BI159" s="226"/>
      <c r="BJ159" s="210"/>
      <c r="BK159" s="226"/>
      <c r="BL159" s="210"/>
      <c r="BM159" s="225"/>
    </row>
    <row r="160" spans="1:65" s="2" customFormat="1" ht="16.5" customHeight="1" x14ac:dyDescent="0.2">
      <c r="A160" s="32"/>
      <c r="B160" s="137"/>
      <c r="C160" s="138" t="s">
        <v>382</v>
      </c>
      <c r="D160" s="138" t="s">
        <v>159</v>
      </c>
      <c r="E160" s="139" t="s">
        <v>1613</v>
      </c>
      <c r="F160" s="140" t="s">
        <v>1614</v>
      </c>
      <c r="G160" s="141" t="s">
        <v>777</v>
      </c>
      <c r="H160" s="142">
        <v>25</v>
      </c>
      <c r="I160" s="143"/>
      <c r="J160" s="144">
        <f t="shared" si="20"/>
        <v>0</v>
      </c>
      <c r="K160" s="140" t="s">
        <v>3</v>
      </c>
      <c r="L160" s="207"/>
      <c r="M160" s="145" t="s">
        <v>3</v>
      </c>
      <c r="N160" s="146" t="s">
        <v>42</v>
      </c>
      <c r="O160" s="53"/>
      <c r="P160" s="147">
        <f t="shared" si="21"/>
        <v>0</v>
      </c>
      <c r="Q160" s="147">
        <v>0</v>
      </c>
      <c r="R160" s="147">
        <f t="shared" si="22"/>
        <v>0</v>
      </c>
      <c r="S160" s="147">
        <v>0</v>
      </c>
      <c r="T160" s="148">
        <f t="shared" si="23"/>
        <v>0</v>
      </c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R160" s="149" t="s">
        <v>164</v>
      </c>
      <c r="AT160" s="149" t="s">
        <v>159</v>
      </c>
      <c r="AU160" s="149" t="s">
        <v>78</v>
      </c>
      <c r="AY160" s="17" t="s">
        <v>157</v>
      </c>
      <c r="BE160" s="150">
        <f t="shared" si="24"/>
        <v>0</v>
      </c>
      <c r="BF160" s="150">
        <f t="shared" si="25"/>
        <v>0</v>
      </c>
      <c r="BG160" s="150">
        <f t="shared" si="26"/>
        <v>0</v>
      </c>
      <c r="BH160" s="150">
        <f t="shared" si="27"/>
        <v>0</v>
      </c>
      <c r="BI160" s="150">
        <f t="shared" si="28"/>
        <v>0</v>
      </c>
      <c r="BJ160" s="17" t="s">
        <v>92</v>
      </c>
      <c r="BK160" s="150">
        <f t="shared" si="29"/>
        <v>0</v>
      </c>
      <c r="BL160" s="17" t="s">
        <v>164</v>
      </c>
      <c r="BM160" s="149" t="s">
        <v>1615</v>
      </c>
    </row>
    <row r="161" spans="1:65" s="209" customFormat="1" ht="16.5" customHeight="1" x14ac:dyDescent="0.2">
      <c r="A161" s="211"/>
      <c r="B161" s="215"/>
      <c r="C161" s="216"/>
      <c r="D161" s="216"/>
      <c r="E161" s="217"/>
      <c r="F161" s="198" t="s">
        <v>3079</v>
      </c>
      <c r="G161" s="219"/>
      <c r="H161" s="220"/>
      <c r="I161" s="143"/>
      <c r="J161" s="221"/>
      <c r="K161" s="218"/>
      <c r="L161" s="213"/>
      <c r="M161" s="145"/>
      <c r="N161" s="222"/>
      <c r="O161" s="53"/>
      <c r="P161" s="223"/>
      <c r="Q161" s="223"/>
      <c r="R161" s="223"/>
      <c r="S161" s="223"/>
      <c r="T161" s="224"/>
      <c r="U161" s="211"/>
      <c r="V161" s="211"/>
      <c r="W161" s="211"/>
      <c r="X161" s="211"/>
      <c r="Y161" s="211"/>
      <c r="Z161" s="211"/>
      <c r="AA161" s="211"/>
      <c r="AB161" s="211"/>
      <c r="AC161" s="211"/>
      <c r="AD161" s="211"/>
      <c r="AE161" s="211"/>
      <c r="AR161" s="225"/>
      <c r="AT161" s="225"/>
      <c r="AU161" s="225"/>
      <c r="AY161" s="210"/>
      <c r="BE161" s="226"/>
      <c r="BF161" s="226"/>
      <c r="BG161" s="226"/>
      <c r="BH161" s="226"/>
      <c r="BI161" s="226"/>
      <c r="BJ161" s="210"/>
      <c r="BK161" s="226"/>
      <c r="BL161" s="210"/>
      <c r="BM161" s="225"/>
    </row>
    <row r="162" spans="1:65" s="2" customFormat="1" ht="16.5" customHeight="1" x14ac:dyDescent="0.2">
      <c r="A162" s="32"/>
      <c r="B162" s="137"/>
      <c r="C162" s="138" t="s">
        <v>387</v>
      </c>
      <c r="D162" s="138" t="s">
        <v>159</v>
      </c>
      <c r="E162" s="139" t="s">
        <v>1616</v>
      </c>
      <c r="F162" s="140" t="s">
        <v>1617</v>
      </c>
      <c r="G162" s="141" t="s">
        <v>777</v>
      </c>
      <c r="H162" s="142">
        <v>7</v>
      </c>
      <c r="I162" s="143"/>
      <c r="J162" s="144">
        <f t="shared" si="20"/>
        <v>0</v>
      </c>
      <c r="K162" s="140" t="s">
        <v>3</v>
      </c>
      <c r="L162" s="207"/>
      <c r="M162" s="145" t="s">
        <v>3</v>
      </c>
      <c r="N162" s="146" t="s">
        <v>42</v>
      </c>
      <c r="O162" s="53"/>
      <c r="P162" s="147">
        <f t="shared" si="21"/>
        <v>0</v>
      </c>
      <c r="Q162" s="147">
        <v>0</v>
      </c>
      <c r="R162" s="147">
        <f t="shared" si="22"/>
        <v>0</v>
      </c>
      <c r="S162" s="147">
        <v>0</v>
      </c>
      <c r="T162" s="148">
        <f t="shared" si="23"/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164</v>
      </c>
      <c r="AT162" s="149" t="s">
        <v>159</v>
      </c>
      <c r="AU162" s="149" t="s">
        <v>78</v>
      </c>
      <c r="AY162" s="17" t="s">
        <v>157</v>
      </c>
      <c r="BE162" s="150">
        <f t="shared" si="24"/>
        <v>0</v>
      </c>
      <c r="BF162" s="150">
        <f t="shared" si="25"/>
        <v>0</v>
      </c>
      <c r="BG162" s="150">
        <f t="shared" si="26"/>
        <v>0</v>
      </c>
      <c r="BH162" s="150">
        <f t="shared" si="27"/>
        <v>0</v>
      </c>
      <c r="BI162" s="150">
        <f t="shared" si="28"/>
        <v>0</v>
      </c>
      <c r="BJ162" s="17" t="s">
        <v>92</v>
      </c>
      <c r="BK162" s="150">
        <f t="shared" si="29"/>
        <v>0</v>
      </c>
      <c r="BL162" s="17" t="s">
        <v>164</v>
      </c>
      <c r="BM162" s="149" t="s">
        <v>1618</v>
      </c>
    </row>
    <row r="163" spans="1:65" s="209" customFormat="1" ht="16.5" customHeight="1" x14ac:dyDescent="0.2">
      <c r="A163" s="211"/>
      <c r="B163" s="215"/>
      <c r="C163" s="216"/>
      <c r="D163" s="216"/>
      <c r="E163" s="217"/>
      <c r="F163" s="198" t="s">
        <v>3079</v>
      </c>
      <c r="G163" s="219"/>
      <c r="H163" s="220"/>
      <c r="I163" s="143"/>
      <c r="J163" s="221"/>
      <c r="K163" s="218"/>
      <c r="L163" s="213"/>
      <c r="M163" s="145"/>
      <c r="N163" s="222"/>
      <c r="O163" s="53"/>
      <c r="P163" s="223"/>
      <c r="Q163" s="223"/>
      <c r="R163" s="223"/>
      <c r="S163" s="223"/>
      <c r="T163" s="224"/>
      <c r="U163" s="211"/>
      <c r="V163" s="211"/>
      <c r="W163" s="211"/>
      <c r="X163" s="211"/>
      <c r="Y163" s="211"/>
      <c r="Z163" s="211"/>
      <c r="AA163" s="211"/>
      <c r="AB163" s="211"/>
      <c r="AC163" s="211"/>
      <c r="AD163" s="211"/>
      <c r="AE163" s="211"/>
      <c r="AR163" s="225"/>
      <c r="AT163" s="225"/>
      <c r="AU163" s="225"/>
      <c r="AY163" s="210"/>
      <c r="BE163" s="226"/>
      <c r="BF163" s="226"/>
      <c r="BG163" s="226"/>
      <c r="BH163" s="226"/>
      <c r="BI163" s="226"/>
      <c r="BJ163" s="210"/>
      <c r="BK163" s="226"/>
      <c r="BL163" s="210"/>
      <c r="BM163" s="225"/>
    </row>
    <row r="164" spans="1:65" s="2" customFormat="1" ht="16.5" customHeight="1" x14ac:dyDescent="0.2">
      <c r="A164" s="32"/>
      <c r="B164" s="137"/>
      <c r="C164" s="138" t="s">
        <v>392</v>
      </c>
      <c r="D164" s="138" t="s">
        <v>159</v>
      </c>
      <c r="E164" s="139" t="s">
        <v>1619</v>
      </c>
      <c r="F164" s="140" t="s">
        <v>1620</v>
      </c>
      <c r="G164" s="141" t="s">
        <v>777</v>
      </c>
      <c r="H164" s="142">
        <v>32</v>
      </c>
      <c r="I164" s="143"/>
      <c r="J164" s="144">
        <f t="shared" si="20"/>
        <v>0</v>
      </c>
      <c r="K164" s="140" t="s">
        <v>3</v>
      </c>
      <c r="L164" s="207"/>
      <c r="M164" s="145" t="s">
        <v>3</v>
      </c>
      <c r="N164" s="146" t="s">
        <v>42</v>
      </c>
      <c r="O164" s="53"/>
      <c r="P164" s="147">
        <f t="shared" si="21"/>
        <v>0</v>
      </c>
      <c r="Q164" s="147">
        <v>0</v>
      </c>
      <c r="R164" s="147">
        <f t="shared" si="22"/>
        <v>0</v>
      </c>
      <c r="S164" s="147">
        <v>0</v>
      </c>
      <c r="T164" s="148">
        <f t="shared" si="23"/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164</v>
      </c>
      <c r="AT164" s="149" t="s">
        <v>159</v>
      </c>
      <c r="AU164" s="149" t="s">
        <v>78</v>
      </c>
      <c r="AY164" s="17" t="s">
        <v>157</v>
      </c>
      <c r="BE164" s="150">
        <f t="shared" si="24"/>
        <v>0</v>
      </c>
      <c r="BF164" s="150">
        <f t="shared" si="25"/>
        <v>0</v>
      </c>
      <c r="BG164" s="150">
        <f t="shared" si="26"/>
        <v>0</v>
      </c>
      <c r="BH164" s="150">
        <f t="shared" si="27"/>
        <v>0</v>
      </c>
      <c r="BI164" s="150">
        <f t="shared" si="28"/>
        <v>0</v>
      </c>
      <c r="BJ164" s="17" t="s">
        <v>92</v>
      </c>
      <c r="BK164" s="150">
        <f t="shared" si="29"/>
        <v>0</v>
      </c>
      <c r="BL164" s="17" t="s">
        <v>164</v>
      </c>
      <c r="BM164" s="149" t="s">
        <v>1621</v>
      </c>
    </row>
    <row r="165" spans="1:65" s="209" customFormat="1" ht="16.5" customHeight="1" x14ac:dyDescent="0.2">
      <c r="A165" s="211"/>
      <c r="B165" s="215"/>
      <c r="C165" s="216"/>
      <c r="D165" s="216"/>
      <c r="E165" s="217"/>
      <c r="F165" s="198" t="s">
        <v>3079</v>
      </c>
      <c r="G165" s="219"/>
      <c r="H165" s="220"/>
      <c r="I165" s="143"/>
      <c r="J165" s="221"/>
      <c r="K165" s="218"/>
      <c r="L165" s="213"/>
      <c r="M165" s="145"/>
      <c r="N165" s="222"/>
      <c r="O165" s="53"/>
      <c r="P165" s="223"/>
      <c r="Q165" s="223"/>
      <c r="R165" s="223"/>
      <c r="S165" s="223"/>
      <c r="T165" s="224"/>
      <c r="U165" s="211"/>
      <c r="V165" s="211"/>
      <c r="W165" s="211"/>
      <c r="X165" s="211"/>
      <c r="Y165" s="211"/>
      <c r="Z165" s="211"/>
      <c r="AA165" s="211"/>
      <c r="AB165" s="211"/>
      <c r="AC165" s="211"/>
      <c r="AD165" s="211"/>
      <c r="AE165" s="211"/>
      <c r="AR165" s="225"/>
      <c r="AT165" s="225"/>
      <c r="AU165" s="225"/>
      <c r="AY165" s="210"/>
      <c r="BE165" s="226"/>
      <c r="BF165" s="226"/>
      <c r="BG165" s="226"/>
      <c r="BH165" s="226"/>
      <c r="BI165" s="226"/>
      <c r="BJ165" s="210"/>
      <c r="BK165" s="226"/>
      <c r="BL165" s="210"/>
      <c r="BM165" s="225"/>
    </row>
    <row r="166" spans="1:65" s="2" customFormat="1" ht="16.5" customHeight="1" x14ac:dyDescent="0.2">
      <c r="A166" s="32"/>
      <c r="B166" s="137"/>
      <c r="C166" s="138" t="s">
        <v>397</v>
      </c>
      <c r="D166" s="138" t="s">
        <v>159</v>
      </c>
      <c r="E166" s="139" t="s">
        <v>1622</v>
      </c>
      <c r="F166" s="140" t="s">
        <v>1623</v>
      </c>
      <c r="G166" s="141" t="s">
        <v>777</v>
      </c>
      <c r="H166" s="142">
        <v>7</v>
      </c>
      <c r="I166" s="143"/>
      <c r="J166" s="144">
        <f t="shared" si="20"/>
        <v>0</v>
      </c>
      <c r="K166" s="140" t="s">
        <v>3</v>
      </c>
      <c r="L166" s="207"/>
      <c r="M166" s="145" t="s">
        <v>3</v>
      </c>
      <c r="N166" s="146" t="s">
        <v>42</v>
      </c>
      <c r="O166" s="53"/>
      <c r="P166" s="147">
        <f t="shared" si="21"/>
        <v>0</v>
      </c>
      <c r="Q166" s="147">
        <v>0</v>
      </c>
      <c r="R166" s="147">
        <f t="shared" si="22"/>
        <v>0</v>
      </c>
      <c r="S166" s="147">
        <v>0</v>
      </c>
      <c r="T166" s="148">
        <f t="shared" si="23"/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164</v>
      </c>
      <c r="AT166" s="149" t="s">
        <v>159</v>
      </c>
      <c r="AU166" s="149" t="s">
        <v>78</v>
      </c>
      <c r="AY166" s="17" t="s">
        <v>157</v>
      </c>
      <c r="BE166" s="150">
        <f t="shared" si="24"/>
        <v>0</v>
      </c>
      <c r="BF166" s="150">
        <f t="shared" si="25"/>
        <v>0</v>
      </c>
      <c r="BG166" s="150">
        <f t="shared" si="26"/>
        <v>0</v>
      </c>
      <c r="BH166" s="150">
        <f t="shared" si="27"/>
        <v>0</v>
      </c>
      <c r="BI166" s="150">
        <f t="shared" si="28"/>
        <v>0</v>
      </c>
      <c r="BJ166" s="17" t="s">
        <v>92</v>
      </c>
      <c r="BK166" s="150">
        <f t="shared" si="29"/>
        <v>0</v>
      </c>
      <c r="BL166" s="17" t="s">
        <v>164</v>
      </c>
      <c r="BM166" s="149" t="s">
        <v>1624</v>
      </c>
    </row>
    <row r="167" spans="1:65" s="209" customFormat="1" ht="16.5" customHeight="1" x14ac:dyDescent="0.2">
      <c r="A167" s="211"/>
      <c r="B167" s="215"/>
      <c r="C167" s="216"/>
      <c r="D167" s="216"/>
      <c r="E167" s="217"/>
      <c r="F167" s="198" t="s">
        <v>3079</v>
      </c>
      <c r="G167" s="219"/>
      <c r="H167" s="220"/>
      <c r="I167" s="143"/>
      <c r="J167" s="221"/>
      <c r="K167" s="218"/>
      <c r="L167" s="213"/>
      <c r="M167" s="145"/>
      <c r="N167" s="222"/>
      <c r="O167" s="53"/>
      <c r="P167" s="223"/>
      <c r="Q167" s="223"/>
      <c r="R167" s="223"/>
      <c r="S167" s="223"/>
      <c r="T167" s="224"/>
      <c r="U167" s="211"/>
      <c r="V167" s="211"/>
      <c r="W167" s="211"/>
      <c r="X167" s="211"/>
      <c r="Y167" s="211"/>
      <c r="Z167" s="211"/>
      <c r="AA167" s="211"/>
      <c r="AB167" s="211"/>
      <c r="AC167" s="211"/>
      <c r="AD167" s="211"/>
      <c r="AE167" s="211"/>
      <c r="AR167" s="225"/>
      <c r="AT167" s="225"/>
      <c r="AU167" s="225"/>
      <c r="AY167" s="210"/>
      <c r="BE167" s="226"/>
      <c r="BF167" s="226"/>
      <c r="BG167" s="226"/>
      <c r="BH167" s="226"/>
      <c r="BI167" s="226"/>
      <c r="BJ167" s="210"/>
      <c r="BK167" s="226"/>
      <c r="BL167" s="210"/>
      <c r="BM167" s="225"/>
    </row>
    <row r="168" spans="1:65" s="2" customFormat="1" ht="16.5" customHeight="1" x14ac:dyDescent="0.2">
      <c r="A168" s="32"/>
      <c r="B168" s="137"/>
      <c r="C168" s="138" t="s">
        <v>402</v>
      </c>
      <c r="D168" s="138" t="s">
        <v>159</v>
      </c>
      <c r="E168" s="139" t="s">
        <v>1625</v>
      </c>
      <c r="F168" s="140" t="s">
        <v>1626</v>
      </c>
      <c r="G168" s="141" t="s">
        <v>777</v>
      </c>
      <c r="H168" s="142">
        <v>2</v>
      </c>
      <c r="I168" s="143"/>
      <c r="J168" s="144">
        <f t="shared" si="20"/>
        <v>0</v>
      </c>
      <c r="K168" s="140" t="s">
        <v>3</v>
      </c>
      <c r="L168" s="207"/>
      <c r="M168" s="145" t="s">
        <v>3</v>
      </c>
      <c r="N168" s="146" t="s">
        <v>42</v>
      </c>
      <c r="O168" s="53"/>
      <c r="P168" s="147">
        <f t="shared" si="21"/>
        <v>0</v>
      </c>
      <c r="Q168" s="147">
        <v>0</v>
      </c>
      <c r="R168" s="147">
        <f t="shared" si="22"/>
        <v>0</v>
      </c>
      <c r="S168" s="147">
        <v>0</v>
      </c>
      <c r="T168" s="148">
        <f t="shared" si="23"/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164</v>
      </c>
      <c r="AT168" s="149" t="s">
        <v>159</v>
      </c>
      <c r="AU168" s="149" t="s">
        <v>78</v>
      </c>
      <c r="AY168" s="17" t="s">
        <v>157</v>
      </c>
      <c r="BE168" s="150">
        <f t="shared" si="24"/>
        <v>0</v>
      </c>
      <c r="BF168" s="150">
        <f t="shared" si="25"/>
        <v>0</v>
      </c>
      <c r="BG168" s="150">
        <f t="shared" si="26"/>
        <v>0</v>
      </c>
      <c r="BH168" s="150">
        <f t="shared" si="27"/>
        <v>0</v>
      </c>
      <c r="BI168" s="150">
        <f t="shared" si="28"/>
        <v>0</v>
      </c>
      <c r="BJ168" s="17" t="s">
        <v>92</v>
      </c>
      <c r="BK168" s="150">
        <f t="shared" si="29"/>
        <v>0</v>
      </c>
      <c r="BL168" s="17" t="s">
        <v>164</v>
      </c>
      <c r="BM168" s="149" t="s">
        <v>1627</v>
      </c>
    </row>
    <row r="169" spans="1:65" s="209" customFormat="1" ht="16.5" customHeight="1" x14ac:dyDescent="0.2">
      <c r="A169" s="211"/>
      <c r="B169" s="215"/>
      <c r="C169" s="216"/>
      <c r="D169" s="216"/>
      <c r="E169" s="217"/>
      <c r="F169" s="198" t="s">
        <v>3079</v>
      </c>
      <c r="G169" s="219"/>
      <c r="H169" s="220"/>
      <c r="I169" s="143"/>
      <c r="J169" s="221"/>
      <c r="K169" s="218"/>
      <c r="L169" s="213"/>
      <c r="M169" s="145"/>
      <c r="N169" s="222"/>
      <c r="O169" s="53"/>
      <c r="P169" s="223"/>
      <c r="Q169" s="223"/>
      <c r="R169" s="223"/>
      <c r="S169" s="223"/>
      <c r="T169" s="224"/>
      <c r="U169" s="211"/>
      <c r="V169" s="211"/>
      <c r="W169" s="211"/>
      <c r="X169" s="211"/>
      <c r="Y169" s="211"/>
      <c r="Z169" s="211"/>
      <c r="AA169" s="211"/>
      <c r="AB169" s="211"/>
      <c r="AC169" s="211"/>
      <c r="AD169" s="211"/>
      <c r="AE169" s="211"/>
      <c r="AR169" s="225"/>
      <c r="AT169" s="225"/>
      <c r="AU169" s="225"/>
      <c r="AY169" s="210"/>
      <c r="BE169" s="226"/>
      <c r="BF169" s="226"/>
      <c r="BG169" s="226"/>
      <c r="BH169" s="226"/>
      <c r="BI169" s="226"/>
      <c r="BJ169" s="210"/>
      <c r="BK169" s="226"/>
      <c r="BL169" s="210"/>
      <c r="BM169" s="225"/>
    </row>
    <row r="170" spans="1:65" s="2" customFormat="1" ht="16.5" customHeight="1" x14ac:dyDescent="0.2">
      <c r="A170" s="32"/>
      <c r="B170" s="137"/>
      <c r="C170" s="138" t="s">
        <v>408</v>
      </c>
      <c r="D170" s="138" t="s">
        <v>159</v>
      </c>
      <c r="E170" s="139" t="s">
        <v>1628</v>
      </c>
      <c r="F170" s="140" t="s">
        <v>1629</v>
      </c>
      <c r="G170" s="141" t="s">
        <v>777</v>
      </c>
      <c r="H170" s="142">
        <v>10</v>
      </c>
      <c r="I170" s="143"/>
      <c r="J170" s="144">
        <f t="shared" si="20"/>
        <v>0</v>
      </c>
      <c r="K170" s="140" t="s">
        <v>3</v>
      </c>
      <c r="L170" s="207"/>
      <c r="M170" s="145" t="s">
        <v>3</v>
      </c>
      <c r="N170" s="146" t="s">
        <v>42</v>
      </c>
      <c r="O170" s="53"/>
      <c r="P170" s="147">
        <f t="shared" si="21"/>
        <v>0</v>
      </c>
      <c r="Q170" s="147">
        <v>0</v>
      </c>
      <c r="R170" s="147">
        <f t="shared" si="22"/>
        <v>0</v>
      </c>
      <c r="S170" s="147">
        <v>0</v>
      </c>
      <c r="T170" s="148">
        <f t="shared" si="23"/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164</v>
      </c>
      <c r="AT170" s="149" t="s">
        <v>159</v>
      </c>
      <c r="AU170" s="149" t="s">
        <v>78</v>
      </c>
      <c r="AY170" s="17" t="s">
        <v>157</v>
      </c>
      <c r="BE170" s="150">
        <f t="shared" si="24"/>
        <v>0</v>
      </c>
      <c r="BF170" s="150">
        <f t="shared" si="25"/>
        <v>0</v>
      </c>
      <c r="BG170" s="150">
        <f t="shared" si="26"/>
        <v>0</v>
      </c>
      <c r="BH170" s="150">
        <f t="shared" si="27"/>
        <v>0</v>
      </c>
      <c r="BI170" s="150">
        <f t="shared" si="28"/>
        <v>0</v>
      </c>
      <c r="BJ170" s="17" t="s">
        <v>92</v>
      </c>
      <c r="BK170" s="150">
        <f t="shared" si="29"/>
        <v>0</v>
      </c>
      <c r="BL170" s="17" t="s">
        <v>164</v>
      </c>
      <c r="BM170" s="149" t="s">
        <v>1630</v>
      </c>
    </row>
    <row r="171" spans="1:65" s="209" customFormat="1" ht="16.5" customHeight="1" x14ac:dyDescent="0.2">
      <c r="A171" s="211"/>
      <c r="B171" s="215"/>
      <c r="C171" s="216"/>
      <c r="D171" s="216"/>
      <c r="E171" s="217"/>
      <c r="F171" s="198" t="s">
        <v>3079</v>
      </c>
      <c r="G171" s="219"/>
      <c r="H171" s="220"/>
      <c r="I171" s="143"/>
      <c r="J171" s="221"/>
      <c r="K171" s="218"/>
      <c r="L171" s="213"/>
      <c r="M171" s="145"/>
      <c r="N171" s="222"/>
      <c r="O171" s="53"/>
      <c r="P171" s="223"/>
      <c r="Q171" s="223"/>
      <c r="R171" s="223"/>
      <c r="S171" s="223"/>
      <c r="T171" s="224"/>
      <c r="U171" s="211"/>
      <c r="V171" s="211"/>
      <c r="W171" s="211"/>
      <c r="X171" s="211"/>
      <c r="Y171" s="211"/>
      <c r="Z171" s="211"/>
      <c r="AA171" s="211"/>
      <c r="AB171" s="211"/>
      <c r="AC171" s="211"/>
      <c r="AD171" s="211"/>
      <c r="AE171" s="211"/>
      <c r="AR171" s="225"/>
      <c r="AT171" s="225"/>
      <c r="AU171" s="225"/>
      <c r="AY171" s="210"/>
      <c r="BE171" s="226"/>
      <c r="BF171" s="226"/>
      <c r="BG171" s="226"/>
      <c r="BH171" s="226"/>
      <c r="BI171" s="226"/>
      <c r="BJ171" s="210"/>
      <c r="BK171" s="226"/>
      <c r="BL171" s="210"/>
      <c r="BM171" s="225"/>
    </row>
    <row r="172" spans="1:65" s="2" customFormat="1" ht="16.5" customHeight="1" x14ac:dyDescent="0.2">
      <c r="A172" s="32"/>
      <c r="B172" s="137"/>
      <c r="C172" s="138" t="s">
        <v>415</v>
      </c>
      <c r="D172" s="138" t="s">
        <v>159</v>
      </c>
      <c r="E172" s="139" t="s">
        <v>1631</v>
      </c>
      <c r="F172" s="140" t="s">
        <v>1632</v>
      </c>
      <c r="G172" s="141" t="s">
        <v>777</v>
      </c>
      <c r="H172" s="142">
        <v>6</v>
      </c>
      <c r="I172" s="143"/>
      <c r="J172" s="144">
        <f t="shared" si="20"/>
        <v>0</v>
      </c>
      <c r="K172" s="140" t="s">
        <v>3</v>
      </c>
      <c r="L172" s="207"/>
      <c r="M172" s="145" t="s">
        <v>3</v>
      </c>
      <c r="N172" s="146" t="s">
        <v>42</v>
      </c>
      <c r="O172" s="53"/>
      <c r="P172" s="147">
        <f t="shared" si="21"/>
        <v>0</v>
      </c>
      <c r="Q172" s="147">
        <v>0</v>
      </c>
      <c r="R172" s="147">
        <f t="shared" si="22"/>
        <v>0</v>
      </c>
      <c r="S172" s="147">
        <v>0</v>
      </c>
      <c r="T172" s="148">
        <f t="shared" si="23"/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164</v>
      </c>
      <c r="AT172" s="149" t="s">
        <v>159</v>
      </c>
      <c r="AU172" s="149" t="s">
        <v>78</v>
      </c>
      <c r="AY172" s="17" t="s">
        <v>157</v>
      </c>
      <c r="BE172" s="150">
        <f t="shared" si="24"/>
        <v>0</v>
      </c>
      <c r="BF172" s="150">
        <f t="shared" si="25"/>
        <v>0</v>
      </c>
      <c r="BG172" s="150">
        <f t="shared" si="26"/>
        <v>0</v>
      </c>
      <c r="BH172" s="150">
        <f t="shared" si="27"/>
        <v>0</v>
      </c>
      <c r="BI172" s="150">
        <f t="shared" si="28"/>
        <v>0</v>
      </c>
      <c r="BJ172" s="17" t="s">
        <v>92</v>
      </c>
      <c r="BK172" s="150">
        <f t="shared" si="29"/>
        <v>0</v>
      </c>
      <c r="BL172" s="17" t="s">
        <v>164</v>
      </c>
      <c r="BM172" s="149" t="s">
        <v>1633</v>
      </c>
    </row>
    <row r="173" spans="1:65" s="209" customFormat="1" ht="16.5" customHeight="1" x14ac:dyDescent="0.2">
      <c r="A173" s="211"/>
      <c r="B173" s="215"/>
      <c r="C173" s="216"/>
      <c r="D173" s="216"/>
      <c r="E173" s="217"/>
      <c r="F173" s="198" t="s">
        <v>3079</v>
      </c>
      <c r="G173" s="219"/>
      <c r="H173" s="220"/>
      <c r="I173" s="143"/>
      <c r="J173" s="221"/>
      <c r="K173" s="218"/>
      <c r="L173" s="213"/>
      <c r="M173" s="145"/>
      <c r="N173" s="222"/>
      <c r="O173" s="53"/>
      <c r="P173" s="223"/>
      <c r="Q173" s="223"/>
      <c r="R173" s="223"/>
      <c r="S173" s="223"/>
      <c r="T173" s="224"/>
      <c r="U173" s="211"/>
      <c r="V173" s="211"/>
      <c r="W173" s="211"/>
      <c r="X173" s="211"/>
      <c r="Y173" s="211"/>
      <c r="Z173" s="211"/>
      <c r="AA173" s="211"/>
      <c r="AB173" s="211"/>
      <c r="AC173" s="211"/>
      <c r="AD173" s="211"/>
      <c r="AE173" s="211"/>
      <c r="AR173" s="225"/>
      <c r="AT173" s="225"/>
      <c r="AU173" s="225"/>
      <c r="AY173" s="210"/>
      <c r="BE173" s="226"/>
      <c r="BF173" s="226"/>
      <c r="BG173" s="226"/>
      <c r="BH173" s="226"/>
      <c r="BI173" s="226"/>
      <c r="BJ173" s="210"/>
      <c r="BK173" s="226"/>
      <c r="BL173" s="210"/>
      <c r="BM173" s="225"/>
    </row>
    <row r="174" spans="1:65" s="2" customFormat="1" ht="16.5" customHeight="1" x14ac:dyDescent="0.2">
      <c r="A174" s="32"/>
      <c r="B174" s="137"/>
      <c r="C174" s="138" t="s">
        <v>420</v>
      </c>
      <c r="D174" s="138" t="s">
        <v>159</v>
      </c>
      <c r="E174" s="139" t="s">
        <v>1634</v>
      </c>
      <c r="F174" s="140" t="s">
        <v>1635</v>
      </c>
      <c r="G174" s="141" t="s">
        <v>777</v>
      </c>
      <c r="H174" s="142">
        <v>2</v>
      </c>
      <c r="I174" s="143"/>
      <c r="J174" s="144">
        <f t="shared" si="20"/>
        <v>0</v>
      </c>
      <c r="K174" s="140" t="s">
        <v>3</v>
      </c>
      <c r="L174" s="207"/>
      <c r="M174" s="145" t="s">
        <v>3</v>
      </c>
      <c r="N174" s="146" t="s">
        <v>42</v>
      </c>
      <c r="O174" s="53"/>
      <c r="P174" s="147">
        <f t="shared" si="21"/>
        <v>0</v>
      </c>
      <c r="Q174" s="147">
        <v>0</v>
      </c>
      <c r="R174" s="147">
        <f t="shared" si="22"/>
        <v>0</v>
      </c>
      <c r="S174" s="147">
        <v>0</v>
      </c>
      <c r="T174" s="148">
        <f t="shared" si="23"/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164</v>
      </c>
      <c r="AT174" s="149" t="s">
        <v>159</v>
      </c>
      <c r="AU174" s="149" t="s">
        <v>78</v>
      </c>
      <c r="AY174" s="17" t="s">
        <v>157</v>
      </c>
      <c r="BE174" s="150">
        <f t="shared" si="24"/>
        <v>0</v>
      </c>
      <c r="BF174" s="150">
        <f t="shared" si="25"/>
        <v>0</v>
      </c>
      <c r="BG174" s="150">
        <f t="shared" si="26"/>
        <v>0</v>
      </c>
      <c r="BH174" s="150">
        <f t="shared" si="27"/>
        <v>0</v>
      </c>
      <c r="BI174" s="150">
        <f t="shared" si="28"/>
        <v>0</v>
      </c>
      <c r="BJ174" s="17" t="s">
        <v>92</v>
      </c>
      <c r="BK174" s="150">
        <f t="shared" si="29"/>
        <v>0</v>
      </c>
      <c r="BL174" s="17" t="s">
        <v>164</v>
      </c>
      <c r="BM174" s="149" t="s">
        <v>1636</v>
      </c>
    </row>
    <row r="175" spans="1:65" s="209" customFormat="1" ht="16.5" customHeight="1" x14ac:dyDescent="0.2">
      <c r="A175" s="211"/>
      <c r="B175" s="215"/>
      <c r="C175" s="216"/>
      <c r="D175" s="216"/>
      <c r="E175" s="217"/>
      <c r="F175" s="198" t="s">
        <v>3079</v>
      </c>
      <c r="G175" s="219"/>
      <c r="H175" s="220"/>
      <c r="I175" s="143"/>
      <c r="J175" s="221"/>
      <c r="K175" s="218"/>
      <c r="L175" s="213"/>
      <c r="M175" s="145"/>
      <c r="N175" s="222"/>
      <c r="O175" s="53"/>
      <c r="P175" s="223"/>
      <c r="Q175" s="223"/>
      <c r="R175" s="223"/>
      <c r="S175" s="223"/>
      <c r="T175" s="224"/>
      <c r="U175" s="211"/>
      <c r="V175" s="211"/>
      <c r="W175" s="211"/>
      <c r="X175" s="211"/>
      <c r="Y175" s="211"/>
      <c r="Z175" s="211"/>
      <c r="AA175" s="211"/>
      <c r="AB175" s="211"/>
      <c r="AC175" s="211"/>
      <c r="AD175" s="211"/>
      <c r="AE175" s="211"/>
      <c r="AR175" s="225"/>
      <c r="AT175" s="225"/>
      <c r="AU175" s="225"/>
      <c r="AY175" s="210"/>
      <c r="BE175" s="226"/>
      <c r="BF175" s="226"/>
      <c r="BG175" s="226"/>
      <c r="BH175" s="226"/>
      <c r="BI175" s="226"/>
      <c r="BJ175" s="210"/>
      <c r="BK175" s="226"/>
      <c r="BL175" s="210"/>
      <c r="BM175" s="225"/>
    </row>
    <row r="176" spans="1:65" s="2" customFormat="1" ht="16.5" customHeight="1" x14ac:dyDescent="0.2">
      <c r="A176" s="32"/>
      <c r="B176" s="137"/>
      <c r="C176" s="138" t="s">
        <v>425</v>
      </c>
      <c r="D176" s="138" t="s">
        <v>159</v>
      </c>
      <c r="E176" s="139" t="s">
        <v>1637</v>
      </c>
      <c r="F176" s="140" t="s">
        <v>1638</v>
      </c>
      <c r="G176" s="141" t="s">
        <v>777</v>
      </c>
      <c r="H176" s="142">
        <v>1</v>
      </c>
      <c r="I176" s="143"/>
      <c r="J176" s="144">
        <f t="shared" si="20"/>
        <v>0</v>
      </c>
      <c r="K176" s="140" t="s">
        <v>3</v>
      </c>
      <c r="L176" s="207"/>
      <c r="M176" s="145" t="s">
        <v>3</v>
      </c>
      <c r="N176" s="146" t="s">
        <v>42</v>
      </c>
      <c r="O176" s="53"/>
      <c r="P176" s="147">
        <f t="shared" si="21"/>
        <v>0</v>
      </c>
      <c r="Q176" s="147">
        <v>0</v>
      </c>
      <c r="R176" s="147">
        <f t="shared" si="22"/>
        <v>0</v>
      </c>
      <c r="S176" s="147">
        <v>0</v>
      </c>
      <c r="T176" s="148">
        <f t="shared" si="23"/>
        <v>0</v>
      </c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R176" s="149" t="s">
        <v>164</v>
      </c>
      <c r="AT176" s="149" t="s">
        <v>159</v>
      </c>
      <c r="AU176" s="149" t="s">
        <v>78</v>
      </c>
      <c r="AY176" s="17" t="s">
        <v>157</v>
      </c>
      <c r="BE176" s="150">
        <f t="shared" si="24"/>
        <v>0</v>
      </c>
      <c r="BF176" s="150">
        <f t="shared" si="25"/>
        <v>0</v>
      </c>
      <c r="BG176" s="150">
        <f t="shared" si="26"/>
        <v>0</v>
      </c>
      <c r="BH176" s="150">
        <f t="shared" si="27"/>
        <v>0</v>
      </c>
      <c r="BI176" s="150">
        <f t="shared" si="28"/>
        <v>0</v>
      </c>
      <c r="BJ176" s="17" t="s">
        <v>92</v>
      </c>
      <c r="BK176" s="150">
        <f t="shared" si="29"/>
        <v>0</v>
      </c>
      <c r="BL176" s="17" t="s">
        <v>164</v>
      </c>
      <c r="BM176" s="149" t="s">
        <v>1639</v>
      </c>
    </row>
    <row r="177" spans="1:65" s="209" customFormat="1" ht="16.5" customHeight="1" x14ac:dyDescent="0.2">
      <c r="A177" s="211"/>
      <c r="B177" s="215"/>
      <c r="C177" s="216"/>
      <c r="D177" s="216"/>
      <c r="E177" s="217"/>
      <c r="F177" s="198" t="s">
        <v>3079</v>
      </c>
      <c r="G177" s="219"/>
      <c r="H177" s="220"/>
      <c r="I177" s="143"/>
      <c r="J177" s="221"/>
      <c r="K177" s="218"/>
      <c r="L177" s="213"/>
      <c r="M177" s="145"/>
      <c r="N177" s="222"/>
      <c r="O177" s="53"/>
      <c r="P177" s="223"/>
      <c r="Q177" s="223"/>
      <c r="R177" s="223"/>
      <c r="S177" s="223"/>
      <c r="T177" s="224"/>
      <c r="U177" s="211"/>
      <c r="V177" s="211"/>
      <c r="W177" s="211"/>
      <c r="X177" s="211"/>
      <c r="Y177" s="211"/>
      <c r="Z177" s="211"/>
      <c r="AA177" s="211"/>
      <c r="AB177" s="211"/>
      <c r="AC177" s="211"/>
      <c r="AD177" s="211"/>
      <c r="AE177" s="211"/>
      <c r="AR177" s="225"/>
      <c r="AT177" s="225"/>
      <c r="AU177" s="225"/>
      <c r="AY177" s="210"/>
      <c r="BE177" s="226"/>
      <c r="BF177" s="226"/>
      <c r="BG177" s="226"/>
      <c r="BH177" s="226"/>
      <c r="BI177" s="226"/>
      <c r="BJ177" s="210"/>
      <c r="BK177" s="226"/>
      <c r="BL177" s="210"/>
      <c r="BM177" s="225"/>
    </row>
    <row r="178" spans="1:65" s="2" customFormat="1" ht="16.5" customHeight="1" x14ac:dyDescent="0.2">
      <c r="A178" s="32"/>
      <c r="B178" s="137"/>
      <c r="C178" s="138" t="s">
        <v>436</v>
      </c>
      <c r="D178" s="138" t="s">
        <v>159</v>
      </c>
      <c r="E178" s="139" t="s">
        <v>1640</v>
      </c>
      <c r="F178" s="140" t="s">
        <v>1641</v>
      </c>
      <c r="G178" s="141" t="s">
        <v>777</v>
      </c>
      <c r="H178" s="142">
        <v>9</v>
      </c>
      <c r="I178" s="143"/>
      <c r="J178" s="144">
        <f t="shared" si="20"/>
        <v>0</v>
      </c>
      <c r="K178" s="140" t="s">
        <v>3</v>
      </c>
      <c r="L178" s="207"/>
      <c r="M178" s="145" t="s">
        <v>3</v>
      </c>
      <c r="N178" s="146" t="s">
        <v>42</v>
      </c>
      <c r="O178" s="53"/>
      <c r="P178" s="147">
        <f t="shared" si="21"/>
        <v>0</v>
      </c>
      <c r="Q178" s="147">
        <v>0</v>
      </c>
      <c r="R178" s="147">
        <f t="shared" si="22"/>
        <v>0</v>
      </c>
      <c r="S178" s="147">
        <v>0</v>
      </c>
      <c r="T178" s="148">
        <f t="shared" si="23"/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164</v>
      </c>
      <c r="AT178" s="149" t="s">
        <v>159</v>
      </c>
      <c r="AU178" s="149" t="s">
        <v>78</v>
      </c>
      <c r="AY178" s="17" t="s">
        <v>157</v>
      </c>
      <c r="BE178" s="150">
        <f t="shared" si="24"/>
        <v>0</v>
      </c>
      <c r="BF178" s="150">
        <f t="shared" si="25"/>
        <v>0</v>
      </c>
      <c r="BG178" s="150">
        <f t="shared" si="26"/>
        <v>0</v>
      </c>
      <c r="BH178" s="150">
        <f t="shared" si="27"/>
        <v>0</v>
      </c>
      <c r="BI178" s="150">
        <f t="shared" si="28"/>
        <v>0</v>
      </c>
      <c r="BJ178" s="17" t="s">
        <v>92</v>
      </c>
      <c r="BK178" s="150">
        <f t="shared" si="29"/>
        <v>0</v>
      </c>
      <c r="BL178" s="17" t="s">
        <v>164</v>
      </c>
      <c r="BM178" s="149" t="s">
        <v>1642</v>
      </c>
    </row>
    <row r="179" spans="1:65" s="209" customFormat="1" ht="16.5" customHeight="1" x14ac:dyDescent="0.2">
      <c r="A179" s="211"/>
      <c r="B179" s="215"/>
      <c r="C179" s="216"/>
      <c r="D179" s="216"/>
      <c r="E179" s="217"/>
      <c r="F179" s="198" t="s">
        <v>3079</v>
      </c>
      <c r="G179" s="219"/>
      <c r="H179" s="220"/>
      <c r="I179" s="143"/>
      <c r="J179" s="221"/>
      <c r="K179" s="218"/>
      <c r="L179" s="213"/>
      <c r="M179" s="145"/>
      <c r="N179" s="222"/>
      <c r="O179" s="53"/>
      <c r="P179" s="223"/>
      <c r="Q179" s="223"/>
      <c r="R179" s="223"/>
      <c r="S179" s="223"/>
      <c r="T179" s="224"/>
      <c r="U179" s="211"/>
      <c r="V179" s="211"/>
      <c r="W179" s="211"/>
      <c r="X179" s="211"/>
      <c r="Y179" s="211"/>
      <c r="Z179" s="211"/>
      <c r="AA179" s="211"/>
      <c r="AB179" s="211"/>
      <c r="AC179" s="211"/>
      <c r="AD179" s="211"/>
      <c r="AE179" s="211"/>
      <c r="AR179" s="225"/>
      <c r="AT179" s="225"/>
      <c r="AU179" s="225"/>
      <c r="AY179" s="210"/>
      <c r="BE179" s="226"/>
      <c r="BF179" s="226"/>
      <c r="BG179" s="226"/>
      <c r="BH179" s="226"/>
      <c r="BI179" s="226"/>
      <c r="BJ179" s="210"/>
      <c r="BK179" s="226"/>
      <c r="BL179" s="210"/>
      <c r="BM179" s="225"/>
    </row>
    <row r="180" spans="1:65" s="2" customFormat="1" ht="16.5" customHeight="1" x14ac:dyDescent="0.2">
      <c r="A180" s="32"/>
      <c r="B180" s="137"/>
      <c r="C180" s="138" t="s">
        <v>444</v>
      </c>
      <c r="D180" s="138" t="s">
        <v>159</v>
      </c>
      <c r="E180" s="139" t="s">
        <v>1643</v>
      </c>
      <c r="F180" s="140" t="s">
        <v>1644</v>
      </c>
      <c r="G180" s="141" t="s">
        <v>777</v>
      </c>
      <c r="H180" s="142">
        <v>1</v>
      </c>
      <c r="I180" s="143"/>
      <c r="J180" s="144">
        <f t="shared" si="20"/>
        <v>0</v>
      </c>
      <c r="K180" s="140" t="s">
        <v>3</v>
      </c>
      <c r="L180" s="207"/>
      <c r="M180" s="145" t="s">
        <v>3</v>
      </c>
      <c r="N180" s="146" t="s">
        <v>42</v>
      </c>
      <c r="O180" s="53"/>
      <c r="P180" s="147">
        <f t="shared" si="21"/>
        <v>0</v>
      </c>
      <c r="Q180" s="147">
        <v>0</v>
      </c>
      <c r="R180" s="147">
        <f t="shared" si="22"/>
        <v>0</v>
      </c>
      <c r="S180" s="147">
        <v>0</v>
      </c>
      <c r="T180" s="148">
        <f t="shared" si="23"/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164</v>
      </c>
      <c r="AT180" s="149" t="s">
        <v>159</v>
      </c>
      <c r="AU180" s="149" t="s">
        <v>78</v>
      </c>
      <c r="AY180" s="17" t="s">
        <v>157</v>
      </c>
      <c r="BE180" s="150">
        <f t="shared" si="24"/>
        <v>0</v>
      </c>
      <c r="BF180" s="150">
        <f t="shared" si="25"/>
        <v>0</v>
      </c>
      <c r="BG180" s="150">
        <f t="shared" si="26"/>
        <v>0</v>
      </c>
      <c r="BH180" s="150">
        <f t="shared" si="27"/>
        <v>0</v>
      </c>
      <c r="BI180" s="150">
        <f t="shared" si="28"/>
        <v>0</v>
      </c>
      <c r="BJ180" s="17" t="s">
        <v>92</v>
      </c>
      <c r="BK180" s="150">
        <f t="shared" si="29"/>
        <v>0</v>
      </c>
      <c r="BL180" s="17" t="s">
        <v>164</v>
      </c>
      <c r="BM180" s="149" t="s">
        <v>1645</v>
      </c>
    </row>
    <row r="181" spans="1:65" s="209" customFormat="1" ht="16.5" customHeight="1" x14ac:dyDescent="0.2">
      <c r="A181" s="211"/>
      <c r="B181" s="215"/>
      <c r="C181" s="216"/>
      <c r="D181" s="216"/>
      <c r="E181" s="217"/>
      <c r="F181" s="198" t="s">
        <v>3079</v>
      </c>
      <c r="G181" s="219"/>
      <c r="H181" s="220"/>
      <c r="I181" s="143"/>
      <c r="J181" s="221"/>
      <c r="K181" s="218"/>
      <c r="L181" s="213"/>
      <c r="M181" s="145"/>
      <c r="N181" s="222"/>
      <c r="O181" s="53"/>
      <c r="P181" s="223"/>
      <c r="Q181" s="223"/>
      <c r="R181" s="223"/>
      <c r="S181" s="223"/>
      <c r="T181" s="224"/>
      <c r="U181" s="211"/>
      <c r="V181" s="211"/>
      <c r="W181" s="211"/>
      <c r="X181" s="211"/>
      <c r="Y181" s="211"/>
      <c r="Z181" s="211"/>
      <c r="AA181" s="211"/>
      <c r="AB181" s="211"/>
      <c r="AC181" s="211"/>
      <c r="AD181" s="211"/>
      <c r="AE181" s="211"/>
      <c r="AR181" s="225"/>
      <c r="AT181" s="225"/>
      <c r="AU181" s="225"/>
      <c r="AY181" s="210"/>
      <c r="BE181" s="226"/>
      <c r="BF181" s="226"/>
      <c r="BG181" s="226"/>
      <c r="BH181" s="226"/>
      <c r="BI181" s="226"/>
      <c r="BJ181" s="210"/>
      <c r="BK181" s="226"/>
      <c r="BL181" s="210"/>
      <c r="BM181" s="225"/>
    </row>
    <row r="182" spans="1:65" s="2" customFormat="1" ht="16.5" customHeight="1" x14ac:dyDescent="0.2">
      <c r="A182" s="32"/>
      <c r="B182" s="137"/>
      <c r="C182" s="138" t="s">
        <v>453</v>
      </c>
      <c r="D182" s="138" t="s">
        <v>159</v>
      </c>
      <c r="E182" s="139" t="s">
        <v>1646</v>
      </c>
      <c r="F182" s="140" t="s">
        <v>1647</v>
      </c>
      <c r="G182" s="141" t="s">
        <v>777</v>
      </c>
      <c r="H182" s="142">
        <v>1</v>
      </c>
      <c r="I182" s="143"/>
      <c r="J182" s="144">
        <f t="shared" si="20"/>
        <v>0</v>
      </c>
      <c r="K182" s="140" t="s">
        <v>3</v>
      </c>
      <c r="L182" s="207"/>
      <c r="M182" s="145" t="s">
        <v>3</v>
      </c>
      <c r="N182" s="146" t="s">
        <v>42</v>
      </c>
      <c r="O182" s="53"/>
      <c r="P182" s="147">
        <f t="shared" si="21"/>
        <v>0</v>
      </c>
      <c r="Q182" s="147">
        <v>0</v>
      </c>
      <c r="R182" s="147">
        <f t="shared" si="22"/>
        <v>0</v>
      </c>
      <c r="S182" s="147">
        <v>0</v>
      </c>
      <c r="T182" s="148">
        <f t="shared" si="23"/>
        <v>0</v>
      </c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 t="s">
        <v>164</v>
      </c>
      <c r="AT182" s="149" t="s">
        <v>159</v>
      </c>
      <c r="AU182" s="149" t="s">
        <v>78</v>
      </c>
      <c r="AY182" s="17" t="s">
        <v>157</v>
      </c>
      <c r="BE182" s="150">
        <f t="shared" si="24"/>
        <v>0</v>
      </c>
      <c r="BF182" s="150">
        <f t="shared" si="25"/>
        <v>0</v>
      </c>
      <c r="BG182" s="150">
        <f t="shared" si="26"/>
        <v>0</v>
      </c>
      <c r="BH182" s="150">
        <f t="shared" si="27"/>
        <v>0</v>
      </c>
      <c r="BI182" s="150">
        <f t="shared" si="28"/>
        <v>0</v>
      </c>
      <c r="BJ182" s="17" t="s">
        <v>92</v>
      </c>
      <c r="BK182" s="150">
        <f t="shared" si="29"/>
        <v>0</v>
      </c>
      <c r="BL182" s="17" t="s">
        <v>164</v>
      </c>
      <c r="BM182" s="149" t="s">
        <v>1648</v>
      </c>
    </row>
    <row r="183" spans="1:65" s="209" customFormat="1" ht="16.5" customHeight="1" x14ac:dyDescent="0.2">
      <c r="A183" s="211"/>
      <c r="B183" s="215"/>
      <c r="C183" s="216"/>
      <c r="D183" s="216"/>
      <c r="E183" s="217"/>
      <c r="F183" s="198" t="s">
        <v>3079</v>
      </c>
      <c r="G183" s="219"/>
      <c r="H183" s="220"/>
      <c r="I183" s="143"/>
      <c r="J183" s="221"/>
      <c r="K183" s="218"/>
      <c r="L183" s="213"/>
      <c r="M183" s="145"/>
      <c r="N183" s="222"/>
      <c r="O183" s="53"/>
      <c r="P183" s="223"/>
      <c r="Q183" s="223"/>
      <c r="R183" s="223"/>
      <c r="S183" s="223"/>
      <c r="T183" s="224"/>
      <c r="U183" s="211"/>
      <c r="V183" s="211"/>
      <c r="W183" s="211"/>
      <c r="X183" s="211"/>
      <c r="Y183" s="211"/>
      <c r="Z183" s="211"/>
      <c r="AA183" s="211"/>
      <c r="AB183" s="211"/>
      <c r="AC183" s="211"/>
      <c r="AD183" s="211"/>
      <c r="AE183" s="211"/>
      <c r="AR183" s="225"/>
      <c r="AT183" s="225"/>
      <c r="AU183" s="225"/>
      <c r="AY183" s="210"/>
      <c r="BE183" s="226"/>
      <c r="BF183" s="226"/>
      <c r="BG183" s="226"/>
      <c r="BH183" s="226"/>
      <c r="BI183" s="226"/>
      <c r="BJ183" s="210"/>
      <c r="BK183" s="226"/>
      <c r="BL183" s="210"/>
      <c r="BM183" s="225"/>
    </row>
    <row r="184" spans="1:65" s="2" customFormat="1" ht="16.5" customHeight="1" x14ac:dyDescent="0.2">
      <c r="A184" s="32"/>
      <c r="B184" s="137"/>
      <c r="C184" s="138" t="s">
        <v>465</v>
      </c>
      <c r="D184" s="138" t="s">
        <v>159</v>
      </c>
      <c r="E184" s="139" t="s">
        <v>1649</v>
      </c>
      <c r="F184" s="140" t="s">
        <v>1650</v>
      </c>
      <c r="G184" s="141" t="s">
        <v>777</v>
      </c>
      <c r="H184" s="142">
        <v>2</v>
      </c>
      <c r="I184" s="143"/>
      <c r="J184" s="144">
        <f t="shared" si="20"/>
        <v>0</v>
      </c>
      <c r="K184" s="140" t="s">
        <v>3</v>
      </c>
      <c r="L184" s="207"/>
      <c r="M184" s="145" t="s">
        <v>3</v>
      </c>
      <c r="N184" s="146" t="s">
        <v>42</v>
      </c>
      <c r="O184" s="53"/>
      <c r="P184" s="147">
        <f t="shared" si="21"/>
        <v>0</v>
      </c>
      <c r="Q184" s="147">
        <v>0</v>
      </c>
      <c r="R184" s="147">
        <f t="shared" si="22"/>
        <v>0</v>
      </c>
      <c r="S184" s="147">
        <v>0</v>
      </c>
      <c r="T184" s="148">
        <f t="shared" si="23"/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164</v>
      </c>
      <c r="AT184" s="149" t="s">
        <v>159</v>
      </c>
      <c r="AU184" s="149" t="s">
        <v>78</v>
      </c>
      <c r="AY184" s="17" t="s">
        <v>157</v>
      </c>
      <c r="BE184" s="150">
        <f t="shared" si="24"/>
        <v>0</v>
      </c>
      <c r="BF184" s="150">
        <f t="shared" si="25"/>
        <v>0</v>
      </c>
      <c r="BG184" s="150">
        <f t="shared" si="26"/>
        <v>0</v>
      </c>
      <c r="BH184" s="150">
        <f t="shared" si="27"/>
        <v>0</v>
      </c>
      <c r="BI184" s="150">
        <f t="shared" si="28"/>
        <v>0</v>
      </c>
      <c r="BJ184" s="17" t="s">
        <v>92</v>
      </c>
      <c r="BK184" s="150">
        <f t="shared" si="29"/>
        <v>0</v>
      </c>
      <c r="BL184" s="17" t="s">
        <v>164</v>
      </c>
      <c r="BM184" s="149" t="s">
        <v>1651</v>
      </c>
    </row>
    <row r="185" spans="1:65" s="209" customFormat="1" ht="16.5" customHeight="1" x14ac:dyDescent="0.2">
      <c r="A185" s="211"/>
      <c r="B185" s="215"/>
      <c r="C185" s="216"/>
      <c r="D185" s="216"/>
      <c r="E185" s="217"/>
      <c r="F185" s="198" t="s">
        <v>3079</v>
      </c>
      <c r="G185" s="219"/>
      <c r="H185" s="220"/>
      <c r="I185" s="143"/>
      <c r="J185" s="221"/>
      <c r="K185" s="218"/>
      <c r="L185" s="213"/>
      <c r="M185" s="145"/>
      <c r="N185" s="222"/>
      <c r="O185" s="53"/>
      <c r="P185" s="223"/>
      <c r="Q185" s="223"/>
      <c r="R185" s="223"/>
      <c r="S185" s="223"/>
      <c r="T185" s="224"/>
      <c r="U185" s="211"/>
      <c r="V185" s="211"/>
      <c r="W185" s="211"/>
      <c r="X185" s="211"/>
      <c r="Y185" s="211"/>
      <c r="Z185" s="211"/>
      <c r="AA185" s="211"/>
      <c r="AB185" s="211"/>
      <c r="AC185" s="211"/>
      <c r="AD185" s="211"/>
      <c r="AE185" s="211"/>
      <c r="AR185" s="225"/>
      <c r="AT185" s="225"/>
      <c r="AU185" s="225"/>
      <c r="AY185" s="210"/>
      <c r="BE185" s="226"/>
      <c r="BF185" s="226"/>
      <c r="BG185" s="226"/>
      <c r="BH185" s="226"/>
      <c r="BI185" s="226"/>
      <c r="BJ185" s="210"/>
      <c r="BK185" s="226"/>
      <c r="BL185" s="210"/>
      <c r="BM185" s="225"/>
    </row>
    <row r="186" spans="1:65" s="2" customFormat="1" ht="16.5" customHeight="1" x14ac:dyDescent="0.2">
      <c r="A186" s="32"/>
      <c r="B186" s="137"/>
      <c r="C186" s="138" t="s">
        <v>471</v>
      </c>
      <c r="D186" s="138" t="s">
        <v>159</v>
      </c>
      <c r="E186" s="139" t="s">
        <v>1652</v>
      </c>
      <c r="F186" s="140" t="s">
        <v>1653</v>
      </c>
      <c r="G186" s="141" t="s">
        <v>777</v>
      </c>
      <c r="H186" s="142">
        <v>12</v>
      </c>
      <c r="I186" s="143"/>
      <c r="J186" s="144">
        <f t="shared" si="20"/>
        <v>0</v>
      </c>
      <c r="K186" s="140" t="s">
        <v>3</v>
      </c>
      <c r="L186" s="207"/>
      <c r="M186" s="145" t="s">
        <v>3</v>
      </c>
      <c r="N186" s="146" t="s">
        <v>42</v>
      </c>
      <c r="O186" s="53"/>
      <c r="P186" s="147">
        <f t="shared" si="21"/>
        <v>0</v>
      </c>
      <c r="Q186" s="147">
        <v>0</v>
      </c>
      <c r="R186" s="147">
        <f t="shared" si="22"/>
        <v>0</v>
      </c>
      <c r="S186" s="147">
        <v>0</v>
      </c>
      <c r="T186" s="148">
        <f t="shared" si="23"/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164</v>
      </c>
      <c r="AT186" s="149" t="s">
        <v>159</v>
      </c>
      <c r="AU186" s="149" t="s">
        <v>78</v>
      </c>
      <c r="AY186" s="17" t="s">
        <v>157</v>
      </c>
      <c r="BE186" s="150">
        <f t="shared" si="24"/>
        <v>0</v>
      </c>
      <c r="BF186" s="150">
        <f t="shared" si="25"/>
        <v>0</v>
      </c>
      <c r="BG186" s="150">
        <f t="shared" si="26"/>
        <v>0</v>
      </c>
      <c r="BH186" s="150">
        <f t="shared" si="27"/>
        <v>0</v>
      </c>
      <c r="BI186" s="150">
        <f t="shared" si="28"/>
        <v>0</v>
      </c>
      <c r="BJ186" s="17" t="s">
        <v>92</v>
      </c>
      <c r="BK186" s="150">
        <f t="shared" si="29"/>
        <v>0</v>
      </c>
      <c r="BL186" s="17" t="s">
        <v>164</v>
      </c>
      <c r="BM186" s="149" t="s">
        <v>1654</v>
      </c>
    </row>
    <row r="187" spans="1:65" s="209" customFormat="1" ht="16.5" customHeight="1" x14ac:dyDescent="0.2">
      <c r="A187" s="211"/>
      <c r="B187" s="215"/>
      <c r="C187" s="216"/>
      <c r="D187" s="216"/>
      <c r="E187" s="217"/>
      <c r="F187" s="198" t="s">
        <v>3079</v>
      </c>
      <c r="G187" s="219"/>
      <c r="H187" s="220"/>
      <c r="I187" s="143"/>
      <c r="J187" s="221"/>
      <c r="K187" s="218"/>
      <c r="L187" s="213"/>
      <c r="M187" s="145"/>
      <c r="N187" s="222"/>
      <c r="O187" s="53"/>
      <c r="P187" s="223"/>
      <c r="Q187" s="223"/>
      <c r="R187" s="223"/>
      <c r="S187" s="223"/>
      <c r="T187" s="224"/>
      <c r="U187" s="211"/>
      <c r="V187" s="211"/>
      <c r="W187" s="211"/>
      <c r="X187" s="211"/>
      <c r="Y187" s="211"/>
      <c r="Z187" s="211"/>
      <c r="AA187" s="211"/>
      <c r="AB187" s="211"/>
      <c r="AC187" s="211"/>
      <c r="AD187" s="211"/>
      <c r="AE187" s="211"/>
      <c r="AR187" s="225"/>
      <c r="AT187" s="225"/>
      <c r="AU187" s="225"/>
      <c r="AY187" s="210"/>
      <c r="BE187" s="226"/>
      <c r="BF187" s="226"/>
      <c r="BG187" s="226"/>
      <c r="BH187" s="226"/>
      <c r="BI187" s="226"/>
      <c r="BJ187" s="210"/>
      <c r="BK187" s="226"/>
      <c r="BL187" s="210"/>
      <c r="BM187" s="225"/>
    </row>
    <row r="188" spans="1:65" s="2" customFormat="1" ht="16.5" customHeight="1" x14ac:dyDescent="0.2">
      <c r="A188" s="32"/>
      <c r="B188" s="137"/>
      <c r="C188" s="138" t="s">
        <v>477</v>
      </c>
      <c r="D188" s="138" t="s">
        <v>159</v>
      </c>
      <c r="E188" s="139" t="s">
        <v>1655</v>
      </c>
      <c r="F188" s="140" t="s">
        <v>1656</v>
      </c>
      <c r="G188" s="141" t="s">
        <v>777</v>
      </c>
      <c r="H188" s="142">
        <v>6</v>
      </c>
      <c r="I188" s="143"/>
      <c r="J188" s="144">
        <f t="shared" si="20"/>
        <v>0</v>
      </c>
      <c r="K188" s="140" t="s">
        <v>3</v>
      </c>
      <c r="L188" s="207"/>
      <c r="M188" s="145" t="s">
        <v>3</v>
      </c>
      <c r="N188" s="146" t="s">
        <v>42</v>
      </c>
      <c r="O188" s="53"/>
      <c r="P188" s="147">
        <f t="shared" si="21"/>
        <v>0</v>
      </c>
      <c r="Q188" s="147">
        <v>0</v>
      </c>
      <c r="R188" s="147">
        <f t="shared" si="22"/>
        <v>0</v>
      </c>
      <c r="S188" s="147">
        <v>0</v>
      </c>
      <c r="T188" s="148">
        <f t="shared" si="23"/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164</v>
      </c>
      <c r="AT188" s="149" t="s">
        <v>159</v>
      </c>
      <c r="AU188" s="149" t="s">
        <v>78</v>
      </c>
      <c r="AY188" s="17" t="s">
        <v>157</v>
      </c>
      <c r="BE188" s="150">
        <f t="shared" si="24"/>
        <v>0</v>
      </c>
      <c r="BF188" s="150">
        <f t="shared" si="25"/>
        <v>0</v>
      </c>
      <c r="BG188" s="150">
        <f t="shared" si="26"/>
        <v>0</v>
      </c>
      <c r="BH188" s="150">
        <f t="shared" si="27"/>
        <v>0</v>
      </c>
      <c r="BI188" s="150">
        <f t="shared" si="28"/>
        <v>0</v>
      </c>
      <c r="BJ188" s="17" t="s">
        <v>92</v>
      </c>
      <c r="BK188" s="150">
        <f t="shared" si="29"/>
        <v>0</v>
      </c>
      <c r="BL188" s="17" t="s">
        <v>164</v>
      </c>
      <c r="BM188" s="149" t="s">
        <v>1657</v>
      </c>
    </row>
    <row r="189" spans="1:65" s="209" customFormat="1" ht="16.5" customHeight="1" x14ac:dyDescent="0.2">
      <c r="A189" s="211"/>
      <c r="B189" s="215"/>
      <c r="C189" s="216"/>
      <c r="D189" s="216"/>
      <c r="E189" s="217"/>
      <c r="F189" s="198" t="s">
        <v>3079</v>
      </c>
      <c r="G189" s="219"/>
      <c r="H189" s="220"/>
      <c r="I189" s="143"/>
      <c r="J189" s="221"/>
      <c r="K189" s="218"/>
      <c r="L189" s="213"/>
      <c r="M189" s="145"/>
      <c r="N189" s="222"/>
      <c r="O189" s="53"/>
      <c r="P189" s="223"/>
      <c r="Q189" s="223"/>
      <c r="R189" s="223"/>
      <c r="S189" s="223"/>
      <c r="T189" s="224"/>
      <c r="U189" s="211"/>
      <c r="V189" s="211"/>
      <c r="W189" s="211"/>
      <c r="X189" s="211"/>
      <c r="Y189" s="211"/>
      <c r="Z189" s="211"/>
      <c r="AA189" s="211"/>
      <c r="AB189" s="211"/>
      <c r="AC189" s="211"/>
      <c r="AD189" s="211"/>
      <c r="AE189" s="211"/>
      <c r="AR189" s="225"/>
      <c r="AT189" s="225"/>
      <c r="AU189" s="225"/>
      <c r="AY189" s="210"/>
      <c r="BE189" s="226"/>
      <c r="BF189" s="226"/>
      <c r="BG189" s="226"/>
      <c r="BH189" s="226"/>
      <c r="BI189" s="226"/>
      <c r="BJ189" s="210"/>
      <c r="BK189" s="226"/>
      <c r="BL189" s="210"/>
      <c r="BM189" s="225"/>
    </row>
    <row r="190" spans="1:65" s="2" customFormat="1" ht="16.5" customHeight="1" x14ac:dyDescent="0.2">
      <c r="A190" s="32"/>
      <c r="B190" s="137"/>
      <c r="C190" s="138" t="s">
        <v>482</v>
      </c>
      <c r="D190" s="138" t="s">
        <v>159</v>
      </c>
      <c r="E190" s="139" t="s">
        <v>1658</v>
      </c>
      <c r="F190" s="140" t="s">
        <v>1659</v>
      </c>
      <c r="G190" s="141" t="s">
        <v>777</v>
      </c>
      <c r="H190" s="142">
        <v>18</v>
      </c>
      <c r="I190" s="143"/>
      <c r="J190" s="144">
        <f t="shared" si="20"/>
        <v>0</v>
      </c>
      <c r="K190" s="140" t="s">
        <v>3</v>
      </c>
      <c r="L190" s="207"/>
      <c r="M190" s="145" t="s">
        <v>3</v>
      </c>
      <c r="N190" s="146" t="s">
        <v>42</v>
      </c>
      <c r="O190" s="53"/>
      <c r="P190" s="147">
        <f t="shared" si="21"/>
        <v>0</v>
      </c>
      <c r="Q190" s="147">
        <v>0</v>
      </c>
      <c r="R190" s="147">
        <f t="shared" si="22"/>
        <v>0</v>
      </c>
      <c r="S190" s="147">
        <v>0</v>
      </c>
      <c r="T190" s="148">
        <f t="shared" si="23"/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164</v>
      </c>
      <c r="AT190" s="149" t="s">
        <v>159</v>
      </c>
      <c r="AU190" s="149" t="s">
        <v>78</v>
      </c>
      <c r="AY190" s="17" t="s">
        <v>157</v>
      </c>
      <c r="BE190" s="150">
        <f t="shared" si="24"/>
        <v>0</v>
      </c>
      <c r="BF190" s="150">
        <f t="shared" si="25"/>
        <v>0</v>
      </c>
      <c r="BG190" s="150">
        <f t="shared" si="26"/>
        <v>0</v>
      </c>
      <c r="BH190" s="150">
        <f t="shared" si="27"/>
        <v>0</v>
      </c>
      <c r="BI190" s="150">
        <f t="shared" si="28"/>
        <v>0</v>
      </c>
      <c r="BJ190" s="17" t="s">
        <v>92</v>
      </c>
      <c r="BK190" s="150">
        <f t="shared" si="29"/>
        <v>0</v>
      </c>
      <c r="BL190" s="17" t="s">
        <v>164</v>
      </c>
      <c r="BM190" s="149" t="s">
        <v>1660</v>
      </c>
    </row>
    <row r="191" spans="1:65" s="209" customFormat="1" ht="16.5" customHeight="1" x14ac:dyDescent="0.2">
      <c r="A191" s="211"/>
      <c r="B191" s="215"/>
      <c r="C191" s="216"/>
      <c r="D191" s="216"/>
      <c r="E191" s="217"/>
      <c r="F191" s="198" t="s">
        <v>3079</v>
      </c>
      <c r="G191" s="219"/>
      <c r="H191" s="220"/>
      <c r="I191" s="143"/>
      <c r="J191" s="221"/>
      <c r="K191" s="218"/>
      <c r="L191" s="213"/>
      <c r="M191" s="145"/>
      <c r="N191" s="222"/>
      <c r="O191" s="53"/>
      <c r="P191" s="223"/>
      <c r="Q191" s="223"/>
      <c r="R191" s="223"/>
      <c r="S191" s="223"/>
      <c r="T191" s="224"/>
      <c r="U191" s="211"/>
      <c r="V191" s="211"/>
      <c r="W191" s="211"/>
      <c r="X191" s="211"/>
      <c r="Y191" s="211"/>
      <c r="Z191" s="211"/>
      <c r="AA191" s="211"/>
      <c r="AB191" s="211"/>
      <c r="AC191" s="211"/>
      <c r="AD191" s="211"/>
      <c r="AE191" s="211"/>
      <c r="AR191" s="225"/>
      <c r="AT191" s="225"/>
      <c r="AU191" s="225"/>
      <c r="AY191" s="210"/>
      <c r="BE191" s="226"/>
      <c r="BF191" s="226"/>
      <c r="BG191" s="226"/>
      <c r="BH191" s="226"/>
      <c r="BI191" s="226"/>
      <c r="BJ191" s="210"/>
      <c r="BK191" s="226"/>
      <c r="BL191" s="210"/>
      <c r="BM191" s="225"/>
    </row>
    <row r="192" spans="1:65" s="2" customFormat="1" ht="16.5" customHeight="1" x14ac:dyDescent="0.2">
      <c r="A192" s="32"/>
      <c r="B192" s="137"/>
      <c r="C192" s="138" t="s">
        <v>487</v>
      </c>
      <c r="D192" s="138" t="s">
        <v>159</v>
      </c>
      <c r="E192" s="139" t="s">
        <v>1661</v>
      </c>
      <c r="F192" s="140" t="s">
        <v>1662</v>
      </c>
      <c r="G192" s="141" t="s">
        <v>777</v>
      </c>
      <c r="H192" s="142">
        <v>6</v>
      </c>
      <c r="I192" s="143"/>
      <c r="J192" s="144">
        <f t="shared" si="20"/>
        <v>0</v>
      </c>
      <c r="K192" s="140" t="s">
        <v>3</v>
      </c>
      <c r="L192" s="207"/>
      <c r="M192" s="145" t="s">
        <v>3</v>
      </c>
      <c r="N192" s="146" t="s">
        <v>42</v>
      </c>
      <c r="O192" s="53"/>
      <c r="P192" s="147">
        <f t="shared" si="21"/>
        <v>0</v>
      </c>
      <c r="Q192" s="147">
        <v>0</v>
      </c>
      <c r="R192" s="147">
        <f t="shared" si="22"/>
        <v>0</v>
      </c>
      <c r="S192" s="147">
        <v>0</v>
      </c>
      <c r="T192" s="148">
        <f t="shared" si="23"/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164</v>
      </c>
      <c r="AT192" s="149" t="s">
        <v>159</v>
      </c>
      <c r="AU192" s="149" t="s">
        <v>78</v>
      </c>
      <c r="AY192" s="17" t="s">
        <v>157</v>
      </c>
      <c r="BE192" s="150">
        <f t="shared" si="24"/>
        <v>0</v>
      </c>
      <c r="BF192" s="150">
        <f t="shared" si="25"/>
        <v>0</v>
      </c>
      <c r="BG192" s="150">
        <f t="shared" si="26"/>
        <v>0</v>
      </c>
      <c r="BH192" s="150">
        <f t="shared" si="27"/>
        <v>0</v>
      </c>
      <c r="BI192" s="150">
        <f t="shared" si="28"/>
        <v>0</v>
      </c>
      <c r="BJ192" s="17" t="s">
        <v>92</v>
      </c>
      <c r="BK192" s="150">
        <f t="shared" si="29"/>
        <v>0</v>
      </c>
      <c r="BL192" s="17" t="s">
        <v>164</v>
      </c>
      <c r="BM192" s="149" t="s">
        <v>1663</v>
      </c>
    </row>
    <row r="193" spans="1:65" s="209" customFormat="1" ht="16.5" customHeight="1" x14ac:dyDescent="0.2">
      <c r="A193" s="211"/>
      <c r="B193" s="215"/>
      <c r="C193" s="216"/>
      <c r="D193" s="216"/>
      <c r="E193" s="217"/>
      <c r="F193" s="198" t="s">
        <v>3079</v>
      </c>
      <c r="G193" s="219"/>
      <c r="H193" s="220"/>
      <c r="I193" s="143"/>
      <c r="J193" s="221"/>
      <c r="K193" s="218"/>
      <c r="L193" s="213"/>
      <c r="M193" s="145"/>
      <c r="N193" s="222"/>
      <c r="O193" s="53"/>
      <c r="P193" s="223"/>
      <c r="Q193" s="223"/>
      <c r="R193" s="223"/>
      <c r="S193" s="223"/>
      <c r="T193" s="224"/>
      <c r="U193" s="211"/>
      <c r="V193" s="211"/>
      <c r="W193" s="211"/>
      <c r="X193" s="211"/>
      <c r="Y193" s="211"/>
      <c r="Z193" s="211"/>
      <c r="AA193" s="211"/>
      <c r="AB193" s="211"/>
      <c r="AC193" s="211"/>
      <c r="AD193" s="211"/>
      <c r="AE193" s="211"/>
      <c r="AR193" s="225"/>
      <c r="AT193" s="225"/>
      <c r="AU193" s="225"/>
      <c r="AY193" s="210"/>
      <c r="BE193" s="226"/>
      <c r="BF193" s="226"/>
      <c r="BG193" s="226"/>
      <c r="BH193" s="226"/>
      <c r="BI193" s="226"/>
      <c r="BJ193" s="210"/>
      <c r="BK193" s="226"/>
      <c r="BL193" s="210"/>
      <c r="BM193" s="225"/>
    </row>
    <row r="194" spans="1:65" s="2" customFormat="1" ht="16.5" customHeight="1" x14ac:dyDescent="0.2">
      <c r="A194" s="32"/>
      <c r="B194" s="137"/>
      <c r="C194" s="138" t="s">
        <v>492</v>
      </c>
      <c r="D194" s="138" t="s">
        <v>159</v>
      </c>
      <c r="E194" s="139" t="s">
        <v>1664</v>
      </c>
      <c r="F194" s="140" t="s">
        <v>1665</v>
      </c>
      <c r="G194" s="141" t="s">
        <v>777</v>
      </c>
      <c r="H194" s="142">
        <v>4</v>
      </c>
      <c r="I194" s="143"/>
      <c r="J194" s="144">
        <f t="shared" si="20"/>
        <v>0</v>
      </c>
      <c r="K194" s="140" t="s">
        <v>3</v>
      </c>
      <c r="L194" s="207"/>
      <c r="M194" s="145" t="s">
        <v>3</v>
      </c>
      <c r="N194" s="146" t="s">
        <v>42</v>
      </c>
      <c r="O194" s="53"/>
      <c r="P194" s="147">
        <f t="shared" si="21"/>
        <v>0</v>
      </c>
      <c r="Q194" s="147">
        <v>0</v>
      </c>
      <c r="R194" s="147">
        <f t="shared" si="22"/>
        <v>0</v>
      </c>
      <c r="S194" s="147">
        <v>0</v>
      </c>
      <c r="T194" s="148">
        <f t="shared" si="23"/>
        <v>0</v>
      </c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R194" s="149" t="s">
        <v>164</v>
      </c>
      <c r="AT194" s="149" t="s">
        <v>159</v>
      </c>
      <c r="AU194" s="149" t="s">
        <v>78</v>
      </c>
      <c r="AY194" s="17" t="s">
        <v>157</v>
      </c>
      <c r="BE194" s="150">
        <f t="shared" si="24"/>
        <v>0</v>
      </c>
      <c r="BF194" s="150">
        <f t="shared" si="25"/>
        <v>0</v>
      </c>
      <c r="BG194" s="150">
        <f t="shared" si="26"/>
        <v>0</v>
      </c>
      <c r="BH194" s="150">
        <f t="shared" si="27"/>
        <v>0</v>
      </c>
      <c r="BI194" s="150">
        <f t="shared" si="28"/>
        <v>0</v>
      </c>
      <c r="BJ194" s="17" t="s">
        <v>92</v>
      </c>
      <c r="BK194" s="150">
        <f t="shared" si="29"/>
        <v>0</v>
      </c>
      <c r="BL194" s="17" t="s">
        <v>164</v>
      </c>
      <c r="BM194" s="149" t="s">
        <v>1666</v>
      </c>
    </row>
    <row r="195" spans="1:65" s="209" customFormat="1" ht="16.5" customHeight="1" x14ac:dyDescent="0.2">
      <c r="A195" s="211"/>
      <c r="B195" s="215"/>
      <c r="C195" s="216"/>
      <c r="D195" s="216"/>
      <c r="E195" s="217"/>
      <c r="F195" s="198" t="s">
        <v>3079</v>
      </c>
      <c r="G195" s="219"/>
      <c r="H195" s="220"/>
      <c r="I195" s="143"/>
      <c r="J195" s="221"/>
      <c r="K195" s="218"/>
      <c r="L195" s="213"/>
      <c r="M195" s="145"/>
      <c r="N195" s="222"/>
      <c r="O195" s="53"/>
      <c r="P195" s="223"/>
      <c r="Q195" s="223"/>
      <c r="R195" s="223"/>
      <c r="S195" s="223"/>
      <c r="T195" s="224"/>
      <c r="U195" s="211"/>
      <c r="V195" s="211"/>
      <c r="W195" s="211"/>
      <c r="X195" s="211"/>
      <c r="Y195" s="211"/>
      <c r="Z195" s="211"/>
      <c r="AA195" s="211"/>
      <c r="AB195" s="211"/>
      <c r="AC195" s="211"/>
      <c r="AD195" s="211"/>
      <c r="AE195" s="211"/>
      <c r="AR195" s="225"/>
      <c r="AT195" s="225"/>
      <c r="AU195" s="225"/>
      <c r="AY195" s="210"/>
      <c r="BE195" s="226"/>
      <c r="BF195" s="226"/>
      <c r="BG195" s="226"/>
      <c r="BH195" s="226"/>
      <c r="BI195" s="226"/>
      <c r="BJ195" s="210"/>
      <c r="BK195" s="226"/>
      <c r="BL195" s="210"/>
      <c r="BM195" s="225"/>
    </row>
    <row r="196" spans="1:65" s="2" customFormat="1" ht="16.5" customHeight="1" x14ac:dyDescent="0.2">
      <c r="A196" s="32"/>
      <c r="B196" s="137"/>
      <c r="C196" s="138" t="s">
        <v>497</v>
      </c>
      <c r="D196" s="138" t="s">
        <v>159</v>
      </c>
      <c r="E196" s="139" t="s">
        <v>1667</v>
      </c>
      <c r="F196" s="140" t="s">
        <v>1668</v>
      </c>
      <c r="G196" s="141" t="s">
        <v>777</v>
      </c>
      <c r="H196" s="142">
        <v>4</v>
      </c>
      <c r="I196" s="143"/>
      <c r="J196" s="144">
        <f t="shared" si="20"/>
        <v>0</v>
      </c>
      <c r="K196" s="140" t="s">
        <v>3</v>
      </c>
      <c r="L196" s="207"/>
      <c r="M196" s="145" t="s">
        <v>3</v>
      </c>
      <c r="N196" s="146" t="s">
        <v>42</v>
      </c>
      <c r="O196" s="53"/>
      <c r="P196" s="147">
        <f t="shared" si="21"/>
        <v>0</v>
      </c>
      <c r="Q196" s="147">
        <v>0</v>
      </c>
      <c r="R196" s="147">
        <f t="shared" si="22"/>
        <v>0</v>
      </c>
      <c r="S196" s="147">
        <v>0</v>
      </c>
      <c r="T196" s="148">
        <f t="shared" si="23"/>
        <v>0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 t="s">
        <v>164</v>
      </c>
      <c r="AT196" s="149" t="s">
        <v>159</v>
      </c>
      <c r="AU196" s="149" t="s">
        <v>78</v>
      </c>
      <c r="AY196" s="17" t="s">
        <v>157</v>
      </c>
      <c r="BE196" s="150">
        <f t="shared" si="24"/>
        <v>0</v>
      </c>
      <c r="BF196" s="150">
        <f t="shared" si="25"/>
        <v>0</v>
      </c>
      <c r="BG196" s="150">
        <f t="shared" si="26"/>
        <v>0</v>
      </c>
      <c r="BH196" s="150">
        <f t="shared" si="27"/>
        <v>0</v>
      </c>
      <c r="BI196" s="150">
        <f t="shared" si="28"/>
        <v>0</v>
      </c>
      <c r="BJ196" s="17" t="s">
        <v>92</v>
      </c>
      <c r="BK196" s="150">
        <f t="shared" si="29"/>
        <v>0</v>
      </c>
      <c r="BL196" s="17" t="s">
        <v>164</v>
      </c>
      <c r="BM196" s="149" t="s">
        <v>1669</v>
      </c>
    </row>
    <row r="197" spans="1:65" s="209" customFormat="1" ht="16.5" customHeight="1" x14ac:dyDescent="0.2">
      <c r="A197" s="211"/>
      <c r="B197" s="215"/>
      <c r="C197" s="216"/>
      <c r="D197" s="216"/>
      <c r="E197" s="217"/>
      <c r="F197" s="198" t="s">
        <v>3079</v>
      </c>
      <c r="G197" s="219"/>
      <c r="H197" s="220"/>
      <c r="I197" s="143"/>
      <c r="J197" s="221"/>
      <c r="K197" s="218"/>
      <c r="L197" s="213"/>
      <c r="M197" s="145"/>
      <c r="N197" s="222"/>
      <c r="O197" s="53"/>
      <c r="P197" s="223"/>
      <c r="Q197" s="223"/>
      <c r="R197" s="223"/>
      <c r="S197" s="223"/>
      <c r="T197" s="224"/>
      <c r="U197" s="211"/>
      <c r="V197" s="211"/>
      <c r="W197" s="211"/>
      <c r="X197" s="211"/>
      <c r="Y197" s="211"/>
      <c r="Z197" s="211"/>
      <c r="AA197" s="211"/>
      <c r="AB197" s="211"/>
      <c r="AC197" s="211"/>
      <c r="AD197" s="211"/>
      <c r="AE197" s="211"/>
      <c r="AR197" s="225"/>
      <c r="AT197" s="225"/>
      <c r="AU197" s="225"/>
      <c r="AY197" s="210"/>
      <c r="BE197" s="226"/>
      <c r="BF197" s="226"/>
      <c r="BG197" s="226"/>
      <c r="BH197" s="226"/>
      <c r="BI197" s="226"/>
      <c r="BJ197" s="210"/>
      <c r="BK197" s="226"/>
      <c r="BL197" s="210"/>
      <c r="BM197" s="225"/>
    </row>
    <row r="198" spans="1:65" s="2" customFormat="1" ht="16.5" customHeight="1" x14ac:dyDescent="0.2">
      <c r="A198" s="32"/>
      <c r="B198" s="137"/>
      <c r="C198" s="138" t="s">
        <v>504</v>
      </c>
      <c r="D198" s="138" t="s">
        <v>159</v>
      </c>
      <c r="E198" s="139" t="s">
        <v>1670</v>
      </c>
      <c r="F198" s="140" t="s">
        <v>1671</v>
      </c>
      <c r="G198" s="141" t="s">
        <v>777</v>
      </c>
      <c r="H198" s="142">
        <v>155</v>
      </c>
      <c r="I198" s="143"/>
      <c r="J198" s="144">
        <f t="shared" si="20"/>
        <v>0</v>
      </c>
      <c r="K198" s="140" t="s">
        <v>3</v>
      </c>
      <c r="L198" s="207"/>
      <c r="M198" s="145" t="s">
        <v>3</v>
      </c>
      <c r="N198" s="146" t="s">
        <v>42</v>
      </c>
      <c r="O198" s="53"/>
      <c r="P198" s="147">
        <f t="shared" si="21"/>
        <v>0</v>
      </c>
      <c r="Q198" s="147">
        <v>0</v>
      </c>
      <c r="R198" s="147">
        <f t="shared" si="22"/>
        <v>0</v>
      </c>
      <c r="S198" s="147">
        <v>0</v>
      </c>
      <c r="T198" s="148">
        <f t="shared" si="23"/>
        <v>0</v>
      </c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 t="s">
        <v>164</v>
      </c>
      <c r="AT198" s="149" t="s">
        <v>159</v>
      </c>
      <c r="AU198" s="149" t="s">
        <v>78</v>
      </c>
      <c r="AY198" s="17" t="s">
        <v>157</v>
      </c>
      <c r="BE198" s="150">
        <f t="shared" si="24"/>
        <v>0</v>
      </c>
      <c r="BF198" s="150">
        <f t="shared" si="25"/>
        <v>0</v>
      </c>
      <c r="BG198" s="150">
        <f t="shared" si="26"/>
        <v>0</v>
      </c>
      <c r="BH198" s="150">
        <f t="shared" si="27"/>
        <v>0</v>
      </c>
      <c r="BI198" s="150">
        <f t="shared" si="28"/>
        <v>0</v>
      </c>
      <c r="BJ198" s="17" t="s">
        <v>92</v>
      </c>
      <c r="BK198" s="150">
        <f t="shared" si="29"/>
        <v>0</v>
      </c>
      <c r="BL198" s="17" t="s">
        <v>164</v>
      </c>
      <c r="BM198" s="149" t="s">
        <v>1672</v>
      </c>
    </row>
    <row r="199" spans="1:65" s="209" customFormat="1" ht="16.5" customHeight="1" x14ac:dyDescent="0.2">
      <c r="A199" s="211"/>
      <c r="B199" s="215"/>
      <c r="C199" s="216"/>
      <c r="D199" s="216"/>
      <c r="E199" s="217"/>
      <c r="F199" s="198" t="s">
        <v>3079</v>
      </c>
      <c r="G199" s="219"/>
      <c r="H199" s="220"/>
      <c r="I199" s="143"/>
      <c r="J199" s="221"/>
      <c r="K199" s="218"/>
      <c r="L199" s="213"/>
      <c r="M199" s="145"/>
      <c r="N199" s="222"/>
      <c r="O199" s="53"/>
      <c r="P199" s="223"/>
      <c r="Q199" s="223"/>
      <c r="R199" s="223"/>
      <c r="S199" s="223"/>
      <c r="T199" s="224"/>
      <c r="U199" s="211"/>
      <c r="V199" s="211"/>
      <c r="W199" s="211"/>
      <c r="X199" s="211"/>
      <c r="Y199" s="211"/>
      <c r="Z199" s="211"/>
      <c r="AA199" s="211"/>
      <c r="AB199" s="211"/>
      <c r="AC199" s="211"/>
      <c r="AD199" s="211"/>
      <c r="AE199" s="211"/>
      <c r="AR199" s="225"/>
      <c r="AT199" s="225"/>
      <c r="AU199" s="225"/>
      <c r="AY199" s="210"/>
      <c r="BE199" s="226"/>
      <c r="BF199" s="226"/>
      <c r="BG199" s="226"/>
      <c r="BH199" s="226"/>
      <c r="BI199" s="226"/>
      <c r="BJ199" s="210"/>
      <c r="BK199" s="226"/>
      <c r="BL199" s="210"/>
      <c r="BM199" s="225"/>
    </row>
    <row r="200" spans="1:65" s="2" customFormat="1" ht="16.5" customHeight="1" x14ac:dyDescent="0.2">
      <c r="A200" s="32"/>
      <c r="B200" s="137"/>
      <c r="C200" s="138" t="s">
        <v>510</v>
      </c>
      <c r="D200" s="138" t="s">
        <v>159</v>
      </c>
      <c r="E200" s="139" t="s">
        <v>1673</v>
      </c>
      <c r="F200" s="140" t="s">
        <v>1674</v>
      </c>
      <c r="G200" s="141" t="s">
        <v>777</v>
      </c>
      <c r="H200" s="142">
        <v>46</v>
      </c>
      <c r="I200" s="143"/>
      <c r="J200" s="144">
        <f t="shared" si="20"/>
        <v>0</v>
      </c>
      <c r="K200" s="140" t="s">
        <v>3</v>
      </c>
      <c r="L200" s="207"/>
      <c r="M200" s="145" t="s">
        <v>3</v>
      </c>
      <c r="N200" s="146" t="s">
        <v>42</v>
      </c>
      <c r="O200" s="53"/>
      <c r="P200" s="147">
        <f t="shared" si="21"/>
        <v>0</v>
      </c>
      <c r="Q200" s="147">
        <v>0</v>
      </c>
      <c r="R200" s="147">
        <f t="shared" si="22"/>
        <v>0</v>
      </c>
      <c r="S200" s="147">
        <v>0</v>
      </c>
      <c r="T200" s="148">
        <f t="shared" si="23"/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164</v>
      </c>
      <c r="AT200" s="149" t="s">
        <v>159</v>
      </c>
      <c r="AU200" s="149" t="s">
        <v>78</v>
      </c>
      <c r="AY200" s="17" t="s">
        <v>157</v>
      </c>
      <c r="BE200" s="150">
        <f t="shared" si="24"/>
        <v>0</v>
      </c>
      <c r="BF200" s="150">
        <f t="shared" si="25"/>
        <v>0</v>
      </c>
      <c r="BG200" s="150">
        <f t="shared" si="26"/>
        <v>0</v>
      </c>
      <c r="BH200" s="150">
        <f t="shared" si="27"/>
        <v>0</v>
      </c>
      <c r="BI200" s="150">
        <f t="shared" si="28"/>
        <v>0</v>
      </c>
      <c r="BJ200" s="17" t="s">
        <v>92</v>
      </c>
      <c r="BK200" s="150">
        <f t="shared" si="29"/>
        <v>0</v>
      </c>
      <c r="BL200" s="17" t="s">
        <v>164</v>
      </c>
      <c r="BM200" s="149" t="s">
        <v>1675</v>
      </c>
    </row>
    <row r="201" spans="1:65" s="209" customFormat="1" ht="16.5" customHeight="1" x14ac:dyDescent="0.2">
      <c r="A201" s="211"/>
      <c r="B201" s="215"/>
      <c r="C201" s="216"/>
      <c r="D201" s="216"/>
      <c r="E201" s="217"/>
      <c r="F201" s="198" t="s">
        <v>3079</v>
      </c>
      <c r="G201" s="219"/>
      <c r="H201" s="220"/>
      <c r="I201" s="143"/>
      <c r="J201" s="221"/>
      <c r="K201" s="218"/>
      <c r="L201" s="213"/>
      <c r="M201" s="145"/>
      <c r="N201" s="222"/>
      <c r="O201" s="53"/>
      <c r="P201" s="223"/>
      <c r="Q201" s="223"/>
      <c r="R201" s="223"/>
      <c r="S201" s="223"/>
      <c r="T201" s="224"/>
      <c r="U201" s="211"/>
      <c r="V201" s="211"/>
      <c r="W201" s="211"/>
      <c r="X201" s="211"/>
      <c r="Y201" s="211"/>
      <c r="Z201" s="211"/>
      <c r="AA201" s="211"/>
      <c r="AB201" s="211"/>
      <c r="AC201" s="211"/>
      <c r="AD201" s="211"/>
      <c r="AE201" s="211"/>
      <c r="AR201" s="225"/>
      <c r="AT201" s="225"/>
      <c r="AU201" s="225"/>
      <c r="AY201" s="210"/>
      <c r="BE201" s="226"/>
      <c r="BF201" s="226"/>
      <c r="BG201" s="226"/>
      <c r="BH201" s="226"/>
      <c r="BI201" s="226"/>
      <c r="BJ201" s="210"/>
      <c r="BK201" s="226"/>
      <c r="BL201" s="210"/>
      <c r="BM201" s="225"/>
    </row>
    <row r="202" spans="1:65" s="2" customFormat="1" ht="16.5" customHeight="1" x14ac:dyDescent="0.2">
      <c r="A202" s="32"/>
      <c r="B202" s="137"/>
      <c r="C202" s="138" t="s">
        <v>516</v>
      </c>
      <c r="D202" s="138" t="s">
        <v>159</v>
      </c>
      <c r="E202" s="139" t="s">
        <v>1676</v>
      </c>
      <c r="F202" s="140" t="s">
        <v>1677</v>
      </c>
      <c r="G202" s="141" t="s">
        <v>777</v>
      </c>
      <c r="H202" s="142">
        <v>2</v>
      </c>
      <c r="I202" s="143"/>
      <c r="J202" s="144">
        <f t="shared" si="20"/>
        <v>0</v>
      </c>
      <c r="K202" s="140" t="s">
        <v>3</v>
      </c>
      <c r="L202" s="207"/>
      <c r="M202" s="145" t="s">
        <v>3</v>
      </c>
      <c r="N202" s="146" t="s">
        <v>42</v>
      </c>
      <c r="O202" s="53"/>
      <c r="P202" s="147">
        <f t="shared" si="21"/>
        <v>0</v>
      </c>
      <c r="Q202" s="147">
        <v>0</v>
      </c>
      <c r="R202" s="147">
        <f t="shared" si="22"/>
        <v>0</v>
      </c>
      <c r="S202" s="147">
        <v>0</v>
      </c>
      <c r="T202" s="148">
        <f t="shared" si="23"/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164</v>
      </c>
      <c r="AT202" s="149" t="s">
        <v>159</v>
      </c>
      <c r="AU202" s="149" t="s">
        <v>78</v>
      </c>
      <c r="AY202" s="17" t="s">
        <v>157</v>
      </c>
      <c r="BE202" s="150">
        <f t="shared" si="24"/>
        <v>0</v>
      </c>
      <c r="BF202" s="150">
        <f t="shared" si="25"/>
        <v>0</v>
      </c>
      <c r="BG202" s="150">
        <f t="shared" si="26"/>
        <v>0</v>
      </c>
      <c r="BH202" s="150">
        <f t="shared" si="27"/>
        <v>0</v>
      </c>
      <c r="BI202" s="150">
        <f t="shared" si="28"/>
        <v>0</v>
      </c>
      <c r="BJ202" s="17" t="s">
        <v>92</v>
      </c>
      <c r="BK202" s="150">
        <f t="shared" si="29"/>
        <v>0</v>
      </c>
      <c r="BL202" s="17" t="s">
        <v>164</v>
      </c>
      <c r="BM202" s="149" t="s">
        <v>1678</v>
      </c>
    </row>
    <row r="203" spans="1:65" s="209" customFormat="1" ht="16.5" customHeight="1" x14ac:dyDescent="0.2">
      <c r="A203" s="211"/>
      <c r="B203" s="215"/>
      <c r="C203" s="216"/>
      <c r="D203" s="216"/>
      <c r="E203" s="217"/>
      <c r="F203" s="198" t="s">
        <v>3079</v>
      </c>
      <c r="G203" s="219"/>
      <c r="H203" s="220"/>
      <c r="I203" s="143"/>
      <c r="J203" s="221"/>
      <c r="K203" s="218"/>
      <c r="L203" s="213"/>
      <c r="M203" s="145"/>
      <c r="N203" s="222"/>
      <c r="O203" s="53"/>
      <c r="P203" s="223"/>
      <c r="Q203" s="223"/>
      <c r="R203" s="223"/>
      <c r="S203" s="223"/>
      <c r="T203" s="224"/>
      <c r="U203" s="211"/>
      <c r="V203" s="211"/>
      <c r="W203" s="211"/>
      <c r="X203" s="211"/>
      <c r="Y203" s="211"/>
      <c r="Z203" s="211"/>
      <c r="AA203" s="211"/>
      <c r="AB203" s="211"/>
      <c r="AC203" s="211"/>
      <c r="AD203" s="211"/>
      <c r="AE203" s="211"/>
      <c r="AR203" s="225"/>
      <c r="AT203" s="225"/>
      <c r="AU203" s="225"/>
      <c r="AY203" s="210"/>
      <c r="BE203" s="226"/>
      <c r="BF203" s="226"/>
      <c r="BG203" s="226"/>
      <c r="BH203" s="226"/>
      <c r="BI203" s="226"/>
      <c r="BJ203" s="210"/>
      <c r="BK203" s="226"/>
      <c r="BL203" s="210"/>
      <c r="BM203" s="225"/>
    </row>
    <row r="204" spans="1:65" s="2" customFormat="1" ht="16.5" customHeight="1" x14ac:dyDescent="0.2">
      <c r="A204" s="32"/>
      <c r="B204" s="137"/>
      <c r="C204" s="138" t="s">
        <v>521</v>
      </c>
      <c r="D204" s="138" t="s">
        <v>159</v>
      </c>
      <c r="E204" s="139" t="s">
        <v>1679</v>
      </c>
      <c r="F204" s="140" t="s">
        <v>1680</v>
      </c>
      <c r="G204" s="141" t="s">
        <v>777</v>
      </c>
      <c r="H204" s="142">
        <v>7</v>
      </c>
      <c r="I204" s="143"/>
      <c r="J204" s="144">
        <f t="shared" si="20"/>
        <v>0</v>
      </c>
      <c r="K204" s="140" t="s">
        <v>3</v>
      </c>
      <c r="L204" s="207"/>
      <c r="M204" s="145" t="s">
        <v>3</v>
      </c>
      <c r="N204" s="146" t="s">
        <v>42</v>
      </c>
      <c r="O204" s="53"/>
      <c r="P204" s="147">
        <f t="shared" si="21"/>
        <v>0</v>
      </c>
      <c r="Q204" s="147">
        <v>0</v>
      </c>
      <c r="R204" s="147">
        <f t="shared" si="22"/>
        <v>0</v>
      </c>
      <c r="S204" s="147">
        <v>0</v>
      </c>
      <c r="T204" s="148">
        <f t="shared" si="23"/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164</v>
      </c>
      <c r="AT204" s="149" t="s">
        <v>159</v>
      </c>
      <c r="AU204" s="149" t="s">
        <v>78</v>
      </c>
      <c r="AY204" s="17" t="s">
        <v>157</v>
      </c>
      <c r="BE204" s="150">
        <f t="shared" si="24"/>
        <v>0</v>
      </c>
      <c r="BF204" s="150">
        <f t="shared" si="25"/>
        <v>0</v>
      </c>
      <c r="BG204" s="150">
        <f t="shared" si="26"/>
        <v>0</v>
      </c>
      <c r="BH204" s="150">
        <f t="shared" si="27"/>
        <v>0</v>
      </c>
      <c r="BI204" s="150">
        <f t="shared" si="28"/>
        <v>0</v>
      </c>
      <c r="BJ204" s="17" t="s">
        <v>92</v>
      </c>
      <c r="BK204" s="150">
        <f t="shared" si="29"/>
        <v>0</v>
      </c>
      <c r="BL204" s="17" t="s">
        <v>164</v>
      </c>
      <c r="BM204" s="149" t="s">
        <v>1681</v>
      </c>
    </row>
    <row r="205" spans="1:65" s="209" customFormat="1" ht="16.5" customHeight="1" x14ac:dyDescent="0.2">
      <c r="A205" s="211"/>
      <c r="B205" s="215"/>
      <c r="C205" s="216"/>
      <c r="D205" s="216"/>
      <c r="E205" s="217"/>
      <c r="F205" s="198" t="s">
        <v>3079</v>
      </c>
      <c r="G205" s="219"/>
      <c r="H205" s="220"/>
      <c r="I205" s="143"/>
      <c r="J205" s="221"/>
      <c r="K205" s="218"/>
      <c r="L205" s="213"/>
      <c r="M205" s="145"/>
      <c r="N205" s="222"/>
      <c r="O205" s="53"/>
      <c r="P205" s="223"/>
      <c r="Q205" s="223"/>
      <c r="R205" s="223"/>
      <c r="S205" s="223"/>
      <c r="T205" s="224"/>
      <c r="U205" s="211"/>
      <c r="V205" s="211"/>
      <c r="W205" s="211"/>
      <c r="X205" s="211"/>
      <c r="Y205" s="211"/>
      <c r="Z205" s="211"/>
      <c r="AA205" s="211"/>
      <c r="AB205" s="211"/>
      <c r="AC205" s="211"/>
      <c r="AD205" s="211"/>
      <c r="AE205" s="211"/>
      <c r="AR205" s="225"/>
      <c r="AT205" s="225"/>
      <c r="AU205" s="225"/>
      <c r="AY205" s="210"/>
      <c r="BE205" s="226"/>
      <c r="BF205" s="226"/>
      <c r="BG205" s="226"/>
      <c r="BH205" s="226"/>
      <c r="BI205" s="226"/>
      <c r="BJ205" s="210"/>
      <c r="BK205" s="226"/>
      <c r="BL205" s="210"/>
      <c r="BM205" s="225"/>
    </row>
    <row r="206" spans="1:65" s="2" customFormat="1" ht="16.5" customHeight="1" x14ac:dyDescent="0.2">
      <c r="A206" s="32"/>
      <c r="B206" s="137"/>
      <c r="C206" s="138" t="s">
        <v>526</v>
      </c>
      <c r="D206" s="138" t="s">
        <v>159</v>
      </c>
      <c r="E206" s="139" t="s">
        <v>1682</v>
      </c>
      <c r="F206" s="140" t="s">
        <v>1683</v>
      </c>
      <c r="G206" s="141" t="s">
        <v>777</v>
      </c>
      <c r="H206" s="142">
        <v>1</v>
      </c>
      <c r="I206" s="143"/>
      <c r="J206" s="144">
        <f t="shared" si="20"/>
        <v>0</v>
      </c>
      <c r="K206" s="140" t="s">
        <v>3</v>
      </c>
      <c r="L206" s="207"/>
      <c r="M206" s="145" t="s">
        <v>3</v>
      </c>
      <c r="N206" s="146" t="s">
        <v>42</v>
      </c>
      <c r="O206" s="53"/>
      <c r="P206" s="147">
        <f t="shared" si="21"/>
        <v>0</v>
      </c>
      <c r="Q206" s="147">
        <v>0</v>
      </c>
      <c r="R206" s="147">
        <f t="shared" si="22"/>
        <v>0</v>
      </c>
      <c r="S206" s="147">
        <v>0</v>
      </c>
      <c r="T206" s="148">
        <f t="shared" si="23"/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164</v>
      </c>
      <c r="AT206" s="149" t="s">
        <v>159</v>
      </c>
      <c r="AU206" s="149" t="s">
        <v>78</v>
      </c>
      <c r="AY206" s="17" t="s">
        <v>157</v>
      </c>
      <c r="BE206" s="150">
        <f t="shared" si="24"/>
        <v>0</v>
      </c>
      <c r="BF206" s="150">
        <f t="shared" si="25"/>
        <v>0</v>
      </c>
      <c r="BG206" s="150">
        <f t="shared" si="26"/>
        <v>0</v>
      </c>
      <c r="BH206" s="150">
        <f t="shared" si="27"/>
        <v>0</v>
      </c>
      <c r="BI206" s="150">
        <f t="shared" si="28"/>
        <v>0</v>
      </c>
      <c r="BJ206" s="17" t="s">
        <v>92</v>
      </c>
      <c r="BK206" s="150">
        <f t="shared" si="29"/>
        <v>0</v>
      </c>
      <c r="BL206" s="17" t="s">
        <v>164</v>
      </c>
      <c r="BM206" s="149" t="s">
        <v>1684</v>
      </c>
    </row>
    <row r="207" spans="1:65" s="209" customFormat="1" ht="16.5" customHeight="1" x14ac:dyDescent="0.2">
      <c r="A207" s="211"/>
      <c r="B207" s="215"/>
      <c r="C207" s="216"/>
      <c r="D207" s="216"/>
      <c r="E207" s="217"/>
      <c r="F207" s="198" t="s">
        <v>3079</v>
      </c>
      <c r="G207" s="219"/>
      <c r="H207" s="220"/>
      <c r="I207" s="143"/>
      <c r="J207" s="221"/>
      <c r="K207" s="218"/>
      <c r="L207" s="213"/>
      <c r="M207" s="145"/>
      <c r="N207" s="222"/>
      <c r="O207" s="53"/>
      <c r="P207" s="223"/>
      <c r="Q207" s="223"/>
      <c r="R207" s="223"/>
      <c r="S207" s="223"/>
      <c r="T207" s="224"/>
      <c r="U207" s="211"/>
      <c r="V207" s="211"/>
      <c r="W207" s="211"/>
      <c r="X207" s="211"/>
      <c r="Y207" s="211"/>
      <c r="Z207" s="211"/>
      <c r="AA207" s="211"/>
      <c r="AB207" s="211"/>
      <c r="AC207" s="211"/>
      <c r="AD207" s="211"/>
      <c r="AE207" s="211"/>
      <c r="AR207" s="225"/>
      <c r="AT207" s="225"/>
      <c r="AU207" s="225"/>
      <c r="AY207" s="210"/>
      <c r="BE207" s="226"/>
      <c r="BF207" s="226"/>
      <c r="BG207" s="226"/>
      <c r="BH207" s="226"/>
      <c r="BI207" s="226"/>
      <c r="BJ207" s="210"/>
      <c r="BK207" s="226"/>
      <c r="BL207" s="210"/>
      <c r="BM207" s="225"/>
    </row>
    <row r="208" spans="1:65" s="2" customFormat="1" ht="16.5" customHeight="1" x14ac:dyDescent="0.2">
      <c r="A208" s="32"/>
      <c r="B208" s="137"/>
      <c r="C208" s="138" t="s">
        <v>532</v>
      </c>
      <c r="D208" s="138" t="s">
        <v>159</v>
      </c>
      <c r="E208" s="139" t="s">
        <v>1685</v>
      </c>
      <c r="F208" s="140" t="s">
        <v>1686</v>
      </c>
      <c r="G208" s="141" t="s">
        <v>777</v>
      </c>
      <c r="H208" s="142">
        <v>14</v>
      </c>
      <c r="I208" s="143"/>
      <c r="J208" s="144">
        <f t="shared" si="20"/>
        <v>0</v>
      </c>
      <c r="K208" s="140" t="s">
        <v>3</v>
      </c>
      <c r="L208" s="207"/>
      <c r="M208" s="145" t="s">
        <v>3</v>
      </c>
      <c r="N208" s="146" t="s">
        <v>42</v>
      </c>
      <c r="O208" s="53"/>
      <c r="P208" s="147">
        <f t="shared" si="21"/>
        <v>0</v>
      </c>
      <c r="Q208" s="147">
        <v>0</v>
      </c>
      <c r="R208" s="147">
        <f t="shared" si="22"/>
        <v>0</v>
      </c>
      <c r="S208" s="147">
        <v>0</v>
      </c>
      <c r="T208" s="148">
        <f t="shared" si="23"/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164</v>
      </c>
      <c r="AT208" s="149" t="s">
        <v>159</v>
      </c>
      <c r="AU208" s="149" t="s">
        <v>78</v>
      </c>
      <c r="AY208" s="17" t="s">
        <v>157</v>
      </c>
      <c r="BE208" s="150">
        <f t="shared" si="24"/>
        <v>0</v>
      </c>
      <c r="BF208" s="150">
        <f t="shared" si="25"/>
        <v>0</v>
      </c>
      <c r="BG208" s="150">
        <f t="shared" si="26"/>
        <v>0</v>
      </c>
      <c r="BH208" s="150">
        <f t="shared" si="27"/>
        <v>0</v>
      </c>
      <c r="BI208" s="150">
        <f t="shared" si="28"/>
        <v>0</v>
      </c>
      <c r="BJ208" s="17" t="s">
        <v>92</v>
      </c>
      <c r="BK208" s="150">
        <f t="shared" si="29"/>
        <v>0</v>
      </c>
      <c r="BL208" s="17" t="s">
        <v>164</v>
      </c>
      <c r="BM208" s="149" t="s">
        <v>1687</v>
      </c>
    </row>
    <row r="209" spans="1:65" s="209" customFormat="1" ht="16.5" customHeight="1" x14ac:dyDescent="0.2">
      <c r="A209" s="211"/>
      <c r="B209" s="215"/>
      <c r="C209" s="216"/>
      <c r="D209" s="216"/>
      <c r="E209" s="217"/>
      <c r="F209" s="198" t="s">
        <v>3079</v>
      </c>
      <c r="G209" s="219"/>
      <c r="H209" s="220"/>
      <c r="I209" s="143"/>
      <c r="J209" s="221"/>
      <c r="K209" s="218"/>
      <c r="L209" s="213"/>
      <c r="M209" s="145"/>
      <c r="N209" s="222"/>
      <c r="O209" s="53"/>
      <c r="P209" s="223"/>
      <c r="Q209" s="223"/>
      <c r="R209" s="223"/>
      <c r="S209" s="223"/>
      <c r="T209" s="224"/>
      <c r="U209" s="211"/>
      <c r="V209" s="211"/>
      <c r="W209" s="211"/>
      <c r="X209" s="211"/>
      <c r="Y209" s="211"/>
      <c r="Z209" s="211"/>
      <c r="AA209" s="211"/>
      <c r="AB209" s="211"/>
      <c r="AC209" s="211"/>
      <c r="AD209" s="211"/>
      <c r="AE209" s="211"/>
      <c r="AR209" s="225"/>
      <c r="AT209" s="225"/>
      <c r="AU209" s="225"/>
      <c r="AY209" s="210"/>
      <c r="BE209" s="226"/>
      <c r="BF209" s="226"/>
      <c r="BG209" s="226"/>
      <c r="BH209" s="226"/>
      <c r="BI209" s="226"/>
      <c r="BJ209" s="210"/>
      <c r="BK209" s="226"/>
      <c r="BL209" s="210"/>
      <c r="BM209" s="225"/>
    </row>
    <row r="210" spans="1:65" s="2" customFormat="1" ht="16.5" customHeight="1" x14ac:dyDescent="0.2">
      <c r="A210" s="32"/>
      <c r="B210" s="137"/>
      <c r="C210" s="138" t="s">
        <v>537</v>
      </c>
      <c r="D210" s="138" t="s">
        <v>159</v>
      </c>
      <c r="E210" s="139" t="s">
        <v>1688</v>
      </c>
      <c r="F210" s="140" t="s">
        <v>1689</v>
      </c>
      <c r="G210" s="141" t="s">
        <v>777</v>
      </c>
      <c r="H210" s="142">
        <v>18</v>
      </c>
      <c r="I210" s="143"/>
      <c r="J210" s="144">
        <f t="shared" si="20"/>
        <v>0</v>
      </c>
      <c r="K210" s="140" t="s">
        <v>3</v>
      </c>
      <c r="L210" s="207"/>
      <c r="M210" s="145" t="s">
        <v>3</v>
      </c>
      <c r="N210" s="146" t="s">
        <v>42</v>
      </c>
      <c r="O210" s="53"/>
      <c r="P210" s="147">
        <f t="shared" si="21"/>
        <v>0</v>
      </c>
      <c r="Q210" s="147">
        <v>0</v>
      </c>
      <c r="R210" s="147">
        <f t="shared" si="22"/>
        <v>0</v>
      </c>
      <c r="S210" s="147">
        <v>0</v>
      </c>
      <c r="T210" s="148">
        <f t="shared" si="23"/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164</v>
      </c>
      <c r="AT210" s="149" t="s">
        <v>159</v>
      </c>
      <c r="AU210" s="149" t="s">
        <v>78</v>
      </c>
      <c r="AY210" s="17" t="s">
        <v>157</v>
      </c>
      <c r="BE210" s="150">
        <f t="shared" si="24"/>
        <v>0</v>
      </c>
      <c r="BF210" s="150">
        <f t="shared" si="25"/>
        <v>0</v>
      </c>
      <c r="BG210" s="150">
        <f t="shared" si="26"/>
        <v>0</v>
      </c>
      <c r="BH210" s="150">
        <f t="shared" si="27"/>
        <v>0</v>
      </c>
      <c r="BI210" s="150">
        <f t="shared" si="28"/>
        <v>0</v>
      </c>
      <c r="BJ210" s="17" t="s">
        <v>92</v>
      </c>
      <c r="BK210" s="150">
        <f t="shared" si="29"/>
        <v>0</v>
      </c>
      <c r="BL210" s="17" t="s">
        <v>164</v>
      </c>
      <c r="BM210" s="149" t="s">
        <v>1690</v>
      </c>
    </row>
    <row r="211" spans="1:65" s="209" customFormat="1" ht="16.5" customHeight="1" x14ac:dyDescent="0.2">
      <c r="A211" s="211"/>
      <c r="B211" s="215"/>
      <c r="C211" s="216"/>
      <c r="D211" s="216"/>
      <c r="E211" s="217"/>
      <c r="F211" s="198" t="s">
        <v>3079</v>
      </c>
      <c r="G211" s="219"/>
      <c r="H211" s="220"/>
      <c r="I211" s="143"/>
      <c r="J211" s="221"/>
      <c r="K211" s="218"/>
      <c r="L211" s="213"/>
      <c r="M211" s="145"/>
      <c r="N211" s="222"/>
      <c r="O211" s="53"/>
      <c r="P211" s="223"/>
      <c r="Q211" s="223"/>
      <c r="R211" s="223"/>
      <c r="S211" s="223"/>
      <c r="T211" s="224"/>
      <c r="U211" s="211"/>
      <c r="V211" s="211"/>
      <c r="W211" s="211"/>
      <c r="X211" s="211"/>
      <c r="Y211" s="211"/>
      <c r="Z211" s="211"/>
      <c r="AA211" s="211"/>
      <c r="AB211" s="211"/>
      <c r="AC211" s="211"/>
      <c r="AD211" s="211"/>
      <c r="AE211" s="211"/>
      <c r="AR211" s="225"/>
      <c r="AT211" s="225"/>
      <c r="AU211" s="225"/>
      <c r="AY211" s="210"/>
      <c r="BE211" s="226"/>
      <c r="BF211" s="226"/>
      <c r="BG211" s="226"/>
      <c r="BH211" s="226"/>
      <c r="BI211" s="226"/>
      <c r="BJ211" s="210"/>
      <c r="BK211" s="226"/>
      <c r="BL211" s="210"/>
      <c r="BM211" s="225"/>
    </row>
    <row r="212" spans="1:65" s="2" customFormat="1" ht="16.5" customHeight="1" x14ac:dyDescent="0.2">
      <c r="A212" s="32"/>
      <c r="B212" s="137"/>
      <c r="C212" s="138" t="s">
        <v>543</v>
      </c>
      <c r="D212" s="138" t="s">
        <v>159</v>
      </c>
      <c r="E212" s="139" t="s">
        <v>1691</v>
      </c>
      <c r="F212" s="140" t="s">
        <v>1692</v>
      </c>
      <c r="G212" s="141" t="s">
        <v>777</v>
      </c>
      <c r="H212" s="142">
        <v>14</v>
      </c>
      <c r="I212" s="143"/>
      <c r="J212" s="144">
        <f t="shared" si="20"/>
        <v>0</v>
      </c>
      <c r="K212" s="140" t="s">
        <v>3</v>
      </c>
      <c r="L212" s="207"/>
      <c r="M212" s="145" t="s">
        <v>3</v>
      </c>
      <c r="N212" s="146" t="s">
        <v>42</v>
      </c>
      <c r="O212" s="53"/>
      <c r="P212" s="147">
        <f t="shared" si="21"/>
        <v>0</v>
      </c>
      <c r="Q212" s="147">
        <v>0</v>
      </c>
      <c r="R212" s="147">
        <f t="shared" si="22"/>
        <v>0</v>
      </c>
      <c r="S212" s="147">
        <v>0</v>
      </c>
      <c r="T212" s="148">
        <f t="shared" si="23"/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164</v>
      </c>
      <c r="AT212" s="149" t="s">
        <v>159</v>
      </c>
      <c r="AU212" s="149" t="s">
        <v>78</v>
      </c>
      <c r="AY212" s="17" t="s">
        <v>157</v>
      </c>
      <c r="BE212" s="150">
        <f t="shared" si="24"/>
        <v>0</v>
      </c>
      <c r="BF212" s="150">
        <f t="shared" si="25"/>
        <v>0</v>
      </c>
      <c r="BG212" s="150">
        <f t="shared" si="26"/>
        <v>0</v>
      </c>
      <c r="BH212" s="150">
        <f t="shared" si="27"/>
        <v>0</v>
      </c>
      <c r="BI212" s="150">
        <f t="shared" si="28"/>
        <v>0</v>
      </c>
      <c r="BJ212" s="17" t="s">
        <v>92</v>
      </c>
      <c r="BK212" s="150">
        <f t="shared" si="29"/>
        <v>0</v>
      </c>
      <c r="BL212" s="17" t="s">
        <v>164</v>
      </c>
      <c r="BM212" s="149" t="s">
        <v>1693</v>
      </c>
    </row>
    <row r="213" spans="1:65" s="209" customFormat="1" ht="16.5" customHeight="1" x14ac:dyDescent="0.2">
      <c r="A213" s="211"/>
      <c r="B213" s="215"/>
      <c r="C213" s="216"/>
      <c r="D213" s="216"/>
      <c r="E213" s="217"/>
      <c r="F213" s="198" t="s">
        <v>3079</v>
      </c>
      <c r="G213" s="219"/>
      <c r="H213" s="220"/>
      <c r="I213" s="143"/>
      <c r="J213" s="221"/>
      <c r="K213" s="218"/>
      <c r="L213" s="213"/>
      <c r="M213" s="145"/>
      <c r="N213" s="222"/>
      <c r="O213" s="53"/>
      <c r="P213" s="223"/>
      <c r="Q213" s="223"/>
      <c r="R213" s="223"/>
      <c r="S213" s="223"/>
      <c r="T213" s="224"/>
      <c r="U213" s="211"/>
      <c r="V213" s="211"/>
      <c r="W213" s="211"/>
      <c r="X213" s="211"/>
      <c r="Y213" s="211"/>
      <c r="Z213" s="211"/>
      <c r="AA213" s="211"/>
      <c r="AB213" s="211"/>
      <c r="AC213" s="211"/>
      <c r="AD213" s="211"/>
      <c r="AE213" s="211"/>
      <c r="AR213" s="225"/>
      <c r="AT213" s="225"/>
      <c r="AU213" s="225"/>
      <c r="AY213" s="210"/>
      <c r="BE213" s="226"/>
      <c r="BF213" s="226"/>
      <c r="BG213" s="226"/>
      <c r="BH213" s="226"/>
      <c r="BI213" s="226"/>
      <c r="BJ213" s="210"/>
      <c r="BK213" s="226"/>
      <c r="BL213" s="210"/>
      <c r="BM213" s="225"/>
    </row>
    <row r="214" spans="1:65" s="2" customFormat="1" ht="16.5" customHeight="1" x14ac:dyDescent="0.2">
      <c r="A214" s="32"/>
      <c r="B214" s="137"/>
      <c r="C214" s="138" t="s">
        <v>414</v>
      </c>
      <c r="D214" s="138" t="s">
        <v>159</v>
      </c>
      <c r="E214" s="139" t="s">
        <v>1694</v>
      </c>
      <c r="F214" s="140" t="s">
        <v>1695</v>
      </c>
      <c r="G214" s="141" t="s">
        <v>777</v>
      </c>
      <c r="H214" s="142">
        <v>28</v>
      </c>
      <c r="I214" s="143"/>
      <c r="J214" s="144">
        <f t="shared" si="20"/>
        <v>0</v>
      </c>
      <c r="K214" s="140" t="s">
        <v>3</v>
      </c>
      <c r="L214" s="207"/>
      <c r="M214" s="145" t="s">
        <v>3</v>
      </c>
      <c r="N214" s="146" t="s">
        <v>42</v>
      </c>
      <c r="O214" s="53"/>
      <c r="P214" s="147">
        <f t="shared" si="21"/>
        <v>0</v>
      </c>
      <c r="Q214" s="147">
        <v>0</v>
      </c>
      <c r="R214" s="147">
        <f t="shared" si="22"/>
        <v>0</v>
      </c>
      <c r="S214" s="147">
        <v>0</v>
      </c>
      <c r="T214" s="148">
        <f t="shared" si="23"/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164</v>
      </c>
      <c r="AT214" s="149" t="s">
        <v>159</v>
      </c>
      <c r="AU214" s="149" t="s">
        <v>78</v>
      </c>
      <c r="AY214" s="17" t="s">
        <v>157</v>
      </c>
      <c r="BE214" s="150">
        <f t="shared" si="24"/>
        <v>0</v>
      </c>
      <c r="BF214" s="150">
        <f t="shared" si="25"/>
        <v>0</v>
      </c>
      <c r="BG214" s="150">
        <f t="shared" si="26"/>
        <v>0</v>
      </c>
      <c r="BH214" s="150">
        <f t="shared" si="27"/>
        <v>0</v>
      </c>
      <c r="BI214" s="150">
        <f t="shared" si="28"/>
        <v>0</v>
      </c>
      <c r="BJ214" s="17" t="s">
        <v>92</v>
      </c>
      <c r="BK214" s="150">
        <f t="shared" si="29"/>
        <v>0</v>
      </c>
      <c r="BL214" s="17" t="s">
        <v>164</v>
      </c>
      <c r="BM214" s="149" t="s">
        <v>1696</v>
      </c>
    </row>
    <row r="215" spans="1:65" s="209" customFormat="1" ht="16.5" customHeight="1" x14ac:dyDescent="0.2">
      <c r="A215" s="211"/>
      <c r="B215" s="215"/>
      <c r="C215" s="216"/>
      <c r="D215" s="216"/>
      <c r="E215" s="217"/>
      <c r="F215" s="198" t="s">
        <v>3079</v>
      </c>
      <c r="G215" s="219"/>
      <c r="H215" s="220"/>
      <c r="I215" s="143"/>
      <c r="J215" s="221"/>
      <c r="K215" s="218"/>
      <c r="L215" s="213"/>
      <c r="M215" s="145"/>
      <c r="N215" s="222"/>
      <c r="O215" s="53"/>
      <c r="P215" s="223"/>
      <c r="Q215" s="223"/>
      <c r="R215" s="223"/>
      <c r="S215" s="223"/>
      <c r="T215" s="224"/>
      <c r="U215" s="211"/>
      <c r="V215" s="211"/>
      <c r="W215" s="211"/>
      <c r="X215" s="211"/>
      <c r="Y215" s="211"/>
      <c r="Z215" s="211"/>
      <c r="AA215" s="211"/>
      <c r="AB215" s="211"/>
      <c r="AC215" s="211"/>
      <c r="AD215" s="211"/>
      <c r="AE215" s="211"/>
      <c r="AR215" s="225"/>
      <c r="AT215" s="225"/>
      <c r="AU215" s="225"/>
      <c r="AY215" s="210"/>
      <c r="BE215" s="226"/>
      <c r="BF215" s="226"/>
      <c r="BG215" s="226"/>
      <c r="BH215" s="226"/>
      <c r="BI215" s="226"/>
      <c r="BJ215" s="210"/>
      <c r="BK215" s="226"/>
      <c r="BL215" s="210"/>
      <c r="BM215" s="225"/>
    </row>
    <row r="216" spans="1:65" s="2" customFormat="1" ht="16.5" customHeight="1" x14ac:dyDescent="0.2">
      <c r="A216" s="32"/>
      <c r="B216" s="137"/>
      <c r="C216" s="138" t="s">
        <v>554</v>
      </c>
      <c r="D216" s="138" t="s">
        <v>159</v>
      </c>
      <c r="E216" s="139" t="s">
        <v>1697</v>
      </c>
      <c r="F216" s="140" t="s">
        <v>1698</v>
      </c>
      <c r="G216" s="141" t="s">
        <v>777</v>
      </c>
      <c r="H216" s="142">
        <v>5</v>
      </c>
      <c r="I216" s="143"/>
      <c r="J216" s="144">
        <f t="shared" si="20"/>
        <v>0</v>
      </c>
      <c r="K216" s="140" t="s">
        <v>3</v>
      </c>
      <c r="L216" s="207"/>
      <c r="M216" s="145" t="s">
        <v>3</v>
      </c>
      <c r="N216" s="146" t="s">
        <v>42</v>
      </c>
      <c r="O216" s="53"/>
      <c r="P216" s="147">
        <f t="shared" si="21"/>
        <v>0</v>
      </c>
      <c r="Q216" s="147">
        <v>0</v>
      </c>
      <c r="R216" s="147">
        <f t="shared" si="22"/>
        <v>0</v>
      </c>
      <c r="S216" s="147">
        <v>0</v>
      </c>
      <c r="T216" s="148">
        <f t="shared" si="23"/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164</v>
      </c>
      <c r="AT216" s="149" t="s">
        <v>159</v>
      </c>
      <c r="AU216" s="149" t="s">
        <v>78</v>
      </c>
      <c r="AY216" s="17" t="s">
        <v>157</v>
      </c>
      <c r="BE216" s="150">
        <f t="shared" si="24"/>
        <v>0</v>
      </c>
      <c r="BF216" s="150">
        <f t="shared" si="25"/>
        <v>0</v>
      </c>
      <c r="BG216" s="150">
        <f t="shared" si="26"/>
        <v>0</v>
      </c>
      <c r="BH216" s="150">
        <f t="shared" si="27"/>
        <v>0</v>
      </c>
      <c r="BI216" s="150">
        <f t="shared" si="28"/>
        <v>0</v>
      </c>
      <c r="BJ216" s="17" t="s">
        <v>92</v>
      </c>
      <c r="BK216" s="150">
        <f t="shared" si="29"/>
        <v>0</v>
      </c>
      <c r="BL216" s="17" t="s">
        <v>164</v>
      </c>
      <c r="BM216" s="149" t="s">
        <v>1699</v>
      </c>
    </row>
    <row r="217" spans="1:65" s="209" customFormat="1" ht="16.5" customHeight="1" x14ac:dyDescent="0.2">
      <c r="A217" s="211"/>
      <c r="B217" s="215"/>
      <c r="C217" s="216"/>
      <c r="D217" s="216"/>
      <c r="E217" s="217"/>
      <c r="F217" s="198" t="s">
        <v>3079</v>
      </c>
      <c r="G217" s="219"/>
      <c r="H217" s="220"/>
      <c r="I217" s="143"/>
      <c r="J217" s="221"/>
      <c r="K217" s="218"/>
      <c r="L217" s="213"/>
      <c r="M217" s="145"/>
      <c r="N217" s="222"/>
      <c r="O217" s="53"/>
      <c r="P217" s="223"/>
      <c r="Q217" s="223"/>
      <c r="R217" s="223"/>
      <c r="S217" s="223"/>
      <c r="T217" s="224"/>
      <c r="U217" s="211"/>
      <c r="V217" s="211"/>
      <c r="W217" s="211"/>
      <c r="X217" s="211"/>
      <c r="Y217" s="211"/>
      <c r="Z217" s="211"/>
      <c r="AA217" s="211"/>
      <c r="AB217" s="211"/>
      <c r="AC217" s="211"/>
      <c r="AD217" s="211"/>
      <c r="AE217" s="211"/>
      <c r="AR217" s="225"/>
      <c r="AT217" s="225"/>
      <c r="AU217" s="225"/>
      <c r="AY217" s="210"/>
      <c r="BE217" s="226"/>
      <c r="BF217" s="226"/>
      <c r="BG217" s="226"/>
      <c r="BH217" s="226"/>
      <c r="BI217" s="226"/>
      <c r="BJ217" s="210"/>
      <c r="BK217" s="226"/>
      <c r="BL217" s="210"/>
      <c r="BM217" s="225"/>
    </row>
    <row r="218" spans="1:65" s="2" customFormat="1" ht="16.5" customHeight="1" x14ac:dyDescent="0.2">
      <c r="A218" s="32"/>
      <c r="B218" s="137"/>
      <c r="C218" s="138" t="s">
        <v>560</v>
      </c>
      <c r="D218" s="138" t="s">
        <v>159</v>
      </c>
      <c r="E218" s="139" t="s">
        <v>1700</v>
      </c>
      <c r="F218" s="140" t="s">
        <v>1701</v>
      </c>
      <c r="G218" s="141" t="s">
        <v>777</v>
      </c>
      <c r="H218" s="142">
        <v>3</v>
      </c>
      <c r="I218" s="143"/>
      <c r="J218" s="144">
        <f t="shared" si="20"/>
        <v>0</v>
      </c>
      <c r="K218" s="140" t="s">
        <v>3</v>
      </c>
      <c r="L218" s="207"/>
      <c r="M218" s="145" t="s">
        <v>3</v>
      </c>
      <c r="N218" s="146" t="s">
        <v>42</v>
      </c>
      <c r="O218" s="53"/>
      <c r="P218" s="147">
        <f t="shared" si="21"/>
        <v>0</v>
      </c>
      <c r="Q218" s="147">
        <v>0</v>
      </c>
      <c r="R218" s="147">
        <f t="shared" si="22"/>
        <v>0</v>
      </c>
      <c r="S218" s="147">
        <v>0</v>
      </c>
      <c r="T218" s="148">
        <f t="shared" si="2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164</v>
      </c>
      <c r="AT218" s="149" t="s">
        <v>159</v>
      </c>
      <c r="AU218" s="149" t="s">
        <v>78</v>
      </c>
      <c r="AY218" s="17" t="s">
        <v>157</v>
      </c>
      <c r="BE218" s="150">
        <f t="shared" si="24"/>
        <v>0</v>
      </c>
      <c r="BF218" s="150">
        <f t="shared" si="25"/>
        <v>0</v>
      </c>
      <c r="BG218" s="150">
        <f t="shared" si="26"/>
        <v>0</v>
      </c>
      <c r="BH218" s="150">
        <f t="shared" si="27"/>
        <v>0</v>
      </c>
      <c r="BI218" s="150">
        <f t="shared" si="28"/>
        <v>0</v>
      </c>
      <c r="BJ218" s="17" t="s">
        <v>92</v>
      </c>
      <c r="BK218" s="150">
        <f t="shared" si="29"/>
        <v>0</v>
      </c>
      <c r="BL218" s="17" t="s">
        <v>164</v>
      </c>
      <c r="BM218" s="149" t="s">
        <v>1702</v>
      </c>
    </row>
    <row r="219" spans="1:65" s="209" customFormat="1" ht="16.5" customHeight="1" x14ac:dyDescent="0.2">
      <c r="A219" s="211"/>
      <c r="B219" s="215"/>
      <c r="C219" s="216"/>
      <c r="D219" s="216"/>
      <c r="E219" s="217"/>
      <c r="F219" s="198" t="s">
        <v>3079</v>
      </c>
      <c r="G219" s="219"/>
      <c r="H219" s="220"/>
      <c r="I219" s="143"/>
      <c r="J219" s="221"/>
      <c r="K219" s="218"/>
      <c r="L219" s="213"/>
      <c r="M219" s="145"/>
      <c r="N219" s="222"/>
      <c r="O219" s="53"/>
      <c r="P219" s="223"/>
      <c r="Q219" s="223"/>
      <c r="R219" s="223"/>
      <c r="S219" s="223"/>
      <c r="T219" s="224"/>
      <c r="U219" s="211"/>
      <c r="V219" s="211"/>
      <c r="W219" s="211"/>
      <c r="X219" s="211"/>
      <c r="Y219" s="211"/>
      <c r="Z219" s="211"/>
      <c r="AA219" s="211"/>
      <c r="AB219" s="211"/>
      <c r="AC219" s="211"/>
      <c r="AD219" s="211"/>
      <c r="AE219" s="211"/>
      <c r="AR219" s="225"/>
      <c r="AT219" s="225"/>
      <c r="AU219" s="225"/>
      <c r="AY219" s="210"/>
      <c r="BE219" s="226"/>
      <c r="BF219" s="226"/>
      <c r="BG219" s="226"/>
      <c r="BH219" s="226"/>
      <c r="BI219" s="226"/>
      <c r="BJ219" s="210"/>
      <c r="BK219" s="226"/>
      <c r="BL219" s="210"/>
      <c r="BM219" s="225"/>
    </row>
    <row r="220" spans="1:65" s="2" customFormat="1" ht="16.5" customHeight="1" x14ac:dyDescent="0.2">
      <c r="A220" s="32"/>
      <c r="B220" s="137"/>
      <c r="C220" s="138" t="s">
        <v>566</v>
      </c>
      <c r="D220" s="138" t="s">
        <v>159</v>
      </c>
      <c r="E220" s="139" t="s">
        <v>1703</v>
      </c>
      <c r="F220" s="140" t="s">
        <v>1704</v>
      </c>
      <c r="G220" s="141" t="s">
        <v>777</v>
      </c>
      <c r="H220" s="142">
        <v>2</v>
      </c>
      <c r="I220" s="143"/>
      <c r="J220" s="144">
        <f t="shared" si="20"/>
        <v>0</v>
      </c>
      <c r="K220" s="140" t="s">
        <v>3</v>
      </c>
      <c r="L220" s="207"/>
      <c r="M220" s="145" t="s">
        <v>3</v>
      </c>
      <c r="N220" s="146" t="s">
        <v>42</v>
      </c>
      <c r="O220" s="53"/>
      <c r="P220" s="147">
        <f t="shared" si="21"/>
        <v>0</v>
      </c>
      <c r="Q220" s="147">
        <v>0</v>
      </c>
      <c r="R220" s="147">
        <f t="shared" si="22"/>
        <v>0</v>
      </c>
      <c r="S220" s="147">
        <v>0</v>
      </c>
      <c r="T220" s="148">
        <f t="shared" si="23"/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164</v>
      </c>
      <c r="AT220" s="149" t="s">
        <v>159</v>
      </c>
      <c r="AU220" s="149" t="s">
        <v>78</v>
      </c>
      <c r="AY220" s="17" t="s">
        <v>157</v>
      </c>
      <c r="BE220" s="150">
        <f t="shared" si="24"/>
        <v>0</v>
      </c>
      <c r="BF220" s="150">
        <f t="shared" si="25"/>
        <v>0</v>
      </c>
      <c r="BG220" s="150">
        <f t="shared" si="26"/>
        <v>0</v>
      </c>
      <c r="BH220" s="150">
        <f t="shared" si="27"/>
        <v>0</v>
      </c>
      <c r="BI220" s="150">
        <f t="shared" si="28"/>
        <v>0</v>
      </c>
      <c r="BJ220" s="17" t="s">
        <v>92</v>
      </c>
      <c r="BK220" s="150">
        <f t="shared" si="29"/>
        <v>0</v>
      </c>
      <c r="BL220" s="17" t="s">
        <v>164</v>
      </c>
      <c r="BM220" s="149" t="s">
        <v>1705</v>
      </c>
    </row>
    <row r="221" spans="1:65" s="209" customFormat="1" ht="16.5" customHeight="1" x14ac:dyDescent="0.2">
      <c r="A221" s="211"/>
      <c r="B221" s="215"/>
      <c r="C221" s="216"/>
      <c r="D221" s="216"/>
      <c r="E221" s="217"/>
      <c r="F221" s="198" t="s">
        <v>3079</v>
      </c>
      <c r="G221" s="219"/>
      <c r="H221" s="220"/>
      <c r="I221" s="143"/>
      <c r="J221" s="221"/>
      <c r="K221" s="218"/>
      <c r="L221" s="213"/>
      <c r="M221" s="145"/>
      <c r="N221" s="222"/>
      <c r="O221" s="53"/>
      <c r="P221" s="223"/>
      <c r="Q221" s="223"/>
      <c r="R221" s="223"/>
      <c r="S221" s="223"/>
      <c r="T221" s="224"/>
      <c r="U221" s="211"/>
      <c r="V221" s="211"/>
      <c r="W221" s="211"/>
      <c r="X221" s="211"/>
      <c r="Y221" s="211"/>
      <c r="Z221" s="211"/>
      <c r="AA221" s="211"/>
      <c r="AB221" s="211"/>
      <c r="AC221" s="211"/>
      <c r="AD221" s="211"/>
      <c r="AE221" s="211"/>
      <c r="AR221" s="225"/>
      <c r="AT221" s="225"/>
      <c r="AU221" s="225"/>
      <c r="AY221" s="210"/>
      <c r="BE221" s="226"/>
      <c r="BF221" s="226"/>
      <c r="BG221" s="226"/>
      <c r="BH221" s="226"/>
      <c r="BI221" s="226"/>
      <c r="BJ221" s="210"/>
      <c r="BK221" s="226"/>
      <c r="BL221" s="210"/>
      <c r="BM221" s="225"/>
    </row>
    <row r="222" spans="1:65" s="2" customFormat="1" ht="16.5" customHeight="1" x14ac:dyDescent="0.2">
      <c r="A222" s="32"/>
      <c r="B222" s="137"/>
      <c r="C222" s="138" t="s">
        <v>572</v>
      </c>
      <c r="D222" s="138" t="s">
        <v>159</v>
      </c>
      <c r="E222" s="139" t="s">
        <v>1706</v>
      </c>
      <c r="F222" s="140" t="s">
        <v>1707</v>
      </c>
      <c r="G222" s="141" t="s">
        <v>777</v>
      </c>
      <c r="H222" s="142">
        <v>5</v>
      </c>
      <c r="I222" s="143"/>
      <c r="J222" s="144">
        <f t="shared" si="20"/>
        <v>0</v>
      </c>
      <c r="K222" s="140" t="s">
        <v>3</v>
      </c>
      <c r="L222" s="207"/>
      <c r="M222" s="145" t="s">
        <v>3</v>
      </c>
      <c r="N222" s="146" t="s">
        <v>42</v>
      </c>
      <c r="O222" s="53"/>
      <c r="P222" s="147">
        <f t="shared" si="21"/>
        <v>0</v>
      </c>
      <c r="Q222" s="147">
        <v>0</v>
      </c>
      <c r="R222" s="147">
        <f t="shared" si="22"/>
        <v>0</v>
      </c>
      <c r="S222" s="147">
        <v>0</v>
      </c>
      <c r="T222" s="148">
        <f t="shared" si="23"/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164</v>
      </c>
      <c r="AT222" s="149" t="s">
        <v>159</v>
      </c>
      <c r="AU222" s="149" t="s">
        <v>78</v>
      </c>
      <c r="AY222" s="17" t="s">
        <v>157</v>
      </c>
      <c r="BE222" s="150">
        <f t="shared" si="24"/>
        <v>0</v>
      </c>
      <c r="BF222" s="150">
        <f t="shared" si="25"/>
        <v>0</v>
      </c>
      <c r="BG222" s="150">
        <f t="shared" si="26"/>
        <v>0</v>
      </c>
      <c r="BH222" s="150">
        <f t="shared" si="27"/>
        <v>0</v>
      </c>
      <c r="BI222" s="150">
        <f t="shared" si="28"/>
        <v>0</v>
      </c>
      <c r="BJ222" s="17" t="s">
        <v>92</v>
      </c>
      <c r="BK222" s="150">
        <f t="shared" si="29"/>
        <v>0</v>
      </c>
      <c r="BL222" s="17" t="s">
        <v>164</v>
      </c>
      <c r="BM222" s="149" t="s">
        <v>1708</v>
      </c>
    </row>
    <row r="223" spans="1:65" s="209" customFormat="1" ht="16.5" customHeight="1" x14ac:dyDescent="0.2">
      <c r="A223" s="211"/>
      <c r="B223" s="215"/>
      <c r="C223" s="216"/>
      <c r="D223" s="216"/>
      <c r="E223" s="217"/>
      <c r="F223" s="198" t="s">
        <v>3079</v>
      </c>
      <c r="G223" s="219"/>
      <c r="H223" s="220"/>
      <c r="I223" s="143"/>
      <c r="J223" s="221"/>
      <c r="K223" s="218"/>
      <c r="L223" s="213"/>
      <c r="M223" s="145"/>
      <c r="N223" s="222"/>
      <c r="O223" s="53"/>
      <c r="P223" s="223"/>
      <c r="Q223" s="223"/>
      <c r="R223" s="223"/>
      <c r="S223" s="223"/>
      <c r="T223" s="224"/>
      <c r="U223" s="211"/>
      <c r="V223" s="211"/>
      <c r="W223" s="211"/>
      <c r="X223" s="211"/>
      <c r="Y223" s="211"/>
      <c r="Z223" s="211"/>
      <c r="AA223" s="211"/>
      <c r="AB223" s="211"/>
      <c r="AC223" s="211"/>
      <c r="AD223" s="211"/>
      <c r="AE223" s="211"/>
      <c r="AR223" s="225"/>
      <c r="AT223" s="225"/>
      <c r="AU223" s="225"/>
      <c r="AY223" s="210"/>
      <c r="BE223" s="226"/>
      <c r="BF223" s="226"/>
      <c r="BG223" s="226"/>
      <c r="BH223" s="226"/>
      <c r="BI223" s="226"/>
      <c r="BJ223" s="210"/>
      <c r="BK223" s="226"/>
      <c r="BL223" s="210"/>
      <c r="BM223" s="225"/>
    </row>
    <row r="224" spans="1:65" s="2" customFormat="1" ht="16.5" customHeight="1" x14ac:dyDescent="0.2">
      <c r="A224" s="32"/>
      <c r="B224" s="137"/>
      <c r="C224" s="138" t="s">
        <v>577</v>
      </c>
      <c r="D224" s="138" t="s">
        <v>159</v>
      </c>
      <c r="E224" s="139" t="s">
        <v>1709</v>
      </c>
      <c r="F224" s="140" t="s">
        <v>1710</v>
      </c>
      <c r="G224" s="141" t="s">
        <v>777</v>
      </c>
      <c r="H224" s="142">
        <v>8</v>
      </c>
      <c r="I224" s="143"/>
      <c r="J224" s="144">
        <f t="shared" si="20"/>
        <v>0</v>
      </c>
      <c r="K224" s="140" t="s">
        <v>3</v>
      </c>
      <c r="L224" s="207"/>
      <c r="M224" s="145" t="s">
        <v>3</v>
      </c>
      <c r="N224" s="146" t="s">
        <v>42</v>
      </c>
      <c r="O224" s="53"/>
      <c r="P224" s="147">
        <f t="shared" si="21"/>
        <v>0</v>
      </c>
      <c r="Q224" s="147">
        <v>0</v>
      </c>
      <c r="R224" s="147">
        <f t="shared" si="22"/>
        <v>0</v>
      </c>
      <c r="S224" s="147">
        <v>0</v>
      </c>
      <c r="T224" s="148">
        <f t="shared" si="23"/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164</v>
      </c>
      <c r="AT224" s="149" t="s">
        <v>159</v>
      </c>
      <c r="AU224" s="149" t="s">
        <v>78</v>
      </c>
      <c r="AY224" s="17" t="s">
        <v>157</v>
      </c>
      <c r="BE224" s="150">
        <f t="shared" si="24"/>
        <v>0</v>
      </c>
      <c r="BF224" s="150">
        <f t="shared" si="25"/>
        <v>0</v>
      </c>
      <c r="BG224" s="150">
        <f t="shared" si="26"/>
        <v>0</v>
      </c>
      <c r="BH224" s="150">
        <f t="shared" si="27"/>
        <v>0</v>
      </c>
      <c r="BI224" s="150">
        <f t="shared" si="28"/>
        <v>0</v>
      </c>
      <c r="BJ224" s="17" t="s">
        <v>92</v>
      </c>
      <c r="BK224" s="150">
        <f t="shared" si="29"/>
        <v>0</v>
      </c>
      <c r="BL224" s="17" t="s">
        <v>164</v>
      </c>
      <c r="BM224" s="149" t="s">
        <v>1711</v>
      </c>
    </row>
    <row r="225" spans="1:65" s="209" customFormat="1" ht="16.5" customHeight="1" x14ac:dyDescent="0.2">
      <c r="A225" s="211"/>
      <c r="B225" s="215"/>
      <c r="C225" s="216"/>
      <c r="D225" s="216"/>
      <c r="E225" s="217"/>
      <c r="F225" s="198" t="s">
        <v>3079</v>
      </c>
      <c r="G225" s="219"/>
      <c r="H225" s="220"/>
      <c r="I225" s="143"/>
      <c r="J225" s="221"/>
      <c r="K225" s="218"/>
      <c r="L225" s="213"/>
      <c r="M225" s="145"/>
      <c r="N225" s="222"/>
      <c r="O225" s="53"/>
      <c r="P225" s="223"/>
      <c r="Q225" s="223"/>
      <c r="R225" s="223"/>
      <c r="S225" s="223"/>
      <c r="T225" s="224"/>
      <c r="U225" s="211"/>
      <c r="V225" s="211"/>
      <c r="W225" s="211"/>
      <c r="X225" s="211"/>
      <c r="Y225" s="211"/>
      <c r="Z225" s="211"/>
      <c r="AA225" s="211"/>
      <c r="AB225" s="211"/>
      <c r="AC225" s="211"/>
      <c r="AD225" s="211"/>
      <c r="AE225" s="211"/>
      <c r="AR225" s="225"/>
      <c r="AT225" s="225"/>
      <c r="AU225" s="225"/>
      <c r="AY225" s="210"/>
      <c r="BE225" s="226"/>
      <c r="BF225" s="226"/>
      <c r="BG225" s="226"/>
      <c r="BH225" s="226"/>
      <c r="BI225" s="226"/>
      <c r="BJ225" s="210"/>
      <c r="BK225" s="226"/>
      <c r="BL225" s="210"/>
      <c r="BM225" s="225"/>
    </row>
    <row r="226" spans="1:65" s="2" customFormat="1" ht="16.5" customHeight="1" x14ac:dyDescent="0.2">
      <c r="A226" s="32"/>
      <c r="B226" s="137"/>
      <c r="C226" s="138" t="s">
        <v>583</v>
      </c>
      <c r="D226" s="138" t="s">
        <v>159</v>
      </c>
      <c r="E226" s="139" t="s">
        <v>1712</v>
      </c>
      <c r="F226" s="140" t="s">
        <v>1713</v>
      </c>
      <c r="G226" s="141" t="s">
        <v>777</v>
      </c>
      <c r="H226" s="142">
        <v>17</v>
      </c>
      <c r="I226" s="143"/>
      <c r="J226" s="144">
        <f t="shared" si="20"/>
        <v>0</v>
      </c>
      <c r="K226" s="140" t="s">
        <v>3</v>
      </c>
      <c r="L226" s="207"/>
      <c r="M226" s="145" t="s">
        <v>3</v>
      </c>
      <c r="N226" s="146" t="s">
        <v>42</v>
      </c>
      <c r="O226" s="53"/>
      <c r="P226" s="147">
        <f t="shared" si="21"/>
        <v>0</v>
      </c>
      <c r="Q226" s="147">
        <v>0</v>
      </c>
      <c r="R226" s="147">
        <f t="shared" si="22"/>
        <v>0</v>
      </c>
      <c r="S226" s="147">
        <v>0</v>
      </c>
      <c r="T226" s="148">
        <f t="shared" si="23"/>
        <v>0</v>
      </c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R226" s="149" t="s">
        <v>164</v>
      </c>
      <c r="AT226" s="149" t="s">
        <v>159</v>
      </c>
      <c r="AU226" s="149" t="s">
        <v>78</v>
      </c>
      <c r="AY226" s="17" t="s">
        <v>157</v>
      </c>
      <c r="BE226" s="150">
        <f t="shared" si="24"/>
        <v>0</v>
      </c>
      <c r="BF226" s="150">
        <f t="shared" si="25"/>
        <v>0</v>
      </c>
      <c r="BG226" s="150">
        <f t="shared" si="26"/>
        <v>0</v>
      </c>
      <c r="BH226" s="150">
        <f t="shared" si="27"/>
        <v>0</v>
      </c>
      <c r="BI226" s="150">
        <f t="shared" si="28"/>
        <v>0</v>
      </c>
      <c r="BJ226" s="17" t="s">
        <v>92</v>
      </c>
      <c r="BK226" s="150">
        <f t="shared" si="29"/>
        <v>0</v>
      </c>
      <c r="BL226" s="17" t="s">
        <v>164</v>
      </c>
      <c r="BM226" s="149" t="s">
        <v>1714</v>
      </c>
    </row>
    <row r="227" spans="1:65" s="209" customFormat="1" ht="16.5" customHeight="1" x14ac:dyDescent="0.2">
      <c r="A227" s="211"/>
      <c r="B227" s="215"/>
      <c r="C227" s="216"/>
      <c r="D227" s="216"/>
      <c r="E227" s="217"/>
      <c r="F227" s="198" t="s">
        <v>3079</v>
      </c>
      <c r="G227" s="219"/>
      <c r="H227" s="220"/>
      <c r="I227" s="143"/>
      <c r="J227" s="221"/>
      <c r="K227" s="218"/>
      <c r="L227" s="213"/>
      <c r="M227" s="145"/>
      <c r="N227" s="222"/>
      <c r="O227" s="53"/>
      <c r="P227" s="223"/>
      <c r="Q227" s="223"/>
      <c r="R227" s="223"/>
      <c r="S227" s="223"/>
      <c r="T227" s="224"/>
      <c r="U227" s="211"/>
      <c r="V227" s="211"/>
      <c r="W227" s="211"/>
      <c r="X227" s="211"/>
      <c r="Y227" s="211"/>
      <c r="Z227" s="211"/>
      <c r="AA227" s="211"/>
      <c r="AB227" s="211"/>
      <c r="AC227" s="211"/>
      <c r="AD227" s="211"/>
      <c r="AE227" s="211"/>
      <c r="AR227" s="225"/>
      <c r="AT227" s="225"/>
      <c r="AU227" s="225"/>
      <c r="AY227" s="210"/>
      <c r="BE227" s="226"/>
      <c r="BF227" s="226"/>
      <c r="BG227" s="226"/>
      <c r="BH227" s="226"/>
      <c r="BI227" s="226"/>
      <c r="BJ227" s="210"/>
      <c r="BK227" s="226"/>
      <c r="BL227" s="210"/>
      <c r="BM227" s="225"/>
    </row>
    <row r="228" spans="1:65" s="2" customFormat="1" ht="16.5" customHeight="1" x14ac:dyDescent="0.2">
      <c r="A228" s="32"/>
      <c r="B228" s="137"/>
      <c r="C228" s="138" t="s">
        <v>589</v>
      </c>
      <c r="D228" s="138" t="s">
        <v>159</v>
      </c>
      <c r="E228" s="139" t="s">
        <v>1715</v>
      </c>
      <c r="F228" s="140" t="s">
        <v>1716</v>
      </c>
      <c r="G228" s="141" t="s">
        <v>777</v>
      </c>
      <c r="H228" s="142">
        <v>17</v>
      </c>
      <c r="I228" s="143"/>
      <c r="J228" s="144">
        <f t="shared" si="20"/>
        <v>0</v>
      </c>
      <c r="K228" s="140" t="s">
        <v>3</v>
      </c>
      <c r="L228" s="207"/>
      <c r="M228" s="145" t="s">
        <v>3</v>
      </c>
      <c r="N228" s="146" t="s">
        <v>42</v>
      </c>
      <c r="O228" s="53"/>
      <c r="P228" s="147">
        <f t="shared" si="21"/>
        <v>0</v>
      </c>
      <c r="Q228" s="147">
        <v>0</v>
      </c>
      <c r="R228" s="147">
        <f t="shared" si="22"/>
        <v>0</v>
      </c>
      <c r="S228" s="147">
        <v>0</v>
      </c>
      <c r="T228" s="148">
        <f t="shared" si="23"/>
        <v>0</v>
      </c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R228" s="149" t="s">
        <v>164</v>
      </c>
      <c r="AT228" s="149" t="s">
        <v>159</v>
      </c>
      <c r="AU228" s="149" t="s">
        <v>78</v>
      </c>
      <c r="AY228" s="17" t="s">
        <v>157</v>
      </c>
      <c r="BE228" s="150">
        <f t="shared" si="24"/>
        <v>0</v>
      </c>
      <c r="BF228" s="150">
        <f t="shared" si="25"/>
        <v>0</v>
      </c>
      <c r="BG228" s="150">
        <f t="shared" si="26"/>
        <v>0</v>
      </c>
      <c r="BH228" s="150">
        <f t="shared" si="27"/>
        <v>0</v>
      </c>
      <c r="BI228" s="150">
        <f t="shared" si="28"/>
        <v>0</v>
      </c>
      <c r="BJ228" s="17" t="s">
        <v>92</v>
      </c>
      <c r="BK228" s="150">
        <f t="shared" si="29"/>
        <v>0</v>
      </c>
      <c r="BL228" s="17" t="s">
        <v>164</v>
      </c>
      <c r="BM228" s="149" t="s">
        <v>1717</v>
      </c>
    </row>
    <row r="229" spans="1:65" s="209" customFormat="1" ht="16.5" customHeight="1" x14ac:dyDescent="0.2">
      <c r="A229" s="211"/>
      <c r="B229" s="215"/>
      <c r="C229" s="216"/>
      <c r="D229" s="216"/>
      <c r="E229" s="217"/>
      <c r="F229" s="198" t="s">
        <v>3079</v>
      </c>
      <c r="G229" s="219"/>
      <c r="H229" s="220"/>
      <c r="I229" s="143"/>
      <c r="J229" s="221"/>
      <c r="K229" s="218"/>
      <c r="L229" s="213"/>
      <c r="M229" s="145"/>
      <c r="N229" s="222"/>
      <c r="O229" s="53"/>
      <c r="P229" s="223"/>
      <c r="Q229" s="223"/>
      <c r="R229" s="223"/>
      <c r="S229" s="223"/>
      <c r="T229" s="224"/>
      <c r="U229" s="211"/>
      <c r="V229" s="211"/>
      <c r="W229" s="211"/>
      <c r="X229" s="211"/>
      <c r="Y229" s="211"/>
      <c r="Z229" s="211"/>
      <c r="AA229" s="211"/>
      <c r="AB229" s="211"/>
      <c r="AC229" s="211"/>
      <c r="AD229" s="211"/>
      <c r="AE229" s="211"/>
      <c r="AR229" s="225"/>
      <c r="AT229" s="225"/>
      <c r="AU229" s="225"/>
      <c r="AY229" s="210"/>
      <c r="BE229" s="226"/>
      <c r="BF229" s="226"/>
      <c r="BG229" s="226"/>
      <c r="BH229" s="226"/>
      <c r="BI229" s="226"/>
      <c r="BJ229" s="210"/>
      <c r="BK229" s="226"/>
      <c r="BL229" s="210"/>
      <c r="BM229" s="225"/>
    </row>
    <row r="230" spans="1:65" s="2" customFormat="1" ht="16.5" customHeight="1" x14ac:dyDescent="0.2">
      <c r="A230" s="32"/>
      <c r="B230" s="137"/>
      <c r="C230" s="138" t="s">
        <v>596</v>
      </c>
      <c r="D230" s="138" t="s">
        <v>159</v>
      </c>
      <c r="E230" s="139" t="s">
        <v>1718</v>
      </c>
      <c r="F230" s="140" t="s">
        <v>1719</v>
      </c>
      <c r="G230" s="141" t="s">
        <v>197</v>
      </c>
      <c r="H230" s="142">
        <v>1</v>
      </c>
      <c r="I230" s="143"/>
      <c r="J230" s="144">
        <f t="shared" si="20"/>
        <v>0</v>
      </c>
      <c r="K230" s="140" t="s">
        <v>3</v>
      </c>
      <c r="L230" s="206"/>
      <c r="M230" s="145" t="s">
        <v>3</v>
      </c>
      <c r="N230" s="146" t="s">
        <v>42</v>
      </c>
      <c r="O230" s="53"/>
      <c r="P230" s="147">
        <f t="shared" si="21"/>
        <v>0</v>
      </c>
      <c r="Q230" s="147">
        <v>0</v>
      </c>
      <c r="R230" s="147">
        <f t="shared" si="22"/>
        <v>0</v>
      </c>
      <c r="S230" s="147">
        <v>0</v>
      </c>
      <c r="T230" s="148">
        <f t="shared" si="23"/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164</v>
      </c>
      <c r="AT230" s="149" t="s">
        <v>159</v>
      </c>
      <c r="AU230" s="149" t="s">
        <v>78</v>
      </c>
      <c r="AY230" s="17" t="s">
        <v>157</v>
      </c>
      <c r="BE230" s="150">
        <f t="shared" si="24"/>
        <v>0</v>
      </c>
      <c r="BF230" s="150">
        <f t="shared" si="25"/>
        <v>0</v>
      </c>
      <c r="BG230" s="150">
        <f t="shared" si="26"/>
        <v>0</v>
      </c>
      <c r="BH230" s="150">
        <f t="shared" si="27"/>
        <v>0</v>
      </c>
      <c r="BI230" s="150">
        <f t="shared" si="28"/>
        <v>0</v>
      </c>
      <c r="BJ230" s="17" t="s">
        <v>92</v>
      </c>
      <c r="BK230" s="150">
        <f t="shared" si="29"/>
        <v>0</v>
      </c>
      <c r="BL230" s="17" t="s">
        <v>164</v>
      </c>
      <c r="BM230" s="149" t="s">
        <v>1720</v>
      </c>
    </row>
    <row r="231" spans="1:65" s="209" customFormat="1" ht="16.5" customHeight="1" x14ac:dyDescent="0.2">
      <c r="A231" s="211"/>
      <c r="B231" s="215"/>
      <c r="C231" s="205"/>
      <c r="D231" s="205"/>
      <c r="E231" s="227"/>
      <c r="F231" s="198">
        <v>0</v>
      </c>
      <c r="G231" s="229"/>
      <c r="H231" s="230"/>
      <c r="I231" s="231"/>
      <c r="J231" s="232"/>
      <c r="K231" s="228"/>
      <c r="L231" s="212"/>
      <c r="M231" s="145"/>
      <c r="N231" s="222"/>
      <c r="O231" s="53"/>
      <c r="P231" s="223"/>
      <c r="Q231" s="223"/>
      <c r="R231" s="223"/>
      <c r="S231" s="223"/>
      <c r="T231" s="224"/>
      <c r="U231" s="211"/>
      <c r="V231" s="211"/>
      <c r="W231" s="211"/>
      <c r="X231" s="211"/>
      <c r="Y231" s="211"/>
      <c r="Z231" s="211"/>
      <c r="AA231" s="211"/>
      <c r="AB231" s="211"/>
      <c r="AC231" s="211"/>
      <c r="AD231" s="211"/>
      <c r="AE231" s="211"/>
      <c r="AR231" s="225"/>
      <c r="AT231" s="225"/>
      <c r="AU231" s="225"/>
      <c r="AY231" s="210"/>
      <c r="BE231" s="226"/>
      <c r="BF231" s="226"/>
      <c r="BG231" s="226"/>
      <c r="BH231" s="226"/>
      <c r="BI231" s="226"/>
      <c r="BJ231" s="210"/>
      <c r="BK231" s="226"/>
      <c r="BL231" s="210"/>
      <c r="BM231" s="225"/>
    </row>
    <row r="232" spans="1:65" s="12" customFormat="1" ht="25.9" customHeight="1" x14ac:dyDescent="0.2">
      <c r="B232" s="124"/>
      <c r="D232" s="125" t="s">
        <v>69</v>
      </c>
      <c r="E232" s="126" t="s">
        <v>1721</v>
      </c>
      <c r="F232" s="126" t="s">
        <v>1722</v>
      </c>
      <c r="I232" s="127"/>
      <c r="J232" s="128">
        <f>BK232</f>
        <v>0</v>
      </c>
      <c r="L232" s="208"/>
      <c r="M232" s="129"/>
      <c r="N232" s="130"/>
      <c r="O232" s="130"/>
      <c r="P232" s="131">
        <f>P233+SUM(P235:P267)+P288</f>
        <v>0</v>
      </c>
      <c r="Q232" s="130"/>
      <c r="R232" s="131">
        <f>R233+SUM(R235:R267)+R288</f>
        <v>0</v>
      </c>
      <c r="S232" s="130"/>
      <c r="T232" s="132">
        <f>T233+SUM(T235:T267)+T288</f>
        <v>0</v>
      </c>
      <c r="AR232" s="125" t="s">
        <v>78</v>
      </c>
      <c r="AT232" s="133" t="s">
        <v>69</v>
      </c>
      <c r="AU232" s="133" t="s">
        <v>70</v>
      </c>
      <c r="AY232" s="125" t="s">
        <v>157</v>
      </c>
      <c r="BK232" s="134">
        <f>BK233+SUM(BK235:BK267)+BK288</f>
        <v>0</v>
      </c>
    </row>
    <row r="233" spans="1:65" s="2" customFormat="1" ht="16.5" customHeight="1" x14ac:dyDescent="0.2">
      <c r="A233" s="32"/>
      <c r="B233" s="137"/>
      <c r="C233" s="138" t="s">
        <v>602</v>
      </c>
      <c r="D233" s="138" t="s">
        <v>159</v>
      </c>
      <c r="E233" s="139" t="s">
        <v>1723</v>
      </c>
      <c r="F233" s="140" t="s">
        <v>1724</v>
      </c>
      <c r="G233" s="141" t="s">
        <v>777</v>
      </c>
      <c r="H233" s="142">
        <v>2</v>
      </c>
      <c r="I233" s="143"/>
      <c r="J233" s="144">
        <f t="shared" ref="J233:J265" si="30">ROUND(I233*H233,2)</f>
        <v>0</v>
      </c>
      <c r="K233" s="140" t="s">
        <v>3</v>
      </c>
      <c r="L233" s="207"/>
      <c r="M233" s="145" t="s">
        <v>3</v>
      </c>
      <c r="N233" s="146" t="s">
        <v>42</v>
      </c>
      <c r="O233" s="53"/>
      <c r="P233" s="147">
        <f t="shared" ref="P233:P265" si="31">O233*H233</f>
        <v>0</v>
      </c>
      <c r="Q233" s="147">
        <v>0</v>
      </c>
      <c r="R233" s="147">
        <f t="shared" ref="R233:R265" si="32">Q233*H233</f>
        <v>0</v>
      </c>
      <c r="S233" s="147">
        <v>0</v>
      </c>
      <c r="T233" s="148">
        <f t="shared" ref="T233:T265" si="33">S233*H233</f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164</v>
      </c>
      <c r="AT233" s="149" t="s">
        <v>159</v>
      </c>
      <c r="AU233" s="149" t="s">
        <v>78</v>
      </c>
      <c r="AY233" s="17" t="s">
        <v>157</v>
      </c>
      <c r="BE233" s="150">
        <f t="shared" ref="BE233:BE265" si="34">IF(N233="základní",J233,0)</f>
        <v>0</v>
      </c>
      <c r="BF233" s="150">
        <f t="shared" ref="BF233:BF265" si="35">IF(N233="snížená",J233,0)</f>
        <v>0</v>
      </c>
      <c r="BG233" s="150">
        <f t="shared" ref="BG233:BG265" si="36">IF(N233="zákl. přenesená",J233,0)</f>
        <v>0</v>
      </c>
      <c r="BH233" s="150">
        <f t="shared" ref="BH233:BH265" si="37">IF(N233="sníž. přenesená",J233,0)</f>
        <v>0</v>
      </c>
      <c r="BI233" s="150">
        <f t="shared" ref="BI233:BI265" si="38">IF(N233="nulová",J233,0)</f>
        <v>0</v>
      </c>
      <c r="BJ233" s="17" t="s">
        <v>92</v>
      </c>
      <c r="BK233" s="150">
        <f t="shared" ref="BK233:BK265" si="39">ROUND(I233*H233,2)</f>
        <v>0</v>
      </c>
      <c r="BL233" s="17" t="s">
        <v>164</v>
      </c>
      <c r="BM233" s="149" t="s">
        <v>1725</v>
      </c>
    </row>
    <row r="234" spans="1:65" s="209" customFormat="1" ht="16.5" customHeight="1" x14ac:dyDescent="0.2">
      <c r="A234" s="211"/>
      <c r="B234" s="215"/>
      <c r="C234" s="216"/>
      <c r="D234" s="216"/>
      <c r="E234" s="217"/>
      <c r="F234" s="198" t="s">
        <v>3079</v>
      </c>
      <c r="G234" s="219"/>
      <c r="H234" s="220"/>
      <c r="I234" s="143"/>
      <c r="J234" s="221"/>
      <c r="K234" s="218"/>
      <c r="L234" s="213"/>
      <c r="M234" s="145"/>
      <c r="N234" s="222"/>
      <c r="O234" s="53"/>
      <c r="P234" s="223"/>
      <c r="Q234" s="223"/>
      <c r="R234" s="223"/>
      <c r="S234" s="223"/>
      <c r="T234" s="224"/>
      <c r="U234" s="211"/>
      <c r="V234" s="211"/>
      <c r="W234" s="211"/>
      <c r="X234" s="211"/>
      <c r="Y234" s="211"/>
      <c r="Z234" s="211"/>
      <c r="AA234" s="211"/>
      <c r="AB234" s="211"/>
      <c r="AC234" s="211"/>
      <c r="AD234" s="211"/>
      <c r="AE234" s="211"/>
      <c r="AR234" s="225"/>
      <c r="AT234" s="225"/>
      <c r="AU234" s="225"/>
      <c r="AY234" s="210"/>
      <c r="BE234" s="226"/>
      <c r="BF234" s="226"/>
      <c r="BG234" s="226"/>
      <c r="BH234" s="226"/>
      <c r="BI234" s="226"/>
      <c r="BJ234" s="210"/>
      <c r="BK234" s="226"/>
      <c r="BL234" s="210"/>
      <c r="BM234" s="225"/>
    </row>
    <row r="235" spans="1:65" s="2" customFormat="1" ht="16.5" customHeight="1" x14ac:dyDescent="0.2">
      <c r="A235" s="32"/>
      <c r="B235" s="137"/>
      <c r="C235" s="138" t="s">
        <v>607</v>
      </c>
      <c r="D235" s="138" t="s">
        <v>159</v>
      </c>
      <c r="E235" s="139" t="s">
        <v>1726</v>
      </c>
      <c r="F235" s="140" t="s">
        <v>1727</v>
      </c>
      <c r="G235" s="141" t="s">
        <v>777</v>
      </c>
      <c r="H235" s="142">
        <v>4</v>
      </c>
      <c r="I235" s="143"/>
      <c r="J235" s="144">
        <f t="shared" si="30"/>
        <v>0</v>
      </c>
      <c r="K235" s="140" t="s">
        <v>3</v>
      </c>
      <c r="L235" s="207"/>
      <c r="M235" s="145" t="s">
        <v>3</v>
      </c>
      <c r="N235" s="146" t="s">
        <v>42</v>
      </c>
      <c r="O235" s="53"/>
      <c r="P235" s="147">
        <f t="shared" si="31"/>
        <v>0</v>
      </c>
      <c r="Q235" s="147">
        <v>0</v>
      </c>
      <c r="R235" s="147">
        <f t="shared" si="32"/>
        <v>0</v>
      </c>
      <c r="S235" s="147">
        <v>0</v>
      </c>
      <c r="T235" s="148">
        <f t="shared" si="33"/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164</v>
      </c>
      <c r="AT235" s="149" t="s">
        <v>159</v>
      </c>
      <c r="AU235" s="149" t="s">
        <v>78</v>
      </c>
      <c r="AY235" s="17" t="s">
        <v>157</v>
      </c>
      <c r="BE235" s="150">
        <f t="shared" si="34"/>
        <v>0</v>
      </c>
      <c r="BF235" s="150">
        <f t="shared" si="35"/>
        <v>0</v>
      </c>
      <c r="BG235" s="150">
        <f t="shared" si="36"/>
        <v>0</v>
      </c>
      <c r="BH235" s="150">
        <f t="shared" si="37"/>
        <v>0</v>
      </c>
      <c r="BI235" s="150">
        <f t="shared" si="38"/>
        <v>0</v>
      </c>
      <c r="BJ235" s="17" t="s">
        <v>92</v>
      </c>
      <c r="BK235" s="150">
        <f t="shared" si="39"/>
        <v>0</v>
      </c>
      <c r="BL235" s="17" t="s">
        <v>164</v>
      </c>
      <c r="BM235" s="149" t="s">
        <v>1728</v>
      </c>
    </row>
    <row r="236" spans="1:65" s="209" customFormat="1" ht="16.5" customHeight="1" x14ac:dyDescent="0.2">
      <c r="A236" s="211"/>
      <c r="B236" s="215"/>
      <c r="C236" s="216"/>
      <c r="D236" s="216"/>
      <c r="E236" s="217"/>
      <c r="F236" s="198" t="s">
        <v>3079</v>
      </c>
      <c r="G236" s="219"/>
      <c r="H236" s="220"/>
      <c r="I236" s="143"/>
      <c r="J236" s="221"/>
      <c r="K236" s="218"/>
      <c r="L236" s="213"/>
      <c r="M236" s="145"/>
      <c r="N236" s="222"/>
      <c r="O236" s="53"/>
      <c r="P236" s="223"/>
      <c r="Q236" s="223"/>
      <c r="R236" s="223"/>
      <c r="S236" s="223"/>
      <c r="T236" s="224"/>
      <c r="U236" s="211"/>
      <c r="V236" s="211"/>
      <c r="W236" s="211"/>
      <c r="X236" s="211"/>
      <c r="Y236" s="211"/>
      <c r="Z236" s="211"/>
      <c r="AA236" s="211"/>
      <c r="AB236" s="211"/>
      <c r="AC236" s="211"/>
      <c r="AD236" s="211"/>
      <c r="AE236" s="211"/>
      <c r="AR236" s="225"/>
      <c r="AT236" s="225"/>
      <c r="AU236" s="225"/>
      <c r="AY236" s="210"/>
      <c r="BE236" s="226"/>
      <c r="BF236" s="226"/>
      <c r="BG236" s="226"/>
      <c r="BH236" s="226"/>
      <c r="BI236" s="226"/>
      <c r="BJ236" s="210"/>
      <c r="BK236" s="226"/>
      <c r="BL236" s="210"/>
      <c r="BM236" s="225"/>
    </row>
    <row r="237" spans="1:65" s="2" customFormat="1" ht="16.5" customHeight="1" x14ac:dyDescent="0.2">
      <c r="A237" s="32"/>
      <c r="B237" s="137"/>
      <c r="C237" s="138" t="s">
        <v>612</v>
      </c>
      <c r="D237" s="138" t="s">
        <v>159</v>
      </c>
      <c r="E237" s="139" t="s">
        <v>1729</v>
      </c>
      <c r="F237" s="140" t="s">
        <v>1730</v>
      </c>
      <c r="G237" s="141" t="s">
        <v>777</v>
      </c>
      <c r="H237" s="142">
        <v>3</v>
      </c>
      <c r="I237" s="143"/>
      <c r="J237" s="144">
        <f t="shared" si="30"/>
        <v>0</v>
      </c>
      <c r="K237" s="140" t="s">
        <v>3</v>
      </c>
      <c r="L237" s="207"/>
      <c r="M237" s="145" t="s">
        <v>3</v>
      </c>
      <c r="N237" s="146" t="s">
        <v>42</v>
      </c>
      <c r="O237" s="53"/>
      <c r="P237" s="147">
        <f t="shared" si="31"/>
        <v>0</v>
      </c>
      <c r="Q237" s="147">
        <v>0</v>
      </c>
      <c r="R237" s="147">
        <f t="shared" si="32"/>
        <v>0</v>
      </c>
      <c r="S237" s="147">
        <v>0</v>
      </c>
      <c r="T237" s="148">
        <f t="shared" si="33"/>
        <v>0</v>
      </c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R237" s="149" t="s">
        <v>164</v>
      </c>
      <c r="AT237" s="149" t="s">
        <v>159</v>
      </c>
      <c r="AU237" s="149" t="s">
        <v>78</v>
      </c>
      <c r="AY237" s="17" t="s">
        <v>157</v>
      </c>
      <c r="BE237" s="150">
        <f t="shared" si="34"/>
        <v>0</v>
      </c>
      <c r="BF237" s="150">
        <f t="shared" si="35"/>
        <v>0</v>
      </c>
      <c r="BG237" s="150">
        <f t="shared" si="36"/>
        <v>0</v>
      </c>
      <c r="BH237" s="150">
        <f t="shared" si="37"/>
        <v>0</v>
      </c>
      <c r="BI237" s="150">
        <f t="shared" si="38"/>
        <v>0</v>
      </c>
      <c r="BJ237" s="17" t="s">
        <v>92</v>
      </c>
      <c r="BK237" s="150">
        <f t="shared" si="39"/>
        <v>0</v>
      </c>
      <c r="BL237" s="17" t="s">
        <v>164</v>
      </c>
      <c r="BM237" s="149" t="s">
        <v>1731</v>
      </c>
    </row>
    <row r="238" spans="1:65" s="209" customFormat="1" ht="16.5" customHeight="1" x14ac:dyDescent="0.2">
      <c r="A238" s="211"/>
      <c r="B238" s="215"/>
      <c r="C238" s="216"/>
      <c r="D238" s="216"/>
      <c r="E238" s="217"/>
      <c r="F238" s="198" t="s">
        <v>3079</v>
      </c>
      <c r="G238" s="219"/>
      <c r="H238" s="220"/>
      <c r="I238" s="143"/>
      <c r="J238" s="221"/>
      <c r="K238" s="218"/>
      <c r="L238" s="213"/>
      <c r="M238" s="145"/>
      <c r="N238" s="222"/>
      <c r="O238" s="53"/>
      <c r="P238" s="223"/>
      <c r="Q238" s="223"/>
      <c r="R238" s="223"/>
      <c r="S238" s="223"/>
      <c r="T238" s="224"/>
      <c r="U238" s="211"/>
      <c r="V238" s="211"/>
      <c r="W238" s="211"/>
      <c r="X238" s="211"/>
      <c r="Y238" s="211"/>
      <c r="Z238" s="211"/>
      <c r="AA238" s="211"/>
      <c r="AB238" s="211"/>
      <c r="AC238" s="211"/>
      <c r="AD238" s="211"/>
      <c r="AE238" s="211"/>
      <c r="AR238" s="225"/>
      <c r="AT238" s="225"/>
      <c r="AU238" s="225"/>
      <c r="AY238" s="210"/>
      <c r="BE238" s="226"/>
      <c r="BF238" s="226"/>
      <c r="BG238" s="226"/>
      <c r="BH238" s="226"/>
      <c r="BI238" s="226"/>
      <c r="BJ238" s="210"/>
      <c r="BK238" s="226"/>
      <c r="BL238" s="210"/>
      <c r="BM238" s="225"/>
    </row>
    <row r="239" spans="1:65" s="2" customFormat="1" ht="16.5" customHeight="1" x14ac:dyDescent="0.2">
      <c r="A239" s="32"/>
      <c r="B239" s="137"/>
      <c r="C239" s="138" t="s">
        <v>617</v>
      </c>
      <c r="D239" s="138" t="s">
        <v>159</v>
      </c>
      <c r="E239" s="139" t="s">
        <v>1729</v>
      </c>
      <c r="F239" s="140" t="s">
        <v>1730</v>
      </c>
      <c r="G239" s="141" t="s">
        <v>777</v>
      </c>
      <c r="H239" s="142">
        <v>3</v>
      </c>
      <c r="I239" s="143"/>
      <c r="J239" s="144">
        <f t="shared" si="30"/>
        <v>0</v>
      </c>
      <c r="K239" s="140" t="s">
        <v>3</v>
      </c>
      <c r="L239" s="207"/>
      <c r="M239" s="145" t="s">
        <v>3</v>
      </c>
      <c r="N239" s="146" t="s">
        <v>42</v>
      </c>
      <c r="O239" s="53"/>
      <c r="P239" s="147">
        <f t="shared" si="31"/>
        <v>0</v>
      </c>
      <c r="Q239" s="147">
        <v>0</v>
      </c>
      <c r="R239" s="147">
        <f t="shared" si="32"/>
        <v>0</v>
      </c>
      <c r="S239" s="147">
        <v>0</v>
      </c>
      <c r="T239" s="148">
        <f t="shared" si="33"/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164</v>
      </c>
      <c r="AT239" s="149" t="s">
        <v>159</v>
      </c>
      <c r="AU239" s="149" t="s">
        <v>78</v>
      </c>
      <c r="AY239" s="17" t="s">
        <v>157</v>
      </c>
      <c r="BE239" s="150">
        <f t="shared" si="34"/>
        <v>0</v>
      </c>
      <c r="BF239" s="150">
        <f t="shared" si="35"/>
        <v>0</v>
      </c>
      <c r="BG239" s="150">
        <f t="shared" si="36"/>
        <v>0</v>
      </c>
      <c r="BH239" s="150">
        <f t="shared" si="37"/>
        <v>0</v>
      </c>
      <c r="BI239" s="150">
        <f t="shared" si="38"/>
        <v>0</v>
      </c>
      <c r="BJ239" s="17" t="s">
        <v>92</v>
      </c>
      <c r="BK239" s="150">
        <f t="shared" si="39"/>
        <v>0</v>
      </c>
      <c r="BL239" s="17" t="s">
        <v>164</v>
      </c>
      <c r="BM239" s="149" t="s">
        <v>1732</v>
      </c>
    </row>
    <row r="240" spans="1:65" s="209" customFormat="1" ht="16.5" customHeight="1" x14ac:dyDescent="0.2">
      <c r="A240" s="211"/>
      <c r="B240" s="215"/>
      <c r="C240" s="216"/>
      <c r="D240" s="216"/>
      <c r="E240" s="217"/>
      <c r="F240" s="198" t="s">
        <v>3079</v>
      </c>
      <c r="G240" s="219"/>
      <c r="H240" s="220"/>
      <c r="I240" s="143"/>
      <c r="J240" s="221"/>
      <c r="K240" s="218"/>
      <c r="L240" s="213"/>
      <c r="M240" s="145"/>
      <c r="N240" s="222"/>
      <c r="O240" s="53"/>
      <c r="P240" s="223"/>
      <c r="Q240" s="223"/>
      <c r="R240" s="223"/>
      <c r="S240" s="223"/>
      <c r="T240" s="224"/>
      <c r="U240" s="211"/>
      <c r="V240" s="211"/>
      <c r="W240" s="211"/>
      <c r="X240" s="211"/>
      <c r="Y240" s="211"/>
      <c r="Z240" s="211"/>
      <c r="AA240" s="211"/>
      <c r="AB240" s="211"/>
      <c r="AC240" s="211"/>
      <c r="AD240" s="211"/>
      <c r="AE240" s="211"/>
      <c r="AR240" s="225"/>
      <c r="AT240" s="225"/>
      <c r="AU240" s="225"/>
      <c r="AY240" s="210"/>
      <c r="BE240" s="226"/>
      <c r="BF240" s="226"/>
      <c r="BG240" s="226"/>
      <c r="BH240" s="226"/>
      <c r="BI240" s="226"/>
      <c r="BJ240" s="210"/>
      <c r="BK240" s="226"/>
      <c r="BL240" s="210"/>
      <c r="BM240" s="225"/>
    </row>
    <row r="241" spans="1:65" s="2" customFormat="1" ht="16.5" customHeight="1" x14ac:dyDescent="0.2">
      <c r="A241" s="32"/>
      <c r="B241" s="137"/>
      <c r="C241" s="138" t="s">
        <v>622</v>
      </c>
      <c r="D241" s="138" t="s">
        <v>159</v>
      </c>
      <c r="E241" s="139" t="s">
        <v>1733</v>
      </c>
      <c r="F241" s="140" t="s">
        <v>1734</v>
      </c>
      <c r="G241" s="141" t="s">
        <v>777</v>
      </c>
      <c r="H241" s="142">
        <v>1</v>
      </c>
      <c r="I241" s="143"/>
      <c r="J241" s="144">
        <f t="shared" si="30"/>
        <v>0</v>
      </c>
      <c r="K241" s="140" t="s">
        <v>3</v>
      </c>
      <c r="L241" s="207"/>
      <c r="M241" s="145" t="s">
        <v>3</v>
      </c>
      <c r="N241" s="146" t="s">
        <v>42</v>
      </c>
      <c r="O241" s="53"/>
      <c r="P241" s="147">
        <f t="shared" si="31"/>
        <v>0</v>
      </c>
      <c r="Q241" s="147">
        <v>0</v>
      </c>
      <c r="R241" s="147">
        <f t="shared" si="32"/>
        <v>0</v>
      </c>
      <c r="S241" s="147">
        <v>0</v>
      </c>
      <c r="T241" s="148">
        <f t="shared" si="33"/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164</v>
      </c>
      <c r="AT241" s="149" t="s">
        <v>159</v>
      </c>
      <c r="AU241" s="149" t="s">
        <v>78</v>
      </c>
      <c r="AY241" s="17" t="s">
        <v>157</v>
      </c>
      <c r="BE241" s="150">
        <f t="shared" si="34"/>
        <v>0</v>
      </c>
      <c r="BF241" s="150">
        <f t="shared" si="35"/>
        <v>0</v>
      </c>
      <c r="BG241" s="150">
        <f t="shared" si="36"/>
        <v>0</v>
      </c>
      <c r="BH241" s="150">
        <f t="shared" si="37"/>
        <v>0</v>
      </c>
      <c r="BI241" s="150">
        <f t="shared" si="38"/>
        <v>0</v>
      </c>
      <c r="BJ241" s="17" t="s">
        <v>92</v>
      </c>
      <c r="BK241" s="150">
        <f t="shared" si="39"/>
        <v>0</v>
      </c>
      <c r="BL241" s="17" t="s">
        <v>164</v>
      </c>
      <c r="BM241" s="149" t="s">
        <v>1735</v>
      </c>
    </row>
    <row r="242" spans="1:65" s="209" customFormat="1" ht="16.5" customHeight="1" x14ac:dyDescent="0.2">
      <c r="A242" s="211"/>
      <c r="B242" s="215"/>
      <c r="C242" s="216"/>
      <c r="D242" s="216"/>
      <c r="E242" s="217"/>
      <c r="F242" s="198" t="s">
        <v>3079</v>
      </c>
      <c r="G242" s="219"/>
      <c r="H242" s="220"/>
      <c r="I242" s="143"/>
      <c r="J242" s="221"/>
      <c r="K242" s="218"/>
      <c r="L242" s="213"/>
      <c r="M242" s="145"/>
      <c r="N242" s="222"/>
      <c r="O242" s="53"/>
      <c r="P242" s="223"/>
      <c r="Q242" s="223"/>
      <c r="R242" s="223"/>
      <c r="S242" s="223"/>
      <c r="T242" s="224"/>
      <c r="U242" s="211"/>
      <c r="V242" s="211"/>
      <c r="W242" s="211"/>
      <c r="X242" s="211"/>
      <c r="Y242" s="211"/>
      <c r="Z242" s="211"/>
      <c r="AA242" s="211"/>
      <c r="AB242" s="211"/>
      <c r="AC242" s="211"/>
      <c r="AD242" s="211"/>
      <c r="AE242" s="211"/>
      <c r="AR242" s="225"/>
      <c r="AT242" s="225"/>
      <c r="AU242" s="225"/>
      <c r="AY242" s="210"/>
      <c r="BE242" s="226"/>
      <c r="BF242" s="226"/>
      <c r="BG242" s="226"/>
      <c r="BH242" s="226"/>
      <c r="BI242" s="226"/>
      <c r="BJ242" s="210"/>
      <c r="BK242" s="226"/>
      <c r="BL242" s="210"/>
      <c r="BM242" s="225"/>
    </row>
    <row r="243" spans="1:65" s="2" customFormat="1" ht="16.5" customHeight="1" x14ac:dyDescent="0.2">
      <c r="A243" s="32"/>
      <c r="B243" s="137"/>
      <c r="C243" s="138" t="s">
        <v>629</v>
      </c>
      <c r="D243" s="138" t="s">
        <v>159</v>
      </c>
      <c r="E243" s="139" t="s">
        <v>1736</v>
      </c>
      <c r="F243" s="140" t="s">
        <v>1737</v>
      </c>
      <c r="G243" s="141" t="s">
        <v>777</v>
      </c>
      <c r="H243" s="142">
        <v>45</v>
      </c>
      <c r="I243" s="143"/>
      <c r="J243" s="144">
        <f t="shared" si="30"/>
        <v>0</v>
      </c>
      <c r="K243" s="140" t="s">
        <v>3</v>
      </c>
      <c r="L243" s="207"/>
      <c r="M243" s="145" t="s">
        <v>3</v>
      </c>
      <c r="N243" s="146" t="s">
        <v>42</v>
      </c>
      <c r="O243" s="53"/>
      <c r="P243" s="147">
        <f t="shared" si="31"/>
        <v>0</v>
      </c>
      <c r="Q243" s="147">
        <v>0</v>
      </c>
      <c r="R243" s="147">
        <f t="shared" si="32"/>
        <v>0</v>
      </c>
      <c r="S243" s="147">
        <v>0</v>
      </c>
      <c r="T243" s="148">
        <f t="shared" si="33"/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164</v>
      </c>
      <c r="AT243" s="149" t="s">
        <v>159</v>
      </c>
      <c r="AU243" s="149" t="s">
        <v>78</v>
      </c>
      <c r="AY243" s="17" t="s">
        <v>157</v>
      </c>
      <c r="BE243" s="150">
        <f t="shared" si="34"/>
        <v>0</v>
      </c>
      <c r="BF243" s="150">
        <f t="shared" si="35"/>
        <v>0</v>
      </c>
      <c r="BG243" s="150">
        <f t="shared" si="36"/>
        <v>0</v>
      </c>
      <c r="BH243" s="150">
        <f t="shared" si="37"/>
        <v>0</v>
      </c>
      <c r="BI243" s="150">
        <f t="shared" si="38"/>
        <v>0</v>
      </c>
      <c r="BJ243" s="17" t="s">
        <v>92</v>
      </c>
      <c r="BK243" s="150">
        <f t="shared" si="39"/>
        <v>0</v>
      </c>
      <c r="BL243" s="17" t="s">
        <v>164</v>
      </c>
      <c r="BM243" s="149" t="s">
        <v>1738</v>
      </c>
    </row>
    <row r="244" spans="1:65" s="209" customFormat="1" ht="16.5" customHeight="1" x14ac:dyDescent="0.2">
      <c r="A244" s="211"/>
      <c r="B244" s="215"/>
      <c r="C244" s="216"/>
      <c r="D244" s="216"/>
      <c r="E244" s="217"/>
      <c r="F244" s="198" t="s">
        <v>3079</v>
      </c>
      <c r="G244" s="219"/>
      <c r="H244" s="220"/>
      <c r="I244" s="143"/>
      <c r="J244" s="221"/>
      <c r="K244" s="218"/>
      <c r="L244" s="213"/>
      <c r="M244" s="145"/>
      <c r="N244" s="222"/>
      <c r="O244" s="53"/>
      <c r="P244" s="223"/>
      <c r="Q244" s="223"/>
      <c r="R244" s="223"/>
      <c r="S244" s="223"/>
      <c r="T244" s="224"/>
      <c r="U244" s="211"/>
      <c r="V244" s="211"/>
      <c r="W244" s="211"/>
      <c r="X244" s="211"/>
      <c r="Y244" s="211"/>
      <c r="Z244" s="211"/>
      <c r="AA244" s="211"/>
      <c r="AB244" s="211"/>
      <c r="AC244" s="211"/>
      <c r="AD244" s="211"/>
      <c r="AE244" s="211"/>
      <c r="AR244" s="225"/>
      <c r="AT244" s="225"/>
      <c r="AU244" s="225"/>
      <c r="AY244" s="210"/>
      <c r="BE244" s="226"/>
      <c r="BF244" s="226"/>
      <c r="BG244" s="226"/>
      <c r="BH244" s="226"/>
      <c r="BI244" s="226"/>
      <c r="BJ244" s="210"/>
      <c r="BK244" s="226"/>
      <c r="BL244" s="210"/>
      <c r="BM244" s="225"/>
    </row>
    <row r="245" spans="1:65" s="2" customFormat="1" ht="16.5" customHeight="1" x14ac:dyDescent="0.2">
      <c r="A245" s="32"/>
      <c r="B245" s="137"/>
      <c r="C245" s="138" t="s">
        <v>633</v>
      </c>
      <c r="D245" s="138" t="s">
        <v>159</v>
      </c>
      <c r="E245" s="139" t="s">
        <v>1739</v>
      </c>
      <c r="F245" s="140" t="s">
        <v>1740</v>
      </c>
      <c r="G245" s="141" t="s">
        <v>777</v>
      </c>
      <c r="H245" s="142">
        <v>22</v>
      </c>
      <c r="I245" s="143"/>
      <c r="J245" s="144">
        <f t="shared" si="30"/>
        <v>0</v>
      </c>
      <c r="K245" s="140" t="s">
        <v>3</v>
      </c>
      <c r="L245" s="207"/>
      <c r="M245" s="145" t="s">
        <v>3</v>
      </c>
      <c r="N245" s="146" t="s">
        <v>42</v>
      </c>
      <c r="O245" s="53"/>
      <c r="P245" s="147">
        <f t="shared" si="31"/>
        <v>0</v>
      </c>
      <c r="Q245" s="147">
        <v>0</v>
      </c>
      <c r="R245" s="147">
        <f t="shared" si="32"/>
        <v>0</v>
      </c>
      <c r="S245" s="147">
        <v>0</v>
      </c>
      <c r="T245" s="148">
        <f t="shared" si="33"/>
        <v>0</v>
      </c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R245" s="149" t="s">
        <v>164</v>
      </c>
      <c r="AT245" s="149" t="s">
        <v>159</v>
      </c>
      <c r="AU245" s="149" t="s">
        <v>78</v>
      </c>
      <c r="AY245" s="17" t="s">
        <v>157</v>
      </c>
      <c r="BE245" s="150">
        <f t="shared" si="34"/>
        <v>0</v>
      </c>
      <c r="BF245" s="150">
        <f t="shared" si="35"/>
        <v>0</v>
      </c>
      <c r="BG245" s="150">
        <f t="shared" si="36"/>
        <v>0</v>
      </c>
      <c r="BH245" s="150">
        <f t="shared" si="37"/>
        <v>0</v>
      </c>
      <c r="BI245" s="150">
        <f t="shared" si="38"/>
        <v>0</v>
      </c>
      <c r="BJ245" s="17" t="s">
        <v>92</v>
      </c>
      <c r="BK245" s="150">
        <f t="shared" si="39"/>
        <v>0</v>
      </c>
      <c r="BL245" s="17" t="s">
        <v>164</v>
      </c>
      <c r="BM245" s="149" t="s">
        <v>1741</v>
      </c>
    </row>
    <row r="246" spans="1:65" s="209" customFormat="1" ht="16.5" customHeight="1" x14ac:dyDescent="0.2">
      <c r="A246" s="211"/>
      <c r="B246" s="215"/>
      <c r="C246" s="216"/>
      <c r="D246" s="216"/>
      <c r="E246" s="217"/>
      <c r="F246" s="198" t="s">
        <v>3079</v>
      </c>
      <c r="G246" s="219"/>
      <c r="H246" s="220"/>
      <c r="I246" s="143"/>
      <c r="J246" s="221"/>
      <c r="K246" s="218"/>
      <c r="L246" s="213"/>
      <c r="M246" s="145"/>
      <c r="N246" s="222"/>
      <c r="O246" s="53"/>
      <c r="P246" s="223"/>
      <c r="Q246" s="223"/>
      <c r="R246" s="223"/>
      <c r="S246" s="223"/>
      <c r="T246" s="224"/>
      <c r="U246" s="211"/>
      <c r="V246" s="211"/>
      <c r="W246" s="211"/>
      <c r="X246" s="211"/>
      <c r="Y246" s="211"/>
      <c r="Z246" s="211"/>
      <c r="AA246" s="211"/>
      <c r="AB246" s="211"/>
      <c r="AC246" s="211"/>
      <c r="AD246" s="211"/>
      <c r="AE246" s="211"/>
      <c r="AR246" s="225"/>
      <c r="AT246" s="225"/>
      <c r="AU246" s="225"/>
      <c r="AY246" s="210"/>
      <c r="BE246" s="226"/>
      <c r="BF246" s="226"/>
      <c r="BG246" s="226"/>
      <c r="BH246" s="226"/>
      <c r="BI246" s="226"/>
      <c r="BJ246" s="210"/>
      <c r="BK246" s="226"/>
      <c r="BL246" s="210"/>
      <c r="BM246" s="225"/>
    </row>
    <row r="247" spans="1:65" s="2" customFormat="1" ht="16.5" customHeight="1" x14ac:dyDescent="0.2">
      <c r="A247" s="32"/>
      <c r="B247" s="137"/>
      <c r="C247" s="138" t="s">
        <v>639</v>
      </c>
      <c r="D247" s="138" t="s">
        <v>159</v>
      </c>
      <c r="E247" s="139" t="s">
        <v>1742</v>
      </c>
      <c r="F247" s="140" t="s">
        <v>1743</v>
      </c>
      <c r="G247" s="141" t="s">
        <v>777</v>
      </c>
      <c r="H247" s="142">
        <v>21</v>
      </c>
      <c r="I247" s="143"/>
      <c r="J247" s="144">
        <f t="shared" si="30"/>
        <v>0</v>
      </c>
      <c r="K247" s="140" t="s">
        <v>3</v>
      </c>
      <c r="L247" s="207"/>
      <c r="M247" s="145" t="s">
        <v>3</v>
      </c>
      <c r="N247" s="146" t="s">
        <v>42</v>
      </c>
      <c r="O247" s="53"/>
      <c r="P247" s="147">
        <f t="shared" si="31"/>
        <v>0</v>
      </c>
      <c r="Q247" s="147">
        <v>0</v>
      </c>
      <c r="R247" s="147">
        <f t="shared" si="32"/>
        <v>0</v>
      </c>
      <c r="S247" s="147">
        <v>0</v>
      </c>
      <c r="T247" s="148">
        <f t="shared" si="33"/>
        <v>0</v>
      </c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R247" s="149" t="s">
        <v>164</v>
      </c>
      <c r="AT247" s="149" t="s">
        <v>159</v>
      </c>
      <c r="AU247" s="149" t="s">
        <v>78</v>
      </c>
      <c r="AY247" s="17" t="s">
        <v>157</v>
      </c>
      <c r="BE247" s="150">
        <f t="shared" si="34"/>
        <v>0</v>
      </c>
      <c r="BF247" s="150">
        <f t="shared" si="35"/>
        <v>0</v>
      </c>
      <c r="BG247" s="150">
        <f t="shared" si="36"/>
        <v>0</v>
      </c>
      <c r="BH247" s="150">
        <f t="shared" si="37"/>
        <v>0</v>
      </c>
      <c r="BI247" s="150">
        <f t="shared" si="38"/>
        <v>0</v>
      </c>
      <c r="BJ247" s="17" t="s">
        <v>92</v>
      </c>
      <c r="BK247" s="150">
        <f t="shared" si="39"/>
        <v>0</v>
      </c>
      <c r="BL247" s="17" t="s">
        <v>164</v>
      </c>
      <c r="BM247" s="149" t="s">
        <v>1744</v>
      </c>
    </row>
    <row r="248" spans="1:65" s="209" customFormat="1" ht="16.5" customHeight="1" x14ac:dyDescent="0.2">
      <c r="A248" s="211"/>
      <c r="B248" s="215"/>
      <c r="C248" s="216"/>
      <c r="D248" s="216"/>
      <c r="E248" s="217"/>
      <c r="F248" s="198" t="s">
        <v>3079</v>
      </c>
      <c r="G248" s="219"/>
      <c r="H248" s="220"/>
      <c r="I248" s="143"/>
      <c r="J248" s="221"/>
      <c r="K248" s="218"/>
      <c r="L248" s="213"/>
      <c r="M248" s="145"/>
      <c r="N248" s="222"/>
      <c r="O248" s="53"/>
      <c r="P248" s="223"/>
      <c r="Q248" s="223"/>
      <c r="R248" s="223"/>
      <c r="S248" s="223"/>
      <c r="T248" s="224"/>
      <c r="U248" s="211"/>
      <c r="V248" s="211"/>
      <c r="W248" s="211"/>
      <c r="X248" s="211"/>
      <c r="Y248" s="211"/>
      <c r="Z248" s="211"/>
      <c r="AA248" s="211"/>
      <c r="AB248" s="211"/>
      <c r="AC248" s="211"/>
      <c r="AD248" s="211"/>
      <c r="AE248" s="211"/>
      <c r="AR248" s="225"/>
      <c r="AT248" s="225"/>
      <c r="AU248" s="225"/>
      <c r="AY248" s="210"/>
      <c r="BE248" s="226"/>
      <c r="BF248" s="226"/>
      <c r="BG248" s="226"/>
      <c r="BH248" s="226"/>
      <c r="BI248" s="226"/>
      <c r="BJ248" s="210"/>
      <c r="BK248" s="226"/>
      <c r="BL248" s="210"/>
      <c r="BM248" s="225"/>
    </row>
    <row r="249" spans="1:65" s="2" customFormat="1" ht="16.5" customHeight="1" x14ac:dyDescent="0.2">
      <c r="A249" s="32"/>
      <c r="B249" s="137"/>
      <c r="C249" s="138" t="s">
        <v>645</v>
      </c>
      <c r="D249" s="138" t="s">
        <v>159</v>
      </c>
      <c r="E249" s="139" t="s">
        <v>1745</v>
      </c>
      <c r="F249" s="140" t="s">
        <v>1746</v>
      </c>
      <c r="G249" s="141" t="s">
        <v>777</v>
      </c>
      <c r="H249" s="142">
        <v>10</v>
      </c>
      <c r="I249" s="143"/>
      <c r="J249" s="144">
        <f t="shared" si="30"/>
        <v>0</v>
      </c>
      <c r="K249" s="140" t="s">
        <v>3</v>
      </c>
      <c r="L249" s="207"/>
      <c r="M249" s="145" t="s">
        <v>3</v>
      </c>
      <c r="N249" s="146" t="s">
        <v>42</v>
      </c>
      <c r="O249" s="53"/>
      <c r="P249" s="147">
        <f t="shared" si="31"/>
        <v>0</v>
      </c>
      <c r="Q249" s="147">
        <v>0</v>
      </c>
      <c r="R249" s="147">
        <f t="shared" si="32"/>
        <v>0</v>
      </c>
      <c r="S249" s="147">
        <v>0</v>
      </c>
      <c r="T249" s="148">
        <f t="shared" si="33"/>
        <v>0</v>
      </c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R249" s="149" t="s">
        <v>164</v>
      </c>
      <c r="AT249" s="149" t="s">
        <v>159</v>
      </c>
      <c r="AU249" s="149" t="s">
        <v>78</v>
      </c>
      <c r="AY249" s="17" t="s">
        <v>157</v>
      </c>
      <c r="BE249" s="150">
        <f t="shared" si="34"/>
        <v>0</v>
      </c>
      <c r="BF249" s="150">
        <f t="shared" si="35"/>
        <v>0</v>
      </c>
      <c r="BG249" s="150">
        <f t="shared" si="36"/>
        <v>0</v>
      </c>
      <c r="BH249" s="150">
        <f t="shared" si="37"/>
        <v>0</v>
      </c>
      <c r="BI249" s="150">
        <f t="shared" si="38"/>
        <v>0</v>
      </c>
      <c r="BJ249" s="17" t="s">
        <v>92</v>
      </c>
      <c r="BK249" s="150">
        <f t="shared" si="39"/>
        <v>0</v>
      </c>
      <c r="BL249" s="17" t="s">
        <v>164</v>
      </c>
      <c r="BM249" s="149" t="s">
        <v>1747</v>
      </c>
    </row>
    <row r="250" spans="1:65" s="209" customFormat="1" ht="16.5" customHeight="1" x14ac:dyDescent="0.2">
      <c r="A250" s="211"/>
      <c r="B250" s="215"/>
      <c r="C250" s="216"/>
      <c r="D250" s="216"/>
      <c r="E250" s="217"/>
      <c r="F250" s="198" t="s">
        <v>3079</v>
      </c>
      <c r="G250" s="219"/>
      <c r="H250" s="220"/>
      <c r="I250" s="143"/>
      <c r="J250" s="221"/>
      <c r="K250" s="218"/>
      <c r="L250" s="213"/>
      <c r="M250" s="145"/>
      <c r="N250" s="222"/>
      <c r="O250" s="53"/>
      <c r="P250" s="223"/>
      <c r="Q250" s="223"/>
      <c r="R250" s="223"/>
      <c r="S250" s="223"/>
      <c r="T250" s="224"/>
      <c r="U250" s="211"/>
      <c r="V250" s="211"/>
      <c r="W250" s="211"/>
      <c r="X250" s="211"/>
      <c r="Y250" s="211"/>
      <c r="Z250" s="211"/>
      <c r="AA250" s="211"/>
      <c r="AB250" s="211"/>
      <c r="AC250" s="211"/>
      <c r="AD250" s="211"/>
      <c r="AE250" s="211"/>
      <c r="AR250" s="225"/>
      <c r="AT250" s="225"/>
      <c r="AU250" s="225"/>
      <c r="AY250" s="210"/>
      <c r="BE250" s="226"/>
      <c r="BF250" s="226"/>
      <c r="BG250" s="226"/>
      <c r="BH250" s="226"/>
      <c r="BI250" s="226"/>
      <c r="BJ250" s="210"/>
      <c r="BK250" s="226"/>
      <c r="BL250" s="210"/>
      <c r="BM250" s="225"/>
    </row>
    <row r="251" spans="1:65" s="2" customFormat="1" ht="16.5" customHeight="1" x14ac:dyDescent="0.2">
      <c r="A251" s="32"/>
      <c r="B251" s="137"/>
      <c r="C251" s="138" t="s">
        <v>650</v>
      </c>
      <c r="D251" s="138" t="s">
        <v>159</v>
      </c>
      <c r="E251" s="139" t="s">
        <v>1748</v>
      </c>
      <c r="F251" s="140" t="s">
        <v>1749</v>
      </c>
      <c r="G251" s="141" t="s">
        <v>777</v>
      </c>
      <c r="H251" s="142">
        <v>2</v>
      </c>
      <c r="I251" s="143"/>
      <c r="J251" s="144">
        <f t="shared" si="30"/>
        <v>0</v>
      </c>
      <c r="K251" s="140" t="s">
        <v>3</v>
      </c>
      <c r="L251" s="207"/>
      <c r="M251" s="145" t="s">
        <v>3</v>
      </c>
      <c r="N251" s="146" t="s">
        <v>42</v>
      </c>
      <c r="O251" s="53"/>
      <c r="P251" s="147">
        <f t="shared" si="31"/>
        <v>0</v>
      </c>
      <c r="Q251" s="147">
        <v>0</v>
      </c>
      <c r="R251" s="147">
        <f t="shared" si="32"/>
        <v>0</v>
      </c>
      <c r="S251" s="147">
        <v>0</v>
      </c>
      <c r="T251" s="148">
        <f t="shared" si="33"/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164</v>
      </c>
      <c r="AT251" s="149" t="s">
        <v>159</v>
      </c>
      <c r="AU251" s="149" t="s">
        <v>78</v>
      </c>
      <c r="AY251" s="17" t="s">
        <v>157</v>
      </c>
      <c r="BE251" s="150">
        <f t="shared" si="34"/>
        <v>0</v>
      </c>
      <c r="BF251" s="150">
        <f t="shared" si="35"/>
        <v>0</v>
      </c>
      <c r="BG251" s="150">
        <f t="shared" si="36"/>
        <v>0</v>
      </c>
      <c r="BH251" s="150">
        <f t="shared" si="37"/>
        <v>0</v>
      </c>
      <c r="BI251" s="150">
        <f t="shared" si="38"/>
        <v>0</v>
      </c>
      <c r="BJ251" s="17" t="s">
        <v>92</v>
      </c>
      <c r="BK251" s="150">
        <f t="shared" si="39"/>
        <v>0</v>
      </c>
      <c r="BL251" s="17" t="s">
        <v>164</v>
      </c>
      <c r="BM251" s="149" t="s">
        <v>1750</v>
      </c>
    </row>
    <row r="252" spans="1:65" s="209" customFormat="1" ht="16.5" customHeight="1" x14ac:dyDescent="0.2">
      <c r="A252" s="211"/>
      <c r="B252" s="215"/>
      <c r="C252" s="216"/>
      <c r="D252" s="216"/>
      <c r="E252" s="217"/>
      <c r="F252" s="198" t="s">
        <v>3079</v>
      </c>
      <c r="G252" s="219"/>
      <c r="H252" s="220"/>
      <c r="I252" s="143"/>
      <c r="J252" s="221"/>
      <c r="K252" s="218"/>
      <c r="L252" s="213"/>
      <c r="M252" s="145"/>
      <c r="N252" s="222"/>
      <c r="O252" s="53"/>
      <c r="P252" s="223"/>
      <c r="Q252" s="223"/>
      <c r="R252" s="223"/>
      <c r="S252" s="223"/>
      <c r="T252" s="224"/>
      <c r="U252" s="211"/>
      <c r="V252" s="211"/>
      <c r="W252" s="211"/>
      <c r="X252" s="211"/>
      <c r="Y252" s="211"/>
      <c r="Z252" s="211"/>
      <c r="AA252" s="211"/>
      <c r="AB252" s="211"/>
      <c r="AC252" s="211"/>
      <c r="AD252" s="211"/>
      <c r="AE252" s="211"/>
      <c r="AR252" s="225"/>
      <c r="AT252" s="225"/>
      <c r="AU252" s="225"/>
      <c r="AY252" s="210"/>
      <c r="BE252" s="226"/>
      <c r="BF252" s="226"/>
      <c r="BG252" s="226"/>
      <c r="BH252" s="226"/>
      <c r="BI252" s="226"/>
      <c r="BJ252" s="210"/>
      <c r="BK252" s="226"/>
      <c r="BL252" s="210"/>
      <c r="BM252" s="225"/>
    </row>
    <row r="253" spans="1:65" s="2" customFormat="1" ht="16.5" customHeight="1" x14ac:dyDescent="0.2">
      <c r="A253" s="32"/>
      <c r="B253" s="137"/>
      <c r="C253" s="138" t="s">
        <v>656</v>
      </c>
      <c r="D253" s="138" t="s">
        <v>159</v>
      </c>
      <c r="E253" s="139" t="s">
        <v>1751</v>
      </c>
      <c r="F253" s="140" t="s">
        <v>1752</v>
      </c>
      <c r="G253" s="141" t="s">
        <v>777</v>
      </c>
      <c r="H253" s="142">
        <v>5</v>
      </c>
      <c r="I253" s="143"/>
      <c r="J253" s="144">
        <f t="shared" si="30"/>
        <v>0</v>
      </c>
      <c r="K253" s="140" t="s">
        <v>3</v>
      </c>
      <c r="L253" s="207"/>
      <c r="M253" s="145" t="s">
        <v>3</v>
      </c>
      <c r="N253" s="146" t="s">
        <v>42</v>
      </c>
      <c r="O253" s="53"/>
      <c r="P253" s="147">
        <f t="shared" si="31"/>
        <v>0</v>
      </c>
      <c r="Q253" s="147">
        <v>0</v>
      </c>
      <c r="R253" s="147">
        <f t="shared" si="32"/>
        <v>0</v>
      </c>
      <c r="S253" s="147">
        <v>0</v>
      </c>
      <c r="T253" s="148">
        <f t="shared" si="33"/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164</v>
      </c>
      <c r="AT253" s="149" t="s">
        <v>159</v>
      </c>
      <c r="AU253" s="149" t="s">
        <v>78</v>
      </c>
      <c r="AY253" s="17" t="s">
        <v>157</v>
      </c>
      <c r="BE253" s="150">
        <f t="shared" si="34"/>
        <v>0</v>
      </c>
      <c r="BF253" s="150">
        <f t="shared" si="35"/>
        <v>0</v>
      </c>
      <c r="BG253" s="150">
        <f t="shared" si="36"/>
        <v>0</v>
      </c>
      <c r="BH253" s="150">
        <f t="shared" si="37"/>
        <v>0</v>
      </c>
      <c r="BI253" s="150">
        <f t="shared" si="38"/>
        <v>0</v>
      </c>
      <c r="BJ253" s="17" t="s">
        <v>92</v>
      </c>
      <c r="BK253" s="150">
        <f t="shared" si="39"/>
        <v>0</v>
      </c>
      <c r="BL253" s="17" t="s">
        <v>164</v>
      </c>
      <c r="BM253" s="149" t="s">
        <v>1753</v>
      </c>
    </row>
    <row r="254" spans="1:65" s="209" customFormat="1" ht="16.5" customHeight="1" x14ac:dyDescent="0.2">
      <c r="A254" s="211"/>
      <c r="B254" s="215"/>
      <c r="C254" s="216"/>
      <c r="D254" s="216"/>
      <c r="E254" s="217"/>
      <c r="F254" s="198" t="s">
        <v>3079</v>
      </c>
      <c r="G254" s="219"/>
      <c r="H254" s="220"/>
      <c r="I254" s="143"/>
      <c r="J254" s="221"/>
      <c r="K254" s="218"/>
      <c r="L254" s="213"/>
      <c r="M254" s="145"/>
      <c r="N254" s="222"/>
      <c r="O254" s="53"/>
      <c r="P254" s="223"/>
      <c r="Q254" s="223"/>
      <c r="R254" s="223"/>
      <c r="S254" s="223"/>
      <c r="T254" s="224"/>
      <c r="U254" s="211"/>
      <c r="V254" s="211"/>
      <c r="W254" s="211"/>
      <c r="X254" s="211"/>
      <c r="Y254" s="211"/>
      <c r="Z254" s="211"/>
      <c r="AA254" s="211"/>
      <c r="AB254" s="211"/>
      <c r="AC254" s="211"/>
      <c r="AD254" s="211"/>
      <c r="AE254" s="211"/>
      <c r="AR254" s="225"/>
      <c r="AT254" s="225"/>
      <c r="AU254" s="225"/>
      <c r="AY254" s="210"/>
      <c r="BE254" s="226"/>
      <c r="BF254" s="226"/>
      <c r="BG254" s="226"/>
      <c r="BH254" s="226"/>
      <c r="BI254" s="226"/>
      <c r="BJ254" s="210"/>
      <c r="BK254" s="226"/>
      <c r="BL254" s="210"/>
      <c r="BM254" s="225"/>
    </row>
    <row r="255" spans="1:65" s="2" customFormat="1" ht="16.5" customHeight="1" x14ac:dyDescent="0.2">
      <c r="A255" s="32"/>
      <c r="B255" s="137"/>
      <c r="C255" s="138" t="s">
        <v>670</v>
      </c>
      <c r="D255" s="138" t="s">
        <v>159</v>
      </c>
      <c r="E255" s="139" t="s">
        <v>1754</v>
      </c>
      <c r="F255" s="140" t="s">
        <v>1755</v>
      </c>
      <c r="G255" s="141" t="s">
        <v>777</v>
      </c>
      <c r="H255" s="142">
        <v>3</v>
      </c>
      <c r="I255" s="143"/>
      <c r="J255" s="144">
        <f t="shared" si="30"/>
        <v>0</v>
      </c>
      <c r="K255" s="140" t="s">
        <v>3</v>
      </c>
      <c r="L255" s="207"/>
      <c r="M255" s="145" t="s">
        <v>3</v>
      </c>
      <c r="N255" s="146" t="s">
        <v>42</v>
      </c>
      <c r="O255" s="53"/>
      <c r="P255" s="147">
        <f t="shared" si="31"/>
        <v>0</v>
      </c>
      <c r="Q255" s="147">
        <v>0</v>
      </c>
      <c r="R255" s="147">
        <f t="shared" si="32"/>
        <v>0</v>
      </c>
      <c r="S255" s="147">
        <v>0</v>
      </c>
      <c r="T255" s="148">
        <f t="shared" si="33"/>
        <v>0</v>
      </c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R255" s="149" t="s">
        <v>164</v>
      </c>
      <c r="AT255" s="149" t="s">
        <v>159</v>
      </c>
      <c r="AU255" s="149" t="s">
        <v>78</v>
      </c>
      <c r="AY255" s="17" t="s">
        <v>157</v>
      </c>
      <c r="BE255" s="150">
        <f t="shared" si="34"/>
        <v>0</v>
      </c>
      <c r="BF255" s="150">
        <f t="shared" si="35"/>
        <v>0</v>
      </c>
      <c r="BG255" s="150">
        <f t="shared" si="36"/>
        <v>0</v>
      </c>
      <c r="BH255" s="150">
        <f t="shared" si="37"/>
        <v>0</v>
      </c>
      <c r="BI255" s="150">
        <f t="shared" si="38"/>
        <v>0</v>
      </c>
      <c r="BJ255" s="17" t="s">
        <v>92</v>
      </c>
      <c r="BK255" s="150">
        <f t="shared" si="39"/>
        <v>0</v>
      </c>
      <c r="BL255" s="17" t="s">
        <v>164</v>
      </c>
      <c r="BM255" s="149" t="s">
        <v>1756</v>
      </c>
    </row>
    <row r="256" spans="1:65" s="209" customFormat="1" ht="16.5" customHeight="1" x14ac:dyDescent="0.2">
      <c r="A256" s="211"/>
      <c r="B256" s="215"/>
      <c r="C256" s="216"/>
      <c r="D256" s="216"/>
      <c r="E256" s="217"/>
      <c r="F256" s="198" t="s">
        <v>3079</v>
      </c>
      <c r="G256" s="219"/>
      <c r="H256" s="220"/>
      <c r="I256" s="143"/>
      <c r="J256" s="221"/>
      <c r="K256" s="218"/>
      <c r="L256" s="213"/>
      <c r="M256" s="145"/>
      <c r="N256" s="222"/>
      <c r="O256" s="53"/>
      <c r="P256" s="223"/>
      <c r="Q256" s="223"/>
      <c r="R256" s="223"/>
      <c r="S256" s="223"/>
      <c r="T256" s="224"/>
      <c r="U256" s="211"/>
      <c r="V256" s="211"/>
      <c r="W256" s="211"/>
      <c r="X256" s="211"/>
      <c r="Y256" s="211"/>
      <c r="Z256" s="211"/>
      <c r="AA256" s="211"/>
      <c r="AB256" s="211"/>
      <c r="AC256" s="211"/>
      <c r="AD256" s="211"/>
      <c r="AE256" s="211"/>
      <c r="AR256" s="225"/>
      <c r="AT256" s="225"/>
      <c r="AU256" s="225"/>
      <c r="AY256" s="210"/>
      <c r="BE256" s="226"/>
      <c r="BF256" s="226"/>
      <c r="BG256" s="226"/>
      <c r="BH256" s="226"/>
      <c r="BI256" s="226"/>
      <c r="BJ256" s="210"/>
      <c r="BK256" s="226"/>
      <c r="BL256" s="210"/>
      <c r="BM256" s="225"/>
    </row>
    <row r="257" spans="1:65" s="2" customFormat="1" ht="16.5" customHeight="1" x14ac:dyDescent="0.2">
      <c r="A257" s="32"/>
      <c r="B257" s="137"/>
      <c r="C257" s="138" t="s">
        <v>679</v>
      </c>
      <c r="D257" s="138" t="s">
        <v>159</v>
      </c>
      <c r="E257" s="139" t="s">
        <v>1757</v>
      </c>
      <c r="F257" s="140" t="s">
        <v>1758</v>
      </c>
      <c r="G257" s="141" t="s">
        <v>777</v>
      </c>
      <c r="H257" s="142">
        <v>6</v>
      </c>
      <c r="I257" s="143"/>
      <c r="J257" s="144">
        <f t="shared" si="30"/>
        <v>0</v>
      </c>
      <c r="K257" s="140" t="s">
        <v>3</v>
      </c>
      <c r="L257" s="207"/>
      <c r="M257" s="145" t="s">
        <v>3</v>
      </c>
      <c r="N257" s="146" t="s">
        <v>42</v>
      </c>
      <c r="O257" s="53"/>
      <c r="P257" s="147">
        <f t="shared" si="31"/>
        <v>0</v>
      </c>
      <c r="Q257" s="147">
        <v>0</v>
      </c>
      <c r="R257" s="147">
        <f t="shared" si="32"/>
        <v>0</v>
      </c>
      <c r="S257" s="147">
        <v>0</v>
      </c>
      <c r="T257" s="148">
        <f t="shared" si="33"/>
        <v>0</v>
      </c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R257" s="149" t="s">
        <v>164</v>
      </c>
      <c r="AT257" s="149" t="s">
        <v>159</v>
      </c>
      <c r="AU257" s="149" t="s">
        <v>78</v>
      </c>
      <c r="AY257" s="17" t="s">
        <v>157</v>
      </c>
      <c r="BE257" s="150">
        <f t="shared" si="34"/>
        <v>0</v>
      </c>
      <c r="BF257" s="150">
        <f t="shared" si="35"/>
        <v>0</v>
      </c>
      <c r="BG257" s="150">
        <f t="shared" si="36"/>
        <v>0</v>
      </c>
      <c r="BH257" s="150">
        <f t="shared" si="37"/>
        <v>0</v>
      </c>
      <c r="BI257" s="150">
        <f t="shared" si="38"/>
        <v>0</v>
      </c>
      <c r="BJ257" s="17" t="s">
        <v>92</v>
      </c>
      <c r="BK257" s="150">
        <f t="shared" si="39"/>
        <v>0</v>
      </c>
      <c r="BL257" s="17" t="s">
        <v>164</v>
      </c>
      <c r="BM257" s="149" t="s">
        <v>1759</v>
      </c>
    </row>
    <row r="258" spans="1:65" s="209" customFormat="1" ht="16.5" customHeight="1" x14ac:dyDescent="0.2">
      <c r="A258" s="211"/>
      <c r="B258" s="215"/>
      <c r="C258" s="216"/>
      <c r="D258" s="216"/>
      <c r="E258" s="217"/>
      <c r="F258" s="198" t="s">
        <v>3079</v>
      </c>
      <c r="G258" s="219"/>
      <c r="H258" s="220"/>
      <c r="I258" s="143"/>
      <c r="J258" s="221"/>
      <c r="K258" s="218"/>
      <c r="L258" s="213"/>
      <c r="M258" s="145"/>
      <c r="N258" s="222"/>
      <c r="O258" s="53"/>
      <c r="P258" s="223"/>
      <c r="Q258" s="223"/>
      <c r="R258" s="223"/>
      <c r="S258" s="223"/>
      <c r="T258" s="224"/>
      <c r="U258" s="211"/>
      <c r="V258" s="211"/>
      <c r="W258" s="211"/>
      <c r="X258" s="211"/>
      <c r="Y258" s="211"/>
      <c r="Z258" s="211"/>
      <c r="AA258" s="211"/>
      <c r="AB258" s="211"/>
      <c r="AC258" s="211"/>
      <c r="AD258" s="211"/>
      <c r="AE258" s="211"/>
      <c r="AR258" s="225"/>
      <c r="AT258" s="225"/>
      <c r="AU258" s="225"/>
      <c r="AY258" s="210"/>
      <c r="BE258" s="226"/>
      <c r="BF258" s="226"/>
      <c r="BG258" s="226"/>
      <c r="BH258" s="226"/>
      <c r="BI258" s="226"/>
      <c r="BJ258" s="210"/>
      <c r="BK258" s="226"/>
      <c r="BL258" s="210"/>
      <c r="BM258" s="225"/>
    </row>
    <row r="259" spans="1:65" s="2" customFormat="1" ht="16.5" customHeight="1" x14ac:dyDescent="0.2">
      <c r="A259" s="32"/>
      <c r="B259" s="137"/>
      <c r="C259" s="138" t="s">
        <v>686</v>
      </c>
      <c r="D259" s="138" t="s">
        <v>159</v>
      </c>
      <c r="E259" s="139" t="s">
        <v>1760</v>
      </c>
      <c r="F259" s="140" t="s">
        <v>1761</v>
      </c>
      <c r="G259" s="141" t="s">
        <v>777</v>
      </c>
      <c r="H259" s="142">
        <v>1</v>
      </c>
      <c r="I259" s="143"/>
      <c r="J259" s="144">
        <f t="shared" si="30"/>
        <v>0</v>
      </c>
      <c r="K259" s="140" t="s">
        <v>3</v>
      </c>
      <c r="L259" s="207"/>
      <c r="M259" s="145" t="s">
        <v>3</v>
      </c>
      <c r="N259" s="146" t="s">
        <v>42</v>
      </c>
      <c r="O259" s="53"/>
      <c r="P259" s="147">
        <f t="shared" si="31"/>
        <v>0</v>
      </c>
      <c r="Q259" s="147">
        <v>0</v>
      </c>
      <c r="R259" s="147">
        <f t="shared" si="32"/>
        <v>0</v>
      </c>
      <c r="S259" s="147">
        <v>0</v>
      </c>
      <c r="T259" s="148">
        <f t="shared" si="33"/>
        <v>0</v>
      </c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R259" s="149" t="s">
        <v>164</v>
      </c>
      <c r="AT259" s="149" t="s">
        <v>159</v>
      </c>
      <c r="AU259" s="149" t="s">
        <v>78</v>
      </c>
      <c r="AY259" s="17" t="s">
        <v>157</v>
      </c>
      <c r="BE259" s="150">
        <f t="shared" si="34"/>
        <v>0</v>
      </c>
      <c r="BF259" s="150">
        <f t="shared" si="35"/>
        <v>0</v>
      </c>
      <c r="BG259" s="150">
        <f t="shared" si="36"/>
        <v>0</v>
      </c>
      <c r="BH259" s="150">
        <f t="shared" si="37"/>
        <v>0</v>
      </c>
      <c r="BI259" s="150">
        <f t="shared" si="38"/>
        <v>0</v>
      </c>
      <c r="BJ259" s="17" t="s">
        <v>92</v>
      </c>
      <c r="BK259" s="150">
        <f t="shared" si="39"/>
        <v>0</v>
      </c>
      <c r="BL259" s="17" t="s">
        <v>164</v>
      </c>
      <c r="BM259" s="149" t="s">
        <v>1762</v>
      </c>
    </row>
    <row r="260" spans="1:65" s="209" customFormat="1" ht="16.5" customHeight="1" x14ac:dyDescent="0.2">
      <c r="A260" s="211"/>
      <c r="B260" s="215"/>
      <c r="C260" s="216"/>
      <c r="D260" s="216"/>
      <c r="E260" s="217"/>
      <c r="F260" s="198" t="s">
        <v>3079</v>
      </c>
      <c r="G260" s="219"/>
      <c r="H260" s="220"/>
      <c r="I260" s="143"/>
      <c r="J260" s="221"/>
      <c r="K260" s="218"/>
      <c r="L260" s="213"/>
      <c r="M260" s="145"/>
      <c r="N260" s="222"/>
      <c r="O260" s="53"/>
      <c r="P260" s="223"/>
      <c r="Q260" s="223"/>
      <c r="R260" s="223"/>
      <c r="S260" s="223"/>
      <c r="T260" s="224"/>
      <c r="U260" s="211"/>
      <c r="V260" s="211"/>
      <c r="W260" s="211"/>
      <c r="X260" s="211"/>
      <c r="Y260" s="211"/>
      <c r="Z260" s="211"/>
      <c r="AA260" s="211"/>
      <c r="AB260" s="211"/>
      <c r="AC260" s="211"/>
      <c r="AD260" s="211"/>
      <c r="AE260" s="211"/>
      <c r="AR260" s="225"/>
      <c r="AT260" s="225"/>
      <c r="AU260" s="225"/>
      <c r="AY260" s="210"/>
      <c r="BE260" s="226"/>
      <c r="BF260" s="226"/>
      <c r="BG260" s="226"/>
      <c r="BH260" s="226"/>
      <c r="BI260" s="226"/>
      <c r="BJ260" s="210"/>
      <c r="BK260" s="226"/>
      <c r="BL260" s="210"/>
      <c r="BM260" s="225"/>
    </row>
    <row r="261" spans="1:65" s="2" customFormat="1" ht="16.5" customHeight="1" x14ac:dyDescent="0.2">
      <c r="A261" s="32"/>
      <c r="B261" s="137"/>
      <c r="C261" s="138" t="s">
        <v>692</v>
      </c>
      <c r="D261" s="138" t="s">
        <v>159</v>
      </c>
      <c r="E261" s="139" t="s">
        <v>1763</v>
      </c>
      <c r="F261" s="140" t="s">
        <v>1764</v>
      </c>
      <c r="G261" s="141" t="s">
        <v>341</v>
      </c>
      <c r="H261" s="142">
        <v>31</v>
      </c>
      <c r="I261" s="143"/>
      <c r="J261" s="144">
        <f t="shared" si="30"/>
        <v>0</v>
      </c>
      <c r="K261" s="140" t="s">
        <v>3</v>
      </c>
      <c r="L261" s="207"/>
      <c r="M261" s="145" t="s">
        <v>3</v>
      </c>
      <c r="N261" s="146" t="s">
        <v>42</v>
      </c>
      <c r="O261" s="53"/>
      <c r="P261" s="147">
        <f t="shared" si="31"/>
        <v>0</v>
      </c>
      <c r="Q261" s="147">
        <v>0</v>
      </c>
      <c r="R261" s="147">
        <f t="shared" si="32"/>
        <v>0</v>
      </c>
      <c r="S261" s="147">
        <v>0</v>
      </c>
      <c r="T261" s="148">
        <f t="shared" si="33"/>
        <v>0</v>
      </c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R261" s="149" t="s">
        <v>164</v>
      </c>
      <c r="AT261" s="149" t="s">
        <v>159</v>
      </c>
      <c r="AU261" s="149" t="s">
        <v>78</v>
      </c>
      <c r="AY261" s="17" t="s">
        <v>157</v>
      </c>
      <c r="BE261" s="150">
        <f t="shared" si="34"/>
        <v>0</v>
      </c>
      <c r="BF261" s="150">
        <f t="shared" si="35"/>
        <v>0</v>
      </c>
      <c r="BG261" s="150">
        <f t="shared" si="36"/>
        <v>0</v>
      </c>
      <c r="BH261" s="150">
        <f t="shared" si="37"/>
        <v>0</v>
      </c>
      <c r="BI261" s="150">
        <f t="shared" si="38"/>
        <v>0</v>
      </c>
      <c r="BJ261" s="17" t="s">
        <v>92</v>
      </c>
      <c r="BK261" s="150">
        <f t="shared" si="39"/>
        <v>0</v>
      </c>
      <c r="BL261" s="17" t="s">
        <v>164</v>
      </c>
      <c r="BM261" s="149" t="s">
        <v>1765</v>
      </c>
    </row>
    <row r="262" spans="1:65" s="209" customFormat="1" ht="16.5" customHeight="1" x14ac:dyDescent="0.2">
      <c r="A262" s="211"/>
      <c r="B262" s="215"/>
      <c r="C262" s="216"/>
      <c r="D262" s="216"/>
      <c r="E262" s="217"/>
      <c r="F262" s="198" t="s">
        <v>3079</v>
      </c>
      <c r="G262" s="219"/>
      <c r="H262" s="220"/>
      <c r="I262" s="143"/>
      <c r="J262" s="221"/>
      <c r="K262" s="218"/>
      <c r="L262" s="213"/>
      <c r="M262" s="145"/>
      <c r="N262" s="222"/>
      <c r="O262" s="53"/>
      <c r="P262" s="223"/>
      <c r="Q262" s="223"/>
      <c r="R262" s="223"/>
      <c r="S262" s="223"/>
      <c r="T262" s="224"/>
      <c r="U262" s="211"/>
      <c r="V262" s="211"/>
      <c r="W262" s="211"/>
      <c r="X262" s="211"/>
      <c r="Y262" s="211"/>
      <c r="Z262" s="211"/>
      <c r="AA262" s="211"/>
      <c r="AB262" s="211"/>
      <c r="AC262" s="211"/>
      <c r="AD262" s="211"/>
      <c r="AE262" s="211"/>
      <c r="AR262" s="225"/>
      <c r="AT262" s="225"/>
      <c r="AU262" s="225"/>
      <c r="AY262" s="210"/>
      <c r="BE262" s="226"/>
      <c r="BF262" s="226"/>
      <c r="BG262" s="226"/>
      <c r="BH262" s="226"/>
      <c r="BI262" s="226"/>
      <c r="BJ262" s="210"/>
      <c r="BK262" s="226"/>
      <c r="BL262" s="210"/>
      <c r="BM262" s="225"/>
    </row>
    <row r="263" spans="1:65" s="2" customFormat="1" ht="16.5" customHeight="1" x14ac:dyDescent="0.2">
      <c r="A263" s="32"/>
      <c r="B263" s="137"/>
      <c r="C263" s="138" t="s">
        <v>697</v>
      </c>
      <c r="D263" s="138" t="s">
        <v>159</v>
      </c>
      <c r="E263" s="139" t="s">
        <v>1766</v>
      </c>
      <c r="F263" s="140" t="s">
        <v>1767</v>
      </c>
      <c r="G263" s="141" t="s">
        <v>1768</v>
      </c>
      <c r="H263" s="142">
        <v>1.5</v>
      </c>
      <c r="I263" s="143"/>
      <c r="J263" s="144">
        <f t="shared" si="30"/>
        <v>0</v>
      </c>
      <c r="K263" s="140" t="s">
        <v>3</v>
      </c>
      <c r="L263" s="206"/>
      <c r="M263" s="145" t="s">
        <v>3</v>
      </c>
      <c r="N263" s="146" t="s">
        <v>42</v>
      </c>
      <c r="O263" s="53"/>
      <c r="P263" s="147">
        <f t="shared" si="31"/>
        <v>0</v>
      </c>
      <c r="Q263" s="147">
        <v>0</v>
      </c>
      <c r="R263" s="147">
        <f t="shared" si="32"/>
        <v>0</v>
      </c>
      <c r="S263" s="147">
        <v>0</v>
      </c>
      <c r="T263" s="148">
        <f t="shared" si="33"/>
        <v>0</v>
      </c>
      <c r="U263" s="32"/>
      <c r="V263" s="32"/>
      <c r="W263" s="32"/>
      <c r="X263" s="32"/>
      <c r="Y263" s="32"/>
      <c r="Z263" s="32"/>
      <c r="AA263" s="32"/>
      <c r="AB263" s="32"/>
      <c r="AC263" s="32"/>
      <c r="AD263" s="32"/>
      <c r="AE263" s="32"/>
      <c r="AR263" s="149" t="s">
        <v>164</v>
      </c>
      <c r="AT263" s="149" t="s">
        <v>159</v>
      </c>
      <c r="AU263" s="149" t="s">
        <v>78</v>
      </c>
      <c r="AY263" s="17" t="s">
        <v>157</v>
      </c>
      <c r="BE263" s="150">
        <f t="shared" si="34"/>
        <v>0</v>
      </c>
      <c r="BF263" s="150">
        <f t="shared" si="35"/>
        <v>0</v>
      </c>
      <c r="BG263" s="150">
        <f t="shared" si="36"/>
        <v>0</v>
      </c>
      <c r="BH263" s="150">
        <f t="shared" si="37"/>
        <v>0</v>
      </c>
      <c r="BI263" s="150">
        <f t="shared" si="38"/>
        <v>0</v>
      </c>
      <c r="BJ263" s="17" t="s">
        <v>92</v>
      </c>
      <c r="BK263" s="150">
        <f t="shared" si="39"/>
        <v>0</v>
      </c>
      <c r="BL263" s="17" t="s">
        <v>164</v>
      </c>
      <c r="BM263" s="149" t="s">
        <v>1769</v>
      </c>
    </row>
    <row r="264" spans="1:65" s="209" customFormat="1" ht="16.5" customHeight="1" x14ac:dyDescent="0.2">
      <c r="A264" s="211"/>
      <c r="B264" s="215"/>
      <c r="C264" s="216"/>
      <c r="D264" s="216"/>
      <c r="E264" s="217"/>
      <c r="F264" s="198">
        <v>0</v>
      </c>
      <c r="G264" s="219"/>
      <c r="H264" s="220"/>
      <c r="I264" s="143"/>
      <c r="J264" s="221"/>
      <c r="K264" s="218"/>
      <c r="L264" s="212"/>
      <c r="M264" s="145"/>
      <c r="N264" s="222"/>
      <c r="O264" s="53"/>
      <c r="P264" s="223"/>
      <c r="Q264" s="223"/>
      <c r="R264" s="223"/>
      <c r="S264" s="223"/>
      <c r="T264" s="224"/>
      <c r="U264" s="211"/>
      <c r="V264" s="211"/>
      <c r="W264" s="211"/>
      <c r="X264" s="211"/>
      <c r="Y264" s="211"/>
      <c r="Z264" s="211"/>
      <c r="AA264" s="211"/>
      <c r="AB264" s="211"/>
      <c r="AC264" s="211"/>
      <c r="AD264" s="211"/>
      <c r="AE264" s="211"/>
      <c r="AR264" s="225"/>
      <c r="AT264" s="225"/>
      <c r="AU264" s="225"/>
      <c r="AY264" s="210"/>
      <c r="BE264" s="226"/>
      <c r="BF264" s="226"/>
      <c r="BG264" s="226"/>
      <c r="BH264" s="226"/>
      <c r="BI264" s="226"/>
      <c r="BJ264" s="210"/>
      <c r="BK264" s="226"/>
      <c r="BL264" s="210"/>
      <c r="BM264" s="225"/>
    </row>
    <row r="265" spans="1:65" s="2" customFormat="1" ht="16.5" customHeight="1" x14ac:dyDescent="0.2">
      <c r="A265" s="32"/>
      <c r="B265" s="137"/>
      <c r="C265" s="138" t="s">
        <v>703</v>
      </c>
      <c r="D265" s="138" t="s">
        <v>159</v>
      </c>
      <c r="E265" s="139" t="s">
        <v>1770</v>
      </c>
      <c r="F265" s="140" t="s">
        <v>1771</v>
      </c>
      <c r="G265" s="141" t="s">
        <v>777</v>
      </c>
      <c r="H265" s="142">
        <v>159</v>
      </c>
      <c r="I265" s="143"/>
      <c r="J265" s="144">
        <f t="shared" si="30"/>
        <v>0</v>
      </c>
      <c r="K265" s="140" t="s">
        <v>3</v>
      </c>
      <c r="L265" s="207"/>
      <c r="M265" s="145" t="s">
        <v>3</v>
      </c>
      <c r="N265" s="146" t="s">
        <v>42</v>
      </c>
      <c r="O265" s="53"/>
      <c r="P265" s="147">
        <f t="shared" si="31"/>
        <v>0</v>
      </c>
      <c r="Q265" s="147">
        <v>0</v>
      </c>
      <c r="R265" s="147">
        <f t="shared" si="32"/>
        <v>0</v>
      </c>
      <c r="S265" s="147">
        <v>0</v>
      </c>
      <c r="T265" s="148">
        <f t="shared" si="33"/>
        <v>0</v>
      </c>
      <c r="U265" s="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R265" s="149" t="s">
        <v>164</v>
      </c>
      <c r="AT265" s="149" t="s">
        <v>159</v>
      </c>
      <c r="AU265" s="149" t="s">
        <v>78</v>
      </c>
      <c r="AY265" s="17" t="s">
        <v>157</v>
      </c>
      <c r="BE265" s="150">
        <f t="shared" si="34"/>
        <v>0</v>
      </c>
      <c r="BF265" s="150">
        <f t="shared" si="35"/>
        <v>0</v>
      </c>
      <c r="BG265" s="150">
        <f t="shared" si="36"/>
        <v>0</v>
      </c>
      <c r="BH265" s="150">
        <f t="shared" si="37"/>
        <v>0</v>
      </c>
      <c r="BI265" s="150">
        <f t="shared" si="38"/>
        <v>0</v>
      </c>
      <c r="BJ265" s="17" t="s">
        <v>92</v>
      </c>
      <c r="BK265" s="150">
        <f t="shared" si="39"/>
        <v>0</v>
      </c>
      <c r="BL265" s="17" t="s">
        <v>164</v>
      </c>
      <c r="BM265" s="149" t="s">
        <v>1772</v>
      </c>
    </row>
    <row r="266" spans="1:65" s="209" customFormat="1" ht="16.5" customHeight="1" x14ac:dyDescent="0.2">
      <c r="A266" s="211"/>
      <c r="B266" s="215"/>
      <c r="C266" s="205"/>
      <c r="D266" s="205"/>
      <c r="E266" s="227"/>
      <c r="F266" s="198" t="s">
        <v>3079</v>
      </c>
      <c r="G266" s="229"/>
      <c r="H266" s="230"/>
      <c r="I266" s="231"/>
      <c r="J266" s="232"/>
      <c r="K266" s="228"/>
      <c r="L266" s="213"/>
      <c r="M266" s="145"/>
      <c r="N266" s="222"/>
      <c r="O266" s="53"/>
      <c r="P266" s="223"/>
      <c r="Q266" s="223"/>
      <c r="R266" s="223"/>
      <c r="S266" s="223"/>
      <c r="T266" s="224"/>
      <c r="U266" s="211"/>
      <c r="V266" s="211"/>
      <c r="W266" s="211"/>
      <c r="X266" s="211"/>
      <c r="Y266" s="211"/>
      <c r="Z266" s="211"/>
      <c r="AA266" s="211"/>
      <c r="AB266" s="211"/>
      <c r="AC266" s="211"/>
      <c r="AD266" s="211"/>
      <c r="AE266" s="211"/>
      <c r="AR266" s="225"/>
      <c r="AT266" s="225"/>
      <c r="AU266" s="225"/>
      <c r="AY266" s="210"/>
      <c r="BE266" s="226"/>
      <c r="BF266" s="226"/>
      <c r="BG266" s="226"/>
      <c r="BH266" s="226"/>
      <c r="BI266" s="226"/>
      <c r="BJ266" s="210"/>
      <c r="BK266" s="226"/>
      <c r="BL266" s="210"/>
      <c r="BM266" s="225"/>
    </row>
    <row r="267" spans="1:65" s="12" customFormat="1" ht="22.9" customHeight="1" x14ac:dyDescent="0.2">
      <c r="B267" s="124"/>
      <c r="D267" s="125" t="s">
        <v>69</v>
      </c>
      <c r="E267" s="135" t="s">
        <v>1773</v>
      </c>
      <c r="F267" s="135" t="s">
        <v>1774</v>
      </c>
      <c r="I267" s="127"/>
      <c r="J267" s="136">
        <f>BK267</f>
        <v>0</v>
      </c>
      <c r="L267" s="208"/>
      <c r="M267" s="129"/>
      <c r="N267" s="130"/>
      <c r="O267" s="130"/>
      <c r="P267" s="131">
        <f>SUM(P268:P286)</f>
        <v>0</v>
      </c>
      <c r="Q267" s="130"/>
      <c r="R267" s="131">
        <f>SUM(R268:R286)</f>
        <v>0</v>
      </c>
      <c r="S267" s="130"/>
      <c r="T267" s="132">
        <f>SUM(T268:T286)</f>
        <v>0</v>
      </c>
      <c r="AR267" s="125" t="s">
        <v>78</v>
      </c>
      <c r="AT267" s="133" t="s">
        <v>69</v>
      </c>
      <c r="AU267" s="133" t="s">
        <v>78</v>
      </c>
      <c r="AY267" s="125" t="s">
        <v>157</v>
      </c>
      <c r="BK267" s="134">
        <f>SUM(BK268:BK286)</f>
        <v>0</v>
      </c>
    </row>
    <row r="268" spans="1:65" s="2" customFormat="1" ht="16.5" customHeight="1" x14ac:dyDescent="0.2">
      <c r="A268" s="32"/>
      <c r="B268" s="137"/>
      <c r="C268" s="138" t="s">
        <v>707</v>
      </c>
      <c r="D268" s="138" t="s">
        <v>159</v>
      </c>
      <c r="E268" s="139" t="s">
        <v>1775</v>
      </c>
      <c r="F268" s="140" t="s">
        <v>1776</v>
      </c>
      <c r="G268" s="141" t="s">
        <v>231</v>
      </c>
      <c r="H268" s="142">
        <v>1768</v>
      </c>
      <c r="I268" s="143"/>
      <c r="J268" s="144">
        <f t="shared" ref="J268:J286" si="40">ROUND(I268*H268,2)</f>
        <v>0</v>
      </c>
      <c r="K268" s="140" t="s">
        <v>3</v>
      </c>
      <c r="L268" s="207"/>
      <c r="M268" s="145" t="s">
        <v>3</v>
      </c>
      <c r="N268" s="146" t="s">
        <v>42</v>
      </c>
      <c r="O268" s="53"/>
      <c r="P268" s="147">
        <f t="shared" ref="P268:P286" si="41">O268*H268</f>
        <v>0</v>
      </c>
      <c r="Q268" s="147">
        <v>0</v>
      </c>
      <c r="R268" s="147">
        <f t="shared" ref="R268:R286" si="42">Q268*H268</f>
        <v>0</v>
      </c>
      <c r="S268" s="147">
        <v>0</v>
      </c>
      <c r="T268" s="148">
        <f t="shared" ref="T268:T286" si="43">S268*H268</f>
        <v>0</v>
      </c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R268" s="149" t="s">
        <v>164</v>
      </c>
      <c r="AT268" s="149" t="s">
        <v>159</v>
      </c>
      <c r="AU268" s="149" t="s">
        <v>92</v>
      </c>
      <c r="AY268" s="17" t="s">
        <v>157</v>
      </c>
      <c r="BE268" s="150">
        <f t="shared" ref="BE268:BE286" si="44">IF(N268="základní",J268,0)</f>
        <v>0</v>
      </c>
      <c r="BF268" s="150">
        <f t="shared" ref="BF268:BF286" si="45">IF(N268="snížená",J268,0)</f>
        <v>0</v>
      </c>
      <c r="BG268" s="150">
        <f t="shared" ref="BG268:BG286" si="46">IF(N268="zákl. přenesená",J268,0)</f>
        <v>0</v>
      </c>
      <c r="BH268" s="150">
        <f t="shared" ref="BH268:BH286" si="47">IF(N268="sníž. přenesená",J268,0)</f>
        <v>0</v>
      </c>
      <c r="BI268" s="150">
        <f t="shared" ref="BI268:BI286" si="48">IF(N268="nulová",J268,0)</f>
        <v>0</v>
      </c>
      <c r="BJ268" s="17" t="s">
        <v>92</v>
      </c>
      <c r="BK268" s="150">
        <f t="shared" ref="BK268:BK286" si="49">ROUND(I268*H268,2)</f>
        <v>0</v>
      </c>
      <c r="BL268" s="17" t="s">
        <v>164</v>
      </c>
      <c r="BM268" s="149" t="s">
        <v>1777</v>
      </c>
    </row>
    <row r="269" spans="1:65" s="209" customFormat="1" ht="16.5" customHeight="1" x14ac:dyDescent="0.2">
      <c r="A269" s="211"/>
      <c r="B269" s="215"/>
      <c r="C269" s="216"/>
      <c r="D269" s="216"/>
      <c r="E269" s="217"/>
      <c r="F269" s="198" t="s">
        <v>3089</v>
      </c>
      <c r="G269" s="219"/>
      <c r="H269" s="220"/>
      <c r="I269" s="143"/>
      <c r="J269" s="221"/>
      <c r="K269" s="218"/>
      <c r="L269" s="213"/>
      <c r="M269" s="145"/>
      <c r="N269" s="222"/>
      <c r="O269" s="53"/>
      <c r="P269" s="223"/>
      <c r="Q269" s="223"/>
      <c r="R269" s="223"/>
      <c r="S269" s="223"/>
      <c r="T269" s="224"/>
      <c r="U269" s="211"/>
      <c r="V269" s="211"/>
      <c r="W269" s="211"/>
      <c r="X269" s="211"/>
      <c r="Y269" s="211"/>
      <c r="Z269" s="211"/>
      <c r="AA269" s="211"/>
      <c r="AB269" s="211"/>
      <c r="AC269" s="211"/>
      <c r="AD269" s="211"/>
      <c r="AE269" s="211"/>
      <c r="AR269" s="225"/>
      <c r="AT269" s="225"/>
      <c r="AU269" s="225"/>
      <c r="AY269" s="210"/>
      <c r="BE269" s="226"/>
      <c r="BF269" s="226"/>
      <c r="BG269" s="226"/>
      <c r="BH269" s="226"/>
      <c r="BI269" s="226"/>
      <c r="BJ269" s="210"/>
      <c r="BK269" s="226"/>
      <c r="BL269" s="210"/>
      <c r="BM269" s="225"/>
    </row>
    <row r="270" spans="1:65" s="2" customFormat="1" ht="16.5" customHeight="1" x14ac:dyDescent="0.2">
      <c r="A270" s="32"/>
      <c r="B270" s="137"/>
      <c r="C270" s="138" t="s">
        <v>716</v>
      </c>
      <c r="D270" s="138" t="s">
        <v>159</v>
      </c>
      <c r="E270" s="139" t="s">
        <v>1778</v>
      </c>
      <c r="F270" s="140" t="s">
        <v>1779</v>
      </c>
      <c r="G270" s="141" t="s">
        <v>231</v>
      </c>
      <c r="H270" s="142">
        <v>338</v>
      </c>
      <c r="I270" s="143"/>
      <c r="J270" s="144">
        <f t="shared" si="40"/>
        <v>0</v>
      </c>
      <c r="K270" s="140" t="s">
        <v>3</v>
      </c>
      <c r="L270" s="207"/>
      <c r="M270" s="145" t="s">
        <v>3</v>
      </c>
      <c r="N270" s="146" t="s">
        <v>42</v>
      </c>
      <c r="O270" s="53"/>
      <c r="P270" s="147">
        <f t="shared" si="41"/>
        <v>0</v>
      </c>
      <c r="Q270" s="147">
        <v>0</v>
      </c>
      <c r="R270" s="147">
        <f t="shared" si="42"/>
        <v>0</v>
      </c>
      <c r="S270" s="147">
        <v>0</v>
      </c>
      <c r="T270" s="148">
        <f t="shared" si="43"/>
        <v>0</v>
      </c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R270" s="149" t="s">
        <v>164</v>
      </c>
      <c r="AT270" s="149" t="s">
        <v>159</v>
      </c>
      <c r="AU270" s="149" t="s">
        <v>92</v>
      </c>
      <c r="AY270" s="17" t="s">
        <v>157</v>
      </c>
      <c r="BE270" s="150">
        <f t="shared" si="44"/>
        <v>0</v>
      </c>
      <c r="BF270" s="150">
        <f t="shared" si="45"/>
        <v>0</v>
      </c>
      <c r="BG270" s="150">
        <f t="shared" si="46"/>
        <v>0</v>
      </c>
      <c r="BH270" s="150">
        <f t="shared" si="47"/>
        <v>0</v>
      </c>
      <c r="BI270" s="150">
        <f t="shared" si="48"/>
        <v>0</v>
      </c>
      <c r="BJ270" s="17" t="s">
        <v>92</v>
      </c>
      <c r="BK270" s="150">
        <f t="shared" si="49"/>
        <v>0</v>
      </c>
      <c r="BL270" s="17" t="s">
        <v>164</v>
      </c>
      <c r="BM270" s="149" t="s">
        <v>1780</v>
      </c>
    </row>
    <row r="271" spans="1:65" s="209" customFormat="1" ht="16.5" customHeight="1" x14ac:dyDescent="0.2">
      <c r="A271" s="211"/>
      <c r="B271" s="215"/>
      <c r="C271" s="216"/>
      <c r="D271" s="216"/>
      <c r="E271" s="217"/>
      <c r="F271" s="198" t="s">
        <v>3090</v>
      </c>
      <c r="G271" s="219"/>
      <c r="H271" s="220"/>
      <c r="I271" s="143"/>
      <c r="J271" s="221"/>
      <c r="K271" s="218"/>
      <c r="L271" s="213"/>
      <c r="M271" s="145"/>
      <c r="N271" s="222"/>
      <c r="O271" s="53"/>
      <c r="P271" s="223"/>
      <c r="Q271" s="223"/>
      <c r="R271" s="223"/>
      <c r="S271" s="223"/>
      <c r="T271" s="224"/>
      <c r="U271" s="211"/>
      <c r="V271" s="211"/>
      <c r="W271" s="211"/>
      <c r="X271" s="211"/>
      <c r="Y271" s="211"/>
      <c r="Z271" s="211"/>
      <c r="AA271" s="211"/>
      <c r="AB271" s="211"/>
      <c r="AC271" s="211"/>
      <c r="AD271" s="211"/>
      <c r="AE271" s="211"/>
      <c r="AR271" s="225"/>
      <c r="AT271" s="225"/>
      <c r="AU271" s="225"/>
      <c r="AY271" s="210"/>
      <c r="BE271" s="226"/>
      <c r="BF271" s="226"/>
      <c r="BG271" s="226"/>
      <c r="BH271" s="226"/>
      <c r="BI271" s="226"/>
      <c r="BJ271" s="210"/>
      <c r="BK271" s="226"/>
      <c r="BL271" s="210"/>
      <c r="BM271" s="225"/>
    </row>
    <row r="272" spans="1:65" s="2" customFormat="1" ht="16.5" customHeight="1" x14ac:dyDescent="0.2">
      <c r="A272" s="32"/>
      <c r="B272" s="137"/>
      <c r="C272" s="138" t="s">
        <v>722</v>
      </c>
      <c r="D272" s="138" t="s">
        <v>159</v>
      </c>
      <c r="E272" s="139" t="s">
        <v>1781</v>
      </c>
      <c r="F272" s="140" t="s">
        <v>1782</v>
      </c>
      <c r="G272" s="141" t="s">
        <v>231</v>
      </c>
      <c r="H272" s="142">
        <v>468</v>
      </c>
      <c r="I272" s="143"/>
      <c r="J272" s="144">
        <f t="shared" si="40"/>
        <v>0</v>
      </c>
      <c r="K272" s="140" t="s">
        <v>3</v>
      </c>
      <c r="L272" s="207"/>
      <c r="M272" s="145" t="s">
        <v>3</v>
      </c>
      <c r="N272" s="146" t="s">
        <v>42</v>
      </c>
      <c r="O272" s="53"/>
      <c r="P272" s="147">
        <f t="shared" si="41"/>
        <v>0</v>
      </c>
      <c r="Q272" s="147">
        <v>0</v>
      </c>
      <c r="R272" s="147">
        <f t="shared" si="42"/>
        <v>0</v>
      </c>
      <c r="S272" s="147">
        <v>0</v>
      </c>
      <c r="T272" s="148">
        <f t="shared" si="43"/>
        <v>0</v>
      </c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R272" s="149" t="s">
        <v>164</v>
      </c>
      <c r="AT272" s="149" t="s">
        <v>159</v>
      </c>
      <c r="AU272" s="149" t="s">
        <v>92</v>
      </c>
      <c r="AY272" s="17" t="s">
        <v>157</v>
      </c>
      <c r="BE272" s="150">
        <f t="shared" si="44"/>
        <v>0</v>
      </c>
      <c r="BF272" s="150">
        <f t="shared" si="45"/>
        <v>0</v>
      </c>
      <c r="BG272" s="150">
        <f t="shared" si="46"/>
        <v>0</v>
      </c>
      <c r="BH272" s="150">
        <f t="shared" si="47"/>
        <v>0</v>
      </c>
      <c r="BI272" s="150">
        <f t="shared" si="48"/>
        <v>0</v>
      </c>
      <c r="BJ272" s="17" t="s">
        <v>92</v>
      </c>
      <c r="BK272" s="150">
        <f t="shared" si="49"/>
        <v>0</v>
      </c>
      <c r="BL272" s="17" t="s">
        <v>164</v>
      </c>
      <c r="BM272" s="149" t="s">
        <v>1783</v>
      </c>
    </row>
    <row r="273" spans="1:65" s="209" customFormat="1" ht="16.5" customHeight="1" x14ac:dyDescent="0.2">
      <c r="A273" s="211"/>
      <c r="B273" s="215"/>
      <c r="C273" s="216"/>
      <c r="D273" s="216"/>
      <c r="E273" s="217"/>
      <c r="F273" s="198" t="s">
        <v>3091</v>
      </c>
      <c r="G273" s="219"/>
      <c r="H273" s="220"/>
      <c r="I273" s="143"/>
      <c r="J273" s="221"/>
      <c r="K273" s="218"/>
      <c r="L273" s="213"/>
      <c r="M273" s="145"/>
      <c r="N273" s="222"/>
      <c r="O273" s="53"/>
      <c r="P273" s="223"/>
      <c r="Q273" s="223"/>
      <c r="R273" s="223"/>
      <c r="S273" s="223"/>
      <c r="T273" s="224"/>
      <c r="U273" s="211"/>
      <c r="V273" s="211"/>
      <c r="W273" s="211"/>
      <c r="X273" s="211"/>
      <c r="Y273" s="211"/>
      <c r="Z273" s="211"/>
      <c r="AA273" s="211"/>
      <c r="AB273" s="211"/>
      <c r="AC273" s="211"/>
      <c r="AD273" s="211"/>
      <c r="AE273" s="211"/>
      <c r="AR273" s="225"/>
      <c r="AT273" s="225"/>
      <c r="AU273" s="225"/>
      <c r="AY273" s="210"/>
      <c r="BE273" s="226"/>
      <c r="BF273" s="226"/>
      <c r="BG273" s="226"/>
      <c r="BH273" s="226"/>
      <c r="BI273" s="226"/>
      <c r="BJ273" s="210"/>
      <c r="BK273" s="226"/>
      <c r="BL273" s="210"/>
      <c r="BM273" s="225"/>
    </row>
    <row r="274" spans="1:65" s="2" customFormat="1" ht="16.5" customHeight="1" x14ac:dyDescent="0.2">
      <c r="A274" s="32"/>
      <c r="B274" s="137"/>
      <c r="C274" s="138" t="s">
        <v>731</v>
      </c>
      <c r="D274" s="138" t="s">
        <v>159</v>
      </c>
      <c r="E274" s="139" t="s">
        <v>1784</v>
      </c>
      <c r="F274" s="140" t="s">
        <v>1785</v>
      </c>
      <c r="G274" s="141" t="s">
        <v>231</v>
      </c>
      <c r="H274" s="142">
        <v>78</v>
      </c>
      <c r="I274" s="143"/>
      <c r="J274" s="144">
        <f t="shared" si="40"/>
        <v>0</v>
      </c>
      <c r="K274" s="140" t="s">
        <v>3</v>
      </c>
      <c r="L274" s="207"/>
      <c r="M274" s="145" t="s">
        <v>3</v>
      </c>
      <c r="N274" s="146" t="s">
        <v>42</v>
      </c>
      <c r="O274" s="53"/>
      <c r="P274" s="147">
        <f t="shared" si="41"/>
        <v>0</v>
      </c>
      <c r="Q274" s="147">
        <v>0</v>
      </c>
      <c r="R274" s="147">
        <f t="shared" si="42"/>
        <v>0</v>
      </c>
      <c r="S274" s="147">
        <v>0</v>
      </c>
      <c r="T274" s="148">
        <f t="shared" si="43"/>
        <v>0</v>
      </c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R274" s="149" t="s">
        <v>164</v>
      </c>
      <c r="AT274" s="149" t="s">
        <v>159</v>
      </c>
      <c r="AU274" s="149" t="s">
        <v>92</v>
      </c>
      <c r="AY274" s="17" t="s">
        <v>157</v>
      </c>
      <c r="BE274" s="150">
        <f t="shared" si="44"/>
        <v>0</v>
      </c>
      <c r="BF274" s="150">
        <f t="shared" si="45"/>
        <v>0</v>
      </c>
      <c r="BG274" s="150">
        <f t="shared" si="46"/>
        <v>0</v>
      </c>
      <c r="BH274" s="150">
        <f t="shared" si="47"/>
        <v>0</v>
      </c>
      <c r="BI274" s="150">
        <f t="shared" si="48"/>
        <v>0</v>
      </c>
      <c r="BJ274" s="17" t="s">
        <v>92</v>
      </c>
      <c r="BK274" s="150">
        <f t="shared" si="49"/>
        <v>0</v>
      </c>
      <c r="BL274" s="17" t="s">
        <v>164</v>
      </c>
      <c r="BM274" s="149" t="s">
        <v>1786</v>
      </c>
    </row>
    <row r="275" spans="1:65" s="209" customFormat="1" ht="16.5" customHeight="1" x14ac:dyDescent="0.2">
      <c r="A275" s="211"/>
      <c r="B275" s="215"/>
      <c r="C275" s="216"/>
      <c r="D275" s="216"/>
      <c r="E275" s="217"/>
      <c r="F275" s="198" t="s">
        <v>3092</v>
      </c>
      <c r="G275" s="219"/>
      <c r="H275" s="220"/>
      <c r="I275" s="143"/>
      <c r="J275" s="221"/>
      <c r="K275" s="218"/>
      <c r="L275" s="213"/>
      <c r="M275" s="145"/>
      <c r="N275" s="222"/>
      <c r="O275" s="53"/>
      <c r="P275" s="223"/>
      <c r="Q275" s="223"/>
      <c r="R275" s="223"/>
      <c r="S275" s="223"/>
      <c r="T275" s="224"/>
      <c r="U275" s="211"/>
      <c r="V275" s="211"/>
      <c r="W275" s="211"/>
      <c r="X275" s="211"/>
      <c r="Y275" s="211"/>
      <c r="Z275" s="211"/>
      <c r="AA275" s="211"/>
      <c r="AB275" s="211"/>
      <c r="AC275" s="211"/>
      <c r="AD275" s="211"/>
      <c r="AE275" s="211"/>
      <c r="AR275" s="225"/>
      <c r="AT275" s="225"/>
      <c r="AU275" s="225"/>
      <c r="AY275" s="210"/>
      <c r="BE275" s="226"/>
      <c r="BF275" s="226"/>
      <c r="BG275" s="226"/>
      <c r="BH275" s="226"/>
      <c r="BI275" s="226"/>
      <c r="BJ275" s="210"/>
      <c r="BK275" s="226"/>
      <c r="BL275" s="210"/>
      <c r="BM275" s="225"/>
    </row>
    <row r="276" spans="1:65" s="2" customFormat="1" ht="16.5" customHeight="1" x14ac:dyDescent="0.2">
      <c r="A276" s="32"/>
      <c r="B276" s="137"/>
      <c r="C276" s="138" t="s">
        <v>737</v>
      </c>
      <c r="D276" s="138" t="s">
        <v>159</v>
      </c>
      <c r="E276" s="139" t="s">
        <v>1787</v>
      </c>
      <c r="F276" s="140" t="s">
        <v>1788</v>
      </c>
      <c r="G276" s="141" t="s">
        <v>231</v>
      </c>
      <c r="H276" s="142">
        <v>91</v>
      </c>
      <c r="I276" s="143"/>
      <c r="J276" s="144">
        <f t="shared" si="40"/>
        <v>0</v>
      </c>
      <c r="K276" s="140" t="s">
        <v>3</v>
      </c>
      <c r="L276" s="207"/>
      <c r="M276" s="145" t="s">
        <v>3</v>
      </c>
      <c r="N276" s="146" t="s">
        <v>42</v>
      </c>
      <c r="O276" s="53"/>
      <c r="P276" s="147">
        <f t="shared" si="41"/>
        <v>0</v>
      </c>
      <c r="Q276" s="147">
        <v>0</v>
      </c>
      <c r="R276" s="147">
        <f t="shared" si="42"/>
        <v>0</v>
      </c>
      <c r="S276" s="147">
        <v>0</v>
      </c>
      <c r="T276" s="148">
        <f t="shared" si="43"/>
        <v>0</v>
      </c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R276" s="149" t="s">
        <v>164</v>
      </c>
      <c r="AT276" s="149" t="s">
        <v>159</v>
      </c>
      <c r="AU276" s="149" t="s">
        <v>92</v>
      </c>
      <c r="AY276" s="17" t="s">
        <v>157</v>
      </c>
      <c r="BE276" s="150">
        <f t="shared" si="44"/>
        <v>0</v>
      </c>
      <c r="BF276" s="150">
        <f t="shared" si="45"/>
        <v>0</v>
      </c>
      <c r="BG276" s="150">
        <f t="shared" si="46"/>
        <v>0</v>
      </c>
      <c r="BH276" s="150">
        <f t="shared" si="47"/>
        <v>0</v>
      </c>
      <c r="BI276" s="150">
        <f t="shared" si="48"/>
        <v>0</v>
      </c>
      <c r="BJ276" s="17" t="s">
        <v>92</v>
      </c>
      <c r="BK276" s="150">
        <f t="shared" si="49"/>
        <v>0</v>
      </c>
      <c r="BL276" s="17" t="s">
        <v>164</v>
      </c>
      <c r="BM276" s="149" t="s">
        <v>1789</v>
      </c>
    </row>
    <row r="277" spans="1:65" s="209" customFormat="1" ht="16.5" customHeight="1" x14ac:dyDescent="0.2">
      <c r="A277" s="211"/>
      <c r="B277" s="215"/>
      <c r="C277" s="216"/>
      <c r="D277" s="216"/>
      <c r="E277" s="217"/>
      <c r="F277" s="198" t="s">
        <v>3093</v>
      </c>
      <c r="G277" s="219"/>
      <c r="H277" s="220"/>
      <c r="I277" s="143"/>
      <c r="J277" s="221"/>
      <c r="K277" s="218"/>
      <c r="L277" s="213"/>
      <c r="M277" s="145"/>
      <c r="N277" s="222"/>
      <c r="O277" s="53"/>
      <c r="P277" s="223"/>
      <c r="Q277" s="223"/>
      <c r="R277" s="223"/>
      <c r="S277" s="223"/>
      <c r="T277" s="224"/>
      <c r="U277" s="211"/>
      <c r="V277" s="211"/>
      <c r="W277" s="211"/>
      <c r="X277" s="211"/>
      <c r="Y277" s="211"/>
      <c r="Z277" s="211"/>
      <c r="AA277" s="211"/>
      <c r="AB277" s="211"/>
      <c r="AC277" s="211"/>
      <c r="AD277" s="211"/>
      <c r="AE277" s="211"/>
      <c r="AR277" s="225"/>
      <c r="AT277" s="225"/>
      <c r="AU277" s="225"/>
      <c r="AY277" s="210"/>
      <c r="BE277" s="226"/>
      <c r="BF277" s="226"/>
      <c r="BG277" s="226"/>
      <c r="BH277" s="226"/>
      <c r="BI277" s="226"/>
      <c r="BJ277" s="210"/>
      <c r="BK277" s="226"/>
      <c r="BL277" s="210"/>
      <c r="BM277" s="225"/>
    </row>
    <row r="278" spans="1:65" s="2" customFormat="1" ht="16.5" customHeight="1" x14ac:dyDescent="0.2">
      <c r="A278" s="32"/>
      <c r="B278" s="137"/>
      <c r="C278" s="138" t="s">
        <v>746</v>
      </c>
      <c r="D278" s="138" t="s">
        <v>159</v>
      </c>
      <c r="E278" s="139" t="s">
        <v>1790</v>
      </c>
      <c r="F278" s="140" t="s">
        <v>1791</v>
      </c>
      <c r="G278" s="141" t="s">
        <v>231</v>
      </c>
      <c r="H278" s="142">
        <v>1768</v>
      </c>
      <c r="I278" s="143"/>
      <c r="J278" s="144">
        <f t="shared" si="40"/>
        <v>0</v>
      </c>
      <c r="K278" s="140" t="s">
        <v>3</v>
      </c>
      <c r="L278" s="207"/>
      <c r="M278" s="145" t="s">
        <v>3</v>
      </c>
      <c r="N278" s="146" t="s">
        <v>42</v>
      </c>
      <c r="O278" s="53"/>
      <c r="P278" s="147">
        <f t="shared" si="41"/>
        <v>0</v>
      </c>
      <c r="Q278" s="147">
        <v>0</v>
      </c>
      <c r="R278" s="147">
        <f t="shared" si="42"/>
        <v>0</v>
      </c>
      <c r="S278" s="147">
        <v>0</v>
      </c>
      <c r="T278" s="148">
        <f t="shared" si="43"/>
        <v>0</v>
      </c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R278" s="149" t="s">
        <v>164</v>
      </c>
      <c r="AT278" s="149" t="s">
        <v>159</v>
      </c>
      <c r="AU278" s="149" t="s">
        <v>92</v>
      </c>
      <c r="AY278" s="17" t="s">
        <v>157</v>
      </c>
      <c r="BE278" s="150">
        <f t="shared" si="44"/>
        <v>0</v>
      </c>
      <c r="BF278" s="150">
        <f t="shared" si="45"/>
        <v>0</v>
      </c>
      <c r="BG278" s="150">
        <f t="shared" si="46"/>
        <v>0</v>
      </c>
      <c r="BH278" s="150">
        <f t="shared" si="47"/>
        <v>0</v>
      </c>
      <c r="BI278" s="150">
        <f t="shared" si="48"/>
        <v>0</v>
      </c>
      <c r="BJ278" s="17" t="s">
        <v>92</v>
      </c>
      <c r="BK278" s="150">
        <f t="shared" si="49"/>
        <v>0</v>
      </c>
      <c r="BL278" s="17" t="s">
        <v>164</v>
      </c>
      <c r="BM278" s="149" t="s">
        <v>1792</v>
      </c>
    </row>
    <row r="279" spans="1:65" s="209" customFormat="1" ht="16.5" customHeight="1" x14ac:dyDescent="0.2">
      <c r="A279" s="211"/>
      <c r="B279" s="215"/>
      <c r="C279" s="216"/>
      <c r="D279" s="216"/>
      <c r="E279" s="217"/>
      <c r="F279" s="198" t="s">
        <v>3089</v>
      </c>
      <c r="G279" s="219"/>
      <c r="H279" s="220"/>
      <c r="I279" s="143"/>
      <c r="J279" s="221"/>
      <c r="K279" s="218"/>
      <c r="L279" s="213"/>
      <c r="M279" s="145"/>
      <c r="N279" s="222"/>
      <c r="O279" s="53"/>
      <c r="P279" s="223"/>
      <c r="Q279" s="223"/>
      <c r="R279" s="223"/>
      <c r="S279" s="223"/>
      <c r="T279" s="224"/>
      <c r="U279" s="211"/>
      <c r="V279" s="211"/>
      <c r="W279" s="211"/>
      <c r="X279" s="211"/>
      <c r="Y279" s="211"/>
      <c r="Z279" s="211"/>
      <c r="AA279" s="211"/>
      <c r="AB279" s="211"/>
      <c r="AC279" s="211"/>
      <c r="AD279" s="211"/>
      <c r="AE279" s="211"/>
      <c r="AR279" s="225"/>
      <c r="AT279" s="225"/>
      <c r="AU279" s="225"/>
      <c r="AY279" s="210"/>
      <c r="BE279" s="226"/>
      <c r="BF279" s="226"/>
      <c r="BG279" s="226"/>
      <c r="BH279" s="226"/>
      <c r="BI279" s="226"/>
      <c r="BJ279" s="210"/>
      <c r="BK279" s="226"/>
      <c r="BL279" s="210"/>
      <c r="BM279" s="225"/>
    </row>
    <row r="280" spans="1:65" s="2" customFormat="1" ht="16.5" customHeight="1" x14ac:dyDescent="0.2">
      <c r="A280" s="32"/>
      <c r="B280" s="137"/>
      <c r="C280" s="138" t="s">
        <v>757</v>
      </c>
      <c r="D280" s="138" t="s">
        <v>159</v>
      </c>
      <c r="E280" s="139" t="s">
        <v>1793</v>
      </c>
      <c r="F280" s="140" t="s">
        <v>1794</v>
      </c>
      <c r="G280" s="141" t="s">
        <v>231</v>
      </c>
      <c r="H280" s="142">
        <v>338</v>
      </c>
      <c r="I280" s="143"/>
      <c r="J280" s="144">
        <f t="shared" si="40"/>
        <v>0</v>
      </c>
      <c r="K280" s="140" t="s">
        <v>3</v>
      </c>
      <c r="L280" s="207"/>
      <c r="M280" s="145" t="s">
        <v>3</v>
      </c>
      <c r="N280" s="146" t="s">
        <v>42</v>
      </c>
      <c r="O280" s="53"/>
      <c r="P280" s="147">
        <f t="shared" si="41"/>
        <v>0</v>
      </c>
      <c r="Q280" s="147">
        <v>0</v>
      </c>
      <c r="R280" s="147">
        <f t="shared" si="42"/>
        <v>0</v>
      </c>
      <c r="S280" s="147">
        <v>0</v>
      </c>
      <c r="T280" s="148">
        <f t="shared" si="43"/>
        <v>0</v>
      </c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R280" s="149" t="s">
        <v>164</v>
      </c>
      <c r="AT280" s="149" t="s">
        <v>159</v>
      </c>
      <c r="AU280" s="149" t="s">
        <v>92</v>
      </c>
      <c r="AY280" s="17" t="s">
        <v>157</v>
      </c>
      <c r="BE280" s="150">
        <f t="shared" si="44"/>
        <v>0</v>
      </c>
      <c r="BF280" s="150">
        <f t="shared" si="45"/>
        <v>0</v>
      </c>
      <c r="BG280" s="150">
        <f t="shared" si="46"/>
        <v>0</v>
      </c>
      <c r="BH280" s="150">
        <f t="shared" si="47"/>
        <v>0</v>
      </c>
      <c r="BI280" s="150">
        <f t="shared" si="48"/>
        <v>0</v>
      </c>
      <c r="BJ280" s="17" t="s">
        <v>92</v>
      </c>
      <c r="BK280" s="150">
        <f t="shared" si="49"/>
        <v>0</v>
      </c>
      <c r="BL280" s="17" t="s">
        <v>164</v>
      </c>
      <c r="BM280" s="149" t="s">
        <v>1795</v>
      </c>
    </row>
    <row r="281" spans="1:65" s="209" customFormat="1" ht="16.5" customHeight="1" x14ac:dyDescent="0.2">
      <c r="A281" s="211"/>
      <c r="B281" s="215"/>
      <c r="C281" s="216"/>
      <c r="D281" s="216"/>
      <c r="E281" s="217"/>
      <c r="F281" s="198" t="s">
        <v>3090</v>
      </c>
      <c r="G281" s="219"/>
      <c r="H281" s="220"/>
      <c r="I281" s="143"/>
      <c r="J281" s="221"/>
      <c r="K281" s="218"/>
      <c r="L281" s="213"/>
      <c r="M281" s="145"/>
      <c r="N281" s="222"/>
      <c r="O281" s="53"/>
      <c r="P281" s="223"/>
      <c r="Q281" s="223"/>
      <c r="R281" s="223"/>
      <c r="S281" s="223"/>
      <c r="T281" s="224"/>
      <c r="U281" s="211"/>
      <c r="V281" s="211"/>
      <c r="W281" s="211"/>
      <c r="X281" s="211"/>
      <c r="Y281" s="211"/>
      <c r="Z281" s="211"/>
      <c r="AA281" s="211"/>
      <c r="AB281" s="211"/>
      <c r="AC281" s="211"/>
      <c r="AD281" s="211"/>
      <c r="AE281" s="211"/>
      <c r="AR281" s="225"/>
      <c r="AT281" s="225"/>
      <c r="AU281" s="225"/>
      <c r="AY281" s="210"/>
      <c r="BE281" s="226"/>
      <c r="BF281" s="226"/>
      <c r="BG281" s="226"/>
      <c r="BH281" s="226"/>
      <c r="BI281" s="226"/>
      <c r="BJ281" s="210"/>
      <c r="BK281" s="226"/>
      <c r="BL281" s="210"/>
      <c r="BM281" s="225"/>
    </row>
    <row r="282" spans="1:65" s="2" customFormat="1" ht="16.5" customHeight="1" x14ac:dyDescent="0.2">
      <c r="A282" s="32"/>
      <c r="B282" s="137"/>
      <c r="C282" s="138" t="s">
        <v>763</v>
      </c>
      <c r="D282" s="138" t="s">
        <v>159</v>
      </c>
      <c r="E282" s="139" t="s">
        <v>1796</v>
      </c>
      <c r="F282" s="140" t="s">
        <v>1797</v>
      </c>
      <c r="G282" s="141" t="s">
        <v>231</v>
      </c>
      <c r="H282" s="142">
        <v>468</v>
      </c>
      <c r="I282" s="143"/>
      <c r="J282" s="144">
        <f t="shared" si="40"/>
        <v>0</v>
      </c>
      <c r="K282" s="140" t="s">
        <v>3</v>
      </c>
      <c r="L282" s="207"/>
      <c r="M282" s="145" t="s">
        <v>3</v>
      </c>
      <c r="N282" s="146" t="s">
        <v>42</v>
      </c>
      <c r="O282" s="53"/>
      <c r="P282" s="147">
        <f t="shared" si="41"/>
        <v>0</v>
      </c>
      <c r="Q282" s="147">
        <v>0</v>
      </c>
      <c r="R282" s="147">
        <f t="shared" si="42"/>
        <v>0</v>
      </c>
      <c r="S282" s="147">
        <v>0</v>
      </c>
      <c r="T282" s="148">
        <f t="shared" si="43"/>
        <v>0</v>
      </c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R282" s="149" t="s">
        <v>164</v>
      </c>
      <c r="AT282" s="149" t="s">
        <v>159</v>
      </c>
      <c r="AU282" s="149" t="s">
        <v>92</v>
      </c>
      <c r="AY282" s="17" t="s">
        <v>157</v>
      </c>
      <c r="BE282" s="150">
        <f t="shared" si="44"/>
        <v>0</v>
      </c>
      <c r="BF282" s="150">
        <f t="shared" si="45"/>
        <v>0</v>
      </c>
      <c r="BG282" s="150">
        <f t="shared" si="46"/>
        <v>0</v>
      </c>
      <c r="BH282" s="150">
        <f t="shared" si="47"/>
        <v>0</v>
      </c>
      <c r="BI282" s="150">
        <f t="shared" si="48"/>
        <v>0</v>
      </c>
      <c r="BJ282" s="17" t="s">
        <v>92</v>
      </c>
      <c r="BK282" s="150">
        <f t="shared" si="49"/>
        <v>0</v>
      </c>
      <c r="BL282" s="17" t="s">
        <v>164</v>
      </c>
      <c r="BM282" s="149" t="s">
        <v>1798</v>
      </c>
    </row>
    <row r="283" spans="1:65" s="209" customFormat="1" ht="16.5" customHeight="1" x14ac:dyDescent="0.2">
      <c r="A283" s="211"/>
      <c r="B283" s="215"/>
      <c r="C283" s="216"/>
      <c r="D283" s="216"/>
      <c r="E283" s="217"/>
      <c r="F283" s="198" t="s">
        <v>3091</v>
      </c>
      <c r="G283" s="219"/>
      <c r="H283" s="220"/>
      <c r="I283" s="143"/>
      <c r="J283" s="221"/>
      <c r="K283" s="218"/>
      <c r="L283" s="213"/>
      <c r="M283" s="145"/>
      <c r="N283" s="222"/>
      <c r="O283" s="53"/>
      <c r="P283" s="223"/>
      <c r="Q283" s="223"/>
      <c r="R283" s="223"/>
      <c r="S283" s="223"/>
      <c r="T283" s="224"/>
      <c r="U283" s="211"/>
      <c r="V283" s="211"/>
      <c r="W283" s="211"/>
      <c r="X283" s="211"/>
      <c r="Y283" s="211"/>
      <c r="Z283" s="211"/>
      <c r="AA283" s="211"/>
      <c r="AB283" s="211"/>
      <c r="AC283" s="211"/>
      <c r="AD283" s="211"/>
      <c r="AE283" s="211"/>
      <c r="AR283" s="225"/>
      <c r="AT283" s="225"/>
      <c r="AU283" s="225"/>
      <c r="AY283" s="210"/>
      <c r="BE283" s="226"/>
      <c r="BF283" s="226"/>
      <c r="BG283" s="226"/>
      <c r="BH283" s="226"/>
      <c r="BI283" s="226"/>
      <c r="BJ283" s="210"/>
      <c r="BK283" s="226"/>
      <c r="BL283" s="210"/>
      <c r="BM283" s="225"/>
    </row>
    <row r="284" spans="1:65" s="2" customFormat="1" ht="16.5" customHeight="1" x14ac:dyDescent="0.2">
      <c r="A284" s="32"/>
      <c r="B284" s="137"/>
      <c r="C284" s="138" t="s">
        <v>768</v>
      </c>
      <c r="D284" s="138" t="s">
        <v>159</v>
      </c>
      <c r="E284" s="139" t="s">
        <v>1799</v>
      </c>
      <c r="F284" s="140" t="s">
        <v>1800</v>
      </c>
      <c r="G284" s="141" t="s">
        <v>231</v>
      </c>
      <c r="H284" s="142">
        <v>78</v>
      </c>
      <c r="I284" s="143"/>
      <c r="J284" s="144">
        <f t="shared" si="40"/>
        <v>0</v>
      </c>
      <c r="K284" s="140" t="s">
        <v>3</v>
      </c>
      <c r="L284" s="207"/>
      <c r="M284" s="145" t="s">
        <v>3</v>
      </c>
      <c r="N284" s="146" t="s">
        <v>42</v>
      </c>
      <c r="O284" s="53"/>
      <c r="P284" s="147">
        <f t="shared" si="41"/>
        <v>0</v>
      </c>
      <c r="Q284" s="147">
        <v>0</v>
      </c>
      <c r="R284" s="147">
        <f t="shared" si="42"/>
        <v>0</v>
      </c>
      <c r="S284" s="147">
        <v>0</v>
      </c>
      <c r="T284" s="148">
        <f t="shared" si="43"/>
        <v>0</v>
      </c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R284" s="149" t="s">
        <v>164</v>
      </c>
      <c r="AT284" s="149" t="s">
        <v>159</v>
      </c>
      <c r="AU284" s="149" t="s">
        <v>92</v>
      </c>
      <c r="AY284" s="17" t="s">
        <v>157</v>
      </c>
      <c r="BE284" s="150">
        <f t="shared" si="44"/>
        <v>0</v>
      </c>
      <c r="BF284" s="150">
        <f t="shared" si="45"/>
        <v>0</v>
      </c>
      <c r="BG284" s="150">
        <f t="shared" si="46"/>
        <v>0</v>
      </c>
      <c r="BH284" s="150">
        <f t="shared" si="47"/>
        <v>0</v>
      </c>
      <c r="BI284" s="150">
        <f t="shared" si="48"/>
        <v>0</v>
      </c>
      <c r="BJ284" s="17" t="s">
        <v>92</v>
      </c>
      <c r="BK284" s="150">
        <f t="shared" si="49"/>
        <v>0</v>
      </c>
      <c r="BL284" s="17" t="s">
        <v>164</v>
      </c>
      <c r="BM284" s="149" t="s">
        <v>1801</v>
      </c>
    </row>
    <row r="285" spans="1:65" s="209" customFormat="1" ht="16.5" customHeight="1" x14ac:dyDescent="0.2">
      <c r="A285" s="211"/>
      <c r="B285" s="215"/>
      <c r="C285" s="216"/>
      <c r="D285" s="216"/>
      <c r="E285" s="217"/>
      <c r="F285" s="198" t="s">
        <v>3092</v>
      </c>
      <c r="G285" s="219"/>
      <c r="H285" s="220"/>
      <c r="I285" s="143"/>
      <c r="J285" s="221"/>
      <c r="K285" s="218"/>
      <c r="L285" s="213"/>
      <c r="M285" s="145"/>
      <c r="N285" s="222"/>
      <c r="O285" s="53"/>
      <c r="P285" s="223"/>
      <c r="Q285" s="223"/>
      <c r="R285" s="223"/>
      <c r="S285" s="223"/>
      <c r="T285" s="224"/>
      <c r="U285" s="211"/>
      <c r="V285" s="211"/>
      <c r="W285" s="211"/>
      <c r="X285" s="211"/>
      <c r="Y285" s="211"/>
      <c r="Z285" s="211"/>
      <c r="AA285" s="211"/>
      <c r="AB285" s="211"/>
      <c r="AC285" s="211"/>
      <c r="AD285" s="211"/>
      <c r="AE285" s="211"/>
      <c r="AR285" s="225"/>
      <c r="AT285" s="225"/>
      <c r="AU285" s="225"/>
      <c r="AY285" s="210"/>
      <c r="BE285" s="226"/>
      <c r="BF285" s="226"/>
      <c r="BG285" s="226"/>
      <c r="BH285" s="226"/>
      <c r="BI285" s="226"/>
      <c r="BJ285" s="210"/>
      <c r="BK285" s="226"/>
      <c r="BL285" s="210"/>
      <c r="BM285" s="225"/>
    </row>
    <row r="286" spans="1:65" s="2" customFormat="1" ht="16.5" customHeight="1" x14ac:dyDescent="0.2">
      <c r="A286" s="32"/>
      <c r="B286" s="137"/>
      <c r="C286" s="138" t="s">
        <v>774</v>
      </c>
      <c r="D286" s="138" t="s">
        <v>159</v>
      </c>
      <c r="E286" s="139" t="s">
        <v>1802</v>
      </c>
      <c r="F286" s="140" t="s">
        <v>1803</v>
      </c>
      <c r="G286" s="141" t="s">
        <v>231</v>
      </c>
      <c r="H286" s="142">
        <v>91</v>
      </c>
      <c r="I286" s="143"/>
      <c r="J286" s="144">
        <f t="shared" si="40"/>
        <v>0</v>
      </c>
      <c r="K286" s="140" t="s">
        <v>3</v>
      </c>
      <c r="L286" s="207"/>
      <c r="M286" s="145" t="s">
        <v>3</v>
      </c>
      <c r="N286" s="146" t="s">
        <v>42</v>
      </c>
      <c r="O286" s="53"/>
      <c r="P286" s="147">
        <f t="shared" si="41"/>
        <v>0</v>
      </c>
      <c r="Q286" s="147">
        <v>0</v>
      </c>
      <c r="R286" s="147">
        <f t="shared" si="42"/>
        <v>0</v>
      </c>
      <c r="S286" s="147">
        <v>0</v>
      </c>
      <c r="T286" s="148">
        <f t="shared" si="43"/>
        <v>0</v>
      </c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R286" s="149" t="s">
        <v>164</v>
      </c>
      <c r="AT286" s="149" t="s">
        <v>159</v>
      </c>
      <c r="AU286" s="149" t="s">
        <v>92</v>
      </c>
      <c r="AY286" s="17" t="s">
        <v>157</v>
      </c>
      <c r="BE286" s="150">
        <f t="shared" si="44"/>
        <v>0</v>
      </c>
      <c r="BF286" s="150">
        <f t="shared" si="45"/>
        <v>0</v>
      </c>
      <c r="BG286" s="150">
        <f t="shared" si="46"/>
        <v>0</v>
      </c>
      <c r="BH286" s="150">
        <f t="shared" si="47"/>
        <v>0</v>
      </c>
      <c r="BI286" s="150">
        <f t="shared" si="48"/>
        <v>0</v>
      </c>
      <c r="BJ286" s="17" t="s">
        <v>92</v>
      </c>
      <c r="BK286" s="150">
        <f t="shared" si="49"/>
        <v>0</v>
      </c>
      <c r="BL286" s="17" t="s">
        <v>164</v>
      </c>
      <c r="BM286" s="149" t="s">
        <v>1804</v>
      </c>
    </row>
    <row r="287" spans="1:65" s="209" customFormat="1" ht="16.5" customHeight="1" x14ac:dyDescent="0.2">
      <c r="A287" s="211"/>
      <c r="B287" s="215"/>
      <c r="C287" s="205"/>
      <c r="D287" s="205"/>
      <c r="E287" s="227"/>
      <c r="F287" s="198" t="s">
        <v>3093</v>
      </c>
      <c r="G287" s="229"/>
      <c r="H287" s="230"/>
      <c r="I287" s="231"/>
      <c r="J287" s="232"/>
      <c r="K287" s="228"/>
      <c r="L287" s="213"/>
      <c r="M287" s="145"/>
      <c r="N287" s="222"/>
      <c r="O287" s="53"/>
      <c r="P287" s="223"/>
      <c r="Q287" s="223"/>
      <c r="R287" s="223"/>
      <c r="S287" s="223"/>
      <c r="T287" s="224"/>
      <c r="U287" s="211"/>
      <c r="V287" s="211"/>
      <c r="W287" s="211"/>
      <c r="X287" s="211"/>
      <c r="Y287" s="211"/>
      <c r="Z287" s="211"/>
      <c r="AA287" s="211"/>
      <c r="AB287" s="211"/>
      <c r="AC287" s="211"/>
      <c r="AD287" s="211"/>
      <c r="AE287" s="211"/>
      <c r="AR287" s="225"/>
      <c r="AT287" s="225"/>
      <c r="AU287" s="225"/>
      <c r="AY287" s="210"/>
      <c r="BE287" s="226"/>
      <c r="BF287" s="226"/>
      <c r="BG287" s="226"/>
      <c r="BH287" s="226"/>
      <c r="BI287" s="226"/>
      <c r="BJ287" s="210"/>
      <c r="BK287" s="226"/>
      <c r="BL287" s="210"/>
      <c r="BM287" s="225"/>
    </row>
    <row r="288" spans="1:65" s="12" customFormat="1" ht="22.9" customHeight="1" x14ac:dyDescent="0.2">
      <c r="B288" s="124"/>
      <c r="D288" s="125" t="s">
        <v>69</v>
      </c>
      <c r="E288" s="135" t="s">
        <v>1805</v>
      </c>
      <c r="F288" s="135" t="s">
        <v>1806</v>
      </c>
      <c r="I288" s="127"/>
      <c r="J288" s="136">
        <f>BK288</f>
        <v>0</v>
      </c>
      <c r="L288" s="208"/>
      <c r="M288" s="129"/>
      <c r="N288" s="130"/>
      <c r="O288" s="130"/>
      <c r="P288" s="131">
        <f>SUM(P289:P309)</f>
        <v>0</v>
      </c>
      <c r="Q288" s="130"/>
      <c r="R288" s="131">
        <f>SUM(R289:R309)</f>
        <v>0</v>
      </c>
      <c r="S288" s="130"/>
      <c r="T288" s="132">
        <f>SUM(T289:T309)</f>
        <v>0</v>
      </c>
      <c r="AR288" s="125" t="s">
        <v>78</v>
      </c>
      <c r="AT288" s="133" t="s">
        <v>69</v>
      </c>
      <c r="AU288" s="133" t="s">
        <v>78</v>
      </c>
      <c r="AY288" s="125" t="s">
        <v>157</v>
      </c>
      <c r="BK288" s="134">
        <f>SUM(BK289:BK309)</f>
        <v>0</v>
      </c>
    </row>
    <row r="289" spans="1:65" s="2" customFormat="1" ht="16.5" customHeight="1" x14ac:dyDescent="0.2">
      <c r="A289" s="32"/>
      <c r="B289" s="137"/>
      <c r="C289" s="138" t="s">
        <v>779</v>
      </c>
      <c r="D289" s="138" t="s">
        <v>159</v>
      </c>
      <c r="E289" s="139" t="s">
        <v>1807</v>
      </c>
      <c r="F289" s="140" t="s">
        <v>1808</v>
      </c>
      <c r="G289" s="141" t="s">
        <v>777</v>
      </c>
      <c r="H289" s="142">
        <v>4</v>
      </c>
      <c r="I289" s="143"/>
      <c r="J289" s="144">
        <f t="shared" ref="J289:J309" si="50">ROUND(I289*H289,2)</f>
        <v>0</v>
      </c>
      <c r="K289" s="140" t="s">
        <v>3</v>
      </c>
      <c r="L289" s="207"/>
      <c r="M289" s="145" t="s">
        <v>3</v>
      </c>
      <c r="N289" s="146" t="s">
        <v>42</v>
      </c>
      <c r="O289" s="53"/>
      <c r="P289" s="147">
        <f t="shared" ref="P289:P309" si="51">O289*H289</f>
        <v>0</v>
      </c>
      <c r="Q289" s="147">
        <v>0</v>
      </c>
      <c r="R289" s="147">
        <f t="shared" ref="R289:R309" si="52">Q289*H289</f>
        <v>0</v>
      </c>
      <c r="S289" s="147">
        <v>0</v>
      </c>
      <c r="T289" s="148">
        <f t="shared" ref="T289:T309" si="53">S289*H289</f>
        <v>0</v>
      </c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R289" s="149" t="s">
        <v>164</v>
      </c>
      <c r="AT289" s="149" t="s">
        <v>159</v>
      </c>
      <c r="AU289" s="149" t="s">
        <v>92</v>
      </c>
      <c r="AY289" s="17" t="s">
        <v>157</v>
      </c>
      <c r="BE289" s="150">
        <f t="shared" ref="BE289:BE309" si="54">IF(N289="základní",J289,0)</f>
        <v>0</v>
      </c>
      <c r="BF289" s="150">
        <f t="shared" ref="BF289:BF309" si="55">IF(N289="snížená",J289,0)</f>
        <v>0</v>
      </c>
      <c r="BG289" s="150">
        <f t="shared" ref="BG289:BG309" si="56">IF(N289="zákl. přenesená",J289,0)</f>
        <v>0</v>
      </c>
      <c r="BH289" s="150">
        <f t="shared" ref="BH289:BH309" si="57">IF(N289="sníž. přenesená",J289,0)</f>
        <v>0</v>
      </c>
      <c r="BI289" s="150">
        <f t="shared" ref="BI289:BI309" si="58">IF(N289="nulová",J289,0)</f>
        <v>0</v>
      </c>
      <c r="BJ289" s="17" t="s">
        <v>92</v>
      </c>
      <c r="BK289" s="150">
        <f t="shared" ref="BK289:BK309" si="59">ROUND(I289*H289,2)</f>
        <v>0</v>
      </c>
      <c r="BL289" s="17" t="s">
        <v>164</v>
      </c>
      <c r="BM289" s="149" t="s">
        <v>1809</v>
      </c>
    </row>
    <row r="290" spans="1:65" s="209" customFormat="1" ht="16.5" customHeight="1" x14ac:dyDescent="0.2">
      <c r="A290" s="211"/>
      <c r="B290" s="215"/>
      <c r="C290" s="216"/>
      <c r="D290" s="216"/>
      <c r="E290" s="217"/>
      <c r="F290" s="198" t="s">
        <v>3079</v>
      </c>
      <c r="G290" s="219"/>
      <c r="H290" s="220"/>
      <c r="I290" s="143"/>
      <c r="J290" s="221"/>
      <c r="K290" s="218"/>
      <c r="L290" s="213"/>
      <c r="M290" s="145"/>
      <c r="N290" s="222"/>
      <c r="O290" s="53"/>
      <c r="P290" s="223"/>
      <c r="Q290" s="223"/>
      <c r="R290" s="223"/>
      <c r="S290" s="223"/>
      <c r="T290" s="224"/>
      <c r="U290" s="211"/>
      <c r="V290" s="211"/>
      <c r="W290" s="211"/>
      <c r="X290" s="211"/>
      <c r="Y290" s="211"/>
      <c r="Z290" s="211"/>
      <c r="AA290" s="211"/>
      <c r="AB290" s="211"/>
      <c r="AC290" s="211"/>
      <c r="AD290" s="211"/>
      <c r="AE290" s="211"/>
      <c r="AR290" s="225"/>
      <c r="AT290" s="225"/>
      <c r="AU290" s="225"/>
      <c r="AY290" s="210"/>
      <c r="BE290" s="226"/>
      <c r="BF290" s="226"/>
      <c r="BG290" s="226"/>
      <c r="BH290" s="226"/>
      <c r="BI290" s="226"/>
      <c r="BJ290" s="210"/>
      <c r="BK290" s="226"/>
      <c r="BL290" s="210"/>
      <c r="BM290" s="225"/>
    </row>
    <row r="291" spans="1:65" s="2" customFormat="1" ht="16.5" customHeight="1" x14ac:dyDescent="0.2">
      <c r="A291" s="32"/>
      <c r="B291" s="137"/>
      <c r="C291" s="138" t="s">
        <v>784</v>
      </c>
      <c r="D291" s="138" t="s">
        <v>159</v>
      </c>
      <c r="E291" s="139" t="s">
        <v>1810</v>
      </c>
      <c r="F291" s="140" t="s">
        <v>1811</v>
      </c>
      <c r="G291" s="141" t="s">
        <v>777</v>
      </c>
      <c r="H291" s="142">
        <v>4</v>
      </c>
      <c r="I291" s="143"/>
      <c r="J291" s="144">
        <f t="shared" si="50"/>
        <v>0</v>
      </c>
      <c r="K291" s="140" t="s">
        <v>3</v>
      </c>
      <c r="L291" s="207"/>
      <c r="M291" s="145" t="s">
        <v>3</v>
      </c>
      <c r="N291" s="146" t="s">
        <v>42</v>
      </c>
      <c r="O291" s="53"/>
      <c r="P291" s="147">
        <f t="shared" si="51"/>
        <v>0</v>
      </c>
      <c r="Q291" s="147">
        <v>0</v>
      </c>
      <c r="R291" s="147">
        <f t="shared" si="52"/>
        <v>0</v>
      </c>
      <c r="S291" s="147">
        <v>0</v>
      </c>
      <c r="T291" s="148">
        <f t="shared" si="53"/>
        <v>0</v>
      </c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R291" s="149" t="s">
        <v>164</v>
      </c>
      <c r="AT291" s="149" t="s">
        <v>159</v>
      </c>
      <c r="AU291" s="149" t="s">
        <v>92</v>
      </c>
      <c r="AY291" s="17" t="s">
        <v>157</v>
      </c>
      <c r="BE291" s="150">
        <f t="shared" si="54"/>
        <v>0</v>
      </c>
      <c r="BF291" s="150">
        <f t="shared" si="55"/>
        <v>0</v>
      </c>
      <c r="BG291" s="150">
        <f t="shared" si="56"/>
        <v>0</v>
      </c>
      <c r="BH291" s="150">
        <f t="shared" si="57"/>
        <v>0</v>
      </c>
      <c r="BI291" s="150">
        <f t="shared" si="58"/>
        <v>0</v>
      </c>
      <c r="BJ291" s="17" t="s">
        <v>92</v>
      </c>
      <c r="BK291" s="150">
        <f t="shared" si="59"/>
        <v>0</v>
      </c>
      <c r="BL291" s="17" t="s">
        <v>164</v>
      </c>
      <c r="BM291" s="149" t="s">
        <v>1812</v>
      </c>
    </row>
    <row r="292" spans="1:65" s="209" customFormat="1" ht="16.5" customHeight="1" x14ac:dyDescent="0.2">
      <c r="A292" s="211"/>
      <c r="B292" s="215"/>
      <c r="C292" s="216"/>
      <c r="D292" s="216"/>
      <c r="E292" s="217"/>
      <c r="F292" s="198" t="s">
        <v>3079</v>
      </c>
      <c r="G292" s="219"/>
      <c r="H292" s="220"/>
      <c r="I292" s="143"/>
      <c r="J292" s="221"/>
      <c r="K292" s="218"/>
      <c r="L292" s="213"/>
      <c r="M292" s="145"/>
      <c r="N292" s="222"/>
      <c r="O292" s="53"/>
      <c r="P292" s="223"/>
      <c r="Q292" s="223"/>
      <c r="R292" s="223"/>
      <c r="S292" s="223"/>
      <c r="T292" s="224"/>
      <c r="U292" s="211"/>
      <c r="V292" s="211"/>
      <c r="W292" s="211"/>
      <c r="X292" s="211"/>
      <c r="Y292" s="211"/>
      <c r="Z292" s="211"/>
      <c r="AA292" s="211"/>
      <c r="AB292" s="211"/>
      <c r="AC292" s="211"/>
      <c r="AD292" s="211"/>
      <c r="AE292" s="211"/>
      <c r="AR292" s="225"/>
      <c r="AT292" s="225"/>
      <c r="AU292" s="225"/>
      <c r="AY292" s="210"/>
      <c r="BE292" s="226"/>
      <c r="BF292" s="226"/>
      <c r="BG292" s="226"/>
      <c r="BH292" s="226"/>
      <c r="BI292" s="226"/>
      <c r="BJ292" s="210"/>
      <c r="BK292" s="226"/>
      <c r="BL292" s="210"/>
      <c r="BM292" s="225"/>
    </row>
    <row r="293" spans="1:65" s="2" customFormat="1" ht="16.5" customHeight="1" x14ac:dyDescent="0.2">
      <c r="A293" s="32"/>
      <c r="B293" s="137"/>
      <c r="C293" s="138" t="s">
        <v>788</v>
      </c>
      <c r="D293" s="138" t="s">
        <v>159</v>
      </c>
      <c r="E293" s="139" t="s">
        <v>1813</v>
      </c>
      <c r="F293" s="140" t="s">
        <v>1814</v>
      </c>
      <c r="G293" s="141" t="s">
        <v>197</v>
      </c>
      <c r="H293" s="142">
        <v>1.3</v>
      </c>
      <c r="I293" s="143"/>
      <c r="J293" s="144">
        <f t="shared" si="50"/>
        <v>0</v>
      </c>
      <c r="K293" s="140" t="s">
        <v>3</v>
      </c>
      <c r="L293" s="207"/>
      <c r="M293" s="145" t="s">
        <v>3</v>
      </c>
      <c r="N293" s="146" t="s">
        <v>42</v>
      </c>
      <c r="O293" s="53"/>
      <c r="P293" s="147">
        <f t="shared" si="51"/>
        <v>0</v>
      </c>
      <c r="Q293" s="147">
        <v>0</v>
      </c>
      <c r="R293" s="147">
        <f t="shared" si="52"/>
        <v>0</v>
      </c>
      <c r="S293" s="147">
        <v>0</v>
      </c>
      <c r="T293" s="148">
        <f t="shared" si="53"/>
        <v>0</v>
      </c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R293" s="149" t="s">
        <v>164</v>
      </c>
      <c r="AT293" s="149" t="s">
        <v>159</v>
      </c>
      <c r="AU293" s="149" t="s">
        <v>92</v>
      </c>
      <c r="AY293" s="17" t="s">
        <v>157</v>
      </c>
      <c r="BE293" s="150">
        <f t="shared" si="54"/>
        <v>0</v>
      </c>
      <c r="BF293" s="150">
        <f t="shared" si="55"/>
        <v>0</v>
      </c>
      <c r="BG293" s="150">
        <f t="shared" si="56"/>
        <v>0</v>
      </c>
      <c r="BH293" s="150">
        <f t="shared" si="57"/>
        <v>0</v>
      </c>
      <c r="BI293" s="150">
        <f t="shared" si="58"/>
        <v>0</v>
      </c>
      <c r="BJ293" s="17" t="s">
        <v>92</v>
      </c>
      <c r="BK293" s="150">
        <f t="shared" si="59"/>
        <v>0</v>
      </c>
      <c r="BL293" s="17" t="s">
        <v>164</v>
      </c>
      <c r="BM293" s="149" t="s">
        <v>1815</v>
      </c>
    </row>
    <row r="294" spans="1:65" s="209" customFormat="1" ht="16.5" customHeight="1" x14ac:dyDescent="0.2">
      <c r="A294" s="211"/>
      <c r="B294" s="215"/>
      <c r="C294" s="216"/>
      <c r="D294" s="216"/>
      <c r="E294" s="217"/>
      <c r="F294" s="198" t="s">
        <v>3079</v>
      </c>
      <c r="G294" s="219"/>
      <c r="H294" s="220"/>
      <c r="I294" s="143"/>
      <c r="J294" s="221"/>
      <c r="K294" s="218"/>
      <c r="L294" s="213"/>
      <c r="M294" s="145"/>
      <c r="N294" s="222"/>
      <c r="O294" s="53"/>
      <c r="P294" s="223"/>
      <c r="Q294" s="223"/>
      <c r="R294" s="223"/>
      <c r="S294" s="223"/>
      <c r="T294" s="224"/>
      <c r="U294" s="211"/>
      <c r="V294" s="211"/>
      <c r="W294" s="211"/>
      <c r="X294" s="211"/>
      <c r="Y294" s="211"/>
      <c r="Z294" s="211"/>
      <c r="AA294" s="211"/>
      <c r="AB294" s="211"/>
      <c r="AC294" s="211"/>
      <c r="AD294" s="211"/>
      <c r="AE294" s="211"/>
      <c r="AR294" s="225"/>
      <c r="AT294" s="225"/>
      <c r="AU294" s="225"/>
      <c r="AY294" s="210"/>
      <c r="BE294" s="226"/>
      <c r="BF294" s="226"/>
      <c r="BG294" s="226"/>
      <c r="BH294" s="226"/>
      <c r="BI294" s="226"/>
      <c r="BJ294" s="210"/>
      <c r="BK294" s="226"/>
      <c r="BL294" s="210"/>
      <c r="BM294" s="225"/>
    </row>
    <row r="295" spans="1:65" s="2" customFormat="1" ht="16.5" customHeight="1" x14ac:dyDescent="0.2">
      <c r="A295" s="32"/>
      <c r="B295" s="137"/>
      <c r="C295" s="138" t="s">
        <v>792</v>
      </c>
      <c r="D295" s="138" t="s">
        <v>159</v>
      </c>
      <c r="E295" s="139" t="s">
        <v>1816</v>
      </c>
      <c r="F295" s="140" t="s">
        <v>1817</v>
      </c>
      <c r="G295" s="141" t="s">
        <v>777</v>
      </c>
      <c r="H295" s="142">
        <v>2</v>
      </c>
      <c r="I295" s="143"/>
      <c r="J295" s="144">
        <f t="shared" si="50"/>
        <v>0</v>
      </c>
      <c r="K295" s="140" t="s">
        <v>3</v>
      </c>
      <c r="L295" s="207"/>
      <c r="M295" s="145" t="s">
        <v>3</v>
      </c>
      <c r="N295" s="146" t="s">
        <v>42</v>
      </c>
      <c r="O295" s="53"/>
      <c r="P295" s="147">
        <f t="shared" si="51"/>
        <v>0</v>
      </c>
      <c r="Q295" s="147">
        <v>0</v>
      </c>
      <c r="R295" s="147">
        <f t="shared" si="52"/>
        <v>0</v>
      </c>
      <c r="S295" s="147">
        <v>0</v>
      </c>
      <c r="T295" s="148">
        <f t="shared" si="53"/>
        <v>0</v>
      </c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R295" s="149" t="s">
        <v>164</v>
      </c>
      <c r="AT295" s="149" t="s">
        <v>159</v>
      </c>
      <c r="AU295" s="149" t="s">
        <v>92</v>
      </c>
      <c r="AY295" s="17" t="s">
        <v>157</v>
      </c>
      <c r="BE295" s="150">
        <f t="shared" si="54"/>
        <v>0</v>
      </c>
      <c r="BF295" s="150">
        <f t="shared" si="55"/>
        <v>0</v>
      </c>
      <c r="BG295" s="150">
        <f t="shared" si="56"/>
        <v>0</v>
      </c>
      <c r="BH295" s="150">
        <f t="shared" si="57"/>
        <v>0</v>
      </c>
      <c r="BI295" s="150">
        <f t="shared" si="58"/>
        <v>0</v>
      </c>
      <c r="BJ295" s="17" t="s">
        <v>92</v>
      </c>
      <c r="BK295" s="150">
        <f t="shared" si="59"/>
        <v>0</v>
      </c>
      <c r="BL295" s="17" t="s">
        <v>164</v>
      </c>
      <c r="BM295" s="149" t="s">
        <v>1818</v>
      </c>
    </row>
    <row r="296" spans="1:65" s="209" customFormat="1" ht="16.5" customHeight="1" x14ac:dyDescent="0.2">
      <c r="A296" s="211"/>
      <c r="B296" s="215"/>
      <c r="C296" s="216"/>
      <c r="D296" s="216"/>
      <c r="E296" s="217"/>
      <c r="F296" s="198" t="s">
        <v>3079</v>
      </c>
      <c r="G296" s="219"/>
      <c r="H296" s="220"/>
      <c r="I296" s="143"/>
      <c r="J296" s="221"/>
      <c r="K296" s="218"/>
      <c r="L296" s="213"/>
      <c r="M296" s="145"/>
      <c r="N296" s="222"/>
      <c r="O296" s="53"/>
      <c r="P296" s="223"/>
      <c r="Q296" s="223"/>
      <c r="R296" s="223"/>
      <c r="S296" s="223"/>
      <c r="T296" s="224"/>
      <c r="U296" s="211"/>
      <c r="V296" s="211"/>
      <c r="W296" s="211"/>
      <c r="X296" s="211"/>
      <c r="Y296" s="211"/>
      <c r="Z296" s="211"/>
      <c r="AA296" s="211"/>
      <c r="AB296" s="211"/>
      <c r="AC296" s="211"/>
      <c r="AD296" s="211"/>
      <c r="AE296" s="211"/>
      <c r="AR296" s="225"/>
      <c r="AT296" s="225"/>
      <c r="AU296" s="225"/>
      <c r="AY296" s="210"/>
      <c r="BE296" s="226"/>
      <c r="BF296" s="226"/>
      <c r="BG296" s="226"/>
      <c r="BH296" s="226"/>
      <c r="BI296" s="226"/>
      <c r="BJ296" s="210"/>
      <c r="BK296" s="226"/>
      <c r="BL296" s="210"/>
      <c r="BM296" s="225"/>
    </row>
    <row r="297" spans="1:65" s="2" customFormat="1" ht="16.5" customHeight="1" x14ac:dyDescent="0.2">
      <c r="A297" s="32"/>
      <c r="B297" s="137"/>
      <c r="C297" s="138" t="s">
        <v>796</v>
      </c>
      <c r="D297" s="138" t="s">
        <v>159</v>
      </c>
      <c r="E297" s="139" t="s">
        <v>1819</v>
      </c>
      <c r="F297" s="140" t="s">
        <v>1820</v>
      </c>
      <c r="G297" s="141" t="s">
        <v>231</v>
      </c>
      <c r="H297" s="142">
        <v>1750</v>
      </c>
      <c r="I297" s="143"/>
      <c r="J297" s="144">
        <f t="shared" si="50"/>
        <v>0</v>
      </c>
      <c r="K297" s="140" t="s">
        <v>3</v>
      </c>
      <c r="L297" s="207"/>
      <c r="M297" s="145" t="s">
        <v>3</v>
      </c>
      <c r="N297" s="146" t="s">
        <v>42</v>
      </c>
      <c r="O297" s="53"/>
      <c r="P297" s="147">
        <f t="shared" si="51"/>
        <v>0</v>
      </c>
      <c r="Q297" s="147">
        <v>0</v>
      </c>
      <c r="R297" s="147">
        <f t="shared" si="52"/>
        <v>0</v>
      </c>
      <c r="S297" s="147">
        <v>0</v>
      </c>
      <c r="T297" s="148">
        <f t="shared" si="53"/>
        <v>0</v>
      </c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R297" s="149" t="s">
        <v>164</v>
      </c>
      <c r="AT297" s="149" t="s">
        <v>159</v>
      </c>
      <c r="AU297" s="149" t="s">
        <v>92</v>
      </c>
      <c r="AY297" s="17" t="s">
        <v>157</v>
      </c>
      <c r="BE297" s="150">
        <f t="shared" si="54"/>
        <v>0</v>
      </c>
      <c r="BF297" s="150">
        <f t="shared" si="55"/>
        <v>0</v>
      </c>
      <c r="BG297" s="150">
        <f t="shared" si="56"/>
        <v>0</v>
      </c>
      <c r="BH297" s="150">
        <f t="shared" si="57"/>
        <v>0</v>
      </c>
      <c r="BI297" s="150">
        <f t="shared" si="58"/>
        <v>0</v>
      </c>
      <c r="BJ297" s="17" t="s">
        <v>92</v>
      </c>
      <c r="BK297" s="150">
        <f t="shared" si="59"/>
        <v>0</v>
      </c>
      <c r="BL297" s="17" t="s">
        <v>164</v>
      </c>
      <c r="BM297" s="149" t="s">
        <v>1821</v>
      </c>
    </row>
    <row r="298" spans="1:65" s="209" customFormat="1" ht="16.5" customHeight="1" x14ac:dyDescent="0.2">
      <c r="A298" s="211"/>
      <c r="B298" s="215"/>
      <c r="C298" s="216"/>
      <c r="D298" s="216"/>
      <c r="E298" s="217"/>
      <c r="F298" s="198" t="s">
        <v>3079</v>
      </c>
      <c r="G298" s="219"/>
      <c r="H298" s="220"/>
      <c r="I298" s="143"/>
      <c r="J298" s="221"/>
      <c r="K298" s="218"/>
      <c r="L298" s="213"/>
      <c r="M298" s="145"/>
      <c r="N298" s="222"/>
      <c r="O298" s="53"/>
      <c r="P298" s="223"/>
      <c r="Q298" s="223"/>
      <c r="R298" s="223"/>
      <c r="S298" s="223"/>
      <c r="T298" s="224"/>
      <c r="U298" s="211"/>
      <c r="V298" s="211"/>
      <c r="W298" s="211"/>
      <c r="X298" s="211"/>
      <c r="Y298" s="211"/>
      <c r="Z298" s="211"/>
      <c r="AA298" s="211"/>
      <c r="AB298" s="211"/>
      <c r="AC298" s="211"/>
      <c r="AD298" s="211"/>
      <c r="AE298" s="211"/>
      <c r="AR298" s="225"/>
      <c r="AT298" s="225"/>
      <c r="AU298" s="225"/>
      <c r="AY298" s="210"/>
      <c r="BE298" s="226"/>
      <c r="BF298" s="226"/>
      <c r="BG298" s="226"/>
      <c r="BH298" s="226"/>
      <c r="BI298" s="226"/>
      <c r="BJ298" s="210"/>
      <c r="BK298" s="226"/>
      <c r="BL298" s="210"/>
      <c r="BM298" s="225"/>
    </row>
    <row r="299" spans="1:65" s="2" customFormat="1" ht="16.5" customHeight="1" x14ac:dyDescent="0.2">
      <c r="A299" s="32"/>
      <c r="B299" s="137"/>
      <c r="C299" s="138" t="s">
        <v>800</v>
      </c>
      <c r="D299" s="138" t="s">
        <v>159</v>
      </c>
      <c r="E299" s="139" t="s">
        <v>1822</v>
      </c>
      <c r="F299" s="140" t="s">
        <v>1823</v>
      </c>
      <c r="G299" s="141" t="s">
        <v>231</v>
      </c>
      <c r="H299" s="142">
        <v>650</v>
      </c>
      <c r="I299" s="143"/>
      <c r="J299" s="144">
        <f t="shared" si="50"/>
        <v>0</v>
      </c>
      <c r="K299" s="140" t="s">
        <v>3</v>
      </c>
      <c r="L299" s="207"/>
      <c r="M299" s="145" t="s">
        <v>3</v>
      </c>
      <c r="N299" s="146" t="s">
        <v>42</v>
      </c>
      <c r="O299" s="53"/>
      <c r="P299" s="147">
        <f t="shared" si="51"/>
        <v>0</v>
      </c>
      <c r="Q299" s="147">
        <v>0</v>
      </c>
      <c r="R299" s="147">
        <f t="shared" si="52"/>
        <v>0</v>
      </c>
      <c r="S299" s="147">
        <v>0</v>
      </c>
      <c r="T299" s="148">
        <f t="shared" si="53"/>
        <v>0</v>
      </c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R299" s="149" t="s">
        <v>164</v>
      </c>
      <c r="AT299" s="149" t="s">
        <v>159</v>
      </c>
      <c r="AU299" s="149" t="s">
        <v>92</v>
      </c>
      <c r="AY299" s="17" t="s">
        <v>157</v>
      </c>
      <c r="BE299" s="150">
        <f t="shared" si="54"/>
        <v>0</v>
      </c>
      <c r="BF299" s="150">
        <f t="shared" si="55"/>
        <v>0</v>
      </c>
      <c r="BG299" s="150">
        <f t="shared" si="56"/>
        <v>0</v>
      </c>
      <c r="BH299" s="150">
        <f t="shared" si="57"/>
        <v>0</v>
      </c>
      <c r="BI299" s="150">
        <f t="shared" si="58"/>
        <v>0</v>
      </c>
      <c r="BJ299" s="17" t="s">
        <v>92</v>
      </c>
      <c r="BK299" s="150">
        <f t="shared" si="59"/>
        <v>0</v>
      </c>
      <c r="BL299" s="17" t="s">
        <v>164</v>
      </c>
      <c r="BM299" s="149" t="s">
        <v>1824</v>
      </c>
    </row>
    <row r="300" spans="1:65" s="209" customFormat="1" ht="16.5" customHeight="1" x14ac:dyDescent="0.2">
      <c r="A300" s="211"/>
      <c r="B300" s="215"/>
      <c r="C300" s="216"/>
      <c r="D300" s="216"/>
      <c r="E300" s="217"/>
      <c r="F300" s="198" t="s">
        <v>3079</v>
      </c>
      <c r="G300" s="219"/>
      <c r="H300" s="220"/>
      <c r="I300" s="143"/>
      <c r="J300" s="221"/>
      <c r="K300" s="218"/>
      <c r="L300" s="213"/>
      <c r="M300" s="145"/>
      <c r="N300" s="222"/>
      <c r="O300" s="53"/>
      <c r="P300" s="223"/>
      <c r="Q300" s="223"/>
      <c r="R300" s="223"/>
      <c r="S300" s="223"/>
      <c r="T300" s="224"/>
      <c r="U300" s="211"/>
      <c r="V300" s="211"/>
      <c r="W300" s="211"/>
      <c r="X300" s="211"/>
      <c r="Y300" s="211"/>
      <c r="Z300" s="211"/>
      <c r="AA300" s="211"/>
      <c r="AB300" s="211"/>
      <c r="AC300" s="211"/>
      <c r="AD300" s="211"/>
      <c r="AE300" s="211"/>
      <c r="AR300" s="225"/>
      <c r="AT300" s="225"/>
      <c r="AU300" s="225"/>
      <c r="AY300" s="210"/>
      <c r="BE300" s="226"/>
      <c r="BF300" s="226"/>
      <c r="BG300" s="226"/>
      <c r="BH300" s="226"/>
      <c r="BI300" s="226"/>
      <c r="BJ300" s="210"/>
      <c r="BK300" s="226"/>
      <c r="BL300" s="210"/>
      <c r="BM300" s="225"/>
    </row>
    <row r="301" spans="1:65" s="2" customFormat="1" ht="16.5" customHeight="1" x14ac:dyDescent="0.2">
      <c r="A301" s="32"/>
      <c r="B301" s="137"/>
      <c r="C301" s="138" t="s">
        <v>804</v>
      </c>
      <c r="D301" s="138" t="s">
        <v>159</v>
      </c>
      <c r="E301" s="139" t="s">
        <v>1825</v>
      </c>
      <c r="F301" s="140" t="s">
        <v>1826</v>
      </c>
      <c r="G301" s="141" t="s">
        <v>231</v>
      </c>
      <c r="H301" s="142">
        <v>150</v>
      </c>
      <c r="I301" s="143"/>
      <c r="J301" s="144">
        <f t="shared" si="50"/>
        <v>0</v>
      </c>
      <c r="K301" s="140" t="s">
        <v>3</v>
      </c>
      <c r="L301" s="207"/>
      <c r="M301" s="145" t="s">
        <v>3</v>
      </c>
      <c r="N301" s="146" t="s">
        <v>42</v>
      </c>
      <c r="O301" s="53"/>
      <c r="P301" s="147">
        <f t="shared" si="51"/>
        <v>0</v>
      </c>
      <c r="Q301" s="147">
        <v>0</v>
      </c>
      <c r="R301" s="147">
        <f t="shared" si="52"/>
        <v>0</v>
      </c>
      <c r="S301" s="147">
        <v>0</v>
      </c>
      <c r="T301" s="148">
        <f t="shared" si="53"/>
        <v>0</v>
      </c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R301" s="149" t="s">
        <v>164</v>
      </c>
      <c r="AT301" s="149" t="s">
        <v>159</v>
      </c>
      <c r="AU301" s="149" t="s">
        <v>92</v>
      </c>
      <c r="AY301" s="17" t="s">
        <v>157</v>
      </c>
      <c r="BE301" s="150">
        <f t="shared" si="54"/>
        <v>0</v>
      </c>
      <c r="BF301" s="150">
        <f t="shared" si="55"/>
        <v>0</v>
      </c>
      <c r="BG301" s="150">
        <f t="shared" si="56"/>
        <v>0</v>
      </c>
      <c r="BH301" s="150">
        <f t="shared" si="57"/>
        <v>0</v>
      </c>
      <c r="BI301" s="150">
        <f t="shared" si="58"/>
        <v>0</v>
      </c>
      <c r="BJ301" s="17" t="s">
        <v>92</v>
      </c>
      <c r="BK301" s="150">
        <f t="shared" si="59"/>
        <v>0</v>
      </c>
      <c r="BL301" s="17" t="s">
        <v>164</v>
      </c>
      <c r="BM301" s="149" t="s">
        <v>1827</v>
      </c>
    </row>
    <row r="302" spans="1:65" s="209" customFormat="1" ht="16.5" customHeight="1" x14ac:dyDescent="0.2">
      <c r="A302" s="211"/>
      <c r="B302" s="215"/>
      <c r="C302" s="216"/>
      <c r="D302" s="216"/>
      <c r="E302" s="217"/>
      <c r="F302" s="198" t="s">
        <v>3079</v>
      </c>
      <c r="G302" s="219"/>
      <c r="H302" s="220"/>
      <c r="I302" s="143"/>
      <c r="J302" s="221"/>
      <c r="K302" s="218"/>
      <c r="L302" s="213"/>
      <c r="M302" s="145"/>
      <c r="N302" s="222"/>
      <c r="O302" s="53"/>
      <c r="P302" s="223"/>
      <c r="Q302" s="223"/>
      <c r="R302" s="223"/>
      <c r="S302" s="223"/>
      <c r="T302" s="224"/>
      <c r="U302" s="211"/>
      <c r="V302" s="211"/>
      <c r="W302" s="211"/>
      <c r="X302" s="211"/>
      <c r="Y302" s="211"/>
      <c r="Z302" s="211"/>
      <c r="AA302" s="211"/>
      <c r="AB302" s="211"/>
      <c r="AC302" s="211"/>
      <c r="AD302" s="211"/>
      <c r="AE302" s="211"/>
      <c r="AR302" s="225"/>
      <c r="AT302" s="225"/>
      <c r="AU302" s="225"/>
      <c r="AY302" s="210"/>
      <c r="BE302" s="226"/>
      <c r="BF302" s="226"/>
      <c r="BG302" s="226"/>
      <c r="BH302" s="226"/>
      <c r="BI302" s="226"/>
      <c r="BJ302" s="210"/>
      <c r="BK302" s="226"/>
      <c r="BL302" s="210"/>
      <c r="BM302" s="225"/>
    </row>
    <row r="303" spans="1:65" s="2" customFormat="1" ht="16.5" customHeight="1" x14ac:dyDescent="0.2">
      <c r="A303" s="32"/>
      <c r="B303" s="137"/>
      <c r="C303" s="138" t="s">
        <v>808</v>
      </c>
      <c r="D303" s="138" t="s">
        <v>159</v>
      </c>
      <c r="E303" s="139" t="s">
        <v>1828</v>
      </c>
      <c r="F303" s="140" t="s">
        <v>1829</v>
      </c>
      <c r="G303" s="141" t="s">
        <v>1588</v>
      </c>
      <c r="H303" s="142">
        <v>2.5</v>
      </c>
      <c r="I303" s="143"/>
      <c r="J303" s="144">
        <f t="shared" si="50"/>
        <v>0</v>
      </c>
      <c r="K303" s="140" t="s">
        <v>3</v>
      </c>
      <c r="L303" s="207"/>
      <c r="M303" s="145" t="s">
        <v>3</v>
      </c>
      <c r="N303" s="146" t="s">
        <v>42</v>
      </c>
      <c r="O303" s="53"/>
      <c r="P303" s="147">
        <f t="shared" si="51"/>
        <v>0</v>
      </c>
      <c r="Q303" s="147">
        <v>0</v>
      </c>
      <c r="R303" s="147">
        <f t="shared" si="52"/>
        <v>0</v>
      </c>
      <c r="S303" s="147">
        <v>0</v>
      </c>
      <c r="T303" s="148">
        <f t="shared" si="53"/>
        <v>0</v>
      </c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R303" s="149" t="s">
        <v>164</v>
      </c>
      <c r="AT303" s="149" t="s">
        <v>159</v>
      </c>
      <c r="AU303" s="149" t="s">
        <v>92</v>
      </c>
      <c r="AY303" s="17" t="s">
        <v>157</v>
      </c>
      <c r="BE303" s="150">
        <f t="shared" si="54"/>
        <v>0</v>
      </c>
      <c r="BF303" s="150">
        <f t="shared" si="55"/>
        <v>0</v>
      </c>
      <c r="BG303" s="150">
        <f t="shared" si="56"/>
        <v>0</v>
      </c>
      <c r="BH303" s="150">
        <f t="shared" si="57"/>
        <v>0</v>
      </c>
      <c r="BI303" s="150">
        <f t="shared" si="58"/>
        <v>0</v>
      </c>
      <c r="BJ303" s="17" t="s">
        <v>92</v>
      </c>
      <c r="BK303" s="150">
        <f t="shared" si="59"/>
        <v>0</v>
      </c>
      <c r="BL303" s="17" t="s">
        <v>164</v>
      </c>
      <c r="BM303" s="149" t="s">
        <v>1830</v>
      </c>
    </row>
    <row r="304" spans="1:65" s="209" customFormat="1" ht="16.5" customHeight="1" x14ac:dyDescent="0.2">
      <c r="A304" s="211"/>
      <c r="B304" s="215"/>
      <c r="C304" s="216"/>
      <c r="D304" s="216"/>
      <c r="E304" s="217"/>
      <c r="F304" s="198" t="s">
        <v>3079</v>
      </c>
      <c r="G304" s="219"/>
      <c r="H304" s="220"/>
      <c r="I304" s="143"/>
      <c r="J304" s="221"/>
      <c r="K304" s="218"/>
      <c r="L304" s="213"/>
      <c r="M304" s="145"/>
      <c r="N304" s="222"/>
      <c r="O304" s="53"/>
      <c r="P304" s="223"/>
      <c r="Q304" s="223"/>
      <c r="R304" s="223"/>
      <c r="S304" s="223"/>
      <c r="T304" s="224"/>
      <c r="U304" s="211"/>
      <c r="V304" s="211"/>
      <c r="W304" s="211"/>
      <c r="X304" s="211"/>
      <c r="Y304" s="211"/>
      <c r="Z304" s="211"/>
      <c r="AA304" s="211"/>
      <c r="AB304" s="211"/>
      <c r="AC304" s="211"/>
      <c r="AD304" s="211"/>
      <c r="AE304" s="211"/>
      <c r="AR304" s="225"/>
      <c r="AT304" s="225"/>
      <c r="AU304" s="225"/>
      <c r="AY304" s="210"/>
      <c r="BE304" s="226"/>
      <c r="BF304" s="226"/>
      <c r="BG304" s="226"/>
      <c r="BH304" s="226"/>
      <c r="BI304" s="226"/>
      <c r="BJ304" s="210"/>
      <c r="BK304" s="226"/>
      <c r="BL304" s="210"/>
      <c r="BM304" s="225"/>
    </row>
    <row r="305" spans="1:65" s="2" customFormat="1" ht="16.5" customHeight="1" x14ac:dyDescent="0.2">
      <c r="A305" s="32"/>
      <c r="B305" s="137"/>
      <c r="C305" s="138" t="s">
        <v>812</v>
      </c>
      <c r="D305" s="138" t="s">
        <v>159</v>
      </c>
      <c r="E305" s="139" t="s">
        <v>1831</v>
      </c>
      <c r="F305" s="140" t="s">
        <v>1832</v>
      </c>
      <c r="G305" s="141" t="s">
        <v>777</v>
      </c>
      <c r="H305" s="142">
        <v>150</v>
      </c>
      <c r="I305" s="143"/>
      <c r="J305" s="144">
        <f t="shared" si="50"/>
        <v>0</v>
      </c>
      <c r="K305" s="140" t="s">
        <v>3</v>
      </c>
      <c r="L305" s="207"/>
      <c r="M305" s="145" t="s">
        <v>3</v>
      </c>
      <c r="N305" s="146" t="s">
        <v>42</v>
      </c>
      <c r="O305" s="53"/>
      <c r="P305" s="147">
        <f t="shared" si="51"/>
        <v>0</v>
      </c>
      <c r="Q305" s="147">
        <v>0</v>
      </c>
      <c r="R305" s="147">
        <f t="shared" si="52"/>
        <v>0</v>
      </c>
      <c r="S305" s="147">
        <v>0</v>
      </c>
      <c r="T305" s="148">
        <f t="shared" si="53"/>
        <v>0</v>
      </c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R305" s="149" t="s">
        <v>164</v>
      </c>
      <c r="AT305" s="149" t="s">
        <v>159</v>
      </c>
      <c r="AU305" s="149" t="s">
        <v>92</v>
      </c>
      <c r="AY305" s="17" t="s">
        <v>157</v>
      </c>
      <c r="BE305" s="150">
        <f t="shared" si="54"/>
        <v>0</v>
      </c>
      <c r="BF305" s="150">
        <f t="shared" si="55"/>
        <v>0</v>
      </c>
      <c r="BG305" s="150">
        <f t="shared" si="56"/>
        <v>0</v>
      </c>
      <c r="BH305" s="150">
        <f t="shared" si="57"/>
        <v>0</v>
      </c>
      <c r="BI305" s="150">
        <f t="shared" si="58"/>
        <v>0</v>
      </c>
      <c r="BJ305" s="17" t="s">
        <v>92</v>
      </c>
      <c r="BK305" s="150">
        <f t="shared" si="59"/>
        <v>0</v>
      </c>
      <c r="BL305" s="17" t="s">
        <v>164</v>
      </c>
      <c r="BM305" s="149" t="s">
        <v>1833</v>
      </c>
    </row>
    <row r="306" spans="1:65" s="209" customFormat="1" ht="16.5" customHeight="1" x14ac:dyDescent="0.2">
      <c r="A306" s="211"/>
      <c r="B306" s="215"/>
      <c r="C306" s="216"/>
      <c r="D306" s="216"/>
      <c r="E306" s="217"/>
      <c r="F306" s="198" t="s">
        <v>3079</v>
      </c>
      <c r="G306" s="219"/>
      <c r="H306" s="220"/>
      <c r="I306" s="143"/>
      <c r="J306" s="221"/>
      <c r="K306" s="218"/>
      <c r="L306" s="213"/>
      <c r="M306" s="145"/>
      <c r="N306" s="222"/>
      <c r="O306" s="53"/>
      <c r="P306" s="223"/>
      <c r="Q306" s="223"/>
      <c r="R306" s="223"/>
      <c r="S306" s="223"/>
      <c r="T306" s="224"/>
      <c r="U306" s="211"/>
      <c r="V306" s="211"/>
      <c r="W306" s="211"/>
      <c r="X306" s="211"/>
      <c r="Y306" s="211"/>
      <c r="Z306" s="211"/>
      <c r="AA306" s="211"/>
      <c r="AB306" s="211"/>
      <c r="AC306" s="211"/>
      <c r="AD306" s="211"/>
      <c r="AE306" s="211"/>
      <c r="AR306" s="225"/>
      <c r="AT306" s="225"/>
      <c r="AU306" s="225"/>
      <c r="AY306" s="210"/>
      <c r="BE306" s="226"/>
      <c r="BF306" s="226"/>
      <c r="BG306" s="226"/>
      <c r="BH306" s="226"/>
      <c r="BI306" s="226"/>
      <c r="BJ306" s="210"/>
      <c r="BK306" s="226"/>
      <c r="BL306" s="210"/>
      <c r="BM306" s="225"/>
    </row>
    <row r="307" spans="1:65" s="2" customFormat="1" ht="16.5" customHeight="1" x14ac:dyDescent="0.2">
      <c r="A307" s="32"/>
      <c r="B307" s="137"/>
      <c r="C307" s="138" t="s">
        <v>818</v>
      </c>
      <c r="D307" s="138" t="s">
        <v>159</v>
      </c>
      <c r="E307" s="139" t="s">
        <v>1834</v>
      </c>
      <c r="F307" s="140" t="s">
        <v>1835</v>
      </c>
      <c r="G307" s="141" t="s">
        <v>777</v>
      </c>
      <c r="H307" s="142">
        <v>280</v>
      </c>
      <c r="I307" s="143"/>
      <c r="J307" s="144">
        <f t="shared" si="50"/>
        <v>0</v>
      </c>
      <c r="K307" s="140" t="s">
        <v>3</v>
      </c>
      <c r="L307" s="207"/>
      <c r="M307" s="145" t="s">
        <v>3</v>
      </c>
      <c r="N307" s="146" t="s">
        <v>42</v>
      </c>
      <c r="O307" s="53"/>
      <c r="P307" s="147">
        <f t="shared" si="51"/>
        <v>0</v>
      </c>
      <c r="Q307" s="147">
        <v>0</v>
      </c>
      <c r="R307" s="147">
        <f t="shared" si="52"/>
        <v>0</v>
      </c>
      <c r="S307" s="147">
        <v>0</v>
      </c>
      <c r="T307" s="148">
        <f t="shared" si="53"/>
        <v>0</v>
      </c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R307" s="149" t="s">
        <v>164</v>
      </c>
      <c r="AT307" s="149" t="s">
        <v>159</v>
      </c>
      <c r="AU307" s="149" t="s">
        <v>92</v>
      </c>
      <c r="AY307" s="17" t="s">
        <v>157</v>
      </c>
      <c r="BE307" s="150">
        <f t="shared" si="54"/>
        <v>0</v>
      </c>
      <c r="BF307" s="150">
        <f t="shared" si="55"/>
        <v>0</v>
      </c>
      <c r="BG307" s="150">
        <f t="shared" si="56"/>
        <v>0</v>
      </c>
      <c r="BH307" s="150">
        <f t="shared" si="57"/>
        <v>0</v>
      </c>
      <c r="BI307" s="150">
        <f t="shared" si="58"/>
        <v>0</v>
      </c>
      <c r="BJ307" s="17" t="s">
        <v>92</v>
      </c>
      <c r="BK307" s="150">
        <f t="shared" si="59"/>
        <v>0</v>
      </c>
      <c r="BL307" s="17" t="s">
        <v>164</v>
      </c>
      <c r="BM307" s="149" t="s">
        <v>1836</v>
      </c>
    </row>
    <row r="308" spans="1:65" s="209" customFormat="1" ht="16.5" customHeight="1" x14ac:dyDescent="0.2">
      <c r="A308" s="211"/>
      <c r="B308" s="215"/>
      <c r="C308" s="216"/>
      <c r="D308" s="216"/>
      <c r="E308" s="217"/>
      <c r="F308" s="198" t="s">
        <v>3079</v>
      </c>
      <c r="G308" s="219"/>
      <c r="H308" s="220"/>
      <c r="I308" s="143"/>
      <c r="J308" s="221"/>
      <c r="K308" s="218"/>
      <c r="L308" s="213"/>
      <c r="M308" s="145"/>
      <c r="N308" s="222"/>
      <c r="O308" s="53"/>
      <c r="P308" s="223"/>
      <c r="Q308" s="223"/>
      <c r="R308" s="223"/>
      <c r="S308" s="223"/>
      <c r="T308" s="224"/>
      <c r="U308" s="211"/>
      <c r="V308" s="211"/>
      <c r="W308" s="211"/>
      <c r="X308" s="211"/>
      <c r="Y308" s="211"/>
      <c r="Z308" s="211"/>
      <c r="AA308" s="211"/>
      <c r="AB308" s="211"/>
      <c r="AC308" s="211"/>
      <c r="AD308" s="211"/>
      <c r="AE308" s="211"/>
      <c r="AR308" s="225"/>
      <c r="AT308" s="225"/>
      <c r="AU308" s="225"/>
      <c r="AY308" s="210"/>
      <c r="BE308" s="226"/>
      <c r="BF308" s="226"/>
      <c r="BG308" s="226"/>
      <c r="BH308" s="226"/>
      <c r="BI308" s="226"/>
      <c r="BJ308" s="210"/>
      <c r="BK308" s="226"/>
      <c r="BL308" s="210"/>
      <c r="BM308" s="225"/>
    </row>
    <row r="309" spans="1:65" s="2" customFormat="1" ht="16.5" customHeight="1" x14ac:dyDescent="0.2">
      <c r="A309" s="32"/>
      <c r="B309" s="137"/>
      <c r="C309" s="138" t="s">
        <v>826</v>
      </c>
      <c r="D309" s="138" t="s">
        <v>159</v>
      </c>
      <c r="E309" s="139" t="s">
        <v>1837</v>
      </c>
      <c r="F309" s="140" t="s">
        <v>1838</v>
      </c>
      <c r="G309" s="141" t="s">
        <v>1588</v>
      </c>
      <c r="H309" s="142">
        <v>3</v>
      </c>
      <c r="I309" s="143"/>
      <c r="J309" s="144">
        <f t="shared" si="50"/>
        <v>0</v>
      </c>
      <c r="K309" s="140" t="s">
        <v>3</v>
      </c>
      <c r="L309" s="207"/>
      <c r="M309" s="193" t="s">
        <v>3</v>
      </c>
      <c r="N309" s="194" t="s">
        <v>42</v>
      </c>
      <c r="O309" s="195"/>
      <c r="P309" s="196">
        <f t="shared" si="51"/>
        <v>0</v>
      </c>
      <c r="Q309" s="196">
        <v>0</v>
      </c>
      <c r="R309" s="196">
        <f t="shared" si="52"/>
        <v>0</v>
      </c>
      <c r="S309" s="196">
        <v>0</v>
      </c>
      <c r="T309" s="197">
        <f t="shared" si="53"/>
        <v>0</v>
      </c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R309" s="149" t="s">
        <v>164</v>
      </c>
      <c r="AT309" s="149" t="s">
        <v>159</v>
      </c>
      <c r="AU309" s="149" t="s">
        <v>92</v>
      </c>
      <c r="AY309" s="17" t="s">
        <v>157</v>
      </c>
      <c r="BE309" s="150">
        <f t="shared" si="54"/>
        <v>0</v>
      </c>
      <c r="BF309" s="150">
        <f t="shared" si="55"/>
        <v>0</v>
      </c>
      <c r="BG309" s="150">
        <f t="shared" si="56"/>
        <v>0</v>
      </c>
      <c r="BH309" s="150">
        <f t="shared" si="57"/>
        <v>0</v>
      </c>
      <c r="BI309" s="150">
        <f t="shared" si="58"/>
        <v>0</v>
      </c>
      <c r="BJ309" s="17" t="s">
        <v>92</v>
      </c>
      <c r="BK309" s="150">
        <f t="shared" si="59"/>
        <v>0</v>
      </c>
      <c r="BL309" s="17" t="s">
        <v>164</v>
      </c>
      <c r="BM309" s="149" t="s">
        <v>1839</v>
      </c>
    </row>
    <row r="310" spans="1:65" s="209" customFormat="1" ht="16.5" customHeight="1" x14ac:dyDescent="0.2">
      <c r="A310" s="211"/>
      <c r="B310" s="215"/>
      <c r="C310" s="205"/>
      <c r="D310" s="205"/>
      <c r="E310" s="227"/>
      <c r="F310" s="198" t="s">
        <v>3079</v>
      </c>
      <c r="G310" s="229"/>
      <c r="H310" s="230"/>
      <c r="I310" s="231"/>
      <c r="J310" s="232"/>
      <c r="K310" s="228"/>
      <c r="L310" s="213"/>
      <c r="M310" s="233"/>
      <c r="N310" s="222"/>
      <c r="O310" s="53"/>
      <c r="P310" s="223"/>
      <c r="Q310" s="223"/>
      <c r="R310" s="223"/>
      <c r="S310" s="223"/>
      <c r="T310" s="223"/>
      <c r="U310" s="211"/>
      <c r="V310" s="211"/>
      <c r="W310" s="211"/>
      <c r="X310" s="211"/>
      <c r="Y310" s="211"/>
      <c r="Z310" s="211"/>
      <c r="AA310" s="211"/>
      <c r="AB310" s="211"/>
      <c r="AC310" s="211"/>
      <c r="AD310" s="211"/>
      <c r="AE310" s="211"/>
      <c r="AR310" s="225"/>
      <c r="AT310" s="225"/>
      <c r="AU310" s="225"/>
      <c r="AY310" s="210"/>
      <c r="BE310" s="226"/>
      <c r="BF310" s="226"/>
      <c r="BG310" s="226"/>
      <c r="BH310" s="226"/>
      <c r="BI310" s="226"/>
      <c r="BJ310" s="210"/>
      <c r="BK310" s="226"/>
      <c r="BL310" s="210"/>
      <c r="BM310" s="225"/>
    </row>
    <row r="311" spans="1:65" s="2" customFormat="1" ht="6.95" customHeight="1" x14ac:dyDescent="0.2">
      <c r="A311" s="32"/>
      <c r="B311" s="42"/>
      <c r="C311" s="43"/>
      <c r="D311" s="43"/>
      <c r="E311" s="43"/>
      <c r="F311" s="43"/>
      <c r="G311" s="43"/>
      <c r="H311" s="43"/>
      <c r="I311" s="43"/>
      <c r="J311" s="43"/>
      <c r="K311" s="43"/>
      <c r="L311" s="33"/>
      <c r="M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</row>
  </sheetData>
  <autoFilter ref="C84:K309" xr:uid="{00000000-0009-0000-0000-000002000000}"/>
  <mergeCells count="9">
    <mergeCell ref="E50:H50"/>
    <mergeCell ref="E75:H75"/>
    <mergeCell ref="E77:H77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BM132"/>
  <sheetViews>
    <sheetView showGridLines="0" workbookViewId="0">
      <selection activeCell="I97" sqref="I97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0" style="1" hidden="1" customWidth="1"/>
    <col min="15" max="20" width="14.1640625" style="1" hidden="1" customWidth="1"/>
    <col min="21" max="21" width="16.33203125" style="1" hidden="1" customWidth="1"/>
    <col min="22" max="22" width="12.33203125" style="1" hidden="1" customWidth="1"/>
    <col min="23" max="23" width="16.33203125" style="1" hidden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85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1840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ROUND(J86,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ROUND((SUM(BE86:BE131)),  2)</f>
        <v>0</v>
      </c>
      <c r="G33" s="32"/>
      <c r="H33" s="32"/>
      <c r="I33" s="96">
        <v>0.21</v>
      </c>
      <c r="J33" s="95">
        <f>ROUND(((SUM(BE86:BE131))*I33),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ROUND((SUM(BF86:BF131)),  2)</f>
        <v>0</v>
      </c>
      <c r="G34" s="32"/>
      <c r="H34" s="32"/>
      <c r="I34" s="96">
        <v>0.15</v>
      </c>
      <c r="J34" s="95">
        <f>ROUND(((SUM(BF86:BF131))*I34),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ROUND((SUM(BG86:BG131)),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ROUND((SUM(BH86:BH131)),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ROUND((SUM(BI86:BI131)),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D.1.5 - MaR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J86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1841</v>
      </c>
      <c r="E60" s="108"/>
      <c r="F60" s="108"/>
      <c r="G60" s="108"/>
      <c r="H60" s="108"/>
      <c r="I60" s="108"/>
      <c r="J60" s="109">
        <f>J87</f>
        <v>0</v>
      </c>
      <c r="L60" s="106"/>
    </row>
    <row r="61" spans="1:47" s="9" customFormat="1" ht="24.95" hidden="1" customHeight="1" x14ac:dyDescent="0.2">
      <c r="B61" s="106"/>
      <c r="D61" s="107" t="s">
        <v>1842</v>
      </c>
      <c r="E61" s="108"/>
      <c r="F61" s="108"/>
      <c r="G61" s="108"/>
      <c r="H61" s="108"/>
      <c r="I61" s="108"/>
      <c r="J61" s="109">
        <f>J90</f>
        <v>0</v>
      </c>
      <c r="L61" s="106"/>
    </row>
    <row r="62" spans="1:47" s="9" customFormat="1" ht="24.95" hidden="1" customHeight="1" x14ac:dyDescent="0.2">
      <c r="B62" s="106"/>
      <c r="D62" s="107" t="s">
        <v>1843</v>
      </c>
      <c r="E62" s="108"/>
      <c r="F62" s="108"/>
      <c r="G62" s="108"/>
      <c r="H62" s="108"/>
      <c r="I62" s="108"/>
      <c r="J62" s="109">
        <f>J95</f>
        <v>0</v>
      </c>
      <c r="L62" s="106"/>
    </row>
    <row r="63" spans="1:47" s="9" customFormat="1" ht="24.95" hidden="1" customHeight="1" x14ac:dyDescent="0.2">
      <c r="B63" s="106"/>
      <c r="D63" s="107" t="s">
        <v>1844</v>
      </c>
      <c r="E63" s="108"/>
      <c r="F63" s="108"/>
      <c r="G63" s="108"/>
      <c r="H63" s="108"/>
      <c r="I63" s="108"/>
      <c r="J63" s="109">
        <f>J100</f>
        <v>0</v>
      </c>
      <c r="L63" s="106"/>
    </row>
    <row r="64" spans="1:47" s="9" customFormat="1" ht="24.95" hidden="1" customHeight="1" x14ac:dyDescent="0.2">
      <c r="B64" s="106"/>
      <c r="D64" s="107" t="s">
        <v>1845</v>
      </c>
      <c r="E64" s="108"/>
      <c r="F64" s="108"/>
      <c r="G64" s="108"/>
      <c r="H64" s="108"/>
      <c r="I64" s="108"/>
      <c r="J64" s="109">
        <f>J119</f>
        <v>0</v>
      </c>
      <c r="L64" s="106"/>
    </row>
    <row r="65" spans="1:31" s="9" customFormat="1" ht="24.95" hidden="1" customHeight="1" x14ac:dyDescent="0.2">
      <c r="B65" s="106"/>
      <c r="D65" s="107" t="s">
        <v>1846</v>
      </c>
      <c r="E65" s="108"/>
      <c r="F65" s="108"/>
      <c r="G65" s="108"/>
      <c r="H65" s="108"/>
      <c r="I65" s="108"/>
      <c r="J65" s="109">
        <f>J124</f>
        <v>0</v>
      </c>
      <c r="L65" s="106"/>
    </row>
    <row r="66" spans="1:31" s="9" customFormat="1" ht="24.95" hidden="1" customHeight="1" x14ac:dyDescent="0.2">
      <c r="B66" s="106"/>
      <c r="D66" s="107" t="s">
        <v>1847</v>
      </c>
      <c r="E66" s="108"/>
      <c r="F66" s="108"/>
      <c r="G66" s="108"/>
      <c r="H66" s="108"/>
      <c r="I66" s="108"/>
      <c r="J66" s="109">
        <f>J130</f>
        <v>0</v>
      </c>
      <c r="L66" s="106"/>
    </row>
    <row r="67" spans="1:31" s="2" customFormat="1" ht="21.75" hidden="1" customHeight="1" x14ac:dyDescent="0.2">
      <c r="A67" s="32"/>
      <c r="B67" s="33"/>
      <c r="C67" s="32"/>
      <c r="D67" s="32"/>
      <c r="E67" s="32"/>
      <c r="F67" s="32"/>
      <c r="G67" s="32"/>
      <c r="H67" s="32"/>
      <c r="I67" s="32"/>
      <c r="J67" s="32"/>
      <c r="K67" s="32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s="2" customFormat="1" ht="6.95" hidden="1" customHeight="1" x14ac:dyDescent="0.2">
      <c r="A68" s="32"/>
      <c r="B68" s="42"/>
      <c r="C68" s="43"/>
      <c r="D68" s="43"/>
      <c r="E68" s="43"/>
      <c r="F68" s="43"/>
      <c r="G68" s="43"/>
      <c r="H68" s="43"/>
      <c r="I68" s="43"/>
      <c r="J68" s="43"/>
      <c r="K68" s="43"/>
      <c r="L68" s="89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</row>
    <row r="69" spans="1:31" hidden="1" x14ac:dyDescent="0.2"/>
    <row r="70" spans="1:31" hidden="1" x14ac:dyDescent="0.2"/>
    <row r="71" spans="1:31" hidden="1" x14ac:dyDescent="0.2"/>
    <row r="72" spans="1:31" s="2" customFormat="1" ht="6.95" customHeight="1" x14ac:dyDescent="0.2">
      <c r="A72" s="32"/>
      <c r="B72" s="44"/>
      <c r="C72" s="45"/>
      <c r="D72" s="45"/>
      <c r="E72" s="45"/>
      <c r="F72" s="45"/>
      <c r="G72" s="45"/>
      <c r="H72" s="45"/>
      <c r="I72" s="45"/>
      <c r="J72" s="45"/>
      <c r="K72" s="45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24.95" customHeight="1" x14ac:dyDescent="0.2">
      <c r="A73" s="32"/>
      <c r="B73" s="33"/>
      <c r="C73" s="21" t="s">
        <v>142</v>
      </c>
      <c r="D73" s="32"/>
      <c r="E73" s="32"/>
      <c r="F73" s="32"/>
      <c r="G73" s="32"/>
      <c r="H73" s="32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6.95" customHeight="1" x14ac:dyDescent="0.2">
      <c r="A74" s="32"/>
      <c r="B74" s="33"/>
      <c r="C74" s="32"/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2" customHeight="1" x14ac:dyDescent="0.2">
      <c r="A75" s="32"/>
      <c r="B75" s="33"/>
      <c r="C75" s="27" t="s">
        <v>17</v>
      </c>
      <c r="D75" s="32"/>
      <c r="E75" s="32"/>
      <c r="F75" s="32"/>
      <c r="G75" s="32"/>
      <c r="H75" s="32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6.5" customHeight="1" x14ac:dyDescent="0.2">
      <c r="A76" s="32"/>
      <c r="B76" s="33"/>
      <c r="C76" s="32"/>
      <c r="D76" s="32"/>
      <c r="E76" s="308" t="str">
        <f>E7</f>
        <v>Přestavba a rozšíření domova pro seniory Jiráskova č.p.193 Broumov - CHRÁNĚNÉ BYTY</v>
      </c>
      <c r="F76" s="309"/>
      <c r="G76" s="309"/>
      <c r="H76" s="309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109</v>
      </c>
      <c r="D77" s="32"/>
      <c r="E77" s="32"/>
      <c r="F77" s="32"/>
      <c r="G77" s="32"/>
      <c r="H77" s="32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6.5" customHeight="1" x14ac:dyDescent="0.2">
      <c r="A78" s="32"/>
      <c r="B78" s="33"/>
      <c r="C78" s="32"/>
      <c r="D78" s="32"/>
      <c r="E78" s="298" t="str">
        <f>E9</f>
        <v>D.1.5 - MaR</v>
      </c>
      <c r="F78" s="307"/>
      <c r="G78" s="307"/>
      <c r="H78" s="307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6.95" customHeight="1" x14ac:dyDescent="0.2">
      <c r="A79" s="32"/>
      <c r="B79" s="33"/>
      <c r="C79" s="32"/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2" customHeight="1" x14ac:dyDescent="0.2">
      <c r="A80" s="32"/>
      <c r="B80" s="33"/>
      <c r="C80" s="27" t="s">
        <v>21</v>
      </c>
      <c r="D80" s="32"/>
      <c r="E80" s="32"/>
      <c r="F80" s="25" t="str">
        <f>F12</f>
        <v xml:space="preserve"> </v>
      </c>
      <c r="G80" s="32"/>
      <c r="H80" s="32"/>
      <c r="I80" s="27" t="s">
        <v>23</v>
      </c>
      <c r="J80" s="50" t="str">
        <f>IF(J12="","",J12)</f>
        <v>4. 3. 2022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6.9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5.2" customHeight="1" x14ac:dyDescent="0.2">
      <c r="A82" s="32"/>
      <c r="B82" s="33"/>
      <c r="C82" s="27" t="s">
        <v>25</v>
      </c>
      <c r="D82" s="32"/>
      <c r="E82" s="32"/>
      <c r="F82" s="25" t="str">
        <f>E15</f>
        <v>Město Broumov, třída Masarykova 239</v>
      </c>
      <c r="G82" s="32"/>
      <c r="H82" s="32"/>
      <c r="I82" s="27" t="s">
        <v>31</v>
      </c>
      <c r="J82" s="30" t="str">
        <f>E21</f>
        <v xml:space="preserve"> </v>
      </c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15.2" customHeight="1" x14ac:dyDescent="0.2">
      <c r="A83" s="32"/>
      <c r="B83" s="33"/>
      <c r="C83" s="27" t="s">
        <v>29</v>
      </c>
      <c r="D83" s="32"/>
      <c r="E83" s="32"/>
      <c r="F83" s="25" t="str">
        <f>IF(E18="","",E18)</f>
        <v>Vyplň údaj</v>
      </c>
      <c r="G83" s="32"/>
      <c r="H83" s="32"/>
      <c r="I83" s="27" t="s">
        <v>33</v>
      </c>
      <c r="J83" s="30" t="str">
        <f>E24</f>
        <v xml:space="preserve"> </v>
      </c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2" customFormat="1" ht="10.35" customHeight="1" x14ac:dyDescent="0.2">
      <c r="A84" s="32"/>
      <c r="B84" s="33"/>
      <c r="C84" s="32"/>
      <c r="D84" s="32"/>
      <c r="E84" s="32"/>
      <c r="F84" s="32"/>
      <c r="G84" s="32"/>
      <c r="H84" s="32"/>
      <c r="I84" s="32"/>
      <c r="J84" s="32"/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65" s="11" customFormat="1" ht="29.25" customHeight="1" x14ac:dyDescent="0.2">
      <c r="A85" s="114"/>
      <c r="B85" s="115"/>
      <c r="C85" s="116" t="s">
        <v>143</v>
      </c>
      <c r="D85" s="117" t="s">
        <v>55</v>
      </c>
      <c r="E85" s="117" t="s">
        <v>51</v>
      </c>
      <c r="F85" s="117" t="s">
        <v>52</v>
      </c>
      <c r="G85" s="117" t="s">
        <v>144</v>
      </c>
      <c r="H85" s="117" t="s">
        <v>145</v>
      </c>
      <c r="I85" s="117" t="s">
        <v>146</v>
      </c>
      <c r="J85" s="117" t="s">
        <v>113</v>
      </c>
      <c r="K85" s="118" t="s">
        <v>147</v>
      </c>
      <c r="L85" s="119"/>
      <c r="M85" s="57" t="s">
        <v>3</v>
      </c>
      <c r="N85" s="58" t="s">
        <v>40</v>
      </c>
      <c r="O85" s="58" t="s">
        <v>148</v>
      </c>
      <c r="P85" s="58" t="s">
        <v>149</v>
      </c>
      <c r="Q85" s="58" t="s">
        <v>150</v>
      </c>
      <c r="R85" s="58" t="s">
        <v>151</v>
      </c>
      <c r="S85" s="58" t="s">
        <v>152</v>
      </c>
      <c r="T85" s="59" t="s">
        <v>153</v>
      </c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</row>
    <row r="86" spans="1:65" s="2" customFormat="1" ht="22.9" customHeight="1" x14ac:dyDescent="0.25">
      <c r="A86" s="32"/>
      <c r="B86" s="33"/>
      <c r="C86" s="64" t="s">
        <v>154</v>
      </c>
      <c r="D86" s="32"/>
      <c r="E86" s="32"/>
      <c r="F86" s="32"/>
      <c r="G86" s="32"/>
      <c r="H86" s="32"/>
      <c r="I86" s="32"/>
      <c r="J86" s="120">
        <f>BK86</f>
        <v>0</v>
      </c>
      <c r="K86" s="32"/>
      <c r="L86" s="33"/>
      <c r="M86" s="60"/>
      <c r="N86" s="51"/>
      <c r="O86" s="61"/>
      <c r="P86" s="121">
        <f>P87+P90+P95+P100+P119+P124+P130</f>
        <v>0</v>
      </c>
      <c r="Q86" s="61"/>
      <c r="R86" s="121">
        <f>R87+R90+R95+R100+R119+R124+R130</f>
        <v>0</v>
      </c>
      <c r="S86" s="61"/>
      <c r="T86" s="122">
        <f>T87+T90+T95+T100+T119+T124+T130</f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T86" s="17" t="s">
        <v>69</v>
      </c>
      <c r="AU86" s="17" t="s">
        <v>114</v>
      </c>
      <c r="BK86" s="123">
        <f>BK87+BK90+BK95+BK100+BK119+BK124+BK130</f>
        <v>0</v>
      </c>
    </row>
    <row r="87" spans="1:65" s="12" customFormat="1" ht="25.9" customHeight="1" x14ac:dyDescent="0.2">
      <c r="B87" s="124"/>
      <c r="D87" s="125" t="s">
        <v>69</v>
      </c>
      <c r="E87" s="126" t="s">
        <v>78</v>
      </c>
      <c r="F87" s="126" t="s">
        <v>1848</v>
      </c>
      <c r="I87" s="127"/>
      <c r="J87" s="128">
        <f>BK87</f>
        <v>0</v>
      </c>
      <c r="L87" s="124"/>
      <c r="M87" s="129"/>
      <c r="N87" s="130"/>
      <c r="O87" s="130"/>
      <c r="P87" s="131">
        <f>SUM(P88:P89)</f>
        <v>0</v>
      </c>
      <c r="Q87" s="130"/>
      <c r="R87" s="131">
        <f>SUM(R88:R89)</f>
        <v>0</v>
      </c>
      <c r="S87" s="130"/>
      <c r="T87" s="132">
        <f>SUM(T88:T89)</f>
        <v>0</v>
      </c>
      <c r="AR87" s="125" t="s">
        <v>78</v>
      </c>
      <c r="AT87" s="133" t="s">
        <v>69</v>
      </c>
      <c r="AU87" s="133" t="s">
        <v>70</v>
      </c>
      <c r="AY87" s="125" t="s">
        <v>157</v>
      </c>
      <c r="BK87" s="134">
        <f>SUM(BK88:BK89)</f>
        <v>0</v>
      </c>
    </row>
    <row r="88" spans="1:65" s="2" customFormat="1" ht="16.5" customHeight="1" x14ac:dyDescent="0.2">
      <c r="A88" s="32"/>
      <c r="B88" s="137"/>
      <c r="C88" s="138" t="s">
        <v>78</v>
      </c>
      <c r="D88" s="138" t="s">
        <v>159</v>
      </c>
      <c r="E88" s="139" t="s">
        <v>1849</v>
      </c>
      <c r="F88" s="140" t="s">
        <v>1850</v>
      </c>
      <c r="G88" s="141" t="s">
        <v>777</v>
      </c>
      <c r="H88" s="142">
        <v>1</v>
      </c>
      <c r="I88" s="143"/>
      <c r="J88" s="144">
        <f>ROUND(I88*H88,2)</f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>O88*H88</f>
        <v>0</v>
      </c>
      <c r="Q88" s="147">
        <v>0</v>
      </c>
      <c r="R88" s="147">
        <f>Q88*H88</f>
        <v>0</v>
      </c>
      <c r="S88" s="147">
        <v>0</v>
      </c>
      <c r="T88" s="148">
        <f>S88*H88</f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164</v>
      </c>
      <c r="AT88" s="149" t="s">
        <v>159</v>
      </c>
      <c r="AU88" s="149" t="s">
        <v>78</v>
      </c>
      <c r="AY88" s="17" t="s">
        <v>157</v>
      </c>
      <c r="BE88" s="150">
        <f>IF(N88="základní",J88,0)</f>
        <v>0</v>
      </c>
      <c r="BF88" s="150">
        <f>IF(N88="snížená",J88,0)</f>
        <v>0</v>
      </c>
      <c r="BG88" s="150">
        <f>IF(N88="zákl. přenesená",J88,0)</f>
        <v>0</v>
      </c>
      <c r="BH88" s="150">
        <f>IF(N88="sníž. přenesená",J88,0)</f>
        <v>0</v>
      </c>
      <c r="BI88" s="150">
        <f>IF(N88="nulová",J88,0)</f>
        <v>0</v>
      </c>
      <c r="BJ88" s="17" t="s">
        <v>92</v>
      </c>
      <c r="BK88" s="150">
        <f>ROUND(I88*H88,2)</f>
        <v>0</v>
      </c>
      <c r="BL88" s="17" t="s">
        <v>164</v>
      </c>
      <c r="BM88" s="149" t="s">
        <v>164</v>
      </c>
    </row>
    <row r="89" spans="1:65" s="2" customFormat="1" ht="16.5" customHeight="1" x14ac:dyDescent="0.2">
      <c r="A89" s="32"/>
      <c r="B89" s="137"/>
      <c r="C89" s="138" t="s">
        <v>92</v>
      </c>
      <c r="D89" s="138" t="s">
        <v>159</v>
      </c>
      <c r="E89" s="139" t="s">
        <v>1851</v>
      </c>
      <c r="F89" s="140" t="s">
        <v>1852</v>
      </c>
      <c r="G89" s="141" t="s">
        <v>777</v>
      </c>
      <c r="H89" s="142">
        <v>1</v>
      </c>
      <c r="I89" s="143"/>
      <c r="J89" s="144">
        <f>ROUND(I89*H89,2)</f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>O89*H89</f>
        <v>0</v>
      </c>
      <c r="Q89" s="147">
        <v>0</v>
      </c>
      <c r="R89" s="147">
        <f>Q89*H89</f>
        <v>0</v>
      </c>
      <c r="S89" s="147">
        <v>0</v>
      </c>
      <c r="T89" s="148">
        <f>S89*H89</f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164</v>
      </c>
      <c r="AT89" s="149" t="s">
        <v>159</v>
      </c>
      <c r="AU89" s="149" t="s">
        <v>78</v>
      </c>
      <c r="AY89" s="17" t="s">
        <v>157</v>
      </c>
      <c r="BE89" s="150">
        <f>IF(N89="základní",J89,0)</f>
        <v>0</v>
      </c>
      <c r="BF89" s="150">
        <f>IF(N89="snížená",J89,0)</f>
        <v>0</v>
      </c>
      <c r="BG89" s="150">
        <f>IF(N89="zákl. přenesená",J89,0)</f>
        <v>0</v>
      </c>
      <c r="BH89" s="150">
        <f>IF(N89="sníž. přenesená",J89,0)</f>
        <v>0</v>
      </c>
      <c r="BI89" s="150">
        <f>IF(N89="nulová",J89,0)</f>
        <v>0</v>
      </c>
      <c r="BJ89" s="17" t="s">
        <v>92</v>
      </c>
      <c r="BK89" s="150">
        <f>ROUND(I89*H89,2)</f>
        <v>0</v>
      </c>
      <c r="BL89" s="17" t="s">
        <v>164</v>
      </c>
      <c r="BM89" s="149" t="s">
        <v>194</v>
      </c>
    </row>
    <row r="90" spans="1:65" s="12" customFormat="1" ht="25.9" customHeight="1" x14ac:dyDescent="0.2">
      <c r="B90" s="124"/>
      <c r="D90" s="125" t="s">
        <v>69</v>
      </c>
      <c r="E90" s="126" t="s">
        <v>92</v>
      </c>
      <c r="F90" s="126" t="s">
        <v>1853</v>
      </c>
      <c r="I90" s="127"/>
      <c r="J90" s="128">
        <f>BK90</f>
        <v>0</v>
      </c>
      <c r="L90" s="124"/>
      <c r="M90" s="129"/>
      <c r="N90" s="130"/>
      <c r="O90" s="130"/>
      <c r="P90" s="131">
        <f>SUM(P91:P94)</f>
        <v>0</v>
      </c>
      <c r="Q90" s="130"/>
      <c r="R90" s="131">
        <f>SUM(R91:R94)</f>
        <v>0</v>
      </c>
      <c r="S90" s="130"/>
      <c r="T90" s="132">
        <f>SUM(T91:T94)</f>
        <v>0</v>
      </c>
      <c r="AR90" s="125" t="s">
        <v>78</v>
      </c>
      <c r="AT90" s="133" t="s">
        <v>69</v>
      </c>
      <c r="AU90" s="133" t="s">
        <v>70</v>
      </c>
      <c r="AY90" s="125" t="s">
        <v>157</v>
      </c>
      <c r="BK90" s="134">
        <f>SUM(BK91:BK94)</f>
        <v>0</v>
      </c>
    </row>
    <row r="91" spans="1:65" s="2" customFormat="1" ht="16.5" customHeight="1" x14ac:dyDescent="0.2">
      <c r="A91" s="32"/>
      <c r="B91" s="137"/>
      <c r="C91" s="138" t="s">
        <v>177</v>
      </c>
      <c r="D91" s="138" t="s">
        <v>159</v>
      </c>
      <c r="E91" s="139" t="s">
        <v>1854</v>
      </c>
      <c r="F91" s="140" t="s">
        <v>1855</v>
      </c>
      <c r="G91" s="141" t="s">
        <v>231</v>
      </c>
      <c r="H91" s="142">
        <v>15</v>
      </c>
      <c r="I91" s="143"/>
      <c r="J91" s="144">
        <f>ROUND(I91*H91,2)</f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>O91*H91</f>
        <v>0</v>
      </c>
      <c r="Q91" s="147">
        <v>0</v>
      </c>
      <c r="R91" s="147">
        <f>Q91*H91</f>
        <v>0</v>
      </c>
      <c r="S91" s="147">
        <v>0</v>
      </c>
      <c r="T91" s="148">
        <f>S91*H91</f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164</v>
      </c>
      <c r="AT91" s="149" t="s">
        <v>159</v>
      </c>
      <c r="AU91" s="149" t="s">
        <v>78</v>
      </c>
      <c r="AY91" s="17" t="s">
        <v>157</v>
      </c>
      <c r="BE91" s="150">
        <f>IF(N91="základní",J91,0)</f>
        <v>0</v>
      </c>
      <c r="BF91" s="150">
        <f>IF(N91="snížená",J91,0)</f>
        <v>0</v>
      </c>
      <c r="BG91" s="150">
        <f>IF(N91="zákl. přenesená",J91,0)</f>
        <v>0</v>
      </c>
      <c r="BH91" s="150">
        <f>IF(N91="sníž. přenesená",J91,0)</f>
        <v>0</v>
      </c>
      <c r="BI91" s="150">
        <f>IF(N91="nulová",J91,0)</f>
        <v>0</v>
      </c>
      <c r="BJ91" s="17" t="s">
        <v>92</v>
      </c>
      <c r="BK91" s="150">
        <f>ROUND(I91*H91,2)</f>
        <v>0</v>
      </c>
      <c r="BL91" s="17" t="s">
        <v>164</v>
      </c>
      <c r="BM91" s="149" t="s">
        <v>207</v>
      </c>
    </row>
    <row r="92" spans="1:65" s="2" customFormat="1" ht="16.5" customHeight="1" x14ac:dyDescent="0.2">
      <c r="A92" s="32"/>
      <c r="B92" s="137"/>
      <c r="C92" s="138" t="s">
        <v>164</v>
      </c>
      <c r="D92" s="138" t="s">
        <v>159</v>
      </c>
      <c r="E92" s="139" t="s">
        <v>1856</v>
      </c>
      <c r="F92" s="140" t="s">
        <v>1857</v>
      </c>
      <c r="G92" s="141" t="s">
        <v>231</v>
      </c>
      <c r="H92" s="142">
        <v>480</v>
      </c>
      <c r="I92" s="143"/>
      <c r="J92" s="144">
        <f>ROUND(I92*H92,2)</f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>O92*H92</f>
        <v>0</v>
      </c>
      <c r="Q92" s="147">
        <v>0</v>
      </c>
      <c r="R92" s="147">
        <f>Q92*H92</f>
        <v>0</v>
      </c>
      <c r="S92" s="147">
        <v>0</v>
      </c>
      <c r="T92" s="148">
        <f>S92*H92</f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164</v>
      </c>
      <c r="AT92" s="149" t="s">
        <v>159</v>
      </c>
      <c r="AU92" s="149" t="s">
        <v>78</v>
      </c>
      <c r="AY92" s="17" t="s">
        <v>157</v>
      </c>
      <c r="BE92" s="150">
        <f>IF(N92="základní",J92,0)</f>
        <v>0</v>
      </c>
      <c r="BF92" s="150">
        <f>IF(N92="snížená",J92,0)</f>
        <v>0</v>
      </c>
      <c r="BG92" s="150">
        <f>IF(N92="zákl. přenesená",J92,0)</f>
        <v>0</v>
      </c>
      <c r="BH92" s="150">
        <f>IF(N92="sníž. přenesená",J92,0)</f>
        <v>0</v>
      </c>
      <c r="BI92" s="150">
        <f>IF(N92="nulová",J92,0)</f>
        <v>0</v>
      </c>
      <c r="BJ92" s="17" t="s">
        <v>92</v>
      </c>
      <c r="BK92" s="150">
        <f>ROUND(I92*H92,2)</f>
        <v>0</v>
      </c>
      <c r="BL92" s="17" t="s">
        <v>164</v>
      </c>
      <c r="BM92" s="149" t="s">
        <v>221</v>
      </c>
    </row>
    <row r="93" spans="1:65" s="2" customFormat="1" ht="16.5" customHeight="1" x14ac:dyDescent="0.2">
      <c r="A93" s="32"/>
      <c r="B93" s="137"/>
      <c r="C93" s="138" t="s">
        <v>189</v>
      </c>
      <c r="D93" s="138" t="s">
        <v>159</v>
      </c>
      <c r="E93" s="139" t="s">
        <v>1858</v>
      </c>
      <c r="F93" s="140" t="s">
        <v>1859</v>
      </c>
      <c r="G93" s="141" t="s">
        <v>231</v>
      </c>
      <c r="H93" s="142">
        <v>60</v>
      </c>
      <c r="I93" s="143"/>
      <c r="J93" s="144">
        <f>ROUND(I93*H93,2)</f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>O93*H93</f>
        <v>0</v>
      </c>
      <c r="Q93" s="147">
        <v>0</v>
      </c>
      <c r="R93" s="147">
        <f>Q93*H93</f>
        <v>0</v>
      </c>
      <c r="S93" s="147">
        <v>0</v>
      </c>
      <c r="T93" s="148">
        <f>S93*H93</f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164</v>
      </c>
      <c r="AT93" s="149" t="s">
        <v>159</v>
      </c>
      <c r="AU93" s="149" t="s">
        <v>78</v>
      </c>
      <c r="AY93" s="17" t="s">
        <v>157</v>
      </c>
      <c r="BE93" s="150">
        <f>IF(N93="základní",J93,0)</f>
        <v>0</v>
      </c>
      <c r="BF93" s="150">
        <f>IF(N93="snížená",J93,0)</f>
        <v>0</v>
      </c>
      <c r="BG93" s="150">
        <f>IF(N93="zákl. přenesená",J93,0)</f>
        <v>0</v>
      </c>
      <c r="BH93" s="150">
        <f>IF(N93="sníž. přenesená",J93,0)</f>
        <v>0</v>
      </c>
      <c r="BI93" s="150">
        <f>IF(N93="nulová",J93,0)</f>
        <v>0</v>
      </c>
      <c r="BJ93" s="17" t="s">
        <v>92</v>
      </c>
      <c r="BK93" s="150">
        <f>ROUND(I93*H93,2)</f>
        <v>0</v>
      </c>
      <c r="BL93" s="17" t="s">
        <v>164</v>
      </c>
      <c r="BM93" s="149" t="s">
        <v>235</v>
      </c>
    </row>
    <row r="94" spans="1:65" s="2" customFormat="1" ht="16.5" customHeight="1" x14ac:dyDescent="0.2">
      <c r="A94" s="32"/>
      <c r="B94" s="137"/>
      <c r="C94" s="138" t="s">
        <v>194</v>
      </c>
      <c r="D94" s="138" t="s">
        <v>159</v>
      </c>
      <c r="E94" s="139" t="s">
        <v>1860</v>
      </c>
      <c r="F94" s="140" t="s">
        <v>1861</v>
      </c>
      <c r="G94" s="141" t="s">
        <v>231</v>
      </c>
      <c r="H94" s="142">
        <v>8</v>
      </c>
      <c r="I94" s="143"/>
      <c r="J94" s="144">
        <f>ROUND(I94*H94,2)</f>
        <v>0</v>
      </c>
      <c r="K94" s="140" t="s">
        <v>3</v>
      </c>
      <c r="L94" s="33"/>
      <c r="M94" s="145" t="s">
        <v>3</v>
      </c>
      <c r="N94" s="146" t="s">
        <v>42</v>
      </c>
      <c r="O94" s="53"/>
      <c r="P94" s="147">
        <f>O94*H94</f>
        <v>0</v>
      </c>
      <c r="Q94" s="147">
        <v>0</v>
      </c>
      <c r="R94" s="147">
        <f>Q94*H94</f>
        <v>0</v>
      </c>
      <c r="S94" s="147">
        <v>0</v>
      </c>
      <c r="T94" s="148">
        <f>S94*H94</f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164</v>
      </c>
      <c r="AT94" s="149" t="s">
        <v>159</v>
      </c>
      <c r="AU94" s="149" t="s">
        <v>78</v>
      </c>
      <c r="AY94" s="17" t="s">
        <v>157</v>
      </c>
      <c r="BE94" s="150">
        <f>IF(N94="základní",J94,0)</f>
        <v>0</v>
      </c>
      <c r="BF94" s="150">
        <f>IF(N94="snížená",J94,0)</f>
        <v>0</v>
      </c>
      <c r="BG94" s="150">
        <f>IF(N94="zákl. přenesená",J94,0)</f>
        <v>0</v>
      </c>
      <c r="BH94" s="150">
        <f>IF(N94="sníž. přenesená",J94,0)</f>
        <v>0</v>
      </c>
      <c r="BI94" s="150">
        <f>IF(N94="nulová",J94,0)</f>
        <v>0</v>
      </c>
      <c r="BJ94" s="17" t="s">
        <v>92</v>
      </c>
      <c r="BK94" s="150">
        <f>ROUND(I94*H94,2)</f>
        <v>0</v>
      </c>
      <c r="BL94" s="17" t="s">
        <v>164</v>
      </c>
      <c r="BM94" s="149" t="s">
        <v>246</v>
      </c>
    </row>
    <row r="95" spans="1:65" s="12" customFormat="1" ht="25.9" customHeight="1" x14ac:dyDescent="0.2">
      <c r="B95" s="124"/>
      <c r="D95" s="125" t="s">
        <v>69</v>
      </c>
      <c r="E95" s="126" t="s">
        <v>177</v>
      </c>
      <c r="F95" s="126" t="s">
        <v>1862</v>
      </c>
      <c r="I95" s="127"/>
      <c r="J95" s="128">
        <f>BK95</f>
        <v>0</v>
      </c>
      <c r="L95" s="124"/>
      <c r="M95" s="129"/>
      <c r="N95" s="130"/>
      <c r="O95" s="130"/>
      <c r="P95" s="131">
        <f>SUM(P96:P99)</f>
        <v>0</v>
      </c>
      <c r="Q95" s="130"/>
      <c r="R95" s="131">
        <f>SUM(R96:R99)</f>
        <v>0</v>
      </c>
      <c r="S95" s="130"/>
      <c r="T95" s="132">
        <f>SUM(T96:T99)</f>
        <v>0</v>
      </c>
      <c r="AR95" s="125" t="s">
        <v>78</v>
      </c>
      <c r="AT95" s="133" t="s">
        <v>69</v>
      </c>
      <c r="AU95" s="133" t="s">
        <v>70</v>
      </c>
      <c r="AY95" s="125" t="s">
        <v>157</v>
      </c>
      <c r="BK95" s="134">
        <f>SUM(BK96:BK99)</f>
        <v>0</v>
      </c>
    </row>
    <row r="96" spans="1:65" s="2" customFormat="1" ht="33" customHeight="1" x14ac:dyDescent="0.2">
      <c r="A96" s="32"/>
      <c r="B96" s="137"/>
      <c r="C96" s="138" t="s">
        <v>201</v>
      </c>
      <c r="D96" s="138" t="s">
        <v>159</v>
      </c>
      <c r="E96" s="139" t="s">
        <v>1863</v>
      </c>
      <c r="F96" s="140" t="s">
        <v>1864</v>
      </c>
      <c r="G96" s="141" t="s">
        <v>231</v>
      </c>
      <c r="H96" s="142">
        <v>12</v>
      </c>
      <c r="I96" s="143"/>
      <c r="J96" s="144">
        <f>ROUND(I96*H96,2)</f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>O96*H96</f>
        <v>0</v>
      </c>
      <c r="Q96" s="147">
        <v>0</v>
      </c>
      <c r="R96" s="147">
        <f>Q96*H96</f>
        <v>0</v>
      </c>
      <c r="S96" s="147">
        <v>0</v>
      </c>
      <c r="T96" s="148">
        <f>S96*H96</f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164</v>
      </c>
      <c r="AT96" s="149" t="s">
        <v>159</v>
      </c>
      <c r="AU96" s="149" t="s">
        <v>78</v>
      </c>
      <c r="AY96" s="17" t="s">
        <v>157</v>
      </c>
      <c r="BE96" s="150">
        <f>IF(N96="základní",J96,0)</f>
        <v>0</v>
      </c>
      <c r="BF96" s="150">
        <f>IF(N96="snížená",J96,0)</f>
        <v>0</v>
      </c>
      <c r="BG96" s="150">
        <f>IF(N96="zákl. přenesená",J96,0)</f>
        <v>0</v>
      </c>
      <c r="BH96" s="150">
        <f>IF(N96="sníž. přenesená",J96,0)</f>
        <v>0</v>
      </c>
      <c r="BI96" s="150">
        <f>IF(N96="nulová",J96,0)</f>
        <v>0</v>
      </c>
      <c r="BJ96" s="17" t="s">
        <v>92</v>
      </c>
      <c r="BK96" s="150">
        <f>ROUND(I96*H96,2)</f>
        <v>0</v>
      </c>
      <c r="BL96" s="17" t="s">
        <v>164</v>
      </c>
      <c r="BM96" s="149" t="s">
        <v>255</v>
      </c>
    </row>
    <row r="97" spans="1:65" s="2" customFormat="1" ht="33" customHeight="1" x14ac:dyDescent="0.2">
      <c r="A97" s="32"/>
      <c r="B97" s="137"/>
      <c r="C97" s="138" t="s">
        <v>207</v>
      </c>
      <c r="D97" s="138" t="s">
        <v>159</v>
      </c>
      <c r="E97" s="139" t="s">
        <v>1865</v>
      </c>
      <c r="F97" s="140" t="s">
        <v>1866</v>
      </c>
      <c r="G97" s="141" t="s">
        <v>231</v>
      </c>
      <c r="H97" s="142">
        <v>13</v>
      </c>
      <c r="I97" s="143"/>
      <c r="J97" s="144">
        <f>ROUND(I97*H97,2)</f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>O97*H97</f>
        <v>0</v>
      </c>
      <c r="Q97" s="147">
        <v>0</v>
      </c>
      <c r="R97" s="147">
        <f>Q97*H97</f>
        <v>0</v>
      </c>
      <c r="S97" s="147">
        <v>0</v>
      </c>
      <c r="T97" s="148">
        <f>S97*H97</f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164</v>
      </c>
      <c r="AT97" s="149" t="s">
        <v>159</v>
      </c>
      <c r="AU97" s="149" t="s">
        <v>78</v>
      </c>
      <c r="AY97" s="17" t="s">
        <v>157</v>
      </c>
      <c r="BE97" s="150">
        <f>IF(N97="základní",J97,0)</f>
        <v>0</v>
      </c>
      <c r="BF97" s="150">
        <f>IF(N97="snížená",J97,0)</f>
        <v>0</v>
      </c>
      <c r="BG97" s="150">
        <f>IF(N97="zákl. přenesená",J97,0)</f>
        <v>0</v>
      </c>
      <c r="BH97" s="150">
        <f>IF(N97="sníž. přenesená",J97,0)</f>
        <v>0</v>
      </c>
      <c r="BI97" s="150">
        <f>IF(N97="nulová",J97,0)</f>
        <v>0</v>
      </c>
      <c r="BJ97" s="17" t="s">
        <v>92</v>
      </c>
      <c r="BK97" s="150">
        <f>ROUND(I97*H97,2)</f>
        <v>0</v>
      </c>
      <c r="BL97" s="17" t="s">
        <v>164</v>
      </c>
      <c r="BM97" s="149" t="s">
        <v>270</v>
      </c>
    </row>
    <row r="98" spans="1:65" s="2" customFormat="1" ht="24.2" customHeight="1" x14ac:dyDescent="0.2">
      <c r="A98" s="32"/>
      <c r="B98" s="137"/>
      <c r="C98" s="138" t="s">
        <v>214</v>
      </c>
      <c r="D98" s="138" t="s">
        <v>159</v>
      </c>
      <c r="E98" s="139" t="s">
        <v>1867</v>
      </c>
      <c r="F98" s="140" t="s">
        <v>1868</v>
      </c>
      <c r="G98" s="141" t="s">
        <v>231</v>
      </c>
      <c r="H98" s="142">
        <v>6</v>
      </c>
      <c r="I98" s="143"/>
      <c r="J98" s="144">
        <f>ROUND(I98*H98,2)</f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>O98*H98</f>
        <v>0</v>
      </c>
      <c r="Q98" s="147">
        <v>0</v>
      </c>
      <c r="R98" s="147">
        <f>Q98*H98</f>
        <v>0</v>
      </c>
      <c r="S98" s="147">
        <v>0</v>
      </c>
      <c r="T98" s="148">
        <f>S98*H98</f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164</v>
      </c>
      <c r="AT98" s="149" t="s">
        <v>159</v>
      </c>
      <c r="AU98" s="149" t="s">
        <v>78</v>
      </c>
      <c r="AY98" s="17" t="s">
        <v>157</v>
      </c>
      <c r="BE98" s="150">
        <f>IF(N98="základní",J98,0)</f>
        <v>0</v>
      </c>
      <c r="BF98" s="150">
        <f>IF(N98="snížená",J98,0)</f>
        <v>0</v>
      </c>
      <c r="BG98" s="150">
        <f>IF(N98="zákl. přenesená",J98,0)</f>
        <v>0</v>
      </c>
      <c r="BH98" s="150">
        <f>IF(N98="sníž. přenesená",J98,0)</f>
        <v>0</v>
      </c>
      <c r="BI98" s="150">
        <f>IF(N98="nulová",J98,0)</f>
        <v>0</v>
      </c>
      <c r="BJ98" s="17" t="s">
        <v>92</v>
      </c>
      <c r="BK98" s="150">
        <f>ROUND(I98*H98,2)</f>
        <v>0</v>
      </c>
      <c r="BL98" s="17" t="s">
        <v>164</v>
      </c>
      <c r="BM98" s="149" t="s">
        <v>283</v>
      </c>
    </row>
    <row r="99" spans="1:65" s="2" customFormat="1" ht="16.5" customHeight="1" x14ac:dyDescent="0.2">
      <c r="A99" s="32"/>
      <c r="B99" s="137"/>
      <c r="C99" s="138" t="s">
        <v>221</v>
      </c>
      <c r="D99" s="138" t="s">
        <v>159</v>
      </c>
      <c r="E99" s="139" t="s">
        <v>1869</v>
      </c>
      <c r="F99" s="140" t="s">
        <v>1870</v>
      </c>
      <c r="G99" s="141" t="s">
        <v>1504</v>
      </c>
      <c r="H99" s="142">
        <v>1</v>
      </c>
      <c r="I99" s="143"/>
      <c r="J99" s="144">
        <f>ROUND(I99*H99,2)</f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>O99*H99</f>
        <v>0</v>
      </c>
      <c r="Q99" s="147">
        <v>0</v>
      </c>
      <c r="R99" s="147">
        <f>Q99*H99</f>
        <v>0</v>
      </c>
      <c r="S99" s="147">
        <v>0</v>
      </c>
      <c r="T99" s="148">
        <f>S99*H99</f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164</v>
      </c>
      <c r="AT99" s="149" t="s">
        <v>159</v>
      </c>
      <c r="AU99" s="149" t="s">
        <v>78</v>
      </c>
      <c r="AY99" s="17" t="s">
        <v>157</v>
      </c>
      <c r="BE99" s="150">
        <f>IF(N99="základní",J99,0)</f>
        <v>0</v>
      </c>
      <c r="BF99" s="150">
        <f>IF(N99="snížená",J99,0)</f>
        <v>0</v>
      </c>
      <c r="BG99" s="150">
        <f>IF(N99="zákl. přenesená",J99,0)</f>
        <v>0</v>
      </c>
      <c r="BH99" s="150">
        <f>IF(N99="sníž. přenesená",J99,0)</f>
        <v>0</v>
      </c>
      <c r="BI99" s="150">
        <f>IF(N99="nulová",J99,0)</f>
        <v>0</v>
      </c>
      <c r="BJ99" s="17" t="s">
        <v>92</v>
      </c>
      <c r="BK99" s="150">
        <f>ROUND(I99*H99,2)</f>
        <v>0</v>
      </c>
      <c r="BL99" s="17" t="s">
        <v>164</v>
      </c>
      <c r="BM99" s="149" t="s">
        <v>295</v>
      </c>
    </row>
    <row r="100" spans="1:65" s="12" customFormat="1" ht="25.9" customHeight="1" x14ac:dyDescent="0.2">
      <c r="B100" s="124"/>
      <c r="D100" s="125" t="s">
        <v>69</v>
      </c>
      <c r="E100" s="126" t="s">
        <v>189</v>
      </c>
      <c r="F100" s="126" t="s">
        <v>1871</v>
      </c>
      <c r="I100" s="127"/>
      <c r="J100" s="128">
        <f>BK100</f>
        <v>0</v>
      </c>
      <c r="L100" s="124"/>
      <c r="M100" s="129"/>
      <c r="N100" s="130"/>
      <c r="O100" s="130"/>
      <c r="P100" s="131">
        <f>SUM(P101:P118)</f>
        <v>0</v>
      </c>
      <c r="Q100" s="130"/>
      <c r="R100" s="131">
        <f>SUM(R101:R118)</f>
        <v>0</v>
      </c>
      <c r="S100" s="130"/>
      <c r="T100" s="132">
        <f>SUM(T101:T118)</f>
        <v>0</v>
      </c>
      <c r="AR100" s="125" t="s">
        <v>78</v>
      </c>
      <c r="AT100" s="133" t="s">
        <v>69</v>
      </c>
      <c r="AU100" s="133" t="s">
        <v>70</v>
      </c>
      <c r="AY100" s="125" t="s">
        <v>157</v>
      </c>
      <c r="BK100" s="134">
        <f>SUM(BK101:BK118)</f>
        <v>0</v>
      </c>
    </row>
    <row r="101" spans="1:65" s="2" customFormat="1" ht="16.5" customHeight="1" x14ac:dyDescent="0.2">
      <c r="A101" s="32"/>
      <c r="B101" s="137"/>
      <c r="C101" s="138" t="s">
        <v>228</v>
      </c>
      <c r="D101" s="138" t="s">
        <v>159</v>
      </c>
      <c r="E101" s="139" t="s">
        <v>1872</v>
      </c>
      <c r="F101" s="140" t="s">
        <v>1873</v>
      </c>
      <c r="G101" s="141" t="s">
        <v>777</v>
      </c>
      <c r="H101" s="142">
        <v>1</v>
      </c>
      <c r="I101" s="143"/>
      <c r="J101" s="144">
        <f t="shared" ref="J101:J118" si="0">ROUND(I101*H101,2)</f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ref="P101:P118" si="1">O101*H101</f>
        <v>0</v>
      </c>
      <c r="Q101" s="147">
        <v>0</v>
      </c>
      <c r="R101" s="147">
        <f t="shared" ref="R101:R118" si="2">Q101*H101</f>
        <v>0</v>
      </c>
      <c r="S101" s="147">
        <v>0</v>
      </c>
      <c r="T101" s="148">
        <f t="shared" ref="T101:T118" si="3">S101*H101</f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164</v>
      </c>
      <c r="AT101" s="149" t="s">
        <v>159</v>
      </c>
      <c r="AU101" s="149" t="s">
        <v>78</v>
      </c>
      <c r="AY101" s="17" t="s">
        <v>157</v>
      </c>
      <c r="BE101" s="150">
        <f t="shared" ref="BE101:BE118" si="4">IF(N101="základní",J101,0)</f>
        <v>0</v>
      </c>
      <c r="BF101" s="150">
        <f t="shared" ref="BF101:BF118" si="5">IF(N101="snížená",J101,0)</f>
        <v>0</v>
      </c>
      <c r="BG101" s="150">
        <f t="shared" ref="BG101:BG118" si="6">IF(N101="zákl. přenesená",J101,0)</f>
        <v>0</v>
      </c>
      <c r="BH101" s="150">
        <f t="shared" ref="BH101:BH118" si="7">IF(N101="sníž. přenesená",J101,0)</f>
        <v>0</v>
      </c>
      <c r="BI101" s="150">
        <f t="shared" ref="BI101:BI118" si="8">IF(N101="nulová",J101,0)</f>
        <v>0</v>
      </c>
      <c r="BJ101" s="17" t="s">
        <v>92</v>
      </c>
      <c r="BK101" s="150">
        <f t="shared" ref="BK101:BK118" si="9">ROUND(I101*H101,2)</f>
        <v>0</v>
      </c>
      <c r="BL101" s="17" t="s">
        <v>164</v>
      </c>
      <c r="BM101" s="149" t="s">
        <v>306</v>
      </c>
    </row>
    <row r="102" spans="1:65" s="2" customFormat="1" ht="16.5" customHeight="1" x14ac:dyDescent="0.2">
      <c r="A102" s="32"/>
      <c r="B102" s="137"/>
      <c r="C102" s="138" t="s">
        <v>235</v>
      </c>
      <c r="D102" s="138" t="s">
        <v>159</v>
      </c>
      <c r="E102" s="139" t="s">
        <v>1874</v>
      </c>
      <c r="F102" s="140" t="s">
        <v>1875</v>
      </c>
      <c r="G102" s="141" t="s">
        <v>777</v>
      </c>
      <c r="H102" s="142">
        <v>2</v>
      </c>
      <c r="I102" s="143"/>
      <c r="J102" s="144">
        <f t="shared" si="0"/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 t="shared" si="1"/>
        <v>0</v>
      </c>
      <c r="Q102" s="147">
        <v>0</v>
      </c>
      <c r="R102" s="147">
        <f t="shared" si="2"/>
        <v>0</v>
      </c>
      <c r="S102" s="147">
        <v>0</v>
      </c>
      <c r="T102" s="148">
        <f t="shared" si="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164</v>
      </c>
      <c r="AT102" s="149" t="s">
        <v>159</v>
      </c>
      <c r="AU102" s="149" t="s">
        <v>78</v>
      </c>
      <c r="AY102" s="17" t="s">
        <v>157</v>
      </c>
      <c r="BE102" s="150">
        <f t="shared" si="4"/>
        <v>0</v>
      </c>
      <c r="BF102" s="150">
        <f t="shared" si="5"/>
        <v>0</v>
      </c>
      <c r="BG102" s="150">
        <f t="shared" si="6"/>
        <v>0</v>
      </c>
      <c r="BH102" s="150">
        <f t="shared" si="7"/>
        <v>0</v>
      </c>
      <c r="BI102" s="150">
        <f t="shared" si="8"/>
        <v>0</v>
      </c>
      <c r="BJ102" s="17" t="s">
        <v>92</v>
      </c>
      <c r="BK102" s="150">
        <f t="shared" si="9"/>
        <v>0</v>
      </c>
      <c r="BL102" s="17" t="s">
        <v>164</v>
      </c>
      <c r="BM102" s="149" t="s">
        <v>317</v>
      </c>
    </row>
    <row r="103" spans="1:65" s="2" customFormat="1" ht="16.5" customHeight="1" x14ac:dyDescent="0.2">
      <c r="A103" s="32"/>
      <c r="B103" s="137"/>
      <c r="C103" s="138" t="s">
        <v>241</v>
      </c>
      <c r="D103" s="138" t="s">
        <v>159</v>
      </c>
      <c r="E103" s="139" t="s">
        <v>1876</v>
      </c>
      <c r="F103" s="140" t="s">
        <v>1877</v>
      </c>
      <c r="G103" s="141" t="s">
        <v>777</v>
      </c>
      <c r="H103" s="142">
        <v>1</v>
      </c>
      <c r="I103" s="143"/>
      <c r="J103" s="144">
        <f t="shared" si="0"/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 t="shared" si="1"/>
        <v>0</v>
      </c>
      <c r="Q103" s="147">
        <v>0</v>
      </c>
      <c r="R103" s="147">
        <f t="shared" si="2"/>
        <v>0</v>
      </c>
      <c r="S103" s="147">
        <v>0</v>
      </c>
      <c r="T103" s="148">
        <f t="shared" si="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164</v>
      </c>
      <c r="AT103" s="149" t="s">
        <v>159</v>
      </c>
      <c r="AU103" s="149" t="s">
        <v>78</v>
      </c>
      <c r="AY103" s="17" t="s">
        <v>157</v>
      </c>
      <c r="BE103" s="150">
        <f t="shared" si="4"/>
        <v>0</v>
      </c>
      <c r="BF103" s="150">
        <f t="shared" si="5"/>
        <v>0</v>
      </c>
      <c r="BG103" s="150">
        <f t="shared" si="6"/>
        <v>0</v>
      </c>
      <c r="BH103" s="150">
        <f t="shared" si="7"/>
        <v>0</v>
      </c>
      <c r="BI103" s="150">
        <f t="shared" si="8"/>
        <v>0</v>
      </c>
      <c r="BJ103" s="17" t="s">
        <v>92</v>
      </c>
      <c r="BK103" s="150">
        <f t="shared" si="9"/>
        <v>0</v>
      </c>
      <c r="BL103" s="17" t="s">
        <v>164</v>
      </c>
      <c r="BM103" s="149" t="s">
        <v>328</v>
      </c>
    </row>
    <row r="104" spans="1:65" s="2" customFormat="1" ht="21.75" customHeight="1" x14ac:dyDescent="0.2">
      <c r="A104" s="32"/>
      <c r="B104" s="137"/>
      <c r="C104" s="138" t="s">
        <v>246</v>
      </c>
      <c r="D104" s="138" t="s">
        <v>159</v>
      </c>
      <c r="E104" s="139" t="s">
        <v>1878</v>
      </c>
      <c r="F104" s="140" t="s">
        <v>1879</v>
      </c>
      <c r="G104" s="141" t="s">
        <v>777</v>
      </c>
      <c r="H104" s="142">
        <v>3</v>
      </c>
      <c r="I104" s="143"/>
      <c r="J104" s="144">
        <f t="shared" si="0"/>
        <v>0</v>
      </c>
      <c r="K104" s="140" t="s">
        <v>3</v>
      </c>
      <c r="L104" s="33"/>
      <c r="M104" s="145" t="s">
        <v>3</v>
      </c>
      <c r="N104" s="146" t="s">
        <v>42</v>
      </c>
      <c r="O104" s="53"/>
      <c r="P104" s="147">
        <f t="shared" si="1"/>
        <v>0</v>
      </c>
      <c r="Q104" s="147">
        <v>0</v>
      </c>
      <c r="R104" s="147">
        <f t="shared" si="2"/>
        <v>0</v>
      </c>
      <c r="S104" s="147">
        <v>0</v>
      </c>
      <c r="T104" s="148">
        <f t="shared" si="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164</v>
      </c>
      <c r="AT104" s="149" t="s">
        <v>159</v>
      </c>
      <c r="AU104" s="149" t="s">
        <v>78</v>
      </c>
      <c r="AY104" s="17" t="s">
        <v>157</v>
      </c>
      <c r="BE104" s="150">
        <f t="shared" si="4"/>
        <v>0</v>
      </c>
      <c r="BF104" s="150">
        <f t="shared" si="5"/>
        <v>0</v>
      </c>
      <c r="BG104" s="150">
        <f t="shared" si="6"/>
        <v>0</v>
      </c>
      <c r="BH104" s="150">
        <f t="shared" si="7"/>
        <v>0</v>
      </c>
      <c r="BI104" s="150">
        <f t="shared" si="8"/>
        <v>0</v>
      </c>
      <c r="BJ104" s="17" t="s">
        <v>92</v>
      </c>
      <c r="BK104" s="150">
        <f t="shared" si="9"/>
        <v>0</v>
      </c>
      <c r="BL104" s="17" t="s">
        <v>164</v>
      </c>
      <c r="BM104" s="149" t="s">
        <v>338</v>
      </c>
    </row>
    <row r="105" spans="1:65" s="2" customFormat="1" ht="16.5" customHeight="1" x14ac:dyDescent="0.2">
      <c r="A105" s="32"/>
      <c r="B105" s="137"/>
      <c r="C105" s="138" t="s">
        <v>9</v>
      </c>
      <c r="D105" s="138" t="s">
        <v>159</v>
      </c>
      <c r="E105" s="139" t="s">
        <v>1880</v>
      </c>
      <c r="F105" s="140" t="s">
        <v>1881</v>
      </c>
      <c r="G105" s="141" t="s">
        <v>777</v>
      </c>
      <c r="H105" s="142">
        <v>1</v>
      </c>
      <c r="I105" s="143"/>
      <c r="J105" s="144">
        <f t="shared" si="0"/>
        <v>0</v>
      </c>
      <c r="K105" s="140" t="s">
        <v>3</v>
      </c>
      <c r="L105" s="33"/>
      <c r="M105" s="145" t="s">
        <v>3</v>
      </c>
      <c r="N105" s="146" t="s">
        <v>42</v>
      </c>
      <c r="O105" s="53"/>
      <c r="P105" s="147">
        <f t="shared" si="1"/>
        <v>0</v>
      </c>
      <c r="Q105" s="147">
        <v>0</v>
      </c>
      <c r="R105" s="147">
        <f t="shared" si="2"/>
        <v>0</v>
      </c>
      <c r="S105" s="147">
        <v>0</v>
      </c>
      <c r="T105" s="148">
        <f t="shared" si="3"/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164</v>
      </c>
      <c r="AT105" s="149" t="s">
        <v>159</v>
      </c>
      <c r="AU105" s="149" t="s">
        <v>78</v>
      </c>
      <c r="AY105" s="17" t="s">
        <v>157</v>
      </c>
      <c r="BE105" s="150">
        <f t="shared" si="4"/>
        <v>0</v>
      </c>
      <c r="BF105" s="150">
        <f t="shared" si="5"/>
        <v>0</v>
      </c>
      <c r="BG105" s="150">
        <f t="shared" si="6"/>
        <v>0</v>
      </c>
      <c r="BH105" s="150">
        <f t="shared" si="7"/>
        <v>0</v>
      </c>
      <c r="BI105" s="150">
        <f t="shared" si="8"/>
        <v>0</v>
      </c>
      <c r="BJ105" s="17" t="s">
        <v>92</v>
      </c>
      <c r="BK105" s="150">
        <f t="shared" si="9"/>
        <v>0</v>
      </c>
      <c r="BL105" s="17" t="s">
        <v>164</v>
      </c>
      <c r="BM105" s="149" t="s">
        <v>349</v>
      </c>
    </row>
    <row r="106" spans="1:65" s="2" customFormat="1" ht="16.5" customHeight="1" x14ac:dyDescent="0.2">
      <c r="A106" s="32"/>
      <c r="B106" s="137"/>
      <c r="C106" s="138" t="s">
        <v>255</v>
      </c>
      <c r="D106" s="138" t="s">
        <v>159</v>
      </c>
      <c r="E106" s="139" t="s">
        <v>1882</v>
      </c>
      <c r="F106" s="140" t="s">
        <v>1883</v>
      </c>
      <c r="G106" s="141" t="s">
        <v>777</v>
      </c>
      <c r="H106" s="142">
        <v>1</v>
      </c>
      <c r="I106" s="143"/>
      <c r="J106" s="144">
        <f t="shared" si="0"/>
        <v>0</v>
      </c>
      <c r="K106" s="140" t="s">
        <v>3</v>
      </c>
      <c r="L106" s="33"/>
      <c r="M106" s="145" t="s">
        <v>3</v>
      </c>
      <c r="N106" s="146" t="s">
        <v>42</v>
      </c>
      <c r="O106" s="53"/>
      <c r="P106" s="147">
        <f t="shared" si="1"/>
        <v>0</v>
      </c>
      <c r="Q106" s="147">
        <v>0</v>
      </c>
      <c r="R106" s="147">
        <f t="shared" si="2"/>
        <v>0</v>
      </c>
      <c r="S106" s="147">
        <v>0</v>
      </c>
      <c r="T106" s="148">
        <f t="shared" si="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164</v>
      </c>
      <c r="AT106" s="149" t="s">
        <v>159</v>
      </c>
      <c r="AU106" s="149" t="s">
        <v>78</v>
      </c>
      <c r="AY106" s="17" t="s">
        <v>157</v>
      </c>
      <c r="BE106" s="150">
        <f t="shared" si="4"/>
        <v>0</v>
      </c>
      <c r="BF106" s="150">
        <f t="shared" si="5"/>
        <v>0</v>
      </c>
      <c r="BG106" s="150">
        <f t="shared" si="6"/>
        <v>0</v>
      </c>
      <c r="BH106" s="150">
        <f t="shared" si="7"/>
        <v>0</v>
      </c>
      <c r="BI106" s="150">
        <f t="shared" si="8"/>
        <v>0</v>
      </c>
      <c r="BJ106" s="17" t="s">
        <v>92</v>
      </c>
      <c r="BK106" s="150">
        <f t="shared" si="9"/>
        <v>0</v>
      </c>
      <c r="BL106" s="17" t="s">
        <v>164</v>
      </c>
      <c r="BM106" s="149" t="s">
        <v>362</v>
      </c>
    </row>
    <row r="107" spans="1:65" s="2" customFormat="1" ht="16.5" customHeight="1" x14ac:dyDescent="0.2">
      <c r="A107" s="32"/>
      <c r="B107" s="137"/>
      <c r="C107" s="138" t="s">
        <v>260</v>
      </c>
      <c r="D107" s="138" t="s">
        <v>159</v>
      </c>
      <c r="E107" s="139" t="s">
        <v>1884</v>
      </c>
      <c r="F107" s="140" t="s">
        <v>1885</v>
      </c>
      <c r="G107" s="141" t="s">
        <v>777</v>
      </c>
      <c r="H107" s="142">
        <v>1</v>
      </c>
      <c r="I107" s="143"/>
      <c r="J107" s="144">
        <f t="shared" si="0"/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 t="shared" si="1"/>
        <v>0</v>
      </c>
      <c r="Q107" s="147">
        <v>0</v>
      </c>
      <c r="R107" s="147">
        <f t="shared" si="2"/>
        <v>0</v>
      </c>
      <c r="S107" s="147">
        <v>0</v>
      </c>
      <c r="T107" s="148">
        <f t="shared" si="3"/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164</v>
      </c>
      <c r="AT107" s="149" t="s">
        <v>159</v>
      </c>
      <c r="AU107" s="149" t="s">
        <v>78</v>
      </c>
      <c r="AY107" s="17" t="s">
        <v>157</v>
      </c>
      <c r="BE107" s="150">
        <f t="shared" si="4"/>
        <v>0</v>
      </c>
      <c r="BF107" s="150">
        <f t="shared" si="5"/>
        <v>0</v>
      </c>
      <c r="BG107" s="150">
        <f t="shared" si="6"/>
        <v>0</v>
      </c>
      <c r="BH107" s="150">
        <f t="shared" si="7"/>
        <v>0</v>
      </c>
      <c r="BI107" s="150">
        <f t="shared" si="8"/>
        <v>0</v>
      </c>
      <c r="BJ107" s="17" t="s">
        <v>92</v>
      </c>
      <c r="BK107" s="150">
        <f t="shared" si="9"/>
        <v>0</v>
      </c>
      <c r="BL107" s="17" t="s">
        <v>164</v>
      </c>
      <c r="BM107" s="149" t="s">
        <v>375</v>
      </c>
    </row>
    <row r="108" spans="1:65" s="2" customFormat="1" ht="16.5" customHeight="1" x14ac:dyDescent="0.2">
      <c r="A108" s="32"/>
      <c r="B108" s="137"/>
      <c r="C108" s="138" t="s">
        <v>270</v>
      </c>
      <c r="D108" s="138" t="s">
        <v>159</v>
      </c>
      <c r="E108" s="139" t="s">
        <v>1886</v>
      </c>
      <c r="F108" s="140" t="s">
        <v>1887</v>
      </c>
      <c r="G108" s="141" t="s">
        <v>777</v>
      </c>
      <c r="H108" s="142">
        <v>1</v>
      </c>
      <c r="I108" s="143"/>
      <c r="J108" s="144">
        <f t="shared" si="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1"/>
        <v>0</v>
      </c>
      <c r="Q108" s="147">
        <v>0</v>
      </c>
      <c r="R108" s="147">
        <f t="shared" si="2"/>
        <v>0</v>
      </c>
      <c r="S108" s="147">
        <v>0</v>
      </c>
      <c r="T108" s="148">
        <f t="shared" si="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164</v>
      </c>
      <c r="AT108" s="149" t="s">
        <v>159</v>
      </c>
      <c r="AU108" s="149" t="s">
        <v>78</v>
      </c>
      <c r="AY108" s="17" t="s">
        <v>157</v>
      </c>
      <c r="BE108" s="150">
        <f t="shared" si="4"/>
        <v>0</v>
      </c>
      <c r="BF108" s="150">
        <f t="shared" si="5"/>
        <v>0</v>
      </c>
      <c r="BG108" s="150">
        <f t="shared" si="6"/>
        <v>0</v>
      </c>
      <c r="BH108" s="150">
        <f t="shared" si="7"/>
        <v>0</v>
      </c>
      <c r="BI108" s="150">
        <f t="shared" si="8"/>
        <v>0</v>
      </c>
      <c r="BJ108" s="17" t="s">
        <v>92</v>
      </c>
      <c r="BK108" s="150">
        <f t="shared" si="9"/>
        <v>0</v>
      </c>
      <c r="BL108" s="17" t="s">
        <v>164</v>
      </c>
      <c r="BM108" s="149" t="s">
        <v>387</v>
      </c>
    </row>
    <row r="109" spans="1:65" s="2" customFormat="1" ht="16.5" customHeight="1" x14ac:dyDescent="0.2">
      <c r="A109" s="32"/>
      <c r="B109" s="137"/>
      <c r="C109" s="138" t="s">
        <v>276</v>
      </c>
      <c r="D109" s="138" t="s">
        <v>159</v>
      </c>
      <c r="E109" s="139" t="s">
        <v>1888</v>
      </c>
      <c r="F109" s="140" t="s">
        <v>1889</v>
      </c>
      <c r="G109" s="141" t="s">
        <v>777</v>
      </c>
      <c r="H109" s="142">
        <v>1</v>
      </c>
      <c r="I109" s="143"/>
      <c r="J109" s="144">
        <f t="shared" si="0"/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 t="shared" si="1"/>
        <v>0</v>
      </c>
      <c r="Q109" s="147">
        <v>0</v>
      </c>
      <c r="R109" s="147">
        <f t="shared" si="2"/>
        <v>0</v>
      </c>
      <c r="S109" s="147">
        <v>0</v>
      </c>
      <c r="T109" s="148">
        <f t="shared" si="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164</v>
      </c>
      <c r="AT109" s="149" t="s">
        <v>159</v>
      </c>
      <c r="AU109" s="149" t="s">
        <v>78</v>
      </c>
      <c r="AY109" s="17" t="s">
        <v>157</v>
      </c>
      <c r="BE109" s="150">
        <f t="shared" si="4"/>
        <v>0</v>
      </c>
      <c r="BF109" s="150">
        <f t="shared" si="5"/>
        <v>0</v>
      </c>
      <c r="BG109" s="150">
        <f t="shared" si="6"/>
        <v>0</v>
      </c>
      <c r="BH109" s="150">
        <f t="shared" si="7"/>
        <v>0</v>
      </c>
      <c r="BI109" s="150">
        <f t="shared" si="8"/>
        <v>0</v>
      </c>
      <c r="BJ109" s="17" t="s">
        <v>92</v>
      </c>
      <c r="BK109" s="150">
        <f t="shared" si="9"/>
        <v>0</v>
      </c>
      <c r="BL109" s="17" t="s">
        <v>164</v>
      </c>
      <c r="BM109" s="149" t="s">
        <v>397</v>
      </c>
    </row>
    <row r="110" spans="1:65" s="2" customFormat="1" ht="24.2" customHeight="1" x14ac:dyDescent="0.2">
      <c r="A110" s="32"/>
      <c r="B110" s="137"/>
      <c r="C110" s="138" t="s">
        <v>283</v>
      </c>
      <c r="D110" s="138" t="s">
        <v>159</v>
      </c>
      <c r="E110" s="139" t="s">
        <v>1890</v>
      </c>
      <c r="F110" s="140" t="s">
        <v>1891</v>
      </c>
      <c r="G110" s="141" t="s">
        <v>777</v>
      </c>
      <c r="H110" s="142">
        <v>2</v>
      </c>
      <c r="I110" s="143"/>
      <c r="J110" s="144">
        <f t="shared" si="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1"/>
        <v>0</v>
      </c>
      <c r="Q110" s="147">
        <v>0</v>
      </c>
      <c r="R110" s="147">
        <f t="shared" si="2"/>
        <v>0</v>
      </c>
      <c r="S110" s="147">
        <v>0</v>
      </c>
      <c r="T110" s="148">
        <f t="shared" si="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164</v>
      </c>
      <c r="AT110" s="149" t="s">
        <v>159</v>
      </c>
      <c r="AU110" s="149" t="s">
        <v>78</v>
      </c>
      <c r="AY110" s="17" t="s">
        <v>157</v>
      </c>
      <c r="BE110" s="150">
        <f t="shared" si="4"/>
        <v>0</v>
      </c>
      <c r="BF110" s="150">
        <f t="shared" si="5"/>
        <v>0</v>
      </c>
      <c r="BG110" s="150">
        <f t="shared" si="6"/>
        <v>0</v>
      </c>
      <c r="BH110" s="150">
        <f t="shared" si="7"/>
        <v>0</v>
      </c>
      <c r="BI110" s="150">
        <f t="shared" si="8"/>
        <v>0</v>
      </c>
      <c r="BJ110" s="17" t="s">
        <v>92</v>
      </c>
      <c r="BK110" s="150">
        <f t="shared" si="9"/>
        <v>0</v>
      </c>
      <c r="BL110" s="17" t="s">
        <v>164</v>
      </c>
      <c r="BM110" s="149" t="s">
        <v>408</v>
      </c>
    </row>
    <row r="111" spans="1:65" s="2" customFormat="1" ht="24.2" customHeight="1" x14ac:dyDescent="0.2">
      <c r="A111" s="32"/>
      <c r="B111" s="137"/>
      <c r="C111" s="138" t="s">
        <v>8</v>
      </c>
      <c r="D111" s="138" t="s">
        <v>159</v>
      </c>
      <c r="E111" s="139" t="s">
        <v>1892</v>
      </c>
      <c r="F111" s="140" t="s">
        <v>1893</v>
      </c>
      <c r="G111" s="141" t="s">
        <v>777</v>
      </c>
      <c r="H111" s="142">
        <v>4</v>
      </c>
      <c r="I111" s="143"/>
      <c r="J111" s="144">
        <f t="shared" si="0"/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 t="shared" si="1"/>
        <v>0</v>
      </c>
      <c r="Q111" s="147">
        <v>0</v>
      </c>
      <c r="R111" s="147">
        <f t="shared" si="2"/>
        <v>0</v>
      </c>
      <c r="S111" s="147">
        <v>0</v>
      </c>
      <c r="T111" s="148">
        <f t="shared" si="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164</v>
      </c>
      <c r="AT111" s="149" t="s">
        <v>159</v>
      </c>
      <c r="AU111" s="149" t="s">
        <v>78</v>
      </c>
      <c r="AY111" s="17" t="s">
        <v>157</v>
      </c>
      <c r="BE111" s="150">
        <f t="shared" si="4"/>
        <v>0</v>
      </c>
      <c r="BF111" s="150">
        <f t="shared" si="5"/>
        <v>0</v>
      </c>
      <c r="BG111" s="150">
        <f t="shared" si="6"/>
        <v>0</v>
      </c>
      <c r="BH111" s="150">
        <f t="shared" si="7"/>
        <v>0</v>
      </c>
      <c r="BI111" s="150">
        <f t="shared" si="8"/>
        <v>0</v>
      </c>
      <c r="BJ111" s="17" t="s">
        <v>92</v>
      </c>
      <c r="BK111" s="150">
        <f t="shared" si="9"/>
        <v>0</v>
      </c>
      <c r="BL111" s="17" t="s">
        <v>164</v>
      </c>
      <c r="BM111" s="149" t="s">
        <v>420</v>
      </c>
    </row>
    <row r="112" spans="1:65" s="2" customFormat="1" ht="24.2" customHeight="1" x14ac:dyDescent="0.2">
      <c r="A112" s="32"/>
      <c r="B112" s="137"/>
      <c r="C112" s="138" t="s">
        <v>295</v>
      </c>
      <c r="D112" s="138" t="s">
        <v>159</v>
      </c>
      <c r="E112" s="139" t="s">
        <v>1894</v>
      </c>
      <c r="F112" s="140" t="s">
        <v>1895</v>
      </c>
      <c r="G112" s="141" t="s">
        <v>777</v>
      </c>
      <c r="H112" s="142">
        <v>1</v>
      </c>
      <c r="I112" s="143"/>
      <c r="J112" s="144">
        <f t="shared" si="0"/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 t="shared" si="1"/>
        <v>0</v>
      </c>
      <c r="Q112" s="147">
        <v>0</v>
      </c>
      <c r="R112" s="147">
        <f t="shared" si="2"/>
        <v>0</v>
      </c>
      <c r="S112" s="147">
        <v>0</v>
      </c>
      <c r="T112" s="148">
        <f t="shared" si="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164</v>
      </c>
      <c r="AT112" s="149" t="s">
        <v>159</v>
      </c>
      <c r="AU112" s="149" t="s">
        <v>78</v>
      </c>
      <c r="AY112" s="17" t="s">
        <v>157</v>
      </c>
      <c r="BE112" s="150">
        <f t="shared" si="4"/>
        <v>0</v>
      </c>
      <c r="BF112" s="150">
        <f t="shared" si="5"/>
        <v>0</v>
      </c>
      <c r="BG112" s="150">
        <f t="shared" si="6"/>
        <v>0</v>
      </c>
      <c r="BH112" s="150">
        <f t="shared" si="7"/>
        <v>0</v>
      </c>
      <c r="BI112" s="150">
        <f t="shared" si="8"/>
        <v>0</v>
      </c>
      <c r="BJ112" s="17" t="s">
        <v>92</v>
      </c>
      <c r="BK112" s="150">
        <f t="shared" si="9"/>
        <v>0</v>
      </c>
      <c r="BL112" s="17" t="s">
        <v>164</v>
      </c>
      <c r="BM112" s="149" t="s">
        <v>436</v>
      </c>
    </row>
    <row r="113" spans="1:65" s="2" customFormat="1" ht="16.5" customHeight="1" x14ac:dyDescent="0.2">
      <c r="A113" s="32"/>
      <c r="B113" s="137"/>
      <c r="C113" s="138" t="s">
        <v>300</v>
      </c>
      <c r="D113" s="138" t="s">
        <v>159</v>
      </c>
      <c r="E113" s="139" t="s">
        <v>1896</v>
      </c>
      <c r="F113" s="140" t="s">
        <v>1897</v>
      </c>
      <c r="G113" s="141" t="s">
        <v>777</v>
      </c>
      <c r="H113" s="142">
        <v>1</v>
      </c>
      <c r="I113" s="143"/>
      <c r="J113" s="144">
        <f t="shared" si="0"/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 t="shared" si="1"/>
        <v>0</v>
      </c>
      <c r="Q113" s="147">
        <v>0</v>
      </c>
      <c r="R113" s="147">
        <f t="shared" si="2"/>
        <v>0</v>
      </c>
      <c r="S113" s="147">
        <v>0</v>
      </c>
      <c r="T113" s="148">
        <f t="shared" si="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164</v>
      </c>
      <c r="AT113" s="149" t="s">
        <v>159</v>
      </c>
      <c r="AU113" s="149" t="s">
        <v>78</v>
      </c>
      <c r="AY113" s="17" t="s">
        <v>157</v>
      </c>
      <c r="BE113" s="150">
        <f t="shared" si="4"/>
        <v>0</v>
      </c>
      <c r="BF113" s="150">
        <f t="shared" si="5"/>
        <v>0</v>
      </c>
      <c r="BG113" s="150">
        <f t="shared" si="6"/>
        <v>0</v>
      </c>
      <c r="BH113" s="150">
        <f t="shared" si="7"/>
        <v>0</v>
      </c>
      <c r="BI113" s="150">
        <f t="shared" si="8"/>
        <v>0</v>
      </c>
      <c r="BJ113" s="17" t="s">
        <v>92</v>
      </c>
      <c r="BK113" s="150">
        <f t="shared" si="9"/>
        <v>0</v>
      </c>
      <c r="BL113" s="17" t="s">
        <v>164</v>
      </c>
      <c r="BM113" s="149" t="s">
        <v>453</v>
      </c>
    </row>
    <row r="114" spans="1:65" s="2" customFormat="1" ht="21.75" customHeight="1" x14ac:dyDescent="0.2">
      <c r="A114" s="32"/>
      <c r="B114" s="137"/>
      <c r="C114" s="138" t="s">
        <v>306</v>
      </c>
      <c r="D114" s="138" t="s">
        <v>159</v>
      </c>
      <c r="E114" s="139" t="s">
        <v>1898</v>
      </c>
      <c r="F114" s="140" t="s">
        <v>1899</v>
      </c>
      <c r="G114" s="141" t="s">
        <v>777</v>
      </c>
      <c r="H114" s="142">
        <v>1</v>
      </c>
      <c r="I114" s="143"/>
      <c r="J114" s="144">
        <f t="shared" si="0"/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 t="shared" si="1"/>
        <v>0</v>
      </c>
      <c r="Q114" s="147">
        <v>0</v>
      </c>
      <c r="R114" s="147">
        <f t="shared" si="2"/>
        <v>0</v>
      </c>
      <c r="S114" s="147">
        <v>0</v>
      </c>
      <c r="T114" s="148">
        <f t="shared" si="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164</v>
      </c>
      <c r="AT114" s="149" t="s">
        <v>159</v>
      </c>
      <c r="AU114" s="149" t="s">
        <v>78</v>
      </c>
      <c r="AY114" s="17" t="s">
        <v>157</v>
      </c>
      <c r="BE114" s="150">
        <f t="shared" si="4"/>
        <v>0</v>
      </c>
      <c r="BF114" s="150">
        <f t="shared" si="5"/>
        <v>0</v>
      </c>
      <c r="BG114" s="150">
        <f t="shared" si="6"/>
        <v>0</v>
      </c>
      <c r="BH114" s="150">
        <f t="shared" si="7"/>
        <v>0</v>
      </c>
      <c r="BI114" s="150">
        <f t="shared" si="8"/>
        <v>0</v>
      </c>
      <c r="BJ114" s="17" t="s">
        <v>92</v>
      </c>
      <c r="BK114" s="150">
        <f t="shared" si="9"/>
        <v>0</v>
      </c>
      <c r="BL114" s="17" t="s">
        <v>164</v>
      </c>
      <c r="BM114" s="149" t="s">
        <v>471</v>
      </c>
    </row>
    <row r="115" spans="1:65" s="2" customFormat="1" ht="24.2" customHeight="1" x14ac:dyDescent="0.2">
      <c r="A115" s="32"/>
      <c r="B115" s="137"/>
      <c r="C115" s="138" t="s">
        <v>312</v>
      </c>
      <c r="D115" s="138" t="s">
        <v>159</v>
      </c>
      <c r="E115" s="139" t="s">
        <v>1900</v>
      </c>
      <c r="F115" s="140" t="s">
        <v>1901</v>
      </c>
      <c r="G115" s="141" t="s">
        <v>777</v>
      </c>
      <c r="H115" s="142">
        <v>1</v>
      </c>
      <c r="I115" s="143"/>
      <c r="J115" s="144">
        <f t="shared" si="0"/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 t="shared" si="1"/>
        <v>0</v>
      </c>
      <c r="Q115" s="147">
        <v>0</v>
      </c>
      <c r="R115" s="147">
        <f t="shared" si="2"/>
        <v>0</v>
      </c>
      <c r="S115" s="147">
        <v>0</v>
      </c>
      <c r="T115" s="148">
        <f t="shared" si="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164</v>
      </c>
      <c r="AT115" s="149" t="s">
        <v>159</v>
      </c>
      <c r="AU115" s="149" t="s">
        <v>78</v>
      </c>
      <c r="AY115" s="17" t="s">
        <v>157</v>
      </c>
      <c r="BE115" s="150">
        <f t="shared" si="4"/>
        <v>0</v>
      </c>
      <c r="BF115" s="150">
        <f t="shared" si="5"/>
        <v>0</v>
      </c>
      <c r="BG115" s="150">
        <f t="shared" si="6"/>
        <v>0</v>
      </c>
      <c r="BH115" s="150">
        <f t="shared" si="7"/>
        <v>0</v>
      </c>
      <c r="BI115" s="150">
        <f t="shared" si="8"/>
        <v>0</v>
      </c>
      <c r="BJ115" s="17" t="s">
        <v>92</v>
      </c>
      <c r="BK115" s="150">
        <f t="shared" si="9"/>
        <v>0</v>
      </c>
      <c r="BL115" s="17" t="s">
        <v>164</v>
      </c>
      <c r="BM115" s="149" t="s">
        <v>482</v>
      </c>
    </row>
    <row r="116" spans="1:65" s="2" customFormat="1" ht="24.2" customHeight="1" x14ac:dyDescent="0.2">
      <c r="A116" s="32"/>
      <c r="B116" s="137"/>
      <c r="C116" s="138" t="s">
        <v>317</v>
      </c>
      <c r="D116" s="138" t="s">
        <v>159</v>
      </c>
      <c r="E116" s="139" t="s">
        <v>1902</v>
      </c>
      <c r="F116" s="140" t="s">
        <v>1903</v>
      </c>
      <c r="G116" s="141" t="s">
        <v>777</v>
      </c>
      <c r="H116" s="142">
        <v>2</v>
      </c>
      <c r="I116" s="143"/>
      <c r="J116" s="144">
        <f t="shared" si="0"/>
        <v>0</v>
      </c>
      <c r="K116" s="140" t="s">
        <v>3</v>
      </c>
      <c r="L116" s="33"/>
      <c r="M116" s="145" t="s">
        <v>3</v>
      </c>
      <c r="N116" s="146" t="s">
        <v>42</v>
      </c>
      <c r="O116" s="53"/>
      <c r="P116" s="147">
        <f t="shared" si="1"/>
        <v>0</v>
      </c>
      <c r="Q116" s="147">
        <v>0</v>
      </c>
      <c r="R116" s="147">
        <f t="shared" si="2"/>
        <v>0</v>
      </c>
      <c r="S116" s="147">
        <v>0</v>
      </c>
      <c r="T116" s="148">
        <f t="shared" si="3"/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164</v>
      </c>
      <c r="AT116" s="149" t="s">
        <v>159</v>
      </c>
      <c r="AU116" s="149" t="s">
        <v>78</v>
      </c>
      <c r="AY116" s="17" t="s">
        <v>157</v>
      </c>
      <c r="BE116" s="150">
        <f t="shared" si="4"/>
        <v>0</v>
      </c>
      <c r="BF116" s="150">
        <f t="shared" si="5"/>
        <v>0</v>
      </c>
      <c r="BG116" s="150">
        <f t="shared" si="6"/>
        <v>0</v>
      </c>
      <c r="BH116" s="150">
        <f t="shared" si="7"/>
        <v>0</v>
      </c>
      <c r="BI116" s="150">
        <f t="shared" si="8"/>
        <v>0</v>
      </c>
      <c r="BJ116" s="17" t="s">
        <v>92</v>
      </c>
      <c r="BK116" s="150">
        <f t="shared" si="9"/>
        <v>0</v>
      </c>
      <c r="BL116" s="17" t="s">
        <v>164</v>
      </c>
      <c r="BM116" s="149" t="s">
        <v>492</v>
      </c>
    </row>
    <row r="117" spans="1:65" s="2" customFormat="1" ht="24.2" customHeight="1" x14ac:dyDescent="0.2">
      <c r="A117" s="32"/>
      <c r="B117" s="137"/>
      <c r="C117" s="138" t="s">
        <v>323</v>
      </c>
      <c r="D117" s="138" t="s">
        <v>159</v>
      </c>
      <c r="E117" s="139" t="s">
        <v>1904</v>
      </c>
      <c r="F117" s="140" t="s">
        <v>1905</v>
      </c>
      <c r="G117" s="141" t="s">
        <v>777</v>
      </c>
      <c r="H117" s="142">
        <v>3</v>
      </c>
      <c r="I117" s="143"/>
      <c r="J117" s="144">
        <f t="shared" si="0"/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 t="shared" si="1"/>
        <v>0</v>
      </c>
      <c r="Q117" s="147">
        <v>0</v>
      </c>
      <c r="R117" s="147">
        <f t="shared" si="2"/>
        <v>0</v>
      </c>
      <c r="S117" s="147">
        <v>0</v>
      </c>
      <c r="T117" s="148">
        <f t="shared" si="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164</v>
      </c>
      <c r="AT117" s="149" t="s">
        <v>159</v>
      </c>
      <c r="AU117" s="149" t="s">
        <v>78</v>
      </c>
      <c r="AY117" s="17" t="s">
        <v>157</v>
      </c>
      <c r="BE117" s="150">
        <f t="shared" si="4"/>
        <v>0</v>
      </c>
      <c r="BF117" s="150">
        <f t="shared" si="5"/>
        <v>0</v>
      </c>
      <c r="BG117" s="150">
        <f t="shared" si="6"/>
        <v>0</v>
      </c>
      <c r="BH117" s="150">
        <f t="shared" si="7"/>
        <v>0</v>
      </c>
      <c r="BI117" s="150">
        <f t="shared" si="8"/>
        <v>0</v>
      </c>
      <c r="BJ117" s="17" t="s">
        <v>92</v>
      </c>
      <c r="BK117" s="150">
        <f t="shared" si="9"/>
        <v>0</v>
      </c>
      <c r="BL117" s="17" t="s">
        <v>164</v>
      </c>
      <c r="BM117" s="149" t="s">
        <v>504</v>
      </c>
    </row>
    <row r="118" spans="1:65" s="2" customFormat="1" ht="16.5" customHeight="1" x14ac:dyDescent="0.2">
      <c r="A118" s="32"/>
      <c r="B118" s="137"/>
      <c r="C118" s="138" t="s">
        <v>328</v>
      </c>
      <c r="D118" s="138" t="s">
        <v>159</v>
      </c>
      <c r="E118" s="139" t="s">
        <v>1906</v>
      </c>
      <c r="F118" s="140" t="s">
        <v>1907</v>
      </c>
      <c r="G118" s="141" t="s">
        <v>777</v>
      </c>
      <c r="H118" s="142">
        <v>1</v>
      </c>
      <c r="I118" s="143"/>
      <c r="J118" s="144">
        <f t="shared" si="0"/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 t="shared" si="1"/>
        <v>0</v>
      </c>
      <c r="Q118" s="147">
        <v>0</v>
      </c>
      <c r="R118" s="147">
        <f t="shared" si="2"/>
        <v>0</v>
      </c>
      <c r="S118" s="147">
        <v>0</v>
      </c>
      <c r="T118" s="148">
        <f t="shared" si="3"/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164</v>
      </c>
      <c r="AT118" s="149" t="s">
        <v>159</v>
      </c>
      <c r="AU118" s="149" t="s">
        <v>78</v>
      </c>
      <c r="AY118" s="17" t="s">
        <v>157</v>
      </c>
      <c r="BE118" s="150">
        <f t="shared" si="4"/>
        <v>0</v>
      </c>
      <c r="BF118" s="150">
        <f t="shared" si="5"/>
        <v>0</v>
      </c>
      <c r="BG118" s="150">
        <f t="shared" si="6"/>
        <v>0</v>
      </c>
      <c r="BH118" s="150">
        <f t="shared" si="7"/>
        <v>0</v>
      </c>
      <c r="BI118" s="150">
        <f t="shared" si="8"/>
        <v>0</v>
      </c>
      <c r="BJ118" s="17" t="s">
        <v>92</v>
      </c>
      <c r="BK118" s="150">
        <f t="shared" si="9"/>
        <v>0</v>
      </c>
      <c r="BL118" s="17" t="s">
        <v>164</v>
      </c>
      <c r="BM118" s="149" t="s">
        <v>516</v>
      </c>
    </row>
    <row r="119" spans="1:65" s="12" customFormat="1" ht="25.9" customHeight="1" x14ac:dyDescent="0.2">
      <c r="B119" s="124"/>
      <c r="D119" s="125" t="s">
        <v>69</v>
      </c>
      <c r="E119" s="126" t="s">
        <v>194</v>
      </c>
      <c r="F119" s="126" t="s">
        <v>1908</v>
      </c>
      <c r="I119" s="127"/>
      <c r="J119" s="128">
        <f>BK119</f>
        <v>0</v>
      </c>
      <c r="L119" s="124"/>
      <c r="M119" s="129"/>
      <c r="N119" s="130"/>
      <c r="O119" s="130"/>
      <c r="P119" s="131">
        <f>SUM(P120:P123)</f>
        <v>0</v>
      </c>
      <c r="Q119" s="130"/>
      <c r="R119" s="131">
        <f>SUM(R120:R123)</f>
        <v>0</v>
      </c>
      <c r="S119" s="130"/>
      <c r="T119" s="132">
        <f>SUM(T120:T123)</f>
        <v>0</v>
      </c>
      <c r="AR119" s="125" t="s">
        <v>78</v>
      </c>
      <c r="AT119" s="133" t="s">
        <v>69</v>
      </c>
      <c r="AU119" s="133" t="s">
        <v>70</v>
      </c>
      <c r="AY119" s="125" t="s">
        <v>157</v>
      </c>
      <c r="BK119" s="134">
        <f>SUM(BK120:BK123)</f>
        <v>0</v>
      </c>
    </row>
    <row r="120" spans="1:65" s="2" customFormat="1" ht="16.5" customHeight="1" x14ac:dyDescent="0.2">
      <c r="A120" s="32"/>
      <c r="B120" s="137"/>
      <c r="C120" s="138" t="s">
        <v>334</v>
      </c>
      <c r="D120" s="138" t="s">
        <v>159</v>
      </c>
      <c r="E120" s="139" t="s">
        <v>1909</v>
      </c>
      <c r="F120" s="140" t="s">
        <v>1910</v>
      </c>
      <c r="G120" s="141" t="s">
        <v>777</v>
      </c>
      <c r="H120" s="142">
        <v>1</v>
      </c>
      <c r="I120" s="143"/>
      <c r="J120" s="144">
        <f>ROUND(I120*H120,2)</f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>O120*H120</f>
        <v>0</v>
      </c>
      <c r="Q120" s="147">
        <v>0</v>
      </c>
      <c r="R120" s="147">
        <f>Q120*H120</f>
        <v>0</v>
      </c>
      <c r="S120" s="147">
        <v>0</v>
      </c>
      <c r="T120" s="148">
        <f>S120*H120</f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164</v>
      </c>
      <c r="AT120" s="149" t="s">
        <v>159</v>
      </c>
      <c r="AU120" s="149" t="s">
        <v>78</v>
      </c>
      <c r="AY120" s="17" t="s">
        <v>157</v>
      </c>
      <c r="BE120" s="150">
        <f>IF(N120="základní",J120,0)</f>
        <v>0</v>
      </c>
      <c r="BF120" s="150">
        <f>IF(N120="snížená",J120,0)</f>
        <v>0</v>
      </c>
      <c r="BG120" s="150">
        <f>IF(N120="zákl. přenesená",J120,0)</f>
        <v>0</v>
      </c>
      <c r="BH120" s="150">
        <f>IF(N120="sníž. přenesená",J120,0)</f>
        <v>0</v>
      </c>
      <c r="BI120" s="150">
        <f>IF(N120="nulová",J120,0)</f>
        <v>0</v>
      </c>
      <c r="BJ120" s="17" t="s">
        <v>92</v>
      </c>
      <c r="BK120" s="150">
        <f>ROUND(I120*H120,2)</f>
        <v>0</v>
      </c>
      <c r="BL120" s="17" t="s">
        <v>164</v>
      </c>
      <c r="BM120" s="149" t="s">
        <v>526</v>
      </c>
    </row>
    <row r="121" spans="1:65" s="2" customFormat="1" ht="16.5" customHeight="1" x14ac:dyDescent="0.2">
      <c r="A121" s="32"/>
      <c r="B121" s="137"/>
      <c r="C121" s="138" t="s">
        <v>338</v>
      </c>
      <c r="D121" s="138" t="s">
        <v>159</v>
      </c>
      <c r="E121" s="139" t="s">
        <v>1911</v>
      </c>
      <c r="F121" s="140" t="s">
        <v>1912</v>
      </c>
      <c r="G121" s="141" t="s">
        <v>777</v>
      </c>
      <c r="H121" s="142">
        <v>1</v>
      </c>
      <c r="I121" s="143"/>
      <c r="J121" s="144">
        <f>ROUND(I121*H121,2)</f>
        <v>0</v>
      </c>
      <c r="K121" s="140" t="s">
        <v>3</v>
      </c>
      <c r="L121" s="33"/>
      <c r="M121" s="145" t="s">
        <v>3</v>
      </c>
      <c r="N121" s="146" t="s">
        <v>42</v>
      </c>
      <c r="O121" s="53"/>
      <c r="P121" s="147">
        <f>O121*H121</f>
        <v>0</v>
      </c>
      <c r="Q121" s="147">
        <v>0</v>
      </c>
      <c r="R121" s="147">
        <f>Q121*H121</f>
        <v>0</v>
      </c>
      <c r="S121" s="147">
        <v>0</v>
      </c>
      <c r="T121" s="148">
        <f>S121*H121</f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164</v>
      </c>
      <c r="AT121" s="149" t="s">
        <v>159</v>
      </c>
      <c r="AU121" s="149" t="s">
        <v>78</v>
      </c>
      <c r="AY121" s="17" t="s">
        <v>157</v>
      </c>
      <c r="BE121" s="150">
        <f>IF(N121="základní",J121,0)</f>
        <v>0</v>
      </c>
      <c r="BF121" s="150">
        <f>IF(N121="snížená",J121,0)</f>
        <v>0</v>
      </c>
      <c r="BG121" s="150">
        <f>IF(N121="zákl. přenesená",J121,0)</f>
        <v>0</v>
      </c>
      <c r="BH121" s="150">
        <f>IF(N121="sníž. přenesená",J121,0)</f>
        <v>0</v>
      </c>
      <c r="BI121" s="150">
        <f>IF(N121="nulová",J121,0)</f>
        <v>0</v>
      </c>
      <c r="BJ121" s="17" t="s">
        <v>92</v>
      </c>
      <c r="BK121" s="150">
        <f>ROUND(I121*H121,2)</f>
        <v>0</v>
      </c>
      <c r="BL121" s="17" t="s">
        <v>164</v>
      </c>
      <c r="BM121" s="149" t="s">
        <v>537</v>
      </c>
    </row>
    <row r="122" spans="1:65" s="2" customFormat="1" ht="16.5" customHeight="1" x14ac:dyDescent="0.2">
      <c r="A122" s="32"/>
      <c r="B122" s="137"/>
      <c r="C122" s="138" t="s">
        <v>344</v>
      </c>
      <c r="D122" s="138" t="s">
        <v>159</v>
      </c>
      <c r="E122" s="139" t="s">
        <v>1913</v>
      </c>
      <c r="F122" s="140" t="s">
        <v>1914</v>
      </c>
      <c r="G122" s="141" t="s">
        <v>777</v>
      </c>
      <c r="H122" s="142">
        <v>1</v>
      </c>
      <c r="I122" s="143"/>
      <c r="J122" s="144">
        <f>ROUND(I122*H122,2)</f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>O122*H122</f>
        <v>0</v>
      </c>
      <c r="Q122" s="147">
        <v>0</v>
      </c>
      <c r="R122" s="147">
        <f>Q122*H122</f>
        <v>0</v>
      </c>
      <c r="S122" s="147">
        <v>0</v>
      </c>
      <c r="T122" s="148">
        <f>S122*H122</f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164</v>
      </c>
      <c r="AT122" s="149" t="s">
        <v>159</v>
      </c>
      <c r="AU122" s="149" t="s">
        <v>78</v>
      </c>
      <c r="AY122" s="17" t="s">
        <v>157</v>
      </c>
      <c r="BE122" s="150">
        <f>IF(N122="základní",J122,0)</f>
        <v>0</v>
      </c>
      <c r="BF122" s="150">
        <f>IF(N122="snížená",J122,0)</f>
        <v>0</v>
      </c>
      <c r="BG122" s="150">
        <f>IF(N122="zákl. přenesená",J122,0)</f>
        <v>0</v>
      </c>
      <c r="BH122" s="150">
        <f>IF(N122="sníž. přenesená",J122,0)</f>
        <v>0</v>
      </c>
      <c r="BI122" s="150">
        <f>IF(N122="nulová",J122,0)</f>
        <v>0</v>
      </c>
      <c r="BJ122" s="17" t="s">
        <v>92</v>
      </c>
      <c r="BK122" s="150">
        <f>ROUND(I122*H122,2)</f>
        <v>0</v>
      </c>
      <c r="BL122" s="17" t="s">
        <v>164</v>
      </c>
      <c r="BM122" s="149" t="s">
        <v>414</v>
      </c>
    </row>
    <row r="123" spans="1:65" s="2" customFormat="1" ht="16.5" customHeight="1" x14ac:dyDescent="0.2">
      <c r="A123" s="32"/>
      <c r="B123" s="137"/>
      <c r="C123" s="138" t="s">
        <v>349</v>
      </c>
      <c r="D123" s="138" t="s">
        <v>159</v>
      </c>
      <c r="E123" s="139" t="s">
        <v>1915</v>
      </c>
      <c r="F123" s="140" t="s">
        <v>1916</v>
      </c>
      <c r="G123" s="141" t="s">
        <v>777</v>
      </c>
      <c r="H123" s="142">
        <v>2</v>
      </c>
      <c r="I123" s="143"/>
      <c r="J123" s="144">
        <f>ROUND(I123*H123,2)</f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>O123*H123</f>
        <v>0</v>
      </c>
      <c r="Q123" s="147">
        <v>0</v>
      </c>
      <c r="R123" s="147">
        <f>Q123*H123</f>
        <v>0</v>
      </c>
      <c r="S123" s="147">
        <v>0</v>
      </c>
      <c r="T123" s="148">
        <f>S123*H123</f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164</v>
      </c>
      <c r="AT123" s="149" t="s">
        <v>159</v>
      </c>
      <c r="AU123" s="149" t="s">
        <v>78</v>
      </c>
      <c r="AY123" s="17" t="s">
        <v>157</v>
      </c>
      <c r="BE123" s="150">
        <f>IF(N123="základní",J123,0)</f>
        <v>0</v>
      </c>
      <c r="BF123" s="150">
        <f>IF(N123="snížená",J123,0)</f>
        <v>0</v>
      </c>
      <c r="BG123" s="150">
        <f>IF(N123="zákl. přenesená",J123,0)</f>
        <v>0</v>
      </c>
      <c r="BH123" s="150">
        <f>IF(N123="sníž. přenesená",J123,0)</f>
        <v>0</v>
      </c>
      <c r="BI123" s="150">
        <f>IF(N123="nulová",J123,0)</f>
        <v>0</v>
      </c>
      <c r="BJ123" s="17" t="s">
        <v>92</v>
      </c>
      <c r="BK123" s="150">
        <f>ROUND(I123*H123,2)</f>
        <v>0</v>
      </c>
      <c r="BL123" s="17" t="s">
        <v>164</v>
      </c>
      <c r="BM123" s="149" t="s">
        <v>560</v>
      </c>
    </row>
    <row r="124" spans="1:65" s="12" customFormat="1" ht="25.9" customHeight="1" x14ac:dyDescent="0.2">
      <c r="B124" s="124"/>
      <c r="D124" s="125" t="s">
        <v>69</v>
      </c>
      <c r="E124" s="126" t="s">
        <v>201</v>
      </c>
      <c r="F124" s="126" t="s">
        <v>1917</v>
      </c>
      <c r="I124" s="127"/>
      <c r="J124" s="128">
        <f>BK124</f>
        <v>0</v>
      </c>
      <c r="L124" s="124"/>
      <c r="M124" s="129"/>
      <c r="N124" s="130"/>
      <c r="O124" s="130"/>
      <c r="P124" s="131">
        <f>SUM(P125:P129)</f>
        <v>0</v>
      </c>
      <c r="Q124" s="130"/>
      <c r="R124" s="131">
        <f>SUM(R125:R129)</f>
        <v>0</v>
      </c>
      <c r="S124" s="130"/>
      <c r="T124" s="132">
        <f>SUM(T125:T129)</f>
        <v>0</v>
      </c>
      <c r="AR124" s="125" t="s">
        <v>78</v>
      </c>
      <c r="AT124" s="133" t="s">
        <v>69</v>
      </c>
      <c r="AU124" s="133" t="s">
        <v>70</v>
      </c>
      <c r="AY124" s="125" t="s">
        <v>157</v>
      </c>
      <c r="BK124" s="134">
        <f>SUM(BK125:BK129)</f>
        <v>0</v>
      </c>
    </row>
    <row r="125" spans="1:65" s="2" customFormat="1" ht="16.5" customHeight="1" x14ac:dyDescent="0.2">
      <c r="A125" s="32"/>
      <c r="B125" s="137"/>
      <c r="C125" s="138" t="s">
        <v>356</v>
      </c>
      <c r="D125" s="138" t="s">
        <v>159</v>
      </c>
      <c r="E125" s="139" t="s">
        <v>1918</v>
      </c>
      <c r="F125" s="140" t="s">
        <v>1919</v>
      </c>
      <c r="G125" s="141" t="s">
        <v>1371</v>
      </c>
      <c r="H125" s="142">
        <v>10</v>
      </c>
      <c r="I125" s="143"/>
      <c r="J125" s="144">
        <f>ROUND(I125*H125,2)</f>
        <v>0</v>
      </c>
      <c r="K125" s="140" t="s">
        <v>3</v>
      </c>
      <c r="L125" s="33"/>
      <c r="M125" s="145" t="s">
        <v>3</v>
      </c>
      <c r="N125" s="146" t="s">
        <v>42</v>
      </c>
      <c r="O125" s="53"/>
      <c r="P125" s="147">
        <f>O125*H125</f>
        <v>0</v>
      </c>
      <c r="Q125" s="147">
        <v>0</v>
      </c>
      <c r="R125" s="147">
        <f>Q125*H125</f>
        <v>0</v>
      </c>
      <c r="S125" s="147">
        <v>0</v>
      </c>
      <c r="T125" s="148">
        <f>S125*H125</f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164</v>
      </c>
      <c r="AT125" s="149" t="s">
        <v>159</v>
      </c>
      <c r="AU125" s="149" t="s">
        <v>78</v>
      </c>
      <c r="AY125" s="17" t="s">
        <v>157</v>
      </c>
      <c r="BE125" s="150">
        <f>IF(N125="základní",J125,0)</f>
        <v>0</v>
      </c>
      <c r="BF125" s="150">
        <f>IF(N125="snížená",J125,0)</f>
        <v>0</v>
      </c>
      <c r="BG125" s="150">
        <f>IF(N125="zákl. přenesená",J125,0)</f>
        <v>0</v>
      </c>
      <c r="BH125" s="150">
        <f>IF(N125="sníž. přenesená",J125,0)</f>
        <v>0</v>
      </c>
      <c r="BI125" s="150">
        <f>IF(N125="nulová",J125,0)</f>
        <v>0</v>
      </c>
      <c r="BJ125" s="17" t="s">
        <v>92</v>
      </c>
      <c r="BK125" s="150">
        <f>ROUND(I125*H125,2)</f>
        <v>0</v>
      </c>
      <c r="BL125" s="17" t="s">
        <v>164</v>
      </c>
      <c r="BM125" s="149" t="s">
        <v>572</v>
      </c>
    </row>
    <row r="126" spans="1:65" s="2" customFormat="1" ht="16.5" customHeight="1" x14ac:dyDescent="0.2">
      <c r="A126" s="32"/>
      <c r="B126" s="137"/>
      <c r="C126" s="138" t="s">
        <v>362</v>
      </c>
      <c r="D126" s="138" t="s">
        <v>159</v>
      </c>
      <c r="E126" s="139" t="s">
        <v>1920</v>
      </c>
      <c r="F126" s="140" t="s">
        <v>1921</v>
      </c>
      <c r="G126" s="141" t="s">
        <v>777</v>
      </c>
      <c r="H126" s="142">
        <v>1</v>
      </c>
      <c r="I126" s="143"/>
      <c r="J126" s="144">
        <f>ROUND(I126*H126,2)</f>
        <v>0</v>
      </c>
      <c r="K126" s="140" t="s">
        <v>3</v>
      </c>
      <c r="L126" s="33"/>
      <c r="M126" s="145" t="s">
        <v>3</v>
      </c>
      <c r="N126" s="146" t="s">
        <v>42</v>
      </c>
      <c r="O126" s="53"/>
      <c r="P126" s="147">
        <f>O126*H126</f>
        <v>0</v>
      </c>
      <c r="Q126" s="147">
        <v>0</v>
      </c>
      <c r="R126" s="147">
        <f>Q126*H126</f>
        <v>0</v>
      </c>
      <c r="S126" s="147">
        <v>0</v>
      </c>
      <c r="T126" s="148">
        <f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164</v>
      </c>
      <c r="AT126" s="149" t="s">
        <v>159</v>
      </c>
      <c r="AU126" s="149" t="s">
        <v>78</v>
      </c>
      <c r="AY126" s="17" t="s">
        <v>157</v>
      </c>
      <c r="BE126" s="150">
        <f>IF(N126="základní",J126,0)</f>
        <v>0</v>
      </c>
      <c r="BF126" s="150">
        <f>IF(N126="snížená",J126,0)</f>
        <v>0</v>
      </c>
      <c r="BG126" s="150">
        <f>IF(N126="zákl. přenesená",J126,0)</f>
        <v>0</v>
      </c>
      <c r="BH126" s="150">
        <f>IF(N126="sníž. přenesená",J126,0)</f>
        <v>0</v>
      </c>
      <c r="BI126" s="150">
        <f>IF(N126="nulová",J126,0)</f>
        <v>0</v>
      </c>
      <c r="BJ126" s="17" t="s">
        <v>92</v>
      </c>
      <c r="BK126" s="150">
        <f>ROUND(I126*H126,2)</f>
        <v>0</v>
      </c>
      <c r="BL126" s="17" t="s">
        <v>164</v>
      </c>
      <c r="BM126" s="149" t="s">
        <v>583</v>
      </c>
    </row>
    <row r="127" spans="1:65" s="2" customFormat="1" ht="16.5" customHeight="1" x14ac:dyDescent="0.2">
      <c r="A127" s="32"/>
      <c r="B127" s="137"/>
      <c r="C127" s="138" t="s">
        <v>368</v>
      </c>
      <c r="D127" s="138" t="s">
        <v>159</v>
      </c>
      <c r="E127" s="139" t="s">
        <v>1922</v>
      </c>
      <c r="F127" s="140" t="s">
        <v>1923</v>
      </c>
      <c r="G127" s="141" t="s">
        <v>777</v>
      </c>
      <c r="H127" s="142">
        <v>1</v>
      </c>
      <c r="I127" s="143"/>
      <c r="J127" s="144">
        <f>ROUND(I127*H127,2)</f>
        <v>0</v>
      </c>
      <c r="K127" s="140" t="s">
        <v>3</v>
      </c>
      <c r="L127" s="33"/>
      <c r="M127" s="145" t="s">
        <v>3</v>
      </c>
      <c r="N127" s="146" t="s">
        <v>42</v>
      </c>
      <c r="O127" s="53"/>
      <c r="P127" s="147">
        <f>O127*H127</f>
        <v>0</v>
      </c>
      <c r="Q127" s="147">
        <v>0</v>
      </c>
      <c r="R127" s="147">
        <f>Q127*H127</f>
        <v>0</v>
      </c>
      <c r="S127" s="147">
        <v>0</v>
      </c>
      <c r="T127" s="148">
        <f>S127*H127</f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164</v>
      </c>
      <c r="AT127" s="149" t="s">
        <v>159</v>
      </c>
      <c r="AU127" s="149" t="s">
        <v>78</v>
      </c>
      <c r="AY127" s="17" t="s">
        <v>157</v>
      </c>
      <c r="BE127" s="150">
        <f>IF(N127="základní",J127,0)</f>
        <v>0</v>
      </c>
      <c r="BF127" s="150">
        <f>IF(N127="snížená",J127,0)</f>
        <v>0</v>
      </c>
      <c r="BG127" s="150">
        <f>IF(N127="zákl. přenesená",J127,0)</f>
        <v>0</v>
      </c>
      <c r="BH127" s="150">
        <f>IF(N127="sníž. přenesená",J127,0)</f>
        <v>0</v>
      </c>
      <c r="BI127" s="150">
        <f>IF(N127="nulová",J127,0)</f>
        <v>0</v>
      </c>
      <c r="BJ127" s="17" t="s">
        <v>92</v>
      </c>
      <c r="BK127" s="150">
        <f>ROUND(I127*H127,2)</f>
        <v>0</v>
      </c>
      <c r="BL127" s="17" t="s">
        <v>164</v>
      </c>
      <c r="BM127" s="149" t="s">
        <v>596</v>
      </c>
    </row>
    <row r="128" spans="1:65" s="2" customFormat="1" ht="16.5" customHeight="1" x14ac:dyDescent="0.2">
      <c r="A128" s="32"/>
      <c r="B128" s="137"/>
      <c r="C128" s="138" t="s">
        <v>375</v>
      </c>
      <c r="D128" s="138" t="s">
        <v>159</v>
      </c>
      <c r="E128" s="139" t="s">
        <v>1924</v>
      </c>
      <c r="F128" s="140" t="s">
        <v>1925</v>
      </c>
      <c r="G128" s="141" t="s">
        <v>777</v>
      </c>
      <c r="H128" s="142">
        <v>1</v>
      </c>
      <c r="I128" s="143"/>
      <c r="J128" s="144">
        <f>ROUND(I128*H128,2)</f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>O128*H128</f>
        <v>0</v>
      </c>
      <c r="Q128" s="147">
        <v>0</v>
      </c>
      <c r="R128" s="147">
        <f>Q128*H128</f>
        <v>0</v>
      </c>
      <c r="S128" s="147">
        <v>0</v>
      </c>
      <c r="T128" s="148">
        <f>S128*H128</f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164</v>
      </c>
      <c r="AT128" s="149" t="s">
        <v>159</v>
      </c>
      <c r="AU128" s="149" t="s">
        <v>78</v>
      </c>
      <c r="AY128" s="17" t="s">
        <v>157</v>
      </c>
      <c r="BE128" s="150">
        <f>IF(N128="základní",J128,0)</f>
        <v>0</v>
      </c>
      <c r="BF128" s="150">
        <f>IF(N128="snížená",J128,0)</f>
        <v>0</v>
      </c>
      <c r="BG128" s="150">
        <f>IF(N128="zákl. přenesená",J128,0)</f>
        <v>0</v>
      </c>
      <c r="BH128" s="150">
        <f>IF(N128="sníž. přenesená",J128,0)</f>
        <v>0</v>
      </c>
      <c r="BI128" s="150">
        <f>IF(N128="nulová",J128,0)</f>
        <v>0</v>
      </c>
      <c r="BJ128" s="17" t="s">
        <v>92</v>
      </c>
      <c r="BK128" s="150">
        <f>ROUND(I128*H128,2)</f>
        <v>0</v>
      </c>
      <c r="BL128" s="17" t="s">
        <v>164</v>
      </c>
      <c r="BM128" s="149" t="s">
        <v>607</v>
      </c>
    </row>
    <row r="129" spans="1:65" s="2" customFormat="1" ht="16.5" customHeight="1" x14ac:dyDescent="0.2">
      <c r="A129" s="32"/>
      <c r="B129" s="137"/>
      <c r="C129" s="138" t="s">
        <v>382</v>
      </c>
      <c r="D129" s="138" t="s">
        <v>159</v>
      </c>
      <c r="E129" s="139" t="s">
        <v>1926</v>
      </c>
      <c r="F129" s="140" t="s">
        <v>1927</v>
      </c>
      <c r="G129" s="141" t="s">
        <v>777</v>
      </c>
      <c r="H129" s="142">
        <v>1</v>
      </c>
      <c r="I129" s="143"/>
      <c r="J129" s="144">
        <f>ROUND(I129*H129,2)</f>
        <v>0</v>
      </c>
      <c r="K129" s="140" t="s">
        <v>3</v>
      </c>
      <c r="L129" s="33"/>
      <c r="M129" s="145" t="s">
        <v>3</v>
      </c>
      <c r="N129" s="146" t="s">
        <v>42</v>
      </c>
      <c r="O129" s="53"/>
      <c r="P129" s="147">
        <f>O129*H129</f>
        <v>0</v>
      </c>
      <c r="Q129" s="147">
        <v>0</v>
      </c>
      <c r="R129" s="147">
        <f>Q129*H129</f>
        <v>0</v>
      </c>
      <c r="S129" s="147">
        <v>0</v>
      </c>
      <c r="T129" s="148">
        <f>S129*H129</f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164</v>
      </c>
      <c r="AT129" s="149" t="s">
        <v>159</v>
      </c>
      <c r="AU129" s="149" t="s">
        <v>78</v>
      </c>
      <c r="AY129" s="17" t="s">
        <v>157</v>
      </c>
      <c r="BE129" s="150">
        <f>IF(N129="základní",J129,0)</f>
        <v>0</v>
      </c>
      <c r="BF129" s="150">
        <f>IF(N129="snížená",J129,0)</f>
        <v>0</v>
      </c>
      <c r="BG129" s="150">
        <f>IF(N129="zákl. přenesená",J129,0)</f>
        <v>0</v>
      </c>
      <c r="BH129" s="150">
        <f>IF(N129="sníž. přenesená",J129,0)</f>
        <v>0</v>
      </c>
      <c r="BI129" s="150">
        <f>IF(N129="nulová",J129,0)</f>
        <v>0</v>
      </c>
      <c r="BJ129" s="17" t="s">
        <v>92</v>
      </c>
      <c r="BK129" s="150">
        <f>ROUND(I129*H129,2)</f>
        <v>0</v>
      </c>
      <c r="BL129" s="17" t="s">
        <v>164</v>
      </c>
      <c r="BM129" s="149" t="s">
        <v>617</v>
      </c>
    </row>
    <row r="130" spans="1:65" s="12" customFormat="1" ht="25.9" customHeight="1" x14ac:dyDescent="0.2">
      <c r="B130" s="124"/>
      <c r="D130" s="125" t="s">
        <v>69</v>
      </c>
      <c r="E130" s="126" t="s">
        <v>207</v>
      </c>
      <c r="F130" s="126" t="s">
        <v>1928</v>
      </c>
      <c r="I130" s="127"/>
      <c r="J130" s="128">
        <f>BK130</f>
        <v>0</v>
      </c>
      <c r="L130" s="124"/>
      <c r="M130" s="129"/>
      <c r="N130" s="130"/>
      <c r="O130" s="130"/>
      <c r="P130" s="131">
        <f>P131</f>
        <v>0</v>
      </c>
      <c r="Q130" s="130"/>
      <c r="R130" s="131">
        <f>R131</f>
        <v>0</v>
      </c>
      <c r="S130" s="130"/>
      <c r="T130" s="132">
        <f>T131</f>
        <v>0</v>
      </c>
      <c r="AR130" s="125" t="s">
        <v>78</v>
      </c>
      <c r="AT130" s="133" t="s">
        <v>69</v>
      </c>
      <c r="AU130" s="133" t="s">
        <v>70</v>
      </c>
      <c r="AY130" s="125" t="s">
        <v>157</v>
      </c>
      <c r="BK130" s="134">
        <f>BK131</f>
        <v>0</v>
      </c>
    </row>
    <row r="131" spans="1:65" s="2" customFormat="1" ht="16.5" customHeight="1" x14ac:dyDescent="0.2">
      <c r="A131" s="32"/>
      <c r="B131" s="137"/>
      <c r="C131" s="138" t="s">
        <v>387</v>
      </c>
      <c r="D131" s="138" t="s">
        <v>159</v>
      </c>
      <c r="E131" s="139" t="s">
        <v>1929</v>
      </c>
      <c r="F131" s="140" t="s">
        <v>1930</v>
      </c>
      <c r="G131" s="141" t="s">
        <v>777</v>
      </c>
      <c r="H131" s="142">
        <v>1</v>
      </c>
      <c r="I131" s="143"/>
      <c r="J131" s="144">
        <f>ROUND(I131*H131,2)</f>
        <v>0</v>
      </c>
      <c r="K131" s="140" t="s">
        <v>3</v>
      </c>
      <c r="L131" s="33"/>
      <c r="M131" s="193" t="s">
        <v>3</v>
      </c>
      <c r="N131" s="194" t="s">
        <v>42</v>
      </c>
      <c r="O131" s="195"/>
      <c r="P131" s="196">
        <f>O131*H131</f>
        <v>0</v>
      </c>
      <c r="Q131" s="196">
        <v>0</v>
      </c>
      <c r="R131" s="196">
        <f>Q131*H131</f>
        <v>0</v>
      </c>
      <c r="S131" s="196">
        <v>0</v>
      </c>
      <c r="T131" s="197">
        <f>S131*H131</f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164</v>
      </c>
      <c r="AT131" s="149" t="s">
        <v>159</v>
      </c>
      <c r="AU131" s="149" t="s">
        <v>78</v>
      </c>
      <c r="AY131" s="17" t="s">
        <v>157</v>
      </c>
      <c r="BE131" s="150">
        <f>IF(N131="základní",J131,0)</f>
        <v>0</v>
      </c>
      <c r="BF131" s="150">
        <f>IF(N131="snížená",J131,0)</f>
        <v>0</v>
      </c>
      <c r="BG131" s="150">
        <f>IF(N131="zákl. přenesená",J131,0)</f>
        <v>0</v>
      </c>
      <c r="BH131" s="150">
        <f>IF(N131="sníž. přenesená",J131,0)</f>
        <v>0</v>
      </c>
      <c r="BI131" s="150">
        <f>IF(N131="nulová",J131,0)</f>
        <v>0</v>
      </c>
      <c r="BJ131" s="17" t="s">
        <v>92</v>
      </c>
      <c r="BK131" s="150">
        <f>ROUND(I131*H131,2)</f>
        <v>0</v>
      </c>
      <c r="BL131" s="17" t="s">
        <v>164</v>
      </c>
      <c r="BM131" s="149" t="s">
        <v>650</v>
      </c>
    </row>
    <row r="132" spans="1:65" s="2" customFormat="1" ht="6.95" customHeight="1" x14ac:dyDescent="0.2">
      <c r="A132" s="32"/>
      <c r="B132" s="42"/>
      <c r="C132" s="43"/>
      <c r="D132" s="43"/>
      <c r="E132" s="43"/>
      <c r="F132" s="43"/>
      <c r="G132" s="43"/>
      <c r="H132" s="43"/>
      <c r="I132" s="43"/>
      <c r="J132" s="43"/>
      <c r="K132" s="43"/>
      <c r="L132" s="33"/>
      <c r="M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</row>
  </sheetData>
  <autoFilter ref="C85:K131" xr:uid="{00000000-0009-0000-0000-000003000000}"/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pageSetUpPr fitToPage="1"/>
  </sheetPr>
  <dimension ref="A2:BM216"/>
  <sheetViews>
    <sheetView showGridLines="0" zoomScaleNormal="100" workbookViewId="0">
      <selection activeCell="I90" sqref="I90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0" style="1" hidden="1" customWidth="1"/>
    <col min="15" max="20" width="14.1640625" style="1" hidden="1" customWidth="1"/>
    <col min="21" max="21" width="16.33203125" style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88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1931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ROUND(J86,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ROUND((SUM(BE86:BE214)),  2)</f>
        <v>0</v>
      </c>
      <c r="G33" s="32"/>
      <c r="H33" s="32"/>
      <c r="I33" s="96">
        <v>0.21</v>
      </c>
      <c r="J33" s="95">
        <f>ROUND(((SUM(BE86:BE214))*I33),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ROUND((SUM(BF86:BF131)),  2)</f>
        <v>0</v>
      </c>
      <c r="G34" s="32"/>
      <c r="H34" s="32"/>
      <c r="I34" s="96">
        <v>0.15</v>
      </c>
      <c r="J34" s="95">
        <f>ROUND(((SUM(BF86:BF131))*I34),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ROUND((SUM(BG86:BG214)),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ROUND((SUM(BH86:BH214)),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ROUND((SUM(BI86:BI214)),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D.1.6 - Zdravotně-technic...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J86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1932</v>
      </c>
      <c r="E60" s="108"/>
      <c r="F60" s="108"/>
      <c r="G60" s="108"/>
      <c r="H60" s="108"/>
      <c r="I60" s="108"/>
      <c r="J60" s="109">
        <f>J87</f>
        <v>0</v>
      </c>
      <c r="L60" s="106"/>
    </row>
    <row r="61" spans="1:47" s="9" customFormat="1" ht="24.95" hidden="1" customHeight="1" x14ac:dyDescent="0.2">
      <c r="B61" s="106"/>
      <c r="D61" s="107" t="s">
        <v>1933</v>
      </c>
      <c r="E61" s="108"/>
      <c r="F61" s="108"/>
      <c r="G61" s="108"/>
      <c r="H61" s="108"/>
      <c r="I61" s="108"/>
      <c r="J61" s="109">
        <f>J116</f>
        <v>0</v>
      </c>
      <c r="L61" s="106"/>
    </row>
    <row r="62" spans="1:47" s="9" customFormat="1" ht="24.95" hidden="1" customHeight="1" x14ac:dyDescent="0.2">
      <c r="B62" s="106"/>
      <c r="D62" s="107" t="s">
        <v>1934</v>
      </c>
      <c r="E62" s="108"/>
      <c r="F62" s="108"/>
      <c r="G62" s="108"/>
      <c r="H62" s="108"/>
      <c r="I62" s="108"/>
      <c r="J62" s="109">
        <f>J129</f>
        <v>0</v>
      </c>
      <c r="L62" s="106"/>
    </row>
    <row r="63" spans="1:47" s="9" customFormat="1" ht="24.95" hidden="1" customHeight="1" x14ac:dyDescent="0.2">
      <c r="B63" s="106"/>
      <c r="D63" s="107" t="s">
        <v>1935</v>
      </c>
      <c r="E63" s="108"/>
      <c r="F63" s="108"/>
      <c r="G63" s="108"/>
      <c r="H63" s="108"/>
      <c r="I63" s="108"/>
      <c r="J63" s="109">
        <f>J132</f>
        <v>0</v>
      </c>
      <c r="L63" s="106"/>
    </row>
    <row r="64" spans="1:47" s="9" customFormat="1" ht="24.95" hidden="1" customHeight="1" x14ac:dyDescent="0.2">
      <c r="B64" s="106"/>
      <c r="D64" s="107" t="s">
        <v>1936</v>
      </c>
      <c r="E64" s="108"/>
      <c r="F64" s="108"/>
      <c r="G64" s="108"/>
      <c r="H64" s="108"/>
      <c r="I64" s="108"/>
      <c r="J64" s="109">
        <f>J135</f>
        <v>0</v>
      </c>
      <c r="L64" s="106"/>
    </row>
    <row r="65" spans="1:31" s="9" customFormat="1" ht="24.95" hidden="1" customHeight="1" x14ac:dyDescent="0.2">
      <c r="B65" s="106"/>
      <c r="D65" s="107" t="s">
        <v>1937</v>
      </c>
      <c r="E65" s="108"/>
      <c r="F65" s="108"/>
      <c r="G65" s="108"/>
      <c r="H65" s="108"/>
      <c r="I65" s="108"/>
      <c r="J65" s="109">
        <f>J176</f>
        <v>0</v>
      </c>
      <c r="L65" s="106"/>
    </row>
    <row r="66" spans="1:31" s="9" customFormat="1" ht="24.95" hidden="1" customHeight="1" x14ac:dyDescent="0.2">
      <c r="B66" s="106"/>
      <c r="D66" s="107" t="s">
        <v>1938</v>
      </c>
      <c r="E66" s="108"/>
      <c r="F66" s="108"/>
      <c r="G66" s="108"/>
      <c r="H66" s="108"/>
      <c r="I66" s="108"/>
      <c r="J66" s="109">
        <f>J203</f>
        <v>0</v>
      </c>
      <c r="L66" s="106"/>
    </row>
    <row r="67" spans="1:31" s="2" customFormat="1" ht="21.75" hidden="1" customHeight="1" x14ac:dyDescent="0.2">
      <c r="A67" s="32"/>
      <c r="B67" s="33"/>
      <c r="C67" s="32"/>
      <c r="D67" s="32"/>
      <c r="E67" s="32"/>
      <c r="F67" s="32"/>
      <c r="G67" s="32"/>
      <c r="H67" s="32"/>
      <c r="I67" s="32"/>
      <c r="J67" s="32"/>
      <c r="K67" s="32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s="2" customFormat="1" ht="6.95" hidden="1" customHeight="1" x14ac:dyDescent="0.2">
      <c r="A68" s="32"/>
      <c r="B68" s="42"/>
      <c r="C68" s="43"/>
      <c r="D68" s="43"/>
      <c r="E68" s="43"/>
      <c r="F68" s="43"/>
      <c r="G68" s="43"/>
      <c r="H68" s="43"/>
      <c r="I68" s="43"/>
      <c r="J68" s="43"/>
      <c r="K68" s="43"/>
      <c r="L68" s="89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</row>
    <row r="69" spans="1:31" hidden="1" x14ac:dyDescent="0.2"/>
    <row r="70" spans="1:31" hidden="1" x14ac:dyDescent="0.2"/>
    <row r="71" spans="1:31" hidden="1" x14ac:dyDescent="0.2"/>
    <row r="72" spans="1:31" s="2" customFormat="1" ht="6.95" customHeight="1" x14ac:dyDescent="0.2">
      <c r="A72" s="32"/>
      <c r="B72" s="44"/>
      <c r="C72" s="45"/>
      <c r="D72" s="45"/>
      <c r="E72" s="45"/>
      <c r="F72" s="45"/>
      <c r="G72" s="45"/>
      <c r="H72" s="45"/>
      <c r="I72" s="45"/>
      <c r="J72" s="45"/>
      <c r="K72" s="45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24.95" customHeight="1" x14ac:dyDescent="0.2">
      <c r="A73" s="32"/>
      <c r="B73" s="33"/>
      <c r="C73" s="21" t="s">
        <v>142</v>
      </c>
      <c r="D73" s="32"/>
      <c r="E73" s="32"/>
      <c r="F73" s="32"/>
      <c r="G73" s="32"/>
      <c r="H73" s="32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6.95" customHeight="1" x14ac:dyDescent="0.2">
      <c r="A74" s="32"/>
      <c r="B74" s="33"/>
      <c r="C74" s="32"/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2" customHeight="1" x14ac:dyDescent="0.2">
      <c r="A75" s="32"/>
      <c r="B75" s="33"/>
      <c r="C75" s="27" t="s">
        <v>17</v>
      </c>
      <c r="D75" s="32"/>
      <c r="E75" s="32"/>
      <c r="F75" s="32"/>
      <c r="G75" s="32"/>
      <c r="H75" s="32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6.5" customHeight="1" x14ac:dyDescent="0.2">
      <c r="A76" s="32"/>
      <c r="B76" s="33"/>
      <c r="C76" s="32"/>
      <c r="D76" s="32"/>
      <c r="E76" s="308" t="str">
        <f>E7</f>
        <v>Přestavba a rozšíření domova pro seniory Jiráskova č.p.193 Broumov - CHRÁNĚNÉ BYTY</v>
      </c>
      <c r="F76" s="309"/>
      <c r="G76" s="309"/>
      <c r="H76" s="309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109</v>
      </c>
      <c r="D77" s="32"/>
      <c r="E77" s="32"/>
      <c r="F77" s="32"/>
      <c r="G77" s="32"/>
      <c r="H77" s="32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6.5" customHeight="1" x14ac:dyDescent="0.2">
      <c r="A78" s="32"/>
      <c r="B78" s="33"/>
      <c r="C78" s="32"/>
      <c r="D78" s="32"/>
      <c r="E78" s="298" t="str">
        <f>E9</f>
        <v>D.1.6 - Zdravotně-technic...</v>
      </c>
      <c r="F78" s="307"/>
      <c r="G78" s="307"/>
      <c r="H78" s="307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6.95" customHeight="1" x14ac:dyDescent="0.2">
      <c r="A79" s="32"/>
      <c r="B79" s="33"/>
      <c r="C79" s="32"/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2" customHeight="1" x14ac:dyDescent="0.2">
      <c r="A80" s="32"/>
      <c r="B80" s="33"/>
      <c r="C80" s="27" t="s">
        <v>21</v>
      </c>
      <c r="D80" s="32"/>
      <c r="E80" s="32"/>
      <c r="F80" s="25" t="str">
        <f>F12</f>
        <v xml:space="preserve"> </v>
      </c>
      <c r="G80" s="32"/>
      <c r="H80" s="32"/>
      <c r="I80" s="27" t="s">
        <v>23</v>
      </c>
      <c r="J80" s="199">
        <v>44651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6.9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5.2" customHeight="1" x14ac:dyDescent="0.2">
      <c r="A82" s="32"/>
      <c r="B82" s="33"/>
      <c r="C82" s="27" t="s">
        <v>25</v>
      </c>
      <c r="D82" s="32"/>
      <c r="E82" s="32"/>
      <c r="F82" s="25" t="str">
        <f>E15</f>
        <v>Město Broumov, třída Masarykova 239</v>
      </c>
      <c r="G82" s="32"/>
      <c r="H82" s="32"/>
      <c r="I82" s="27" t="s">
        <v>31</v>
      </c>
      <c r="J82" s="30" t="str">
        <f>E21</f>
        <v xml:space="preserve"> </v>
      </c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15.2" customHeight="1" x14ac:dyDescent="0.2">
      <c r="A83" s="32"/>
      <c r="B83" s="33"/>
      <c r="C83" s="27" t="s">
        <v>29</v>
      </c>
      <c r="D83" s="32"/>
      <c r="E83" s="32"/>
      <c r="F83" s="25" t="str">
        <f>IF(E18="","",E18)</f>
        <v>Vyplň údaj</v>
      </c>
      <c r="G83" s="32"/>
      <c r="H83" s="32"/>
      <c r="I83" s="27" t="s">
        <v>33</v>
      </c>
      <c r="J83" s="30" t="str">
        <f>E24</f>
        <v xml:space="preserve"> </v>
      </c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2" customFormat="1" ht="10.35" customHeight="1" x14ac:dyDescent="0.2">
      <c r="A84" s="32"/>
      <c r="B84" s="33"/>
      <c r="C84" s="32"/>
      <c r="D84" s="32"/>
      <c r="E84" s="32"/>
      <c r="F84" s="32"/>
      <c r="G84" s="32"/>
      <c r="H84" s="32"/>
      <c r="I84" s="32"/>
      <c r="J84" s="32"/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65" s="11" customFormat="1" ht="29.25" customHeight="1" x14ac:dyDescent="0.2">
      <c r="A85" s="114"/>
      <c r="B85" s="115"/>
      <c r="C85" s="116" t="s">
        <v>143</v>
      </c>
      <c r="D85" s="117" t="s">
        <v>55</v>
      </c>
      <c r="E85" s="117" t="s">
        <v>51</v>
      </c>
      <c r="F85" s="117" t="s">
        <v>52</v>
      </c>
      <c r="G85" s="117" t="s">
        <v>144</v>
      </c>
      <c r="H85" s="117" t="s">
        <v>145</v>
      </c>
      <c r="I85" s="117" t="s">
        <v>146</v>
      </c>
      <c r="J85" s="117" t="s">
        <v>113</v>
      </c>
      <c r="K85" s="118" t="s">
        <v>147</v>
      </c>
      <c r="L85" s="119"/>
      <c r="M85" s="57" t="s">
        <v>3</v>
      </c>
      <c r="N85" s="58" t="s">
        <v>40</v>
      </c>
      <c r="O85" s="58" t="s">
        <v>148</v>
      </c>
      <c r="P85" s="58" t="s">
        <v>149</v>
      </c>
      <c r="Q85" s="58" t="s">
        <v>150</v>
      </c>
      <c r="R85" s="58" t="s">
        <v>151</v>
      </c>
      <c r="S85" s="58" t="s">
        <v>152</v>
      </c>
      <c r="T85" s="59" t="s">
        <v>153</v>
      </c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</row>
    <row r="86" spans="1:65" s="2" customFormat="1" ht="22.9" hidden="1" customHeight="1" x14ac:dyDescent="0.25">
      <c r="A86" s="32"/>
      <c r="B86" s="33"/>
      <c r="C86" s="64" t="s">
        <v>154</v>
      </c>
      <c r="D86" s="32"/>
      <c r="E86" s="32"/>
      <c r="F86" s="32"/>
      <c r="G86" s="32"/>
      <c r="H86" s="32"/>
      <c r="I86" s="32"/>
      <c r="J86" s="120">
        <f>BK86</f>
        <v>0</v>
      </c>
      <c r="K86" s="32"/>
      <c r="L86" s="33"/>
      <c r="M86" s="60"/>
      <c r="N86" s="51"/>
      <c r="O86" s="61"/>
      <c r="P86" s="121">
        <f>P87+P116+P129+P132+P135+P176+P203</f>
        <v>0</v>
      </c>
      <c r="Q86" s="61"/>
      <c r="R86" s="121">
        <f>R87+R116+R129+R132+R135+R176+R203</f>
        <v>0</v>
      </c>
      <c r="S86" s="61"/>
      <c r="T86" s="122">
        <f>T87+T116+T129+T132+T135+T176+T203</f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T86" s="17" t="s">
        <v>69</v>
      </c>
      <c r="AU86" s="17" t="s">
        <v>114</v>
      </c>
      <c r="BK86" s="123">
        <f>BK87+BK116+BK129+BK132+BK135+BK176+BK203</f>
        <v>0</v>
      </c>
    </row>
    <row r="87" spans="1:65" s="12" customFormat="1" ht="25.9" hidden="1" customHeight="1" x14ac:dyDescent="0.2">
      <c r="B87" s="124"/>
      <c r="D87" s="125" t="s">
        <v>69</v>
      </c>
      <c r="E87" s="126" t="s">
        <v>78</v>
      </c>
      <c r="F87" s="126" t="s">
        <v>1939</v>
      </c>
      <c r="I87" s="127"/>
      <c r="J87" s="128">
        <f>BK87</f>
        <v>0</v>
      </c>
      <c r="L87" s="124"/>
      <c r="M87" s="129"/>
      <c r="N87" s="130"/>
      <c r="O87" s="130"/>
      <c r="P87" s="131"/>
      <c r="Q87" s="130"/>
      <c r="R87" s="131"/>
      <c r="S87" s="130"/>
      <c r="T87" s="132"/>
      <c r="AR87" s="125" t="s">
        <v>78</v>
      </c>
      <c r="AT87" s="133" t="s">
        <v>69</v>
      </c>
      <c r="AU87" s="133" t="s">
        <v>70</v>
      </c>
      <c r="AY87" s="125" t="s">
        <v>157</v>
      </c>
      <c r="BK87" s="134">
        <f>SUM(BK88:BK114)</f>
        <v>0</v>
      </c>
    </row>
    <row r="88" spans="1:65" s="2" customFormat="1" ht="16.5" customHeight="1" x14ac:dyDescent="0.2">
      <c r="A88" s="32"/>
      <c r="B88" s="137"/>
      <c r="C88" s="138" t="s">
        <v>78</v>
      </c>
      <c r="D88" s="138" t="s">
        <v>159</v>
      </c>
      <c r="E88" s="139" t="s">
        <v>1940</v>
      </c>
      <c r="F88" s="140" t="s">
        <v>1941</v>
      </c>
      <c r="G88" s="141" t="s">
        <v>231</v>
      </c>
      <c r="H88" s="142">
        <v>85</v>
      </c>
      <c r="I88" s="143"/>
      <c r="J88" s="144">
        <f t="shared" ref="J88:J114" si="0">ROUND(I88*H88,2)</f>
        <v>0</v>
      </c>
      <c r="K88" s="140" t="s">
        <v>3</v>
      </c>
      <c r="L88" s="213"/>
      <c r="M88" s="145"/>
      <c r="N88" s="222" t="s">
        <v>42</v>
      </c>
      <c r="O88" s="53"/>
      <c r="P88" s="223">
        <f>O88*H88</f>
        <v>0</v>
      </c>
      <c r="Q88" s="223">
        <v>0</v>
      </c>
      <c r="R88" s="223">
        <f>Q88*H88</f>
        <v>0</v>
      </c>
      <c r="S88" s="223">
        <v>0</v>
      </c>
      <c r="T88" s="224">
        <f>S88*H88</f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164</v>
      </c>
      <c r="AT88" s="149" t="s">
        <v>159</v>
      </c>
      <c r="AU88" s="149" t="s">
        <v>78</v>
      </c>
      <c r="AY88" s="17" t="s">
        <v>157</v>
      </c>
      <c r="BE88" s="150">
        <f t="shared" ref="BE88:BE114" si="1">IF(N88="základní",J88,0)</f>
        <v>0</v>
      </c>
      <c r="BF88" s="226">
        <f>IF(N88="snížená",J88,0)</f>
        <v>0</v>
      </c>
      <c r="BG88" s="150">
        <f t="shared" ref="BG88:BG114" si="2">IF(N88="zákl. přenesená",J88,0)</f>
        <v>0</v>
      </c>
      <c r="BH88" s="150">
        <f t="shared" ref="BH88:BH114" si="3">IF(N88="sníž. přenesená",J88,0)</f>
        <v>0</v>
      </c>
      <c r="BI88" s="150">
        <f t="shared" ref="BI88:BI114" si="4">IF(N88="nulová",J88,0)</f>
        <v>0</v>
      </c>
      <c r="BJ88" s="17" t="s">
        <v>92</v>
      </c>
      <c r="BK88" s="150">
        <f t="shared" ref="BK88:BK114" si="5">ROUND(I88*H88,2)</f>
        <v>0</v>
      </c>
      <c r="BL88" s="17" t="s">
        <v>164</v>
      </c>
      <c r="BM88" s="149" t="s">
        <v>92</v>
      </c>
    </row>
    <row r="89" spans="1:65" s="14" customFormat="1" hidden="1" x14ac:dyDescent="0.2">
      <c r="B89" s="164"/>
      <c r="D89" s="157" t="s">
        <v>168</v>
      </c>
      <c r="E89" s="165" t="s">
        <v>3</v>
      </c>
      <c r="F89" s="198" t="s">
        <v>3094</v>
      </c>
      <c r="I89" s="168"/>
      <c r="L89" s="164"/>
      <c r="M89" s="169"/>
      <c r="N89" s="170"/>
      <c r="O89" s="170"/>
      <c r="P89" s="170"/>
      <c r="Q89" s="170"/>
      <c r="R89" s="170"/>
      <c r="S89" s="170"/>
      <c r="T89" s="171"/>
      <c r="AT89" s="165" t="s">
        <v>168</v>
      </c>
      <c r="AU89" s="165" t="s">
        <v>92</v>
      </c>
      <c r="AV89" s="14" t="s">
        <v>92</v>
      </c>
      <c r="AW89" s="14" t="s">
        <v>32</v>
      </c>
      <c r="AX89" s="14" t="s">
        <v>78</v>
      </c>
      <c r="AY89" s="165" t="s">
        <v>157</v>
      </c>
    </row>
    <row r="90" spans="1:65" s="2" customFormat="1" ht="16.5" customHeight="1" x14ac:dyDescent="0.2">
      <c r="A90" s="32"/>
      <c r="B90" s="137"/>
      <c r="C90" s="138" t="s">
        <v>92</v>
      </c>
      <c r="D90" s="138" t="s">
        <v>159</v>
      </c>
      <c r="E90" s="139" t="s">
        <v>1942</v>
      </c>
      <c r="F90" s="140" t="s">
        <v>1943</v>
      </c>
      <c r="G90" s="141" t="s">
        <v>231</v>
      </c>
      <c r="H90" s="142">
        <v>250</v>
      </c>
      <c r="I90" s="143"/>
      <c r="J90" s="144">
        <f t="shared" si="0"/>
        <v>0</v>
      </c>
      <c r="K90" s="140" t="s">
        <v>3</v>
      </c>
      <c r="L90" s="213"/>
      <c r="M90" s="145"/>
      <c r="N90" s="222" t="s">
        <v>42</v>
      </c>
      <c r="O90" s="53"/>
      <c r="P90" s="223">
        <f>O90*H90</f>
        <v>0</v>
      </c>
      <c r="Q90" s="223">
        <v>0</v>
      </c>
      <c r="R90" s="223">
        <f>Q90*H90</f>
        <v>0</v>
      </c>
      <c r="S90" s="223">
        <v>0</v>
      </c>
      <c r="T90" s="224">
        <f>S90*H90</f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164</v>
      </c>
      <c r="AT90" s="149" t="s">
        <v>159</v>
      </c>
      <c r="AU90" s="149" t="s">
        <v>78</v>
      </c>
      <c r="AY90" s="17" t="s">
        <v>157</v>
      </c>
      <c r="BE90" s="150">
        <f t="shared" si="1"/>
        <v>0</v>
      </c>
      <c r="BF90" s="226">
        <f>IF(N90="snížená",J90,0)</f>
        <v>0</v>
      </c>
      <c r="BG90" s="150">
        <f t="shared" si="2"/>
        <v>0</v>
      </c>
      <c r="BH90" s="150">
        <f t="shared" si="3"/>
        <v>0</v>
      </c>
      <c r="BI90" s="150">
        <f t="shared" si="4"/>
        <v>0</v>
      </c>
      <c r="BJ90" s="17" t="s">
        <v>92</v>
      </c>
      <c r="BK90" s="150">
        <f t="shared" si="5"/>
        <v>0</v>
      </c>
      <c r="BL90" s="17" t="s">
        <v>164</v>
      </c>
      <c r="BM90" s="149" t="s">
        <v>164</v>
      </c>
    </row>
    <row r="91" spans="1:65" s="209" customFormat="1" ht="16.5" hidden="1" customHeight="1" x14ac:dyDescent="0.2">
      <c r="A91" s="211"/>
      <c r="B91" s="215"/>
      <c r="C91" s="14"/>
      <c r="D91" s="157" t="s">
        <v>168</v>
      </c>
      <c r="E91" s="165" t="s">
        <v>3</v>
      </c>
      <c r="F91" s="198" t="s">
        <v>3095</v>
      </c>
      <c r="G91" s="14"/>
      <c r="H91" s="14"/>
      <c r="I91" s="168"/>
      <c r="J91" s="14"/>
      <c r="K91" s="14"/>
      <c r="L91" s="213"/>
      <c r="M91" s="145"/>
      <c r="N91" s="222"/>
      <c r="O91" s="53"/>
      <c r="P91" s="223"/>
      <c r="Q91" s="223"/>
      <c r="R91" s="223"/>
      <c r="S91" s="223"/>
      <c r="T91" s="224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R91" s="225"/>
      <c r="AT91" s="225"/>
      <c r="AU91" s="225"/>
      <c r="AY91" s="210"/>
      <c r="BE91" s="226"/>
      <c r="BF91" s="226"/>
      <c r="BG91" s="226"/>
      <c r="BH91" s="226"/>
      <c r="BI91" s="226"/>
      <c r="BJ91" s="210"/>
      <c r="BK91" s="226"/>
      <c r="BL91" s="210"/>
      <c r="BM91" s="225"/>
    </row>
    <row r="92" spans="1:65" s="2" customFormat="1" ht="16.5" customHeight="1" x14ac:dyDescent="0.2">
      <c r="A92" s="32"/>
      <c r="B92" s="137"/>
      <c r="C92" s="138" t="s">
        <v>177</v>
      </c>
      <c r="D92" s="138" t="s">
        <v>159</v>
      </c>
      <c r="E92" s="139" t="s">
        <v>1944</v>
      </c>
      <c r="F92" s="140" t="s">
        <v>1945</v>
      </c>
      <c r="G92" s="141" t="s">
        <v>231</v>
      </c>
      <c r="H92" s="142">
        <v>12</v>
      </c>
      <c r="I92" s="143"/>
      <c r="J92" s="144">
        <f t="shared" si="0"/>
        <v>0</v>
      </c>
      <c r="K92" s="140" t="s">
        <v>3</v>
      </c>
      <c r="L92" s="213"/>
      <c r="M92" s="145"/>
      <c r="N92" s="222" t="s">
        <v>42</v>
      </c>
      <c r="O92" s="53"/>
      <c r="P92" s="223">
        <f>O92*H92</f>
        <v>0</v>
      </c>
      <c r="Q92" s="223">
        <v>0</v>
      </c>
      <c r="R92" s="223">
        <f>Q92*H92</f>
        <v>0</v>
      </c>
      <c r="S92" s="223">
        <v>0</v>
      </c>
      <c r="T92" s="224">
        <f>S92*H92</f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164</v>
      </c>
      <c r="AT92" s="149" t="s">
        <v>159</v>
      </c>
      <c r="AU92" s="149" t="s">
        <v>78</v>
      </c>
      <c r="AY92" s="17" t="s">
        <v>157</v>
      </c>
      <c r="BE92" s="150">
        <f t="shared" si="1"/>
        <v>0</v>
      </c>
      <c r="BF92" s="226">
        <f>IF(N92="snížená",J92,0)</f>
        <v>0</v>
      </c>
      <c r="BG92" s="150">
        <f t="shared" si="2"/>
        <v>0</v>
      </c>
      <c r="BH92" s="150">
        <f t="shared" si="3"/>
        <v>0</v>
      </c>
      <c r="BI92" s="150">
        <f t="shared" si="4"/>
        <v>0</v>
      </c>
      <c r="BJ92" s="17" t="s">
        <v>92</v>
      </c>
      <c r="BK92" s="150">
        <f t="shared" si="5"/>
        <v>0</v>
      </c>
      <c r="BL92" s="17" t="s">
        <v>164</v>
      </c>
      <c r="BM92" s="149" t="s">
        <v>194</v>
      </c>
    </row>
    <row r="93" spans="1:65" s="209" customFormat="1" ht="16.5" hidden="1" customHeight="1" x14ac:dyDescent="0.2">
      <c r="A93" s="211"/>
      <c r="B93" s="215"/>
      <c r="C93" s="14"/>
      <c r="D93" s="157" t="s">
        <v>168</v>
      </c>
      <c r="E93" s="165" t="s">
        <v>3</v>
      </c>
      <c r="F93" s="198" t="s">
        <v>3096</v>
      </c>
      <c r="G93" s="14"/>
      <c r="H93" s="14"/>
      <c r="I93" s="168"/>
      <c r="J93" s="14"/>
      <c r="K93" s="14"/>
      <c r="L93" s="213"/>
      <c r="M93" s="145"/>
      <c r="N93" s="222"/>
      <c r="O93" s="53"/>
      <c r="P93" s="223"/>
      <c r="Q93" s="223"/>
      <c r="R93" s="223"/>
      <c r="S93" s="223"/>
      <c r="T93" s="224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R93" s="225"/>
      <c r="AT93" s="225"/>
      <c r="AU93" s="225"/>
      <c r="AY93" s="210"/>
      <c r="BE93" s="226"/>
      <c r="BF93" s="226">
        <f>IF(N93="snížená",J93,0)</f>
        <v>0</v>
      </c>
      <c r="BG93" s="226"/>
      <c r="BH93" s="226"/>
      <c r="BI93" s="226"/>
      <c r="BJ93" s="210"/>
      <c r="BK93" s="226"/>
      <c r="BL93" s="210"/>
      <c r="BM93" s="225"/>
    </row>
    <row r="94" spans="1:65" s="2" customFormat="1" ht="16.5" customHeight="1" x14ac:dyDescent="0.2">
      <c r="A94" s="32"/>
      <c r="B94" s="137"/>
      <c r="C94" s="138" t="s">
        <v>164</v>
      </c>
      <c r="D94" s="138" t="s">
        <v>159</v>
      </c>
      <c r="E94" s="139" t="s">
        <v>1946</v>
      </c>
      <c r="F94" s="140" t="s">
        <v>1947</v>
      </c>
      <c r="G94" s="141" t="s">
        <v>231</v>
      </c>
      <c r="H94" s="142">
        <v>85</v>
      </c>
      <c r="I94" s="143"/>
      <c r="J94" s="144">
        <f t="shared" si="0"/>
        <v>0</v>
      </c>
      <c r="K94" s="140" t="s">
        <v>3</v>
      </c>
      <c r="L94" s="213"/>
      <c r="M94" s="145"/>
      <c r="N94" s="222" t="s">
        <v>42</v>
      </c>
      <c r="O94" s="53"/>
      <c r="P94" s="223">
        <f>O94*H94</f>
        <v>0</v>
      </c>
      <c r="Q94" s="223">
        <v>0</v>
      </c>
      <c r="R94" s="223">
        <f>Q94*H94</f>
        <v>0</v>
      </c>
      <c r="S94" s="223">
        <v>0</v>
      </c>
      <c r="T94" s="224">
        <f>S94*H94</f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164</v>
      </c>
      <c r="AT94" s="149" t="s">
        <v>159</v>
      </c>
      <c r="AU94" s="149" t="s">
        <v>78</v>
      </c>
      <c r="AY94" s="17" t="s">
        <v>157</v>
      </c>
      <c r="BE94" s="150">
        <f t="shared" si="1"/>
        <v>0</v>
      </c>
      <c r="BF94" s="150">
        <f t="shared" ref="BF94:BF114" si="6">IF(N94="snížená",J94,0)</f>
        <v>0</v>
      </c>
      <c r="BG94" s="150">
        <f t="shared" si="2"/>
        <v>0</v>
      </c>
      <c r="BH94" s="150">
        <f t="shared" si="3"/>
        <v>0</v>
      </c>
      <c r="BI94" s="150">
        <f t="shared" si="4"/>
        <v>0</v>
      </c>
      <c r="BJ94" s="17" t="s">
        <v>92</v>
      </c>
      <c r="BK94" s="150">
        <f t="shared" si="5"/>
        <v>0</v>
      </c>
      <c r="BL94" s="17" t="s">
        <v>164</v>
      </c>
      <c r="BM94" s="149" t="s">
        <v>207</v>
      </c>
    </row>
    <row r="95" spans="1:65" s="209" customFormat="1" ht="16.5" hidden="1" customHeight="1" x14ac:dyDescent="0.2">
      <c r="A95" s="211"/>
      <c r="B95" s="215"/>
      <c r="C95" s="14"/>
      <c r="D95" s="157" t="s">
        <v>168</v>
      </c>
      <c r="E95" s="165" t="s">
        <v>3</v>
      </c>
      <c r="F95" s="198" t="s">
        <v>3097</v>
      </c>
      <c r="G95" s="14"/>
      <c r="H95" s="14"/>
      <c r="I95" s="168"/>
      <c r="J95" s="14"/>
      <c r="K95" s="14"/>
      <c r="L95" s="213"/>
      <c r="M95" s="145"/>
      <c r="N95" s="222"/>
      <c r="O95" s="53"/>
      <c r="P95" s="223"/>
      <c r="Q95" s="223"/>
      <c r="R95" s="223"/>
      <c r="S95" s="223"/>
      <c r="T95" s="224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R95" s="225"/>
      <c r="AT95" s="225"/>
      <c r="AU95" s="225"/>
      <c r="AY95" s="210"/>
      <c r="BE95" s="226"/>
      <c r="BF95" s="226"/>
      <c r="BG95" s="226"/>
      <c r="BH95" s="226"/>
      <c r="BI95" s="226"/>
      <c r="BJ95" s="210"/>
      <c r="BK95" s="226"/>
      <c r="BL95" s="210"/>
      <c r="BM95" s="225"/>
    </row>
    <row r="96" spans="1:65" s="2" customFormat="1" ht="16.5" customHeight="1" x14ac:dyDescent="0.2">
      <c r="A96" s="32"/>
      <c r="B96" s="137"/>
      <c r="C96" s="138" t="s">
        <v>189</v>
      </c>
      <c r="D96" s="138" t="s">
        <v>159</v>
      </c>
      <c r="E96" s="139" t="s">
        <v>1948</v>
      </c>
      <c r="F96" s="140" t="s">
        <v>1949</v>
      </c>
      <c r="G96" s="141" t="s">
        <v>231</v>
      </c>
      <c r="H96" s="142">
        <v>65</v>
      </c>
      <c r="I96" s="143"/>
      <c r="J96" s="144">
        <f t="shared" si="0"/>
        <v>0</v>
      </c>
      <c r="K96" s="140" t="s">
        <v>3</v>
      </c>
      <c r="L96" s="213"/>
      <c r="M96" s="145"/>
      <c r="N96" s="222" t="s">
        <v>42</v>
      </c>
      <c r="O96" s="53"/>
      <c r="P96" s="223">
        <f>O96*H96</f>
        <v>0</v>
      </c>
      <c r="Q96" s="223">
        <v>0</v>
      </c>
      <c r="R96" s="223">
        <f>Q96*H96</f>
        <v>0</v>
      </c>
      <c r="S96" s="223">
        <v>0</v>
      </c>
      <c r="T96" s="224">
        <f>S96*H96</f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164</v>
      </c>
      <c r="AT96" s="149" t="s">
        <v>159</v>
      </c>
      <c r="AU96" s="149" t="s">
        <v>78</v>
      </c>
      <c r="AY96" s="17" t="s">
        <v>157</v>
      </c>
      <c r="BE96" s="150">
        <f t="shared" si="1"/>
        <v>0</v>
      </c>
      <c r="BF96" s="150">
        <f t="shared" si="6"/>
        <v>0</v>
      </c>
      <c r="BG96" s="150">
        <f t="shared" si="2"/>
        <v>0</v>
      </c>
      <c r="BH96" s="150">
        <f t="shared" si="3"/>
        <v>0</v>
      </c>
      <c r="BI96" s="150">
        <f t="shared" si="4"/>
        <v>0</v>
      </c>
      <c r="BJ96" s="17" t="s">
        <v>92</v>
      </c>
      <c r="BK96" s="150">
        <f t="shared" si="5"/>
        <v>0</v>
      </c>
      <c r="BL96" s="17" t="s">
        <v>164</v>
      </c>
      <c r="BM96" s="149" t="s">
        <v>221</v>
      </c>
    </row>
    <row r="97" spans="1:65" s="209" customFormat="1" ht="16.5" hidden="1" customHeight="1" x14ac:dyDescent="0.2">
      <c r="A97" s="211"/>
      <c r="B97" s="215"/>
      <c r="C97" s="14"/>
      <c r="D97" s="157" t="s">
        <v>168</v>
      </c>
      <c r="E97" s="165" t="s">
        <v>3</v>
      </c>
      <c r="F97" s="198" t="s">
        <v>3098</v>
      </c>
      <c r="G97" s="14"/>
      <c r="H97" s="14"/>
      <c r="I97" s="168"/>
      <c r="J97" s="14"/>
      <c r="K97" s="14"/>
      <c r="L97" s="213"/>
      <c r="M97" s="145"/>
      <c r="N97" s="222"/>
      <c r="O97" s="53"/>
      <c r="P97" s="223"/>
      <c r="Q97" s="223"/>
      <c r="R97" s="223"/>
      <c r="S97" s="223"/>
      <c r="T97" s="224"/>
      <c r="U97" s="211"/>
      <c r="V97" s="211"/>
      <c r="W97" s="211"/>
      <c r="X97" s="211"/>
      <c r="Y97" s="211"/>
      <c r="Z97" s="211"/>
      <c r="AA97" s="211"/>
      <c r="AB97" s="211"/>
      <c r="AC97" s="211"/>
      <c r="AD97" s="211"/>
      <c r="AE97" s="211"/>
      <c r="AR97" s="225"/>
      <c r="AT97" s="225"/>
      <c r="AU97" s="225"/>
      <c r="AY97" s="210"/>
      <c r="BE97" s="226"/>
      <c r="BF97" s="226"/>
      <c r="BG97" s="226"/>
      <c r="BH97" s="226"/>
      <c r="BI97" s="226"/>
      <c r="BJ97" s="210"/>
      <c r="BK97" s="226"/>
      <c r="BL97" s="210"/>
      <c r="BM97" s="225"/>
    </row>
    <row r="98" spans="1:65" s="2" customFormat="1" ht="16.5" customHeight="1" x14ac:dyDescent="0.2">
      <c r="A98" s="32"/>
      <c r="B98" s="137"/>
      <c r="C98" s="138" t="s">
        <v>194</v>
      </c>
      <c r="D98" s="138" t="s">
        <v>159</v>
      </c>
      <c r="E98" s="139" t="s">
        <v>1950</v>
      </c>
      <c r="F98" s="140" t="s">
        <v>1951</v>
      </c>
      <c r="G98" s="141" t="s">
        <v>231</v>
      </c>
      <c r="H98" s="142">
        <v>8</v>
      </c>
      <c r="I98" s="143"/>
      <c r="J98" s="144">
        <f t="shared" si="0"/>
        <v>0</v>
      </c>
      <c r="K98" s="140" t="s">
        <v>3</v>
      </c>
      <c r="L98" s="213"/>
      <c r="M98" s="145"/>
      <c r="N98" s="222" t="s">
        <v>42</v>
      </c>
      <c r="O98" s="53"/>
      <c r="P98" s="223">
        <f>O98*H98</f>
        <v>0</v>
      </c>
      <c r="Q98" s="223">
        <v>0</v>
      </c>
      <c r="R98" s="223">
        <f>Q98*H98</f>
        <v>0</v>
      </c>
      <c r="S98" s="223">
        <v>0</v>
      </c>
      <c r="T98" s="224">
        <f>S98*H98</f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164</v>
      </c>
      <c r="AT98" s="149" t="s">
        <v>159</v>
      </c>
      <c r="AU98" s="149" t="s">
        <v>78</v>
      </c>
      <c r="AY98" s="17" t="s">
        <v>157</v>
      </c>
      <c r="BE98" s="150">
        <f t="shared" si="1"/>
        <v>0</v>
      </c>
      <c r="BF98" s="150">
        <f t="shared" si="6"/>
        <v>0</v>
      </c>
      <c r="BG98" s="150">
        <f t="shared" si="2"/>
        <v>0</v>
      </c>
      <c r="BH98" s="150">
        <f t="shared" si="3"/>
        <v>0</v>
      </c>
      <c r="BI98" s="150">
        <f t="shared" si="4"/>
        <v>0</v>
      </c>
      <c r="BJ98" s="17" t="s">
        <v>92</v>
      </c>
      <c r="BK98" s="150">
        <f t="shared" si="5"/>
        <v>0</v>
      </c>
      <c r="BL98" s="17" t="s">
        <v>164</v>
      </c>
      <c r="BM98" s="149" t="s">
        <v>235</v>
      </c>
    </row>
    <row r="99" spans="1:65" s="209" customFormat="1" ht="16.5" hidden="1" customHeight="1" x14ac:dyDescent="0.2">
      <c r="A99" s="211"/>
      <c r="B99" s="215"/>
      <c r="C99" s="14"/>
      <c r="D99" s="157" t="s">
        <v>168</v>
      </c>
      <c r="E99" s="165" t="s">
        <v>3</v>
      </c>
      <c r="F99" s="198" t="s">
        <v>3099</v>
      </c>
      <c r="G99" s="14"/>
      <c r="H99" s="14"/>
      <c r="I99" s="168"/>
      <c r="J99" s="14"/>
      <c r="K99" s="14"/>
      <c r="L99" s="213"/>
      <c r="M99" s="145"/>
      <c r="N99" s="222"/>
      <c r="O99" s="53"/>
      <c r="P99" s="223"/>
      <c r="Q99" s="223"/>
      <c r="R99" s="223"/>
      <c r="S99" s="223"/>
      <c r="T99" s="224"/>
      <c r="U99" s="211"/>
      <c r="V99" s="211"/>
      <c r="W99" s="211"/>
      <c r="X99" s="211"/>
      <c r="Y99" s="211"/>
      <c r="Z99" s="211"/>
      <c r="AA99" s="211"/>
      <c r="AB99" s="211"/>
      <c r="AC99" s="211"/>
      <c r="AD99" s="211"/>
      <c r="AE99" s="211"/>
      <c r="AR99" s="225"/>
      <c r="AT99" s="225"/>
      <c r="AU99" s="225"/>
      <c r="AY99" s="210"/>
      <c r="BE99" s="226"/>
      <c r="BF99" s="226"/>
      <c r="BG99" s="226"/>
      <c r="BH99" s="226"/>
      <c r="BI99" s="226"/>
      <c r="BJ99" s="210"/>
      <c r="BK99" s="226"/>
      <c r="BL99" s="210"/>
      <c r="BM99" s="225"/>
    </row>
    <row r="100" spans="1:65" s="2" customFormat="1" ht="16.5" customHeight="1" x14ac:dyDescent="0.2">
      <c r="A100" s="32"/>
      <c r="B100" s="137"/>
      <c r="C100" s="138" t="s">
        <v>201</v>
      </c>
      <c r="D100" s="138" t="s">
        <v>159</v>
      </c>
      <c r="E100" s="139" t="s">
        <v>1952</v>
      </c>
      <c r="F100" s="140" t="s">
        <v>1953</v>
      </c>
      <c r="G100" s="141" t="s">
        <v>777</v>
      </c>
      <c r="H100" s="142">
        <v>2</v>
      </c>
      <c r="I100" s="143"/>
      <c r="J100" s="144">
        <f t="shared" si="0"/>
        <v>0</v>
      </c>
      <c r="K100" s="140" t="s">
        <v>3</v>
      </c>
      <c r="L100" s="213"/>
      <c r="M100" s="145"/>
      <c r="N100" s="222" t="s">
        <v>42</v>
      </c>
      <c r="O100" s="53"/>
      <c r="P100" s="223">
        <f>O100*H100</f>
        <v>0</v>
      </c>
      <c r="Q100" s="223">
        <v>0</v>
      </c>
      <c r="R100" s="223">
        <f>Q100*H100</f>
        <v>0</v>
      </c>
      <c r="S100" s="223">
        <v>0</v>
      </c>
      <c r="T100" s="224">
        <f>S100*H100</f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164</v>
      </c>
      <c r="AT100" s="149" t="s">
        <v>159</v>
      </c>
      <c r="AU100" s="149" t="s">
        <v>78</v>
      </c>
      <c r="AY100" s="17" t="s">
        <v>157</v>
      </c>
      <c r="BE100" s="150">
        <f t="shared" si="1"/>
        <v>0</v>
      </c>
      <c r="BF100" s="150">
        <f t="shared" si="6"/>
        <v>0</v>
      </c>
      <c r="BG100" s="150">
        <f t="shared" si="2"/>
        <v>0</v>
      </c>
      <c r="BH100" s="150">
        <f t="shared" si="3"/>
        <v>0</v>
      </c>
      <c r="BI100" s="150">
        <f t="shared" si="4"/>
        <v>0</v>
      </c>
      <c r="BJ100" s="17" t="s">
        <v>92</v>
      </c>
      <c r="BK100" s="150">
        <f t="shared" si="5"/>
        <v>0</v>
      </c>
      <c r="BL100" s="17" t="s">
        <v>164</v>
      </c>
      <c r="BM100" s="149" t="s">
        <v>246</v>
      </c>
    </row>
    <row r="101" spans="1:65" s="209" customFormat="1" ht="16.5" hidden="1" customHeight="1" x14ac:dyDescent="0.2">
      <c r="A101" s="211"/>
      <c r="B101" s="215"/>
      <c r="C101" s="14"/>
      <c r="D101" s="157" t="s">
        <v>168</v>
      </c>
      <c r="E101" s="165" t="s">
        <v>3</v>
      </c>
      <c r="F101" s="198" t="s">
        <v>3079</v>
      </c>
      <c r="G101" s="14"/>
      <c r="H101" s="14"/>
      <c r="I101" s="168"/>
      <c r="J101" s="14"/>
      <c r="K101" s="14"/>
      <c r="L101" s="213"/>
      <c r="M101" s="145"/>
      <c r="N101" s="222"/>
      <c r="O101" s="53"/>
      <c r="P101" s="223"/>
      <c r="Q101" s="223"/>
      <c r="R101" s="223"/>
      <c r="S101" s="223"/>
      <c r="T101" s="224"/>
      <c r="U101" s="211"/>
      <c r="V101" s="211"/>
      <c r="W101" s="211"/>
      <c r="X101" s="211"/>
      <c r="Y101" s="211"/>
      <c r="Z101" s="211"/>
      <c r="AA101" s="211"/>
      <c r="AB101" s="211"/>
      <c r="AC101" s="211"/>
      <c r="AD101" s="211"/>
      <c r="AE101" s="211"/>
      <c r="AR101" s="225"/>
      <c r="AT101" s="225"/>
      <c r="AU101" s="225"/>
      <c r="AY101" s="210"/>
      <c r="BE101" s="226"/>
      <c r="BF101" s="226"/>
      <c r="BG101" s="226"/>
      <c r="BH101" s="226"/>
      <c r="BI101" s="226"/>
      <c r="BJ101" s="210"/>
      <c r="BK101" s="226"/>
      <c r="BL101" s="210"/>
      <c r="BM101" s="225"/>
    </row>
    <row r="102" spans="1:65" s="2" customFormat="1" ht="16.5" customHeight="1" x14ac:dyDescent="0.2">
      <c r="A102" s="32"/>
      <c r="B102" s="137"/>
      <c r="C102" s="138" t="s">
        <v>207</v>
      </c>
      <c r="D102" s="138" t="s">
        <v>159</v>
      </c>
      <c r="E102" s="139" t="s">
        <v>1954</v>
      </c>
      <c r="F102" s="140" t="s">
        <v>1955</v>
      </c>
      <c r="G102" s="141" t="s">
        <v>777</v>
      </c>
      <c r="H102" s="142">
        <v>1</v>
      </c>
      <c r="I102" s="143"/>
      <c r="J102" s="144">
        <f t="shared" si="0"/>
        <v>0</v>
      </c>
      <c r="K102" s="140" t="s">
        <v>3</v>
      </c>
      <c r="L102" s="213"/>
      <c r="M102" s="145"/>
      <c r="N102" s="222" t="s">
        <v>42</v>
      </c>
      <c r="O102" s="53"/>
      <c r="P102" s="223">
        <f>O102*H102</f>
        <v>0</v>
      </c>
      <c r="Q102" s="223">
        <v>0</v>
      </c>
      <c r="R102" s="223">
        <f>Q102*H102</f>
        <v>0</v>
      </c>
      <c r="S102" s="223">
        <v>0</v>
      </c>
      <c r="T102" s="224">
        <f>S102*H102</f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164</v>
      </c>
      <c r="AT102" s="149" t="s">
        <v>159</v>
      </c>
      <c r="AU102" s="149" t="s">
        <v>78</v>
      </c>
      <c r="AY102" s="17" t="s">
        <v>157</v>
      </c>
      <c r="BE102" s="150">
        <f t="shared" si="1"/>
        <v>0</v>
      </c>
      <c r="BF102" s="150">
        <f t="shared" si="6"/>
        <v>0</v>
      </c>
      <c r="BG102" s="150">
        <f t="shared" si="2"/>
        <v>0</v>
      </c>
      <c r="BH102" s="150">
        <f t="shared" si="3"/>
        <v>0</v>
      </c>
      <c r="BI102" s="150">
        <f t="shared" si="4"/>
        <v>0</v>
      </c>
      <c r="BJ102" s="17" t="s">
        <v>92</v>
      </c>
      <c r="BK102" s="150">
        <f t="shared" si="5"/>
        <v>0</v>
      </c>
      <c r="BL102" s="17" t="s">
        <v>164</v>
      </c>
      <c r="BM102" s="149" t="s">
        <v>255</v>
      </c>
    </row>
    <row r="103" spans="1:65" s="209" customFormat="1" ht="16.5" hidden="1" customHeight="1" x14ac:dyDescent="0.2">
      <c r="A103" s="211"/>
      <c r="B103" s="215"/>
      <c r="C103" s="14"/>
      <c r="D103" s="157" t="s">
        <v>168</v>
      </c>
      <c r="E103" s="165" t="s">
        <v>3</v>
      </c>
      <c r="F103" s="198" t="s">
        <v>3079</v>
      </c>
      <c r="G103" s="14"/>
      <c r="H103" s="14"/>
      <c r="I103" s="168"/>
      <c r="J103" s="14"/>
      <c r="K103" s="14"/>
      <c r="L103" s="213"/>
      <c r="M103" s="145"/>
      <c r="N103" s="222"/>
      <c r="O103" s="53"/>
      <c r="P103" s="223"/>
      <c r="Q103" s="223"/>
      <c r="R103" s="223"/>
      <c r="S103" s="223"/>
      <c r="T103" s="224"/>
      <c r="U103" s="211"/>
      <c r="V103" s="211"/>
      <c r="W103" s="211"/>
      <c r="X103" s="211"/>
      <c r="Y103" s="211"/>
      <c r="Z103" s="211"/>
      <c r="AA103" s="211"/>
      <c r="AB103" s="211"/>
      <c r="AC103" s="211"/>
      <c r="AD103" s="211"/>
      <c r="AE103" s="211"/>
      <c r="AR103" s="225"/>
      <c r="AT103" s="225"/>
      <c r="AU103" s="225"/>
      <c r="AY103" s="210"/>
      <c r="BE103" s="226"/>
      <c r="BF103" s="226"/>
      <c r="BG103" s="226"/>
      <c r="BH103" s="226"/>
      <c r="BI103" s="226"/>
      <c r="BJ103" s="210"/>
      <c r="BK103" s="226"/>
      <c r="BL103" s="210"/>
      <c r="BM103" s="225"/>
    </row>
    <row r="104" spans="1:65" s="2" customFormat="1" ht="16.5" customHeight="1" x14ac:dyDescent="0.2">
      <c r="A104" s="32"/>
      <c r="B104" s="137"/>
      <c r="C104" s="138" t="s">
        <v>214</v>
      </c>
      <c r="D104" s="138" t="s">
        <v>159</v>
      </c>
      <c r="E104" s="139" t="s">
        <v>1956</v>
      </c>
      <c r="F104" s="140" t="s">
        <v>1957</v>
      </c>
      <c r="G104" s="141" t="s">
        <v>777</v>
      </c>
      <c r="H104" s="142">
        <v>2</v>
      </c>
      <c r="I104" s="143"/>
      <c r="J104" s="144">
        <f t="shared" si="0"/>
        <v>0</v>
      </c>
      <c r="K104" s="140" t="s">
        <v>3</v>
      </c>
      <c r="L104" s="213"/>
      <c r="M104" s="145"/>
      <c r="N104" s="222" t="s">
        <v>42</v>
      </c>
      <c r="O104" s="53"/>
      <c r="P104" s="223">
        <f>O104*H104</f>
        <v>0</v>
      </c>
      <c r="Q104" s="223">
        <v>0</v>
      </c>
      <c r="R104" s="223">
        <f>Q104*H104</f>
        <v>0</v>
      </c>
      <c r="S104" s="223">
        <v>0</v>
      </c>
      <c r="T104" s="224">
        <f>S104*H104</f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164</v>
      </c>
      <c r="AT104" s="149" t="s">
        <v>159</v>
      </c>
      <c r="AU104" s="149" t="s">
        <v>78</v>
      </c>
      <c r="AY104" s="17" t="s">
        <v>157</v>
      </c>
      <c r="BE104" s="150">
        <f t="shared" si="1"/>
        <v>0</v>
      </c>
      <c r="BF104" s="150">
        <f t="shared" si="6"/>
        <v>0</v>
      </c>
      <c r="BG104" s="150">
        <f t="shared" si="2"/>
        <v>0</v>
      </c>
      <c r="BH104" s="150">
        <f t="shared" si="3"/>
        <v>0</v>
      </c>
      <c r="BI104" s="150">
        <f t="shared" si="4"/>
        <v>0</v>
      </c>
      <c r="BJ104" s="17" t="s">
        <v>92</v>
      </c>
      <c r="BK104" s="150">
        <f t="shared" si="5"/>
        <v>0</v>
      </c>
      <c r="BL104" s="17" t="s">
        <v>164</v>
      </c>
      <c r="BM104" s="149" t="s">
        <v>270</v>
      </c>
    </row>
    <row r="105" spans="1:65" s="209" customFormat="1" ht="16.5" hidden="1" customHeight="1" x14ac:dyDescent="0.2">
      <c r="A105" s="211"/>
      <c r="B105" s="215"/>
      <c r="C105" s="14"/>
      <c r="D105" s="157" t="s">
        <v>168</v>
      </c>
      <c r="E105" s="165" t="s">
        <v>3</v>
      </c>
      <c r="F105" s="198" t="s">
        <v>3079</v>
      </c>
      <c r="G105" s="14"/>
      <c r="H105" s="14"/>
      <c r="I105" s="168"/>
      <c r="J105" s="14"/>
      <c r="K105" s="14"/>
      <c r="L105" s="213"/>
      <c r="M105" s="145"/>
      <c r="N105" s="222"/>
      <c r="O105" s="53"/>
      <c r="P105" s="223"/>
      <c r="Q105" s="223"/>
      <c r="R105" s="223"/>
      <c r="S105" s="223"/>
      <c r="T105" s="224"/>
      <c r="U105" s="211"/>
      <c r="V105" s="211"/>
      <c r="W105" s="211"/>
      <c r="X105" s="211"/>
      <c r="Y105" s="211"/>
      <c r="Z105" s="211"/>
      <c r="AA105" s="211"/>
      <c r="AB105" s="211"/>
      <c r="AC105" s="211"/>
      <c r="AD105" s="211"/>
      <c r="AE105" s="211"/>
      <c r="AR105" s="225"/>
      <c r="AT105" s="225"/>
      <c r="AU105" s="225"/>
      <c r="AY105" s="210"/>
      <c r="BE105" s="226"/>
      <c r="BF105" s="226"/>
      <c r="BG105" s="226"/>
      <c r="BH105" s="226"/>
      <c r="BI105" s="226"/>
      <c r="BJ105" s="210"/>
      <c r="BK105" s="226"/>
      <c r="BL105" s="210"/>
      <c r="BM105" s="225"/>
    </row>
    <row r="106" spans="1:65" s="2" customFormat="1" ht="16.5" customHeight="1" x14ac:dyDescent="0.2">
      <c r="A106" s="32"/>
      <c r="B106" s="137"/>
      <c r="C106" s="138" t="s">
        <v>221</v>
      </c>
      <c r="D106" s="138" t="s">
        <v>159</v>
      </c>
      <c r="E106" s="139" t="s">
        <v>1958</v>
      </c>
      <c r="F106" s="140" t="s">
        <v>1959</v>
      </c>
      <c r="G106" s="141" t="s">
        <v>777</v>
      </c>
      <c r="H106" s="142">
        <v>3</v>
      </c>
      <c r="I106" s="143"/>
      <c r="J106" s="144">
        <f t="shared" si="0"/>
        <v>0</v>
      </c>
      <c r="K106" s="140" t="s">
        <v>3</v>
      </c>
      <c r="L106" s="213"/>
      <c r="M106" s="145"/>
      <c r="N106" s="222" t="s">
        <v>42</v>
      </c>
      <c r="O106" s="53"/>
      <c r="P106" s="223">
        <f>O106*H106</f>
        <v>0</v>
      </c>
      <c r="Q106" s="223">
        <v>0</v>
      </c>
      <c r="R106" s="223">
        <f>Q106*H106</f>
        <v>0</v>
      </c>
      <c r="S106" s="223">
        <v>0</v>
      </c>
      <c r="T106" s="224">
        <f>S106*H106</f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164</v>
      </c>
      <c r="AT106" s="149" t="s">
        <v>159</v>
      </c>
      <c r="AU106" s="149" t="s">
        <v>78</v>
      </c>
      <c r="AY106" s="17" t="s">
        <v>157</v>
      </c>
      <c r="BE106" s="150">
        <f t="shared" si="1"/>
        <v>0</v>
      </c>
      <c r="BF106" s="150">
        <f t="shared" si="6"/>
        <v>0</v>
      </c>
      <c r="BG106" s="150">
        <f t="shared" si="2"/>
        <v>0</v>
      </c>
      <c r="BH106" s="150">
        <f t="shared" si="3"/>
        <v>0</v>
      </c>
      <c r="BI106" s="150">
        <f t="shared" si="4"/>
        <v>0</v>
      </c>
      <c r="BJ106" s="17" t="s">
        <v>92</v>
      </c>
      <c r="BK106" s="150">
        <f t="shared" si="5"/>
        <v>0</v>
      </c>
      <c r="BL106" s="17" t="s">
        <v>164</v>
      </c>
      <c r="BM106" s="149" t="s">
        <v>283</v>
      </c>
    </row>
    <row r="107" spans="1:65" s="209" customFormat="1" ht="16.5" hidden="1" customHeight="1" x14ac:dyDescent="0.2">
      <c r="A107" s="211"/>
      <c r="B107" s="215"/>
      <c r="C107" s="14"/>
      <c r="D107" s="157" t="s">
        <v>168</v>
      </c>
      <c r="E107" s="165" t="s">
        <v>3</v>
      </c>
      <c r="F107" s="198" t="s">
        <v>3079</v>
      </c>
      <c r="G107" s="14"/>
      <c r="H107" s="14"/>
      <c r="I107" s="168"/>
      <c r="J107" s="14"/>
      <c r="K107" s="14"/>
      <c r="L107" s="213"/>
      <c r="M107" s="145"/>
      <c r="N107" s="222"/>
      <c r="O107" s="53"/>
      <c r="P107" s="223"/>
      <c r="Q107" s="223"/>
      <c r="R107" s="223"/>
      <c r="S107" s="223"/>
      <c r="T107" s="224"/>
      <c r="U107" s="211"/>
      <c r="V107" s="211"/>
      <c r="W107" s="211"/>
      <c r="X107" s="211"/>
      <c r="Y107" s="211"/>
      <c r="Z107" s="211"/>
      <c r="AA107" s="211"/>
      <c r="AB107" s="211"/>
      <c r="AC107" s="211"/>
      <c r="AD107" s="211"/>
      <c r="AE107" s="211"/>
      <c r="AR107" s="225"/>
      <c r="AT107" s="225"/>
      <c r="AU107" s="225"/>
      <c r="AY107" s="210"/>
      <c r="BE107" s="226"/>
      <c r="BF107" s="226"/>
      <c r="BG107" s="226"/>
      <c r="BH107" s="226"/>
      <c r="BI107" s="226"/>
      <c r="BJ107" s="210"/>
      <c r="BK107" s="226"/>
      <c r="BL107" s="210"/>
      <c r="BM107" s="225"/>
    </row>
    <row r="108" spans="1:65" s="2" customFormat="1" ht="16.5" customHeight="1" x14ac:dyDescent="0.2">
      <c r="A108" s="32"/>
      <c r="B108" s="137"/>
      <c r="C108" s="138" t="s">
        <v>228</v>
      </c>
      <c r="D108" s="138" t="s">
        <v>159</v>
      </c>
      <c r="E108" s="139" t="s">
        <v>1960</v>
      </c>
      <c r="F108" s="140" t="s">
        <v>1961</v>
      </c>
      <c r="G108" s="141" t="s">
        <v>777</v>
      </c>
      <c r="H108" s="142">
        <v>5</v>
      </c>
      <c r="I108" s="143"/>
      <c r="J108" s="144">
        <f t="shared" si="0"/>
        <v>0</v>
      </c>
      <c r="K108" s="140" t="s">
        <v>3</v>
      </c>
      <c r="L108" s="213"/>
      <c r="M108" s="145"/>
      <c r="N108" s="222" t="s">
        <v>42</v>
      </c>
      <c r="O108" s="53"/>
      <c r="P108" s="223">
        <f>O108*H108</f>
        <v>0</v>
      </c>
      <c r="Q108" s="223">
        <v>0</v>
      </c>
      <c r="R108" s="223">
        <f>Q108*H108</f>
        <v>0</v>
      </c>
      <c r="S108" s="223">
        <v>0</v>
      </c>
      <c r="T108" s="224">
        <f>S108*H108</f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164</v>
      </c>
      <c r="AT108" s="149" t="s">
        <v>159</v>
      </c>
      <c r="AU108" s="149" t="s">
        <v>78</v>
      </c>
      <c r="AY108" s="17" t="s">
        <v>157</v>
      </c>
      <c r="BE108" s="150">
        <f t="shared" si="1"/>
        <v>0</v>
      </c>
      <c r="BF108" s="150">
        <f t="shared" si="6"/>
        <v>0</v>
      </c>
      <c r="BG108" s="150">
        <f t="shared" si="2"/>
        <v>0</v>
      </c>
      <c r="BH108" s="150">
        <f t="shared" si="3"/>
        <v>0</v>
      </c>
      <c r="BI108" s="150">
        <f t="shared" si="4"/>
        <v>0</v>
      </c>
      <c r="BJ108" s="17" t="s">
        <v>92</v>
      </c>
      <c r="BK108" s="150">
        <f t="shared" si="5"/>
        <v>0</v>
      </c>
      <c r="BL108" s="17" t="s">
        <v>164</v>
      </c>
      <c r="BM108" s="149" t="s">
        <v>295</v>
      </c>
    </row>
    <row r="109" spans="1:65" s="209" customFormat="1" ht="16.5" hidden="1" customHeight="1" x14ac:dyDescent="0.2">
      <c r="A109" s="211"/>
      <c r="B109" s="215"/>
      <c r="C109" s="14"/>
      <c r="D109" s="157" t="s">
        <v>168</v>
      </c>
      <c r="E109" s="165" t="s">
        <v>3</v>
      </c>
      <c r="F109" s="198" t="s">
        <v>3079</v>
      </c>
      <c r="G109" s="14"/>
      <c r="H109" s="14"/>
      <c r="I109" s="168"/>
      <c r="J109" s="14"/>
      <c r="K109" s="14"/>
      <c r="L109" s="213"/>
      <c r="M109" s="145"/>
      <c r="N109" s="222"/>
      <c r="O109" s="53"/>
      <c r="P109" s="223"/>
      <c r="Q109" s="223"/>
      <c r="R109" s="223"/>
      <c r="S109" s="223"/>
      <c r="T109" s="224"/>
      <c r="U109" s="211"/>
      <c r="V109" s="211"/>
      <c r="W109" s="211"/>
      <c r="X109" s="211"/>
      <c r="Y109" s="211"/>
      <c r="Z109" s="211"/>
      <c r="AA109" s="211"/>
      <c r="AB109" s="211"/>
      <c r="AC109" s="211"/>
      <c r="AD109" s="211"/>
      <c r="AE109" s="211"/>
      <c r="AR109" s="225"/>
      <c r="AT109" s="225"/>
      <c r="AU109" s="225"/>
      <c r="AY109" s="210"/>
      <c r="BE109" s="226"/>
      <c r="BF109" s="226"/>
      <c r="BG109" s="226"/>
      <c r="BH109" s="226"/>
      <c r="BI109" s="226"/>
      <c r="BJ109" s="210"/>
      <c r="BK109" s="226"/>
      <c r="BL109" s="210"/>
      <c r="BM109" s="225"/>
    </row>
    <row r="110" spans="1:65" s="2" customFormat="1" ht="16.5" customHeight="1" x14ac:dyDescent="0.2">
      <c r="A110" s="32"/>
      <c r="B110" s="137"/>
      <c r="C110" s="138" t="s">
        <v>235</v>
      </c>
      <c r="D110" s="138" t="s">
        <v>159</v>
      </c>
      <c r="E110" s="139" t="s">
        <v>1962</v>
      </c>
      <c r="F110" s="140" t="s">
        <v>1963</v>
      </c>
      <c r="G110" s="141" t="s">
        <v>231</v>
      </c>
      <c r="H110" s="142">
        <v>285</v>
      </c>
      <c r="I110" s="143"/>
      <c r="J110" s="144">
        <f t="shared" si="0"/>
        <v>0</v>
      </c>
      <c r="K110" s="140" t="s">
        <v>3</v>
      </c>
      <c r="L110" s="213"/>
      <c r="M110" s="145"/>
      <c r="N110" s="222" t="s">
        <v>42</v>
      </c>
      <c r="O110" s="53"/>
      <c r="P110" s="223">
        <f>O110*H110</f>
        <v>0</v>
      </c>
      <c r="Q110" s="223">
        <v>0</v>
      </c>
      <c r="R110" s="223">
        <f>Q110*H110</f>
        <v>0</v>
      </c>
      <c r="S110" s="223">
        <v>0</v>
      </c>
      <c r="T110" s="224">
        <f>S110*H110</f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164</v>
      </c>
      <c r="AT110" s="149" t="s">
        <v>159</v>
      </c>
      <c r="AU110" s="149" t="s">
        <v>78</v>
      </c>
      <c r="AY110" s="17" t="s">
        <v>157</v>
      </c>
      <c r="BE110" s="150">
        <f t="shared" si="1"/>
        <v>0</v>
      </c>
      <c r="BF110" s="150">
        <f t="shared" si="6"/>
        <v>0</v>
      </c>
      <c r="BG110" s="150">
        <f t="shared" si="2"/>
        <v>0</v>
      </c>
      <c r="BH110" s="150">
        <f t="shared" si="3"/>
        <v>0</v>
      </c>
      <c r="BI110" s="150">
        <f t="shared" si="4"/>
        <v>0</v>
      </c>
      <c r="BJ110" s="17" t="s">
        <v>92</v>
      </c>
      <c r="BK110" s="150">
        <f t="shared" si="5"/>
        <v>0</v>
      </c>
      <c r="BL110" s="17" t="s">
        <v>164</v>
      </c>
      <c r="BM110" s="149" t="s">
        <v>306</v>
      </c>
    </row>
    <row r="111" spans="1:65" s="209" customFormat="1" ht="16.5" hidden="1" customHeight="1" x14ac:dyDescent="0.2">
      <c r="A111" s="211"/>
      <c r="B111" s="215"/>
      <c r="C111" s="14"/>
      <c r="D111" s="157" t="s">
        <v>168</v>
      </c>
      <c r="E111" s="165" t="s">
        <v>3</v>
      </c>
      <c r="F111" s="198" t="s">
        <v>3100</v>
      </c>
      <c r="G111" s="14"/>
      <c r="H111" s="14"/>
      <c r="I111" s="168"/>
      <c r="J111" s="14"/>
      <c r="K111" s="14"/>
      <c r="L111" s="213"/>
      <c r="M111" s="145"/>
      <c r="N111" s="222"/>
      <c r="O111" s="53"/>
      <c r="P111" s="223"/>
      <c r="Q111" s="223"/>
      <c r="R111" s="223"/>
      <c r="S111" s="223"/>
      <c r="T111" s="224"/>
      <c r="U111" s="211"/>
      <c r="V111" s="211"/>
      <c r="W111" s="211"/>
      <c r="X111" s="211"/>
      <c r="Y111" s="211"/>
      <c r="Z111" s="211"/>
      <c r="AA111" s="211"/>
      <c r="AB111" s="211"/>
      <c r="AC111" s="211"/>
      <c r="AD111" s="211"/>
      <c r="AE111" s="211"/>
      <c r="AR111" s="225"/>
      <c r="AT111" s="225"/>
      <c r="AU111" s="225"/>
      <c r="AY111" s="210"/>
      <c r="BE111" s="226"/>
      <c r="BF111" s="226"/>
      <c r="BG111" s="226"/>
      <c r="BH111" s="226"/>
      <c r="BI111" s="226"/>
      <c r="BJ111" s="210"/>
      <c r="BK111" s="226"/>
      <c r="BL111" s="210"/>
      <c r="BM111" s="225"/>
    </row>
    <row r="112" spans="1:65" s="2" customFormat="1" ht="16.5" customHeight="1" x14ac:dyDescent="0.2">
      <c r="A112" s="32"/>
      <c r="B112" s="137"/>
      <c r="C112" s="138" t="s">
        <v>241</v>
      </c>
      <c r="D112" s="138" t="s">
        <v>159</v>
      </c>
      <c r="E112" s="139" t="s">
        <v>1964</v>
      </c>
      <c r="F112" s="140" t="s">
        <v>1965</v>
      </c>
      <c r="G112" s="141" t="s">
        <v>1588</v>
      </c>
      <c r="H112" s="142">
        <v>1.2</v>
      </c>
      <c r="I112" s="143"/>
      <c r="J112" s="144">
        <f t="shared" si="0"/>
        <v>0</v>
      </c>
      <c r="K112" s="140" t="s">
        <v>3</v>
      </c>
      <c r="L112" s="212"/>
      <c r="M112" s="145"/>
      <c r="N112" s="222" t="s">
        <v>42</v>
      </c>
      <c r="O112" s="53"/>
      <c r="P112" s="223">
        <f>O112*H112</f>
        <v>0</v>
      </c>
      <c r="Q112" s="223">
        <v>0</v>
      </c>
      <c r="R112" s="223">
        <f>Q112*H112</f>
        <v>0</v>
      </c>
      <c r="S112" s="223">
        <v>0</v>
      </c>
      <c r="T112" s="224">
        <f>S112*H112</f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164</v>
      </c>
      <c r="AT112" s="149" t="s">
        <v>159</v>
      </c>
      <c r="AU112" s="149" t="s">
        <v>78</v>
      </c>
      <c r="AY112" s="17" t="s">
        <v>157</v>
      </c>
      <c r="BE112" s="150">
        <f t="shared" si="1"/>
        <v>0</v>
      </c>
      <c r="BF112" s="150">
        <f t="shared" si="6"/>
        <v>0</v>
      </c>
      <c r="BG112" s="150">
        <f t="shared" si="2"/>
        <v>0</v>
      </c>
      <c r="BH112" s="150">
        <f t="shared" si="3"/>
        <v>0</v>
      </c>
      <c r="BI112" s="150">
        <f t="shared" si="4"/>
        <v>0</v>
      </c>
      <c r="BJ112" s="17" t="s">
        <v>92</v>
      </c>
      <c r="BK112" s="150">
        <f t="shared" si="5"/>
        <v>0</v>
      </c>
      <c r="BL112" s="17" t="s">
        <v>164</v>
      </c>
      <c r="BM112" s="149" t="s">
        <v>317</v>
      </c>
    </row>
    <row r="113" spans="1:65" s="209" customFormat="1" ht="16.5" hidden="1" customHeight="1" x14ac:dyDescent="0.2">
      <c r="A113" s="211"/>
      <c r="B113" s="215"/>
      <c r="C113" s="14"/>
      <c r="D113" s="157" t="s">
        <v>168</v>
      </c>
      <c r="E113" s="165" t="s">
        <v>3</v>
      </c>
      <c r="F113" s="198">
        <v>0</v>
      </c>
      <c r="G113" s="14"/>
      <c r="H113" s="14"/>
      <c r="I113" s="168"/>
      <c r="J113" s="14"/>
      <c r="K113" s="14"/>
      <c r="L113" s="212"/>
      <c r="M113" s="145"/>
      <c r="N113" s="222"/>
      <c r="O113" s="53"/>
      <c r="P113" s="223"/>
      <c r="Q113" s="223"/>
      <c r="R113" s="223"/>
      <c r="S113" s="223"/>
      <c r="T113" s="224"/>
      <c r="U113" s="211"/>
      <c r="V113" s="211"/>
      <c r="W113" s="211"/>
      <c r="X113" s="211"/>
      <c r="Y113" s="211"/>
      <c r="Z113" s="211"/>
      <c r="AA113" s="211"/>
      <c r="AB113" s="211"/>
      <c r="AC113" s="211"/>
      <c r="AD113" s="211"/>
      <c r="AE113" s="211"/>
      <c r="AR113" s="225"/>
      <c r="AT113" s="225"/>
      <c r="AU113" s="225"/>
      <c r="AY113" s="210"/>
      <c r="BE113" s="226"/>
      <c r="BF113" s="226"/>
      <c r="BG113" s="226"/>
      <c r="BH113" s="226"/>
      <c r="BI113" s="226"/>
      <c r="BJ113" s="210"/>
      <c r="BK113" s="226"/>
      <c r="BL113" s="210"/>
      <c r="BM113" s="225"/>
    </row>
    <row r="114" spans="1:65" s="2" customFormat="1" ht="16.5" customHeight="1" x14ac:dyDescent="0.2">
      <c r="A114" s="32"/>
      <c r="B114" s="137"/>
      <c r="C114" s="138" t="s">
        <v>246</v>
      </c>
      <c r="D114" s="138" t="s">
        <v>159</v>
      </c>
      <c r="E114" s="139" t="s">
        <v>1966</v>
      </c>
      <c r="F114" s="140" t="s">
        <v>1967</v>
      </c>
      <c r="G114" s="141" t="s">
        <v>231</v>
      </c>
      <c r="H114" s="142">
        <v>658</v>
      </c>
      <c r="I114" s="143"/>
      <c r="J114" s="144">
        <f t="shared" si="0"/>
        <v>0</v>
      </c>
      <c r="K114" s="140" t="s">
        <v>3</v>
      </c>
      <c r="L114" s="213"/>
      <c r="M114" s="145"/>
      <c r="N114" s="222" t="s">
        <v>42</v>
      </c>
      <c r="O114" s="53"/>
      <c r="P114" s="223">
        <f>O114*H114</f>
        <v>0</v>
      </c>
      <c r="Q114" s="223">
        <v>0</v>
      </c>
      <c r="R114" s="223">
        <f>Q114*H114</f>
        <v>0</v>
      </c>
      <c r="S114" s="223">
        <v>0</v>
      </c>
      <c r="T114" s="224">
        <f>S114*H114</f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164</v>
      </c>
      <c r="AT114" s="149" t="s">
        <v>159</v>
      </c>
      <c r="AU114" s="149" t="s">
        <v>78</v>
      </c>
      <c r="AY114" s="17" t="s">
        <v>157</v>
      </c>
      <c r="BE114" s="150">
        <f t="shared" si="1"/>
        <v>0</v>
      </c>
      <c r="BF114" s="150">
        <f t="shared" si="6"/>
        <v>0</v>
      </c>
      <c r="BG114" s="150">
        <f t="shared" si="2"/>
        <v>0</v>
      </c>
      <c r="BH114" s="150">
        <f t="shared" si="3"/>
        <v>0</v>
      </c>
      <c r="BI114" s="150">
        <f t="shared" si="4"/>
        <v>0</v>
      </c>
      <c r="BJ114" s="17" t="s">
        <v>92</v>
      </c>
      <c r="BK114" s="150">
        <f t="shared" si="5"/>
        <v>0</v>
      </c>
      <c r="BL114" s="17" t="s">
        <v>164</v>
      </c>
      <c r="BM114" s="149" t="s">
        <v>328</v>
      </c>
    </row>
    <row r="115" spans="1:65" s="209" customFormat="1" ht="16.5" hidden="1" customHeight="1" x14ac:dyDescent="0.2">
      <c r="A115" s="211"/>
      <c r="B115" s="215"/>
      <c r="C115" s="14"/>
      <c r="D115" s="157" t="s">
        <v>168</v>
      </c>
      <c r="E115" s="165" t="s">
        <v>3</v>
      </c>
      <c r="F115" s="198" t="s">
        <v>3101</v>
      </c>
      <c r="G115" s="14"/>
      <c r="H115" s="14"/>
      <c r="I115" s="168"/>
      <c r="J115" s="14"/>
      <c r="K115" s="14"/>
      <c r="L115" s="213"/>
      <c r="M115" s="145"/>
      <c r="N115" s="222"/>
      <c r="O115" s="53"/>
      <c r="P115" s="223"/>
      <c r="Q115" s="223"/>
      <c r="R115" s="223"/>
      <c r="S115" s="223"/>
      <c r="T115" s="224"/>
      <c r="U115" s="211"/>
      <c r="V115" s="211"/>
      <c r="W115" s="211"/>
      <c r="X115" s="211"/>
      <c r="Y115" s="211"/>
      <c r="Z115" s="211"/>
      <c r="AA115" s="211"/>
      <c r="AB115" s="211"/>
      <c r="AC115" s="211"/>
      <c r="AD115" s="211"/>
      <c r="AE115" s="211"/>
      <c r="AR115" s="225"/>
      <c r="AT115" s="225"/>
      <c r="AU115" s="225"/>
      <c r="AY115" s="210"/>
      <c r="BE115" s="226"/>
      <c r="BF115" s="226"/>
      <c r="BG115" s="226"/>
      <c r="BH115" s="226"/>
      <c r="BI115" s="226"/>
      <c r="BJ115" s="210"/>
      <c r="BK115" s="226"/>
      <c r="BL115" s="210"/>
      <c r="BM115" s="225"/>
    </row>
    <row r="116" spans="1:65" s="12" customFormat="1" ht="25.9" hidden="1" customHeight="1" x14ac:dyDescent="0.2">
      <c r="B116" s="124"/>
      <c r="D116" s="125" t="s">
        <v>69</v>
      </c>
      <c r="E116" s="126" t="s">
        <v>92</v>
      </c>
      <c r="F116" s="126" t="s">
        <v>1968</v>
      </c>
      <c r="I116" s="127"/>
      <c r="J116" s="128">
        <f>BK116</f>
        <v>0</v>
      </c>
      <c r="L116" s="214"/>
      <c r="M116" s="129"/>
      <c r="N116" s="130"/>
      <c r="O116" s="130"/>
      <c r="P116" s="131"/>
      <c r="Q116" s="130"/>
      <c r="R116" s="131"/>
      <c r="S116" s="130"/>
      <c r="T116" s="132"/>
      <c r="AR116" s="125" t="s">
        <v>78</v>
      </c>
      <c r="AT116" s="133" t="s">
        <v>69</v>
      </c>
      <c r="AU116" s="133" t="s">
        <v>70</v>
      </c>
      <c r="AY116" s="125" t="s">
        <v>157</v>
      </c>
      <c r="BK116" s="134">
        <f>SUM(BK117:BK127)</f>
        <v>0</v>
      </c>
    </row>
    <row r="117" spans="1:65" s="2" customFormat="1" ht="16.5" customHeight="1" x14ac:dyDescent="0.2">
      <c r="A117" s="32"/>
      <c r="B117" s="137"/>
      <c r="C117" s="138" t="s">
        <v>9</v>
      </c>
      <c r="D117" s="138" t="s">
        <v>159</v>
      </c>
      <c r="E117" s="139" t="s">
        <v>1969</v>
      </c>
      <c r="F117" s="140" t="s">
        <v>1970</v>
      </c>
      <c r="G117" s="141" t="s">
        <v>231</v>
      </c>
      <c r="H117" s="142">
        <v>120</v>
      </c>
      <c r="I117" s="143"/>
      <c r="J117" s="144">
        <f t="shared" ref="J117:J127" si="7">ROUND(I117*H117,2)</f>
        <v>0</v>
      </c>
      <c r="K117" s="140" t="s">
        <v>3</v>
      </c>
      <c r="L117" s="213"/>
      <c r="M117" s="145"/>
      <c r="N117" s="222" t="s">
        <v>42</v>
      </c>
      <c r="O117" s="53"/>
      <c r="P117" s="223">
        <f>O117*H117</f>
        <v>0</v>
      </c>
      <c r="Q117" s="223">
        <v>0</v>
      </c>
      <c r="R117" s="223">
        <f>Q117*H117</f>
        <v>0</v>
      </c>
      <c r="S117" s="223">
        <v>0</v>
      </c>
      <c r="T117" s="224">
        <f>S117*H117</f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164</v>
      </c>
      <c r="AT117" s="149" t="s">
        <v>159</v>
      </c>
      <c r="AU117" s="149" t="s">
        <v>78</v>
      </c>
      <c r="AY117" s="17" t="s">
        <v>157</v>
      </c>
      <c r="BE117" s="150">
        <f t="shared" ref="BE117:BE127" si="8">IF(N117="základní",J117,0)</f>
        <v>0</v>
      </c>
      <c r="BF117" s="150">
        <f t="shared" ref="BF117:BF127" si="9">IF(N117="snížená",J117,0)</f>
        <v>0</v>
      </c>
      <c r="BG117" s="150">
        <f t="shared" ref="BG117:BG127" si="10">IF(N117="zákl. přenesená",J117,0)</f>
        <v>0</v>
      </c>
      <c r="BH117" s="150">
        <f t="shared" ref="BH117:BH127" si="11">IF(N117="sníž. přenesená",J117,0)</f>
        <v>0</v>
      </c>
      <c r="BI117" s="150">
        <f t="shared" ref="BI117:BI127" si="12">IF(N117="nulová",J117,0)</f>
        <v>0</v>
      </c>
      <c r="BJ117" s="17" t="s">
        <v>92</v>
      </c>
      <c r="BK117" s="150">
        <f t="shared" ref="BK117:BK127" si="13">ROUND(I117*H117,2)</f>
        <v>0</v>
      </c>
      <c r="BL117" s="17" t="s">
        <v>164</v>
      </c>
      <c r="BM117" s="149" t="s">
        <v>338</v>
      </c>
    </row>
    <row r="118" spans="1:65" s="209" customFormat="1" ht="16.5" hidden="1" customHeight="1" x14ac:dyDescent="0.2">
      <c r="A118" s="211"/>
      <c r="B118" s="215"/>
      <c r="C118" s="14"/>
      <c r="D118" s="157" t="s">
        <v>168</v>
      </c>
      <c r="E118" s="165" t="s">
        <v>3</v>
      </c>
      <c r="F118" s="198" t="s">
        <v>3102</v>
      </c>
      <c r="G118" s="14"/>
      <c r="H118" s="14"/>
      <c r="I118" s="168"/>
      <c r="J118" s="14"/>
      <c r="K118" s="14"/>
      <c r="L118" s="213"/>
      <c r="M118" s="145"/>
      <c r="N118" s="222"/>
      <c r="O118" s="53"/>
      <c r="P118" s="223"/>
      <c r="Q118" s="223"/>
      <c r="R118" s="223"/>
      <c r="S118" s="223"/>
      <c r="T118" s="224"/>
      <c r="U118" s="211"/>
      <c r="V118" s="211"/>
      <c r="W118" s="211"/>
      <c r="X118" s="211"/>
      <c r="Y118" s="211"/>
      <c r="Z118" s="211"/>
      <c r="AA118" s="211"/>
      <c r="AB118" s="211"/>
      <c r="AC118" s="211"/>
      <c r="AD118" s="211"/>
      <c r="AE118" s="211"/>
      <c r="AR118" s="225"/>
      <c r="AT118" s="225"/>
      <c r="AU118" s="225"/>
      <c r="AY118" s="210"/>
      <c r="BE118" s="226"/>
      <c r="BF118" s="226"/>
      <c r="BG118" s="226"/>
      <c r="BH118" s="226"/>
      <c r="BI118" s="226"/>
      <c r="BJ118" s="210"/>
      <c r="BK118" s="226"/>
      <c r="BL118" s="210"/>
      <c r="BM118" s="225"/>
    </row>
    <row r="119" spans="1:65" s="2" customFormat="1" ht="16.5" customHeight="1" x14ac:dyDescent="0.2">
      <c r="A119" s="32"/>
      <c r="B119" s="137"/>
      <c r="C119" s="138" t="s">
        <v>255</v>
      </c>
      <c r="D119" s="138" t="s">
        <v>159</v>
      </c>
      <c r="E119" s="139" t="s">
        <v>1971</v>
      </c>
      <c r="F119" s="140" t="s">
        <v>1972</v>
      </c>
      <c r="G119" s="141" t="s">
        <v>231</v>
      </c>
      <c r="H119" s="142">
        <v>110</v>
      </c>
      <c r="I119" s="143"/>
      <c r="J119" s="144">
        <f t="shared" si="7"/>
        <v>0</v>
      </c>
      <c r="K119" s="140" t="s">
        <v>3</v>
      </c>
      <c r="L119" s="213"/>
      <c r="M119" s="145"/>
      <c r="N119" s="222" t="s">
        <v>42</v>
      </c>
      <c r="O119" s="53"/>
      <c r="P119" s="223">
        <f>O119*H119</f>
        <v>0</v>
      </c>
      <c r="Q119" s="223">
        <v>0</v>
      </c>
      <c r="R119" s="223">
        <f>Q119*H119</f>
        <v>0</v>
      </c>
      <c r="S119" s="223">
        <v>0</v>
      </c>
      <c r="T119" s="224">
        <f>S119*H119</f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164</v>
      </c>
      <c r="AT119" s="149" t="s">
        <v>159</v>
      </c>
      <c r="AU119" s="149" t="s">
        <v>78</v>
      </c>
      <c r="AY119" s="17" t="s">
        <v>157</v>
      </c>
      <c r="BE119" s="150">
        <f t="shared" si="8"/>
        <v>0</v>
      </c>
      <c r="BF119" s="150">
        <f t="shared" si="9"/>
        <v>0</v>
      </c>
      <c r="BG119" s="150">
        <f t="shared" si="10"/>
        <v>0</v>
      </c>
      <c r="BH119" s="150">
        <f t="shared" si="11"/>
        <v>0</v>
      </c>
      <c r="BI119" s="150">
        <f t="shared" si="12"/>
        <v>0</v>
      </c>
      <c r="BJ119" s="17" t="s">
        <v>92</v>
      </c>
      <c r="BK119" s="150">
        <f t="shared" si="13"/>
        <v>0</v>
      </c>
      <c r="BL119" s="17" t="s">
        <v>164</v>
      </c>
      <c r="BM119" s="149" t="s">
        <v>349</v>
      </c>
    </row>
    <row r="120" spans="1:65" s="209" customFormat="1" ht="16.5" hidden="1" customHeight="1" x14ac:dyDescent="0.2">
      <c r="A120" s="211"/>
      <c r="B120" s="215"/>
      <c r="C120" s="14"/>
      <c r="D120" s="157" t="s">
        <v>168</v>
      </c>
      <c r="E120" s="165" t="s">
        <v>3</v>
      </c>
      <c r="F120" s="198" t="s">
        <v>3103</v>
      </c>
      <c r="G120" s="14"/>
      <c r="H120" s="14"/>
      <c r="I120" s="168"/>
      <c r="J120" s="14"/>
      <c r="K120" s="14"/>
      <c r="L120" s="213"/>
      <c r="M120" s="145"/>
      <c r="N120" s="222"/>
      <c r="O120" s="53"/>
      <c r="P120" s="223"/>
      <c r="Q120" s="223"/>
      <c r="R120" s="223"/>
      <c r="S120" s="223"/>
      <c r="T120" s="224"/>
      <c r="U120" s="211"/>
      <c r="V120" s="211"/>
      <c r="W120" s="211"/>
      <c r="X120" s="211"/>
      <c r="Y120" s="211"/>
      <c r="Z120" s="211"/>
      <c r="AA120" s="211"/>
      <c r="AB120" s="211"/>
      <c r="AC120" s="211"/>
      <c r="AD120" s="211"/>
      <c r="AE120" s="211"/>
      <c r="AR120" s="225"/>
      <c r="AT120" s="225"/>
      <c r="AU120" s="225"/>
      <c r="AY120" s="210"/>
      <c r="BE120" s="226"/>
      <c r="BF120" s="226"/>
      <c r="BG120" s="226"/>
      <c r="BH120" s="226"/>
      <c r="BI120" s="226"/>
      <c r="BJ120" s="210"/>
      <c r="BK120" s="226"/>
      <c r="BL120" s="210"/>
      <c r="BM120" s="225"/>
    </row>
    <row r="121" spans="1:65" s="2" customFormat="1" ht="16.5" customHeight="1" x14ac:dyDescent="0.2">
      <c r="A121" s="32"/>
      <c r="B121" s="137"/>
      <c r="C121" s="138" t="s">
        <v>260</v>
      </c>
      <c r="D121" s="138" t="s">
        <v>159</v>
      </c>
      <c r="E121" s="139" t="s">
        <v>1973</v>
      </c>
      <c r="F121" s="140" t="s">
        <v>1974</v>
      </c>
      <c r="G121" s="141" t="s">
        <v>231</v>
      </c>
      <c r="H121" s="142">
        <v>76</v>
      </c>
      <c r="I121" s="143"/>
      <c r="J121" s="144">
        <f t="shared" si="7"/>
        <v>0</v>
      </c>
      <c r="K121" s="140" t="s">
        <v>3</v>
      </c>
      <c r="L121" s="213"/>
      <c r="M121" s="145"/>
      <c r="N121" s="222" t="s">
        <v>42</v>
      </c>
      <c r="O121" s="53"/>
      <c r="P121" s="223">
        <f>O121*H121</f>
        <v>0</v>
      </c>
      <c r="Q121" s="223">
        <v>0</v>
      </c>
      <c r="R121" s="223">
        <f>Q121*H121</f>
        <v>0</v>
      </c>
      <c r="S121" s="223">
        <v>0</v>
      </c>
      <c r="T121" s="224">
        <f>S121*H121</f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164</v>
      </c>
      <c r="AT121" s="149" t="s">
        <v>159</v>
      </c>
      <c r="AU121" s="149" t="s">
        <v>78</v>
      </c>
      <c r="AY121" s="17" t="s">
        <v>157</v>
      </c>
      <c r="BE121" s="150">
        <f t="shared" si="8"/>
        <v>0</v>
      </c>
      <c r="BF121" s="150">
        <f t="shared" si="9"/>
        <v>0</v>
      </c>
      <c r="BG121" s="150">
        <f t="shared" si="10"/>
        <v>0</v>
      </c>
      <c r="BH121" s="150">
        <f t="shared" si="11"/>
        <v>0</v>
      </c>
      <c r="BI121" s="150">
        <f t="shared" si="12"/>
        <v>0</v>
      </c>
      <c r="BJ121" s="17" t="s">
        <v>92</v>
      </c>
      <c r="BK121" s="150">
        <f t="shared" si="13"/>
        <v>0</v>
      </c>
      <c r="BL121" s="17" t="s">
        <v>164</v>
      </c>
      <c r="BM121" s="149" t="s">
        <v>362</v>
      </c>
    </row>
    <row r="122" spans="1:65" s="209" customFormat="1" ht="16.5" hidden="1" customHeight="1" x14ac:dyDescent="0.2">
      <c r="A122" s="211"/>
      <c r="B122" s="215"/>
      <c r="C122" s="14"/>
      <c r="D122" s="157" t="s">
        <v>168</v>
      </c>
      <c r="E122" s="165" t="s">
        <v>3</v>
      </c>
      <c r="F122" s="198" t="s">
        <v>3104</v>
      </c>
      <c r="G122" s="14"/>
      <c r="H122" s="14"/>
      <c r="I122" s="168"/>
      <c r="J122" s="14"/>
      <c r="K122" s="14"/>
      <c r="L122" s="213"/>
      <c r="M122" s="145"/>
      <c r="N122" s="222"/>
      <c r="O122" s="53"/>
      <c r="P122" s="223"/>
      <c r="Q122" s="223"/>
      <c r="R122" s="223"/>
      <c r="S122" s="223"/>
      <c r="T122" s="224"/>
      <c r="U122" s="211"/>
      <c r="V122" s="211"/>
      <c r="W122" s="211"/>
      <c r="X122" s="211"/>
      <c r="Y122" s="211"/>
      <c r="Z122" s="211"/>
      <c r="AA122" s="211"/>
      <c r="AB122" s="211"/>
      <c r="AC122" s="211"/>
      <c r="AD122" s="211"/>
      <c r="AE122" s="211"/>
      <c r="AR122" s="225"/>
      <c r="AT122" s="225"/>
      <c r="AU122" s="225"/>
      <c r="AY122" s="210"/>
      <c r="BE122" s="226"/>
      <c r="BF122" s="226"/>
      <c r="BG122" s="226"/>
      <c r="BH122" s="226"/>
      <c r="BI122" s="226"/>
      <c r="BJ122" s="210"/>
      <c r="BK122" s="226"/>
      <c r="BL122" s="210"/>
      <c r="BM122" s="225"/>
    </row>
    <row r="123" spans="1:65" s="2" customFormat="1" ht="16.5" customHeight="1" x14ac:dyDescent="0.2">
      <c r="A123" s="32"/>
      <c r="B123" s="137"/>
      <c r="C123" s="138" t="s">
        <v>270</v>
      </c>
      <c r="D123" s="138" t="s">
        <v>159</v>
      </c>
      <c r="E123" s="139" t="s">
        <v>1975</v>
      </c>
      <c r="F123" s="140" t="s">
        <v>1976</v>
      </c>
      <c r="G123" s="141" t="s">
        <v>231</v>
      </c>
      <c r="H123" s="142">
        <v>110</v>
      </c>
      <c r="I123" s="143"/>
      <c r="J123" s="144">
        <f t="shared" si="7"/>
        <v>0</v>
      </c>
      <c r="K123" s="140" t="s">
        <v>3</v>
      </c>
      <c r="L123" s="213"/>
      <c r="M123" s="145"/>
      <c r="N123" s="222" t="s">
        <v>42</v>
      </c>
      <c r="O123" s="53"/>
      <c r="P123" s="223">
        <f>O123*H123</f>
        <v>0</v>
      </c>
      <c r="Q123" s="223">
        <v>0</v>
      </c>
      <c r="R123" s="223">
        <f>Q123*H123</f>
        <v>0</v>
      </c>
      <c r="S123" s="223">
        <v>0</v>
      </c>
      <c r="T123" s="224">
        <f>S123*H123</f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164</v>
      </c>
      <c r="AT123" s="149" t="s">
        <v>159</v>
      </c>
      <c r="AU123" s="149" t="s">
        <v>78</v>
      </c>
      <c r="AY123" s="17" t="s">
        <v>157</v>
      </c>
      <c r="BE123" s="150">
        <f t="shared" si="8"/>
        <v>0</v>
      </c>
      <c r="BF123" s="150">
        <f t="shared" si="9"/>
        <v>0</v>
      </c>
      <c r="BG123" s="150">
        <f t="shared" si="10"/>
        <v>0</v>
      </c>
      <c r="BH123" s="150">
        <f t="shared" si="11"/>
        <v>0</v>
      </c>
      <c r="BI123" s="150">
        <f t="shared" si="12"/>
        <v>0</v>
      </c>
      <c r="BJ123" s="17" t="s">
        <v>92</v>
      </c>
      <c r="BK123" s="150">
        <f t="shared" si="13"/>
        <v>0</v>
      </c>
      <c r="BL123" s="17" t="s">
        <v>164</v>
      </c>
      <c r="BM123" s="149" t="s">
        <v>375</v>
      </c>
    </row>
    <row r="124" spans="1:65" s="209" customFormat="1" ht="16.5" hidden="1" customHeight="1" x14ac:dyDescent="0.2">
      <c r="A124" s="211"/>
      <c r="B124" s="215"/>
      <c r="C124" s="14"/>
      <c r="D124" s="157" t="s">
        <v>168</v>
      </c>
      <c r="E124" s="165" t="s">
        <v>3</v>
      </c>
      <c r="F124" s="198" t="s">
        <v>3105</v>
      </c>
      <c r="G124" s="14"/>
      <c r="H124" s="14"/>
      <c r="I124" s="168"/>
      <c r="J124" s="14"/>
      <c r="K124" s="14"/>
      <c r="L124" s="213"/>
      <c r="M124" s="145"/>
      <c r="N124" s="222"/>
      <c r="O124" s="53"/>
      <c r="P124" s="223"/>
      <c r="Q124" s="223"/>
      <c r="R124" s="223"/>
      <c r="S124" s="223"/>
      <c r="T124" s="224"/>
      <c r="U124" s="211"/>
      <c r="V124" s="211"/>
      <c r="W124" s="211"/>
      <c r="X124" s="211"/>
      <c r="Y124" s="211"/>
      <c r="Z124" s="211"/>
      <c r="AA124" s="211"/>
      <c r="AB124" s="211"/>
      <c r="AC124" s="211"/>
      <c r="AD124" s="211"/>
      <c r="AE124" s="211"/>
      <c r="AR124" s="225"/>
      <c r="AT124" s="225"/>
      <c r="AU124" s="225"/>
      <c r="AY124" s="210"/>
      <c r="BE124" s="226"/>
      <c r="BF124" s="226"/>
      <c r="BG124" s="226"/>
      <c r="BH124" s="226"/>
      <c r="BI124" s="226"/>
      <c r="BJ124" s="210"/>
      <c r="BK124" s="226"/>
      <c r="BL124" s="210"/>
      <c r="BM124" s="225"/>
    </row>
    <row r="125" spans="1:65" s="2" customFormat="1" ht="16.5" customHeight="1" x14ac:dyDescent="0.2">
      <c r="A125" s="32"/>
      <c r="B125" s="137"/>
      <c r="C125" s="138" t="s">
        <v>276</v>
      </c>
      <c r="D125" s="138" t="s">
        <v>159</v>
      </c>
      <c r="E125" s="139" t="s">
        <v>1977</v>
      </c>
      <c r="F125" s="140" t="s">
        <v>1978</v>
      </c>
      <c r="G125" s="141" t="s">
        <v>231</v>
      </c>
      <c r="H125" s="142">
        <v>42</v>
      </c>
      <c r="I125" s="143"/>
      <c r="J125" s="144">
        <f t="shared" si="7"/>
        <v>0</v>
      </c>
      <c r="K125" s="140" t="s">
        <v>3</v>
      </c>
      <c r="L125" s="213"/>
      <c r="M125" s="145"/>
      <c r="N125" s="222" t="s">
        <v>42</v>
      </c>
      <c r="O125" s="53"/>
      <c r="P125" s="223">
        <f>O125*H125</f>
        <v>0</v>
      </c>
      <c r="Q125" s="223">
        <v>0</v>
      </c>
      <c r="R125" s="223">
        <f>Q125*H125</f>
        <v>0</v>
      </c>
      <c r="S125" s="223">
        <v>0</v>
      </c>
      <c r="T125" s="224">
        <f>S125*H125</f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164</v>
      </c>
      <c r="AT125" s="149" t="s">
        <v>159</v>
      </c>
      <c r="AU125" s="149" t="s">
        <v>78</v>
      </c>
      <c r="AY125" s="17" t="s">
        <v>157</v>
      </c>
      <c r="BE125" s="150">
        <f t="shared" si="8"/>
        <v>0</v>
      </c>
      <c r="BF125" s="150">
        <f t="shared" si="9"/>
        <v>0</v>
      </c>
      <c r="BG125" s="150">
        <f t="shared" si="10"/>
        <v>0</v>
      </c>
      <c r="BH125" s="150">
        <f t="shared" si="11"/>
        <v>0</v>
      </c>
      <c r="BI125" s="150">
        <f t="shared" si="12"/>
        <v>0</v>
      </c>
      <c r="BJ125" s="17" t="s">
        <v>92</v>
      </c>
      <c r="BK125" s="150">
        <f t="shared" si="13"/>
        <v>0</v>
      </c>
      <c r="BL125" s="17" t="s">
        <v>164</v>
      </c>
      <c r="BM125" s="149" t="s">
        <v>387</v>
      </c>
    </row>
    <row r="126" spans="1:65" s="209" customFormat="1" ht="16.5" hidden="1" customHeight="1" x14ac:dyDescent="0.2">
      <c r="A126" s="211"/>
      <c r="B126" s="215"/>
      <c r="C126" s="14"/>
      <c r="D126" s="157" t="s">
        <v>168</v>
      </c>
      <c r="E126" s="165" t="s">
        <v>3</v>
      </c>
      <c r="F126" s="198" t="s">
        <v>3106</v>
      </c>
      <c r="G126" s="14"/>
      <c r="H126" s="14"/>
      <c r="I126" s="168"/>
      <c r="J126" s="14"/>
      <c r="K126" s="14"/>
      <c r="L126" s="213"/>
      <c r="M126" s="145"/>
      <c r="N126" s="222"/>
      <c r="O126" s="53"/>
      <c r="P126" s="223"/>
      <c r="Q126" s="223"/>
      <c r="R126" s="223"/>
      <c r="S126" s="223"/>
      <c r="T126" s="224"/>
      <c r="U126" s="211"/>
      <c r="V126" s="211"/>
      <c r="W126" s="211"/>
      <c r="X126" s="211"/>
      <c r="Y126" s="211"/>
      <c r="Z126" s="211"/>
      <c r="AA126" s="211"/>
      <c r="AB126" s="211"/>
      <c r="AC126" s="211"/>
      <c r="AD126" s="211"/>
      <c r="AE126" s="211"/>
      <c r="AR126" s="225"/>
      <c r="AT126" s="225"/>
      <c r="AU126" s="225"/>
      <c r="AY126" s="210"/>
      <c r="BE126" s="226"/>
      <c r="BF126" s="226"/>
      <c r="BG126" s="226"/>
      <c r="BH126" s="226"/>
      <c r="BI126" s="226"/>
      <c r="BJ126" s="210"/>
      <c r="BK126" s="226"/>
      <c r="BL126" s="210"/>
      <c r="BM126" s="225"/>
    </row>
    <row r="127" spans="1:65" s="2" customFormat="1" ht="16.5" customHeight="1" x14ac:dyDescent="0.2">
      <c r="A127" s="32"/>
      <c r="B127" s="137"/>
      <c r="C127" s="138" t="s">
        <v>283</v>
      </c>
      <c r="D127" s="138" t="s">
        <v>159</v>
      </c>
      <c r="E127" s="139" t="s">
        <v>1979</v>
      </c>
      <c r="F127" s="140" t="s">
        <v>1980</v>
      </c>
      <c r="G127" s="141" t="s">
        <v>231</v>
      </c>
      <c r="H127" s="142">
        <v>45</v>
      </c>
      <c r="I127" s="143"/>
      <c r="J127" s="144">
        <f t="shared" si="7"/>
        <v>0</v>
      </c>
      <c r="K127" s="140" t="s">
        <v>3</v>
      </c>
      <c r="L127" s="213"/>
      <c r="M127" s="145"/>
      <c r="N127" s="222" t="s">
        <v>42</v>
      </c>
      <c r="O127" s="53"/>
      <c r="P127" s="223">
        <f>O127*H127</f>
        <v>0</v>
      </c>
      <c r="Q127" s="223">
        <v>0</v>
      </c>
      <c r="R127" s="223">
        <f>Q127*H127</f>
        <v>0</v>
      </c>
      <c r="S127" s="223">
        <v>0</v>
      </c>
      <c r="T127" s="224">
        <f>S127*H127</f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164</v>
      </c>
      <c r="AT127" s="149" t="s">
        <v>159</v>
      </c>
      <c r="AU127" s="149" t="s">
        <v>78</v>
      </c>
      <c r="AY127" s="17" t="s">
        <v>157</v>
      </c>
      <c r="BE127" s="150">
        <f t="shared" si="8"/>
        <v>0</v>
      </c>
      <c r="BF127" s="150">
        <f t="shared" si="9"/>
        <v>0</v>
      </c>
      <c r="BG127" s="150">
        <f t="shared" si="10"/>
        <v>0</v>
      </c>
      <c r="BH127" s="150">
        <f t="shared" si="11"/>
        <v>0</v>
      </c>
      <c r="BI127" s="150">
        <f t="shared" si="12"/>
        <v>0</v>
      </c>
      <c r="BJ127" s="17" t="s">
        <v>92</v>
      </c>
      <c r="BK127" s="150">
        <f t="shared" si="13"/>
        <v>0</v>
      </c>
      <c r="BL127" s="17" t="s">
        <v>164</v>
      </c>
      <c r="BM127" s="149" t="s">
        <v>397</v>
      </c>
    </row>
    <row r="128" spans="1:65" s="209" customFormat="1" ht="16.5" hidden="1" customHeight="1" x14ac:dyDescent="0.2">
      <c r="A128" s="211"/>
      <c r="B128" s="215"/>
      <c r="C128" s="14"/>
      <c r="D128" s="157" t="s">
        <v>168</v>
      </c>
      <c r="E128" s="165" t="s">
        <v>3</v>
      </c>
      <c r="F128" s="198" t="s">
        <v>3106</v>
      </c>
      <c r="G128" s="14"/>
      <c r="H128" s="14"/>
      <c r="I128" s="168"/>
      <c r="J128" s="14"/>
      <c r="K128" s="14"/>
      <c r="L128" s="213"/>
      <c r="M128" s="145"/>
      <c r="N128" s="222"/>
      <c r="O128" s="53"/>
      <c r="P128" s="223"/>
      <c r="Q128" s="223"/>
      <c r="R128" s="223"/>
      <c r="S128" s="223"/>
      <c r="T128" s="224"/>
      <c r="U128" s="211"/>
      <c r="V128" s="211"/>
      <c r="W128" s="211"/>
      <c r="X128" s="211"/>
      <c r="Y128" s="211"/>
      <c r="Z128" s="211"/>
      <c r="AA128" s="211"/>
      <c r="AB128" s="211"/>
      <c r="AC128" s="211"/>
      <c r="AD128" s="211"/>
      <c r="AE128" s="211"/>
      <c r="AR128" s="225"/>
      <c r="AT128" s="225"/>
      <c r="AU128" s="225"/>
      <c r="AY128" s="210"/>
      <c r="BE128" s="226"/>
      <c r="BF128" s="226"/>
      <c r="BG128" s="226"/>
      <c r="BH128" s="226"/>
      <c r="BI128" s="226"/>
      <c r="BJ128" s="210"/>
      <c r="BK128" s="226"/>
      <c r="BL128" s="210"/>
      <c r="BM128" s="225"/>
    </row>
    <row r="129" spans="1:65" s="12" customFormat="1" ht="25.9" hidden="1" customHeight="1" x14ac:dyDescent="0.2">
      <c r="B129" s="124"/>
      <c r="D129" s="125" t="s">
        <v>69</v>
      </c>
      <c r="E129" s="126" t="s">
        <v>177</v>
      </c>
      <c r="F129" s="126" t="s">
        <v>1981</v>
      </c>
      <c r="I129" s="127"/>
      <c r="J129" s="128">
        <f>BK129</f>
        <v>0</v>
      </c>
      <c r="L129" s="214"/>
      <c r="M129" s="129"/>
      <c r="N129" s="130"/>
      <c r="O129" s="130"/>
      <c r="P129" s="131"/>
      <c r="Q129" s="130"/>
      <c r="R129" s="131"/>
      <c r="S129" s="130"/>
      <c r="T129" s="132"/>
      <c r="AR129" s="125" t="s">
        <v>78</v>
      </c>
      <c r="AT129" s="133" t="s">
        <v>69</v>
      </c>
      <c r="AU129" s="133" t="s">
        <v>70</v>
      </c>
      <c r="AY129" s="125" t="s">
        <v>157</v>
      </c>
      <c r="BK129" s="134">
        <f>BK130</f>
        <v>0</v>
      </c>
    </row>
    <row r="130" spans="1:65" s="2" customFormat="1" ht="16.5" customHeight="1" x14ac:dyDescent="0.2">
      <c r="A130" s="32"/>
      <c r="B130" s="137"/>
      <c r="C130" s="138" t="s">
        <v>8</v>
      </c>
      <c r="D130" s="138" t="s">
        <v>159</v>
      </c>
      <c r="E130" s="139" t="s">
        <v>1979</v>
      </c>
      <c r="F130" s="140" t="s">
        <v>1980</v>
      </c>
      <c r="G130" s="141" t="s">
        <v>231</v>
      </c>
      <c r="H130" s="142">
        <v>205</v>
      </c>
      <c r="I130" s="143"/>
      <c r="J130" s="144">
        <f>ROUND(I130*H130,2)</f>
        <v>0</v>
      </c>
      <c r="K130" s="140" t="s">
        <v>3</v>
      </c>
      <c r="L130" s="213"/>
      <c r="M130" s="145"/>
      <c r="N130" s="222" t="s">
        <v>42</v>
      </c>
      <c r="O130" s="53"/>
      <c r="P130" s="223">
        <f>O130*H130</f>
        <v>0</v>
      </c>
      <c r="Q130" s="223">
        <v>0</v>
      </c>
      <c r="R130" s="223">
        <f>Q130*H130</f>
        <v>0</v>
      </c>
      <c r="S130" s="223">
        <v>0</v>
      </c>
      <c r="T130" s="224">
        <f>S130*H130</f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164</v>
      </c>
      <c r="AT130" s="149" t="s">
        <v>159</v>
      </c>
      <c r="AU130" s="149" t="s">
        <v>78</v>
      </c>
      <c r="AY130" s="17" t="s">
        <v>157</v>
      </c>
      <c r="BE130" s="150">
        <f>IF(N130="základní",J130,0)</f>
        <v>0</v>
      </c>
      <c r="BF130" s="150">
        <f>IF(N130="snížená",J130,0)</f>
        <v>0</v>
      </c>
      <c r="BG130" s="150">
        <f>IF(N130="zákl. přenesená",J130,0)</f>
        <v>0</v>
      </c>
      <c r="BH130" s="150">
        <f>IF(N130="sníž. přenesená",J130,0)</f>
        <v>0</v>
      </c>
      <c r="BI130" s="150">
        <f>IF(N130="nulová",J130,0)</f>
        <v>0</v>
      </c>
      <c r="BJ130" s="17" t="s">
        <v>92</v>
      </c>
      <c r="BK130" s="150">
        <f>ROUND(I130*H130,2)</f>
        <v>0</v>
      </c>
      <c r="BL130" s="17" t="s">
        <v>164</v>
      </c>
      <c r="BM130" s="149" t="s">
        <v>408</v>
      </c>
    </row>
    <row r="131" spans="1:65" s="209" customFormat="1" ht="16.5" hidden="1" customHeight="1" x14ac:dyDescent="0.2">
      <c r="A131" s="211"/>
      <c r="B131" s="215"/>
      <c r="C131" s="14"/>
      <c r="D131" s="157" t="s">
        <v>168</v>
      </c>
      <c r="E131" s="165" t="s">
        <v>3</v>
      </c>
      <c r="F131" s="198" t="s">
        <v>3107</v>
      </c>
      <c r="G131" s="14"/>
      <c r="H131" s="14"/>
      <c r="I131" s="168"/>
      <c r="J131" s="14"/>
      <c r="K131" s="14"/>
      <c r="L131" s="213"/>
      <c r="M131" s="145"/>
      <c r="N131" s="222"/>
      <c r="O131" s="53"/>
      <c r="P131" s="223"/>
      <c r="Q131" s="223"/>
      <c r="R131" s="223"/>
      <c r="S131" s="223"/>
      <c r="T131" s="224"/>
      <c r="U131" s="211"/>
      <c r="V131" s="211"/>
      <c r="W131" s="211"/>
      <c r="X131" s="211"/>
      <c r="Y131" s="211"/>
      <c r="Z131" s="211"/>
      <c r="AA131" s="211"/>
      <c r="AB131" s="211"/>
      <c r="AC131" s="211"/>
      <c r="AD131" s="211"/>
      <c r="AE131" s="211"/>
      <c r="AR131" s="225"/>
      <c r="AT131" s="225"/>
      <c r="AU131" s="225"/>
      <c r="AY131" s="210"/>
      <c r="BE131" s="226"/>
      <c r="BF131" s="226"/>
      <c r="BG131" s="226"/>
      <c r="BH131" s="226"/>
      <c r="BI131" s="226"/>
      <c r="BJ131" s="210"/>
      <c r="BK131" s="226"/>
      <c r="BL131" s="210"/>
      <c r="BM131" s="225"/>
    </row>
    <row r="132" spans="1:65" s="12" customFormat="1" ht="25.9" hidden="1" customHeight="1" x14ac:dyDescent="0.2">
      <c r="B132" s="124"/>
      <c r="D132" s="125" t="s">
        <v>69</v>
      </c>
      <c r="E132" s="126" t="s">
        <v>164</v>
      </c>
      <c r="F132" s="126" t="s">
        <v>1982</v>
      </c>
      <c r="I132" s="127"/>
      <c r="J132" s="128">
        <f>BK132</f>
        <v>0</v>
      </c>
      <c r="L132" s="214"/>
      <c r="M132" s="129"/>
      <c r="N132" s="130"/>
      <c r="O132" s="130"/>
      <c r="P132" s="131"/>
      <c r="Q132" s="130"/>
      <c r="R132" s="131"/>
      <c r="S132" s="130"/>
      <c r="T132" s="132"/>
      <c r="AR132" s="125" t="s">
        <v>78</v>
      </c>
      <c r="AT132" s="133" t="s">
        <v>69</v>
      </c>
      <c r="AU132" s="133" t="s">
        <v>70</v>
      </c>
      <c r="AY132" s="125" t="s">
        <v>157</v>
      </c>
      <c r="BK132" s="134">
        <f>BK133</f>
        <v>0</v>
      </c>
    </row>
    <row r="133" spans="1:65" s="2" customFormat="1" ht="16.5" customHeight="1" x14ac:dyDescent="0.2">
      <c r="A133" s="32"/>
      <c r="B133" s="137"/>
      <c r="C133" s="138" t="s">
        <v>295</v>
      </c>
      <c r="D133" s="138" t="s">
        <v>159</v>
      </c>
      <c r="E133" s="139" t="s">
        <v>1983</v>
      </c>
      <c r="F133" s="140" t="s">
        <v>1984</v>
      </c>
      <c r="G133" s="141" t="s">
        <v>1500</v>
      </c>
      <c r="H133" s="142">
        <v>1</v>
      </c>
      <c r="I133" s="143"/>
      <c r="J133" s="144">
        <f>ROUND(I133*H133,2)</f>
        <v>0</v>
      </c>
      <c r="K133" s="140" t="s">
        <v>3</v>
      </c>
      <c r="L133" s="213"/>
      <c r="M133" s="145"/>
      <c r="N133" s="222" t="s">
        <v>42</v>
      </c>
      <c r="O133" s="53"/>
      <c r="P133" s="223">
        <f>O133*H133</f>
        <v>0</v>
      </c>
      <c r="Q133" s="223">
        <v>0</v>
      </c>
      <c r="R133" s="223">
        <f>Q133*H133</f>
        <v>0</v>
      </c>
      <c r="S133" s="223">
        <v>0</v>
      </c>
      <c r="T133" s="224">
        <f>S133*H133</f>
        <v>0</v>
      </c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R133" s="149" t="s">
        <v>164</v>
      </c>
      <c r="AT133" s="149" t="s">
        <v>159</v>
      </c>
      <c r="AU133" s="149" t="s">
        <v>78</v>
      </c>
      <c r="AY133" s="17" t="s">
        <v>157</v>
      </c>
      <c r="BE133" s="150">
        <f>IF(N133="základní",J133,0)</f>
        <v>0</v>
      </c>
      <c r="BF133" s="150">
        <f>IF(N133="snížená",J133,0)</f>
        <v>0</v>
      </c>
      <c r="BG133" s="150">
        <f>IF(N133="zákl. přenesená",J133,0)</f>
        <v>0</v>
      </c>
      <c r="BH133" s="150">
        <f>IF(N133="sníž. přenesená",J133,0)</f>
        <v>0</v>
      </c>
      <c r="BI133" s="150">
        <f>IF(N133="nulová",J133,0)</f>
        <v>0</v>
      </c>
      <c r="BJ133" s="17" t="s">
        <v>92</v>
      </c>
      <c r="BK133" s="150">
        <f>ROUND(I133*H133,2)</f>
        <v>0</v>
      </c>
      <c r="BL133" s="17" t="s">
        <v>164</v>
      </c>
      <c r="BM133" s="149" t="s">
        <v>420</v>
      </c>
    </row>
    <row r="134" spans="1:65" s="209" customFormat="1" ht="16.5" hidden="1" customHeight="1" x14ac:dyDescent="0.2">
      <c r="A134" s="211"/>
      <c r="B134" s="215"/>
      <c r="C134" s="14"/>
      <c r="D134" s="157" t="s">
        <v>168</v>
      </c>
      <c r="E134" s="165" t="s">
        <v>3</v>
      </c>
      <c r="F134" s="198" t="s">
        <v>3079</v>
      </c>
      <c r="G134" s="14"/>
      <c r="H134" s="14"/>
      <c r="I134" s="168"/>
      <c r="J134" s="14"/>
      <c r="K134" s="14"/>
      <c r="L134" s="213"/>
      <c r="M134" s="145"/>
      <c r="N134" s="222"/>
      <c r="O134" s="53"/>
      <c r="P134" s="223"/>
      <c r="Q134" s="223"/>
      <c r="R134" s="223"/>
      <c r="S134" s="223"/>
      <c r="T134" s="224"/>
      <c r="U134" s="211"/>
      <c r="V134" s="211"/>
      <c r="W134" s="211"/>
      <c r="X134" s="211"/>
      <c r="Y134" s="211"/>
      <c r="Z134" s="211"/>
      <c r="AA134" s="211"/>
      <c r="AB134" s="211"/>
      <c r="AC134" s="211"/>
      <c r="AD134" s="211"/>
      <c r="AE134" s="211"/>
      <c r="AR134" s="225"/>
      <c r="AT134" s="225"/>
      <c r="AU134" s="225"/>
      <c r="AY134" s="210"/>
      <c r="BE134" s="226"/>
      <c r="BF134" s="226"/>
      <c r="BG134" s="226"/>
      <c r="BH134" s="226"/>
      <c r="BI134" s="226"/>
      <c r="BJ134" s="210"/>
      <c r="BK134" s="226"/>
      <c r="BL134" s="210"/>
      <c r="BM134" s="225"/>
    </row>
    <row r="135" spans="1:65" s="12" customFormat="1" ht="25.9" hidden="1" customHeight="1" x14ac:dyDescent="0.2">
      <c r="B135" s="124"/>
      <c r="D135" s="125" t="s">
        <v>69</v>
      </c>
      <c r="E135" s="126" t="s">
        <v>189</v>
      </c>
      <c r="F135" s="126" t="s">
        <v>1985</v>
      </c>
      <c r="I135" s="127"/>
      <c r="J135" s="128">
        <f>BK135</f>
        <v>0</v>
      </c>
      <c r="L135" s="214"/>
      <c r="M135" s="129"/>
      <c r="N135" s="130"/>
      <c r="O135" s="130"/>
      <c r="P135" s="131"/>
      <c r="Q135" s="130"/>
      <c r="R135" s="131"/>
      <c r="S135" s="130"/>
      <c r="T135" s="132"/>
      <c r="AR135" s="125" t="s">
        <v>78</v>
      </c>
      <c r="AT135" s="133" t="s">
        <v>69</v>
      </c>
      <c r="AU135" s="133" t="s">
        <v>70</v>
      </c>
      <c r="AY135" s="125" t="s">
        <v>157</v>
      </c>
      <c r="BK135" s="134">
        <f>SUM(BK136:BK174)</f>
        <v>0</v>
      </c>
    </row>
    <row r="136" spans="1:65" s="2" customFormat="1" ht="16.5" customHeight="1" x14ac:dyDescent="0.2">
      <c r="A136" s="32"/>
      <c r="B136" s="137"/>
      <c r="C136" s="138" t="s">
        <v>300</v>
      </c>
      <c r="D136" s="138" t="s">
        <v>159</v>
      </c>
      <c r="E136" s="139" t="s">
        <v>1986</v>
      </c>
      <c r="F136" s="140" t="s">
        <v>1987</v>
      </c>
      <c r="G136" s="141" t="s">
        <v>777</v>
      </c>
      <c r="H136" s="142">
        <v>1</v>
      </c>
      <c r="I136" s="143"/>
      <c r="J136" s="144">
        <f t="shared" ref="J136:J174" si="14">ROUND(I136*H136,2)</f>
        <v>0</v>
      </c>
      <c r="K136" s="140" t="s">
        <v>3</v>
      </c>
      <c r="L136" s="213"/>
      <c r="M136" s="145"/>
      <c r="N136" s="222" t="s">
        <v>42</v>
      </c>
      <c r="O136" s="53"/>
      <c r="P136" s="223">
        <f>O136*H136</f>
        <v>0</v>
      </c>
      <c r="Q136" s="223">
        <v>0</v>
      </c>
      <c r="R136" s="223">
        <f>Q136*H136</f>
        <v>0</v>
      </c>
      <c r="S136" s="223">
        <v>0</v>
      </c>
      <c r="T136" s="224">
        <f>S136*H136</f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164</v>
      </c>
      <c r="AT136" s="149" t="s">
        <v>159</v>
      </c>
      <c r="AU136" s="149" t="s">
        <v>78</v>
      </c>
      <c r="AY136" s="17" t="s">
        <v>157</v>
      </c>
      <c r="BE136" s="150">
        <f t="shared" ref="BE136:BE174" si="15">IF(N136="základní",J136,0)</f>
        <v>0</v>
      </c>
      <c r="BF136" s="150">
        <f t="shared" ref="BF136:BF174" si="16">IF(N136="snížená",J136,0)</f>
        <v>0</v>
      </c>
      <c r="BG136" s="150">
        <f t="shared" ref="BG136:BG174" si="17">IF(N136="zákl. přenesená",J136,0)</f>
        <v>0</v>
      </c>
      <c r="BH136" s="150">
        <f t="shared" ref="BH136:BH174" si="18">IF(N136="sníž. přenesená",J136,0)</f>
        <v>0</v>
      </c>
      <c r="BI136" s="150">
        <f t="shared" ref="BI136:BI174" si="19">IF(N136="nulová",J136,0)</f>
        <v>0</v>
      </c>
      <c r="BJ136" s="17" t="s">
        <v>92</v>
      </c>
      <c r="BK136" s="150">
        <f t="shared" ref="BK136:BK174" si="20">ROUND(I136*H136,2)</f>
        <v>0</v>
      </c>
      <c r="BL136" s="17" t="s">
        <v>164</v>
      </c>
      <c r="BM136" s="149" t="s">
        <v>436</v>
      </c>
    </row>
    <row r="137" spans="1:65" s="209" customFormat="1" ht="16.5" hidden="1" customHeight="1" x14ac:dyDescent="0.2">
      <c r="A137" s="211"/>
      <c r="B137" s="215"/>
      <c r="C137" s="14"/>
      <c r="D137" s="157" t="s">
        <v>168</v>
      </c>
      <c r="E137" s="165" t="s">
        <v>3</v>
      </c>
      <c r="F137" s="198" t="s">
        <v>3079</v>
      </c>
      <c r="G137" s="14"/>
      <c r="H137" s="14"/>
      <c r="I137" s="168"/>
      <c r="J137" s="14"/>
      <c r="K137" s="14"/>
      <c r="L137" s="213"/>
      <c r="M137" s="145"/>
      <c r="N137" s="222"/>
      <c r="O137" s="53"/>
      <c r="P137" s="223"/>
      <c r="Q137" s="223"/>
      <c r="R137" s="223"/>
      <c r="S137" s="223"/>
      <c r="T137" s="224"/>
      <c r="U137" s="211"/>
      <c r="V137" s="211"/>
      <c r="W137" s="211"/>
      <c r="X137" s="211"/>
      <c r="Y137" s="211"/>
      <c r="Z137" s="211"/>
      <c r="AA137" s="211"/>
      <c r="AB137" s="211"/>
      <c r="AC137" s="211"/>
      <c r="AD137" s="211"/>
      <c r="AE137" s="211"/>
      <c r="AR137" s="225"/>
      <c r="AT137" s="225"/>
      <c r="AU137" s="225"/>
      <c r="AY137" s="210"/>
      <c r="BE137" s="226"/>
      <c r="BF137" s="226"/>
      <c r="BG137" s="226"/>
      <c r="BH137" s="226"/>
      <c r="BI137" s="226"/>
      <c r="BJ137" s="210"/>
      <c r="BK137" s="226"/>
      <c r="BL137" s="210"/>
      <c r="BM137" s="225"/>
    </row>
    <row r="138" spans="1:65" s="2" customFormat="1" ht="16.5" customHeight="1" x14ac:dyDescent="0.2">
      <c r="A138" s="32"/>
      <c r="B138" s="137"/>
      <c r="C138" s="138" t="s">
        <v>306</v>
      </c>
      <c r="D138" s="138" t="s">
        <v>159</v>
      </c>
      <c r="E138" s="139" t="s">
        <v>1988</v>
      </c>
      <c r="F138" s="140" t="s">
        <v>1989</v>
      </c>
      <c r="G138" s="141" t="s">
        <v>777</v>
      </c>
      <c r="H138" s="142">
        <v>3</v>
      </c>
      <c r="I138" s="143"/>
      <c r="J138" s="144">
        <f t="shared" si="14"/>
        <v>0</v>
      </c>
      <c r="K138" s="140" t="s">
        <v>3</v>
      </c>
      <c r="L138" s="213"/>
      <c r="M138" s="145"/>
      <c r="N138" s="222" t="s">
        <v>42</v>
      </c>
      <c r="O138" s="53"/>
      <c r="P138" s="223">
        <f>O138*H138</f>
        <v>0</v>
      </c>
      <c r="Q138" s="223">
        <v>0</v>
      </c>
      <c r="R138" s="223">
        <f>Q138*H138</f>
        <v>0</v>
      </c>
      <c r="S138" s="223">
        <v>0</v>
      </c>
      <c r="T138" s="224">
        <f>S138*H138</f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164</v>
      </c>
      <c r="AT138" s="149" t="s">
        <v>159</v>
      </c>
      <c r="AU138" s="149" t="s">
        <v>78</v>
      </c>
      <c r="AY138" s="17" t="s">
        <v>157</v>
      </c>
      <c r="BE138" s="150">
        <f t="shared" si="15"/>
        <v>0</v>
      </c>
      <c r="BF138" s="150">
        <f t="shared" si="16"/>
        <v>0</v>
      </c>
      <c r="BG138" s="150">
        <f t="shared" si="17"/>
        <v>0</v>
      </c>
      <c r="BH138" s="150">
        <f t="shared" si="18"/>
        <v>0</v>
      </c>
      <c r="BI138" s="150">
        <f t="shared" si="19"/>
        <v>0</v>
      </c>
      <c r="BJ138" s="17" t="s">
        <v>92</v>
      </c>
      <c r="BK138" s="150">
        <f t="shared" si="20"/>
        <v>0</v>
      </c>
      <c r="BL138" s="17" t="s">
        <v>164</v>
      </c>
      <c r="BM138" s="149" t="s">
        <v>453</v>
      </c>
    </row>
    <row r="139" spans="1:65" s="209" customFormat="1" ht="16.5" hidden="1" customHeight="1" x14ac:dyDescent="0.2">
      <c r="A139" s="211"/>
      <c r="B139" s="215"/>
      <c r="C139" s="14"/>
      <c r="D139" s="157" t="s">
        <v>168</v>
      </c>
      <c r="E139" s="165" t="s">
        <v>3</v>
      </c>
      <c r="F139" s="198" t="s">
        <v>3079</v>
      </c>
      <c r="G139" s="14"/>
      <c r="H139" s="14"/>
      <c r="I139" s="168"/>
      <c r="J139" s="14"/>
      <c r="K139" s="14"/>
      <c r="L139" s="213"/>
      <c r="M139" s="145"/>
      <c r="N139" s="222"/>
      <c r="O139" s="53"/>
      <c r="P139" s="223"/>
      <c r="Q139" s="223"/>
      <c r="R139" s="223"/>
      <c r="S139" s="223"/>
      <c r="T139" s="224"/>
      <c r="U139" s="211"/>
      <c r="V139" s="211"/>
      <c r="W139" s="211"/>
      <c r="X139" s="211"/>
      <c r="Y139" s="211"/>
      <c r="Z139" s="211"/>
      <c r="AA139" s="211"/>
      <c r="AB139" s="211"/>
      <c r="AC139" s="211"/>
      <c r="AD139" s="211"/>
      <c r="AE139" s="211"/>
      <c r="AR139" s="225"/>
      <c r="AT139" s="225"/>
      <c r="AU139" s="225"/>
      <c r="AY139" s="210"/>
      <c r="BE139" s="226"/>
      <c r="BF139" s="226"/>
      <c r="BG139" s="226"/>
      <c r="BH139" s="226"/>
      <c r="BI139" s="226"/>
      <c r="BJ139" s="210"/>
      <c r="BK139" s="226"/>
      <c r="BL139" s="210"/>
      <c r="BM139" s="225"/>
    </row>
    <row r="140" spans="1:65" s="2" customFormat="1" ht="16.5" customHeight="1" x14ac:dyDescent="0.2">
      <c r="A140" s="32"/>
      <c r="B140" s="137"/>
      <c r="C140" s="138" t="s">
        <v>312</v>
      </c>
      <c r="D140" s="138" t="s">
        <v>159</v>
      </c>
      <c r="E140" s="139" t="s">
        <v>1990</v>
      </c>
      <c r="F140" s="140" t="s">
        <v>1991</v>
      </c>
      <c r="G140" s="141" t="s">
        <v>777</v>
      </c>
      <c r="H140" s="142">
        <v>28</v>
      </c>
      <c r="I140" s="143"/>
      <c r="J140" s="144">
        <f t="shared" si="14"/>
        <v>0</v>
      </c>
      <c r="K140" s="140" t="s">
        <v>3</v>
      </c>
      <c r="L140" s="213"/>
      <c r="M140" s="145"/>
      <c r="N140" s="222" t="s">
        <v>42</v>
      </c>
      <c r="O140" s="53"/>
      <c r="P140" s="223">
        <f>O140*H140</f>
        <v>0</v>
      </c>
      <c r="Q140" s="223">
        <v>0</v>
      </c>
      <c r="R140" s="223">
        <f>Q140*H140</f>
        <v>0</v>
      </c>
      <c r="S140" s="223">
        <v>0</v>
      </c>
      <c r="T140" s="224">
        <f>S140*H140</f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164</v>
      </c>
      <c r="AT140" s="149" t="s">
        <v>159</v>
      </c>
      <c r="AU140" s="149" t="s">
        <v>78</v>
      </c>
      <c r="AY140" s="17" t="s">
        <v>157</v>
      </c>
      <c r="BE140" s="150">
        <f t="shared" si="15"/>
        <v>0</v>
      </c>
      <c r="BF140" s="150">
        <f t="shared" si="16"/>
        <v>0</v>
      </c>
      <c r="BG140" s="150">
        <f t="shared" si="17"/>
        <v>0</v>
      </c>
      <c r="BH140" s="150">
        <f t="shared" si="18"/>
        <v>0</v>
      </c>
      <c r="BI140" s="150">
        <f t="shared" si="19"/>
        <v>0</v>
      </c>
      <c r="BJ140" s="17" t="s">
        <v>92</v>
      </c>
      <c r="BK140" s="150">
        <f t="shared" si="20"/>
        <v>0</v>
      </c>
      <c r="BL140" s="17" t="s">
        <v>164</v>
      </c>
      <c r="BM140" s="149" t="s">
        <v>471</v>
      </c>
    </row>
    <row r="141" spans="1:65" s="209" customFormat="1" ht="16.5" hidden="1" customHeight="1" x14ac:dyDescent="0.2">
      <c r="A141" s="211"/>
      <c r="B141" s="215"/>
      <c r="C141" s="14"/>
      <c r="D141" s="157" t="s">
        <v>168</v>
      </c>
      <c r="E141" s="165" t="s">
        <v>3</v>
      </c>
      <c r="F141" s="198" t="s">
        <v>3079</v>
      </c>
      <c r="G141" s="14"/>
      <c r="H141" s="14"/>
      <c r="I141" s="168"/>
      <c r="J141" s="14"/>
      <c r="K141" s="14"/>
      <c r="L141" s="213"/>
      <c r="M141" s="145"/>
      <c r="N141" s="222"/>
      <c r="O141" s="53"/>
      <c r="P141" s="223"/>
      <c r="Q141" s="223"/>
      <c r="R141" s="223"/>
      <c r="S141" s="223"/>
      <c r="T141" s="224"/>
      <c r="U141" s="211"/>
      <c r="V141" s="211"/>
      <c r="W141" s="211"/>
      <c r="X141" s="211"/>
      <c r="Y141" s="211"/>
      <c r="Z141" s="211"/>
      <c r="AA141" s="211"/>
      <c r="AB141" s="211"/>
      <c r="AC141" s="211"/>
      <c r="AD141" s="211"/>
      <c r="AE141" s="211"/>
      <c r="AR141" s="225"/>
      <c r="AT141" s="225"/>
      <c r="AU141" s="225"/>
      <c r="AY141" s="210"/>
      <c r="BE141" s="226"/>
      <c r="BF141" s="226"/>
      <c r="BG141" s="226"/>
      <c r="BH141" s="226"/>
      <c r="BI141" s="226"/>
      <c r="BJ141" s="210"/>
      <c r="BK141" s="226"/>
      <c r="BL141" s="210"/>
      <c r="BM141" s="225"/>
    </row>
    <row r="142" spans="1:65" s="2" customFormat="1" ht="16.5" customHeight="1" x14ac:dyDescent="0.2">
      <c r="A142" s="32"/>
      <c r="B142" s="137"/>
      <c r="C142" s="138" t="s">
        <v>317</v>
      </c>
      <c r="D142" s="138" t="s">
        <v>159</v>
      </c>
      <c r="E142" s="139" t="s">
        <v>1992</v>
      </c>
      <c r="F142" s="140" t="s">
        <v>1993</v>
      </c>
      <c r="G142" s="141" t="s">
        <v>777</v>
      </c>
      <c r="H142" s="142">
        <v>28</v>
      </c>
      <c r="I142" s="143"/>
      <c r="J142" s="144">
        <f t="shared" si="14"/>
        <v>0</v>
      </c>
      <c r="K142" s="140" t="s">
        <v>3</v>
      </c>
      <c r="L142" s="213"/>
      <c r="M142" s="145"/>
      <c r="N142" s="222" t="s">
        <v>42</v>
      </c>
      <c r="O142" s="53"/>
      <c r="P142" s="223">
        <f>O142*H142</f>
        <v>0</v>
      </c>
      <c r="Q142" s="223">
        <v>0</v>
      </c>
      <c r="R142" s="223">
        <f>Q142*H142</f>
        <v>0</v>
      </c>
      <c r="S142" s="223">
        <v>0</v>
      </c>
      <c r="T142" s="224">
        <f>S142*H142</f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164</v>
      </c>
      <c r="AT142" s="149" t="s">
        <v>159</v>
      </c>
      <c r="AU142" s="149" t="s">
        <v>78</v>
      </c>
      <c r="AY142" s="17" t="s">
        <v>157</v>
      </c>
      <c r="BE142" s="150">
        <f t="shared" si="15"/>
        <v>0</v>
      </c>
      <c r="BF142" s="150">
        <f t="shared" si="16"/>
        <v>0</v>
      </c>
      <c r="BG142" s="150">
        <f t="shared" si="17"/>
        <v>0</v>
      </c>
      <c r="BH142" s="150">
        <f t="shared" si="18"/>
        <v>0</v>
      </c>
      <c r="BI142" s="150">
        <f t="shared" si="19"/>
        <v>0</v>
      </c>
      <c r="BJ142" s="17" t="s">
        <v>92</v>
      </c>
      <c r="BK142" s="150">
        <f t="shared" si="20"/>
        <v>0</v>
      </c>
      <c r="BL142" s="17" t="s">
        <v>164</v>
      </c>
      <c r="BM142" s="149" t="s">
        <v>482</v>
      </c>
    </row>
    <row r="143" spans="1:65" s="209" customFormat="1" ht="16.5" hidden="1" customHeight="1" x14ac:dyDescent="0.2">
      <c r="A143" s="211"/>
      <c r="B143" s="215"/>
      <c r="C143" s="14"/>
      <c r="D143" s="157" t="s">
        <v>168</v>
      </c>
      <c r="E143" s="165" t="s">
        <v>3</v>
      </c>
      <c r="F143" s="198" t="s">
        <v>3079</v>
      </c>
      <c r="G143" s="14"/>
      <c r="H143" s="14"/>
      <c r="I143" s="168"/>
      <c r="J143" s="14"/>
      <c r="K143" s="14"/>
      <c r="L143" s="213"/>
      <c r="M143" s="145"/>
      <c r="N143" s="222"/>
      <c r="O143" s="53"/>
      <c r="P143" s="223"/>
      <c r="Q143" s="223"/>
      <c r="R143" s="223"/>
      <c r="S143" s="223"/>
      <c r="T143" s="224"/>
      <c r="U143" s="211"/>
      <c r="V143" s="211"/>
      <c r="W143" s="211"/>
      <c r="X143" s="211"/>
      <c r="Y143" s="211"/>
      <c r="Z143" s="211"/>
      <c r="AA143" s="211"/>
      <c r="AB143" s="211"/>
      <c r="AC143" s="211"/>
      <c r="AD143" s="211"/>
      <c r="AE143" s="211"/>
      <c r="AR143" s="225"/>
      <c r="AT143" s="225"/>
      <c r="AU143" s="225"/>
      <c r="AY143" s="210"/>
      <c r="BE143" s="226"/>
      <c r="BF143" s="226"/>
      <c r="BG143" s="226"/>
      <c r="BH143" s="226"/>
      <c r="BI143" s="226"/>
      <c r="BJ143" s="210"/>
      <c r="BK143" s="226"/>
      <c r="BL143" s="210"/>
      <c r="BM143" s="225"/>
    </row>
    <row r="144" spans="1:65" s="2" customFormat="1" ht="16.5" customHeight="1" x14ac:dyDescent="0.2">
      <c r="A144" s="32"/>
      <c r="B144" s="137"/>
      <c r="C144" s="138" t="s">
        <v>323</v>
      </c>
      <c r="D144" s="138" t="s">
        <v>159</v>
      </c>
      <c r="E144" s="139" t="s">
        <v>1994</v>
      </c>
      <c r="F144" s="140" t="s">
        <v>1995</v>
      </c>
      <c r="G144" s="141" t="s">
        <v>777</v>
      </c>
      <c r="H144" s="142">
        <v>2</v>
      </c>
      <c r="I144" s="143"/>
      <c r="J144" s="144">
        <f t="shared" si="14"/>
        <v>0</v>
      </c>
      <c r="K144" s="140" t="s">
        <v>3</v>
      </c>
      <c r="L144" s="213"/>
      <c r="M144" s="145"/>
      <c r="N144" s="222" t="s">
        <v>42</v>
      </c>
      <c r="O144" s="53"/>
      <c r="P144" s="223">
        <f>O144*H144</f>
        <v>0</v>
      </c>
      <c r="Q144" s="223">
        <v>0</v>
      </c>
      <c r="R144" s="223">
        <f>Q144*H144</f>
        <v>0</v>
      </c>
      <c r="S144" s="223">
        <v>0</v>
      </c>
      <c r="T144" s="224">
        <f>S144*H144</f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164</v>
      </c>
      <c r="AT144" s="149" t="s">
        <v>159</v>
      </c>
      <c r="AU144" s="149" t="s">
        <v>78</v>
      </c>
      <c r="AY144" s="17" t="s">
        <v>157</v>
      </c>
      <c r="BE144" s="150">
        <f t="shared" si="15"/>
        <v>0</v>
      </c>
      <c r="BF144" s="150">
        <f t="shared" si="16"/>
        <v>0</v>
      </c>
      <c r="BG144" s="150">
        <f t="shared" si="17"/>
        <v>0</v>
      </c>
      <c r="BH144" s="150">
        <f t="shared" si="18"/>
        <v>0</v>
      </c>
      <c r="BI144" s="150">
        <f t="shared" si="19"/>
        <v>0</v>
      </c>
      <c r="BJ144" s="17" t="s">
        <v>92</v>
      </c>
      <c r="BK144" s="150">
        <f t="shared" si="20"/>
        <v>0</v>
      </c>
      <c r="BL144" s="17" t="s">
        <v>164</v>
      </c>
      <c r="BM144" s="149" t="s">
        <v>492</v>
      </c>
    </row>
    <row r="145" spans="1:65" s="209" customFormat="1" ht="16.5" hidden="1" customHeight="1" x14ac:dyDescent="0.2">
      <c r="A145" s="211"/>
      <c r="B145" s="215"/>
      <c r="C145" s="14"/>
      <c r="D145" s="157" t="s">
        <v>168</v>
      </c>
      <c r="E145" s="165" t="s">
        <v>3</v>
      </c>
      <c r="F145" s="198" t="s">
        <v>3079</v>
      </c>
      <c r="G145" s="14"/>
      <c r="H145" s="14"/>
      <c r="I145" s="168"/>
      <c r="J145" s="14"/>
      <c r="K145" s="14"/>
      <c r="L145" s="213"/>
      <c r="M145" s="145"/>
      <c r="N145" s="222"/>
      <c r="O145" s="53"/>
      <c r="P145" s="223"/>
      <c r="Q145" s="223"/>
      <c r="R145" s="223"/>
      <c r="S145" s="223"/>
      <c r="T145" s="224"/>
      <c r="U145" s="211"/>
      <c r="V145" s="211"/>
      <c r="W145" s="211"/>
      <c r="X145" s="211"/>
      <c r="Y145" s="211"/>
      <c r="Z145" s="211"/>
      <c r="AA145" s="211"/>
      <c r="AB145" s="211"/>
      <c r="AC145" s="211"/>
      <c r="AD145" s="211"/>
      <c r="AE145" s="211"/>
      <c r="AR145" s="225"/>
      <c r="AT145" s="225"/>
      <c r="AU145" s="225"/>
      <c r="AY145" s="210"/>
      <c r="BE145" s="226"/>
      <c r="BF145" s="226"/>
      <c r="BG145" s="226"/>
      <c r="BH145" s="226"/>
      <c r="BI145" s="226"/>
      <c r="BJ145" s="210"/>
      <c r="BK145" s="226"/>
      <c r="BL145" s="210"/>
      <c r="BM145" s="225"/>
    </row>
    <row r="146" spans="1:65" s="2" customFormat="1" ht="24.2" customHeight="1" x14ac:dyDescent="0.2">
      <c r="A146" s="32"/>
      <c r="B146" s="137"/>
      <c r="C146" s="138" t="s">
        <v>328</v>
      </c>
      <c r="D146" s="138" t="s">
        <v>159</v>
      </c>
      <c r="E146" s="139" t="s">
        <v>1996</v>
      </c>
      <c r="F146" s="140" t="s">
        <v>1997</v>
      </c>
      <c r="G146" s="141" t="s">
        <v>1998</v>
      </c>
      <c r="H146" s="142">
        <v>1</v>
      </c>
      <c r="I146" s="143"/>
      <c r="J146" s="144">
        <f t="shared" si="14"/>
        <v>0</v>
      </c>
      <c r="K146" s="140" t="s">
        <v>3</v>
      </c>
      <c r="L146" s="213"/>
      <c r="M146" s="145"/>
      <c r="N146" s="222" t="s">
        <v>42</v>
      </c>
      <c r="O146" s="53"/>
      <c r="P146" s="223">
        <f>O146*H146</f>
        <v>0</v>
      </c>
      <c r="Q146" s="223">
        <v>0</v>
      </c>
      <c r="R146" s="223">
        <f>Q146*H146</f>
        <v>0</v>
      </c>
      <c r="S146" s="223">
        <v>0</v>
      </c>
      <c r="T146" s="224">
        <f>S146*H146</f>
        <v>0</v>
      </c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R146" s="149" t="s">
        <v>164</v>
      </c>
      <c r="AT146" s="149" t="s">
        <v>159</v>
      </c>
      <c r="AU146" s="149" t="s">
        <v>78</v>
      </c>
      <c r="AY146" s="17" t="s">
        <v>157</v>
      </c>
      <c r="BE146" s="150">
        <f t="shared" si="15"/>
        <v>0</v>
      </c>
      <c r="BF146" s="150">
        <f t="shared" si="16"/>
        <v>0</v>
      </c>
      <c r="BG146" s="150">
        <f t="shared" si="17"/>
        <v>0</v>
      </c>
      <c r="BH146" s="150">
        <f t="shared" si="18"/>
        <v>0</v>
      </c>
      <c r="BI146" s="150">
        <f t="shared" si="19"/>
        <v>0</v>
      </c>
      <c r="BJ146" s="17" t="s">
        <v>92</v>
      </c>
      <c r="BK146" s="150">
        <f t="shared" si="20"/>
        <v>0</v>
      </c>
      <c r="BL146" s="17" t="s">
        <v>164</v>
      </c>
      <c r="BM146" s="149" t="s">
        <v>504</v>
      </c>
    </row>
    <row r="147" spans="1:65" s="209" customFormat="1" ht="24.2" hidden="1" customHeight="1" x14ac:dyDescent="0.2">
      <c r="A147" s="211"/>
      <c r="B147" s="215"/>
      <c r="C147" s="14"/>
      <c r="D147" s="157" t="s">
        <v>168</v>
      </c>
      <c r="E147" s="165" t="s">
        <v>3</v>
      </c>
      <c r="F147" s="198" t="s">
        <v>3079</v>
      </c>
      <c r="G147" s="14"/>
      <c r="H147" s="14"/>
      <c r="I147" s="168"/>
      <c r="J147" s="14"/>
      <c r="K147" s="14"/>
      <c r="L147" s="213"/>
      <c r="M147" s="145"/>
      <c r="N147" s="222"/>
      <c r="O147" s="53"/>
      <c r="P147" s="223"/>
      <c r="Q147" s="223"/>
      <c r="R147" s="223"/>
      <c r="S147" s="223"/>
      <c r="T147" s="224"/>
      <c r="U147" s="211"/>
      <c r="V147" s="211"/>
      <c r="W147" s="211"/>
      <c r="X147" s="211"/>
      <c r="Y147" s="211"/>
      <c r="Z147" s="211"/>
      <c r="AA147" s="211"/>
      <c r="AB147" s="211"/>
      <c r="AC147" s="211"/>
      <c r="AD147" s="211"/>
      <c r="AE147" s="211"/>
      <c r="AR147" s="225"/>
      <c r="AT147" s="225"/>
      <c r="AU147" s="225"/>
      <c r="AY147" s="210"/>
      <c r="BE147" s="226"/>
      <c r="BF147" s="226"/>
      <c r="BG147" s="226"/>
      <c r="BH147" s="226"/>
      <c r="BI147" s="226"/>
      <c r="BJ147" s="210"/>
      <c r="BK147" s="226"/>
      <c r="BL147" s="210"/>
      <c r="BM147" s="225"/>
    </row>
    <row r="148" spans="1:65" s="2" customFormat="1" ht="24.2" customHeight="1" x14ac:dyDescent="0.2">
      <c r="A148" s="32"/>
      <c r="B148" s="137"/>
      <c r="C148" s="138" t="s">
        <v>334</v>
      </c>
      <c r="D148" s="138" t="s">
        <v>159</v>
      </c>
      <c r="E148" s="139" t="s">
        <v>1999</v>
      </c>
      <c r="F148" s="140" t="s">
        <v>2000</v>
      </c>
      <c r="G148" s="141" t="s">
        <v>1998</v>
      </c>
      <c r="H148" s="142">
        <v>1</v>
      </c>
      <c r="I148" s="143"/>
      <c r="J148" s="144">
        <f t="shared" si="14"/>
        <v>0</v>
      </c>
      <c r="K148" s="140" t="s">
        <v>3</v>
      </c>
      <c r="L148" s="213"/>
      <c r="M148" s="145"/>
      <c r="N148" s="222" t="s">
        <v>42</v>
      </c>
      <c r="O148" s="53"/>
      <c r="P148" s="223">
        <f>O148*H148</f>
        <v>0</v>
      </c>
      <c r="Q148" s="223">
        <v>0</v>
      </c>
      <c r="R148" s="223">
        <f>Q148*H148</f>
        <v>0</v>
      </c>
      <c r="S148" s="223">
        <v>0</v>
      </c>
      <c r="T148" s="224">
        <f>S148*H148</f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164</v>
      </c>
      <c r="AT148" s="149" t="s">
        <v>159</v>
      </c>
      <c r="AU148" s="149" t="s">
        <v>78</v>
      </c>
      <c r="AY148" s="17" t="s">
        <v>157</v>
      </c>
      <c r="BE148" s="150">
        <f t="shared" si="15"/>
        <v>0</v>
      </c>
      <c r="BF148" s="150">
        <f t="shared" si="16"/>
        <v>0</v>
      </c>
      <c r="BG148" s="150">
        <f t="shared" si="17"/>
        <v>0</v>
      </c>
      <c r="BH148" s="150">
        <f t="shared" si="18"/>
        <v>0</v>
      </c>
      <c r="BI148" s="150">
        <f t="shared" si="19"/>
        <v>0</v>
      </c>
      <c r="BJ148" s="17" t="s">
        <v>92</v>
      </c>
      <c r="BK148" s="150">
        <f t="shared" si="20"/>
        <v>0</v>
      </c>
      <c r="BL148" s="17" t="s">
        <v>164</v>
      </c>
      <c r="BM148" s="149" t="s">
        <v>516</v>
      </c>
    </row>
    <row r="149" spans="1:65" s="209" customFormat="1" ht="24.2" hidden="1" customHeight="1" x14ac:dyDescent="0.2">
      <c r="A149" s="211"/>
      <c r="B149" s="215"/>
      <c r="C149" s="14"/>
      <c r="D149" s="157" t="s">
        <v>168</v>
      </c>
      <c r="E149" s="165" t="s">
        <v>3</v>
      </c>
      <c r="F149" s="198" t="s">
        <v>3079</v>
      </c>
      <c r="G149" s="14"/>
      <c r="H149" s="14"/>
      <c r="I149" s="168"/>
      <c r="J149" s="14"/>
      <c r="K149" s="14"/>
      <c r="L149" s="213"/>
      <c r="M149" s="145"/>
      <c r="N149" s="222"/>
      <c r="O149" s="53"/>
      <c r="P149" s="223"/>
      <c r="Q149" s="223"/>
      <c r="R149" s="223"/>
      <c r="S149" s="223"/>
      <c r="T149" s="224"/>
      <c r="U149" s="211"/>
      <c r="V149" s="211"/>
      <c r="W149" s="211"/>
      <c r="X149" s="211"/>
      <c r="Y149" s="211"/>
      <c r="Z149" s="211"/>
      <c r="AA149" s="211"/>
      <c r="AB149" s="211"/>
      <c r="AC149" s="211"/>
      <c r="AD149" s="211"/>
      <c r="AE149" s="211"/>
      <c r="AR149" s="225"/>
      <c r="AT149" s="225"/>
      <c r="AU149" s="225"/>
      <c r="AY149" s="210"/>
      <c r="BE149" s="226"/>
      <c r="BF149" s="226"/>
      <c r="BG149" s="226"/>
      <c r="BH149" s="226"/>
      <c r="BI149" s="226"/>
      <c r="BJ149" s="210"/>
      <c r="BK149" s="226"/>
      <c r="BL149" s="210"/>
      <c r="BM149" s="225"/>
    </row>
    <row r="150" spans="1:65" s="2" customFormat="1" ht="24.2" customHeight="1" x14ac:dyDescent="0.2">
      <c r="A150" s="32"/>
      <c r="B150" s="137"/>
      <c r="C150" s="138" t="s">
        <v>338</v>
      </c>
      <c r="D150" s="138" t="s">
        <v>159</v>
      </c>
      <c r="E150" s="139" t="s">
        <v>2001</v>
      </c>
      <c r="F150" s="140" t="s">
        <v>2002</v>
      </c>
      <c r="G150" s="141" t="s">
        <v>1998</v>
      </c>
      <c r="H150" s="142">
        <v>1</v>
      </c>
      <c r="I150" s="143"/>
      <c r="J150" s="144">
        <f t="shared" si="14"/>
        <v>0</v>
      </c>
      <c r="K150" s="140" t="s">
        <v>3</v>
      </c>
      <c r="L150" s="213"/>
      <c r="M150" s="145"/>
      <c r="N150" s="222" t="s">
        <v>42</v>
      </c>
      <c r="O150" s="53"/>
      <c r="P150" s="223">
        <f>O150*H150</f>
        <v>0</v>
      </c>
      <c r="Q150" s="223">
        <v>0</v>
      </c>
      <c r="R150" s="223">
        <f>Q150*H150</f>
        <v>0</v>
      </c>
      <c r="S150" s="223">
        <v>0</v>
      </c>
      <c r="T150" s="224">
        <f>S150*H150</f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164</v>
      </c>
      <c r="AT150" s="149" t="s">
        <v>159</v>
      </c>
      <c r="AU150" s="149" t="s">
        <v>78</v>
      </c>
      <c r="AY150" s="17" t="s">
        <v>157</v>
      </c>
      <c r="BE150" s="150">
        <f t="shared" si="15"/>
        <v>0</v>
      </c>
      <c r="BF150" s="150">
        <f t="shared" si="16"/>
        <v>0</v>
      </c>
      <c r="BG150" s="150">
        <f t="shared" si="17"/>
        <v>0</v>
      </c>
      <c r="BH150" s="150">
        <f t="shared" si="18"/>
        <v>0</v>
      </c>
      <c r="BI150" s="150">
        <f t="shared" si="19"/>
        <v>0</v>
      </c>
      <c r="BJ150" s="17" t="s">
        <v>92</v>
      </c>
      <c r="BK150" s="150">
        <f t="shared" si="20"/>
        <v>0</v>
      </c>
      <c r="BL150" s="17" t="s">
        <v>164</v>
      </c>
      <c r="BM150" s="149" t="s">
        <v>526</v>
      </c>
    </row>
    <row r="151" spans="1:65" s="209" customFormat="1" ht="24.2" hidden="1" customHeight="1" x14ac:dyDescent="0.2">
      <c r="A151" s="211"/>
      <c r="B151" s="215"/>
      <c r="C151" s="14"/>
      <c r="D151" s="157" t="s">
        <v>168</v>
      </c>
      <c r="E151" s="165" t="s">
        <v>3</v>
      </c>
      <c r="F151" s="198" t="s">
        <v>3079</v>
      </c>
      <c r="G151" s="14"/>
      <c r="H151" s="14"/>
      <c r="I151" s="168"/>
      <c r="J151" s="14"/>
      <c r="K151" s="14"/>
      <c r="L151" s="213"/>
      <c r="M151" s="145"/>
      <c r="N151" s="222"/>
      <c r="O151" s="53"/>
      <c r="P151" s="223"/>
      <c r="Q151" s="223"/>
      <c r="R151" s="223"/>
      <c r="S151" s="223"/>
      <c r="T151" s="224"/>
      <c r="U151" s="211"/>
      <c r="V151" s="211"/>
      <c r="W151" s="211"/>
      <c r="X151" s="211"/>
      <c r="Y151" s="211"/>
      <c r="Z151" s="211"/>
      <c r="AA151" s="211"/>
      <c r="AB151" s="211"/>
      <c r="AC151" s="211"/>
      <c r="AD151" s="211"/>
      <c r="AE151" s="211"/>
      <c r="AR151" s="225"/>
      <c r="AT151" s="225"/>
      <c r="AU151" s="225"/>
      <c r="AY151" s="210"/>
      <c r="BE151" s="226"/>
      <c r="BF151" s="226"/>
      <c r="BG151" s="226"/>
      <c r="BH151" s="226"/>
      <c r="BI151" s="226"/>
      <c r="BJ151" s="210"/>
      <c r="BK151" s="226"/>
      <c r="BL151" s="210"/>
      <c r="BM151" s="225"/>
    </row>
    <row r="152" spans="1:65" s="2" customFormat="1" ht="16.5" customHeight="1" x14ac:dyDescent="0.2">
      <c r="A152" s="32"/>
      <c r="B152" s="137"/>
      <c r="C152" s="138" t="s">
        <v>344</v>
      </c>
      <c r="D152" s="138" t="s">
        <v>159</v>
      </c>
      <c r="E152" s="139" t="s">
        <v>2003</v>
      </c>
      <c r="F152" s="140" t="s">
        <v>2004</v>
      </c>
      <c r="G152" s="141" t="s">
        <v>777</v>
      </c>
      <c r="H152" s="142">
        <v>9</v>
      </c>
      <c r="I152" s="143"/>
      <c r="J152" s="144">
        <f t="shared" si="14"/>
        <v>0</v>
      </c>
      <c r="K152" s="140" t="s">
        <v>3</v>
      </c>
      <c r="L152" s="213"/>
      <c r="M152" s="145"/>
      <c r="N152" s="222" t="s">
        <v>42</v>
      </c>
      <c r="O152" s="53"/>
      <c r="P152" s="223">
        <f>O152*H152</f>
        <v>0</v>
      </c>
      <c r="Q152" s="223">
        <v>0</v>
      </c>
      <c r="R152" s="223">
        <f>Q152*H152</f>
        <v>0</v>
      </c>
      <c r="S152" s="223">
        <v>0</v>
      </c>
      <c r="T152" s="224">
        <f>S152*H152</f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164</v>
      </c>
      <c r="AT152" s="149" t="s">
        <v>159</v>
      </c>
      <c r="AU152" s="149" t="s">
        <v>78</v>
      </c>
      <c r="AY152" s="17" t="s">
        <v>157</v>
      </c>
      <c r="BE152" s="150">
        <f t="shared" si="15"/>
        <v>0</v>
      </c>
      <c r="BF152" s="150">
        <f t="shared" si="16"/>
        <v>0</v>
      </c>
      <c r="BG152" s="150">
        <f t="shared" si="17"/>
        <v>0</v>
      </c>
      <c r="BH152" s="150">
        <f t="shared" si="18"/>
        <v>0</v>
      </c>
      <c r="BI152" s="150">
        <f t="shared" si="19"/>
        <v>0</v>
      </c>
      <c r="BJ152" s="17" t="s">
        <v>92</v>
      </c>
      <c r="BK152" s="150">
        <f t="shared" si="20"/>
        <v>0</v>
      </c>
      <c r="BL152" s="17" t="s">
        <v>164</v>
      </c>
      <c r="BM152" s="149" t="s">
        <v>537</v>
      </c>
    </row>
    <row r="153" spans="1:65" s="209" customFormat="1" ht="16.5" hidden="1" customHeight="1" x14ac:dyDescent="0.2">
      <c r="A153" s="211"/>
      <c r="B153" s="215"/>
      <c r="C153" s="14"/>
      <c r="D153" s="157" t="s">
        <v>168</v>
      </c>
      <c r="E153" s="165" t="s">
        <v>3</v>
      </c>
      <c r="F153" s="198" t="s">
        <v>3079</v>
      </c>
      <c r="G153" s="14"/>
      <c r="H153" s="14"/>
      <c r="I153" s="168"/>
      <c r="J153" s="14"/>
      <c r="K153" s="14"/>
      <c r="L153" s="213"/>
      <c r="M153" s="145"/>
      <c r="N153" s="222"/>
      <c r="O153" s="53"/>
      <c r="P153" s="223"/>
      <c r="Q153" s="223"/>
      <c r="R153" s="223"/>
      <c r="S153" s="223"/>
      <c r="T153" s="224"/>
      <c r="U153" s="211"/>
      <c r="V153" s="211"/>
      <c r="W153" s="211"/>
      <c r="X153" s="211"/>
      <c r="Y153" s="211"/>
      <c r="Z153" s="211"/>
      <c r="AA153" s="211"/>
      <c r="AB153" s="211"/>
      <c r="AC153" s="211"/>
      <c r="AD153" s="211"/>
      <c r="AE153" s="211"/>
      <c r="AR153" s="225"/>
      <c r="AT153" s="225"/>
      <c r="AU153" s="225"/>
      <c r="AY153" s="210"/>
      <c r="BE153" s="226"/>
      <c r="BF153" s="226"/>
      <c r="BG153" s="226"/>
      <c r="BH153" s="226"/>
      <c r="BI153" s="226"/>
      <c r="BJ153" s="210"/>
      <c r="BK153" s="226"/>
      <c r="BL153" s="210"/>
      <c r="BM153" s="225"/>
    </row>
    <row r="154" spans="1:65" s="2" customFormat="1" ht="16.5" customHeight="1" x14ac:dyDescent="0.2">
      <c r="A154" s="32"/>
      <c r="B154" s="137"/>
      <c r="C154" s="138" t="s">
        <v>349</v>
      </c>
      <c r="D154" s="138" t="s">
        <v>159</v>
      </c>
      <c r="E154" s="139" t="s">
        <v>2005</v>
      </c>
      <c r="F154" s="140" t="s">
        <v>2006</v>
      </c>
      <c r="G154" s="141" t="s">
        <v>777</v>
      </c>
      <c r="H154" s="142">
        <v>20</v>
      </c>
      <c r="I154" s="143"/>
      <c r="J154" s="144">
        <f t="shared" si="14"/>
        <v>0</v>
      </c>
      <c r="K154" s="140" t="s">
        <v>3</v>
      </c>
      <c r="L154" s="213"/>
      <c r="M154" s="145"/>
      <c r="N154" s="222" t="s">
        <v>42</v>
      </c>
      <c r="O154" s="53"/>
      <c r="P154" s="223">
        <f>O154*H154</f>
        <v>0</v>
      </c>
      <c r="Q154" s="223">
        <v>0</v>
      </c>
      <c r="R154" s="223">
        <f>Q154*H154</f>
        <v>0</v>
      </c>
      <c r="S154" s="223">
        <v>0</v>
      </c>
      <c r="T154" s="224">
        <f>S154*H154</f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164</v>
      </c>
      <c r="AT154" s="149" t="s">
        <v>159</v>
      </c>
      <c r="AU154" s="149" t="s">
        <v>78</v>
      </c>
      <c r="AY154" s="17" t="s">
        <v>157</v>
      </c>
      <c r="BE154" s="150">
        <f t="shared" si="15"/>
        <v>0</v>
      </c>
      <c r="BF154" s="150">
        <f t="shared" si="16"/>
        <v>0</v>
      </c>
      <c r="BG154" s="150">
        <f t="shared" si="17"/>
        <v>0</v>
      </c>
      <c r="BH154" s="150">
        <f t="shared" si="18"/>
        <v>0</v>
      </c>
      <c r="BI154" s="150">
        <f t="shared" si="19"/>
        <v>0</v>
      </c>
      <c r="BJ154" s="17" t="s">
        <v>92</v>
      </c>
      <c r="BK154" s="150">
        <f t="shared" si="20"/>
        <v>0</v>
      </c>
      <c r="BL154" s="17" t="s">
        <v>164</v>
      </c>
      <c r="BM154" s="149" t="s">
        <v>414</v>
      </c>
    </row>
    <row r="155" spans="1:65" s="209" customFormat="1" ht="16.5" hidden="1" customHeight="1" x14ac:dyDescent="0.2">
      <c r="A155" s="211"/>
      <c r="B155" s="215"/>
      <c r="C155" s="14"/>
      <c r="D155" s="157" t="s">
        <v>168</v>
      </c>
      <c r="E155" s="165" t="s">
        <v>3</v>
      </c>
      <c r="F155" s="198" t="s">
        <v>3079</v>
      </c>
      <c r="G155" s="14"/>
      <c r="H155" s="14"/>
      <c r="I155" s="168"/>
      <c r="J155" s="14"/>
      <c r="K155" s="14"/>
      <c r="L155" s="213"/>
      <c r="M155" s="145"/>
      <c r="N155" s="222"/>
      <c r="O155" s="53"/>
      <c r="P155" s="223"/>
      <c r="Q155" s="223"/>
      <c r="R155" s="223"/>
      <c r="S155" s="223"/>
      <c r="T155" s="224"/>
      <c r="U155" s="211"/>
      <c r="V155" s="211"/>
      <c r="W155" s="211"/>
      <c r="X155" s="211"/>
      <c r="Y155" s="211"/>
      <c r="Z155" s="211"/>
      <c r="AA155" s="211"/>
      <c r="AB155" s="211"/>
      <c r="AC155" s="211"/>
      <c r="AD155" s="211"/>
      <c r="AE155" s="211"/>
      <c r="AR155" s="225"/>
      <c r="AT155" s="225"/>
      <c r="AU155" s="225"/>
      <c r="AY155" s="210"/>
      <c r="BE155" s="226"/>
      <c r="BF155" s="226"/>
      <c r="BG155" s="226"/>
      <c r="BH155" s="226"/>
      <c r="BI155" s="226"/>
      <c r="BJ155" s="210"/>
      <c r="BK155" s="226"/>
      <c r="BL155" s="210"/>
      <c r="BM155" s="225"/>
    </row>
    <row r="156" spans="1:65" s="2" customFormat="1" ht="16.5" customHeight="1" x14ac:dyDescent="0.2">
      <c r="A156" s="32"/>
      <c r="B156" s="137"/>
      <c r="C156" s="138" t="s">
        <v>356</v>
      </c>
      <c r="D156" s="138" t="s">
        <v>159</v>
      </c>
      <c r="E156" s="139" t="s">
        <v>2007</v>
      </c>
      <c r="F156" s="140" t="s">
        <v>2008</v>
      </c>
      <c r="G156" s="141" t="s">
        <v>777</v>
      </c>
      <c r="H156" s="142">
        <v>1</v>
      </c>
      <c r="I156" s="143"/>
      <c r="J156" s="144">
        <f t="shared" si="14"/>
        <v>0</v>
      </c>
      <c r="K156" s="140" t="s">
        <v>3</v>
      </c>
      <c r="L156" s="213"/>
      <c r="M156" s="145"/>
      <c r="N156" s="222" t="s">
        <v>42</v>
      </c>
      <c r="O156" s="53"/>
      <c r="P156" s="223">
        <f>O156*H156</f>
        <v>0</v>
      </c>
      <c r="Q156" s="223">
        <v>0</v>
      </c>
      <c r="R156" s="223">
        <f>Q156*H156</f>
        <v>0</v>
      </c>
      <c r="S156" s="223">
        <v>0</v>
      </c>
      <c r="T156" s="224">
        <f>S156*H156</f>
        <v>0</v>
      </c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R156" s="149" t="s">
        <v>164</v>
      </c>
      <c r="AT156" s="149" t="s">
        <v>159</v>
      </c>
      <c r="AU156" s="149" t="s">
        <v>78</v>
      </c>
      <c r="AY156" s="17" t="s">
        <v>157</v>
      </c>
      <c r="BE156" s="150">
        <f t="shared" si="15"/>
        <v>0</v>
      </c>
      <c r="BF156" s="150">
        <f t="shared" si="16"/>
        <v>0</v>
      </c>
      <c r="BG156" s="150">
        <f t="shared" si="17"/>
        <v>0</v>
      </c>
      <c r="BH156" s="150">
        <f t="shared" si="18"/>
        <v>0</v>
      </c>
      <c r="BI156" s="150">
        <f t="shared" si="19"/>
        <v>0</v>
      </c>
      <c r="BJ156" s="17" t="s">
        <v>92</v>
      </c>
      <c r="BK156" s="150">
        <f t="shared" si="20"/>
        <v>0</v>
      </c>
      <c r="BL156" s="17" t="s">
        <v>164</v>
      </c>
      <c r="BM156" s="149" t="s">
        <v>560</v>
      </c>
    </row>
    <row r="157" spans="1:65" s="209" customFormat="1" ht="16.5" hidden="1" customHeight="1" x14ac:dyDescent="0.2">
      <c r="A157" s="211"/>
      <c r="B157" s="215"/>
      <c r="C157" s="14"/>
      <c r="D157" s="157" t="s">
        <v>168</v>
      </c>
      <c r="E157" s="165" t="s">
        <v>3</v>
      </c>
      <c r="F157" s="198" t="s">
        <v>3079</v>
      </c>
      <c r="G157" s="14"/>
      <c r="H157" s="14"/>
      <c r="I157" s="168"/>
      <c r="J157" s="14"/>
      <c r="K157" s="14"/>
      <c r="L157" s="213"/>
      <c r="M157" s="145"/>
      <c r="N157" s="222"/>
      <c r="O157" s="53"/>
      <c r="P157" s="223"/>
      <c r="Q157" s="223"/>
      <c r="R157" s="223"/>
      <c r="S157" s="223"/>
      <c r="T157" s="224"/>
      <c r="U157" s="211"/>
      <c r="V157" s="211"/>
      <c r="W157" s="211"/>
      <c r="X157" s="211"/>
      <c r="Y157" s="211"/>
      <c r="Z157" s="211"/>
      <c r="AA157" s="211"/>
      <c r="AB157" s="211"/>
      <c r="AC157" s="211"/>
      <c r="AD157" s="211"/>
      <c r="AE157" s="211"/>
      <c r="AR157" s="225"/>
      <c r="AT157" s="225"/>
      <c r="AU157" s="225"/>
      <c r="AY157" s="210"/>
      <c r="BE157" s="226"/>
      <c r="BF157" s="226"/>
      <c r="BG157" s="226"/>
      <c r="BH157" s="226"/>
      <c r="BI157" s="226"/>
      <c r="BJ157" s="210"/>
      <c r="BK157" s="226"/>
      <c r="BL157" s="210"/>
      <c r="BM157" s="225"/>
    </row>
    <row r="158" spans="1:65" s="2" customFormat="1" ht="16.5" customHeight="1" x14ac:dyDescent="0.2">
      <c r="A158" s="32"/>
      <c r="B158" s="137"/>
      <c r="C158" s="138" t="s">
        <v>362</v>
      </c>
      <c r="D158" s="138" t="s">
        <v>159</v>
      </c>
      <c r="E158" s="139" t="s">
        <v>2009</v>
      </c>
      <c r="F158" s="140" t="s">
        <v>2010</v>
      </c>
      <c r="G158" s="141" t="s">
        <v>777</v>
      </c>
      <c r="H158" s="142">
        <v>2</v>
      </c>
      <c r="I158" s="143"/>
      <c r="J158" s="144">
        <f t="shared" si="14"/>
        <v>0</v>
      </c>
      <c r="K158" s="140" t="s">
        <v>3</v>
      </c>
      <c r="L158" s="213"/>
      <c r="M158" s="145"/>
      <c r="N158" s="222" t="s">
        <v>42</v>
      </c>
      <c r="O158" s="53"/>
      <c r="P158" s="223">
        <f>O158*H158</f>
        <v>0</v>
      </c>
      <c r="Q158" s="223">
        <v>0</v>
      </c>
      <c r="R158" s="223">
        <f>Q158*H158</f>
        <v>0</v>
      </c>
      <c r="S158" s="223">
        <v>0</v>
      </c>
      <c r="T158" s="224">
        <f>S158*H158</f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164</v>
      </c>
      <c r="AT158" s="149" t="s">
        <v>159</v>
      </c>
      <c r="AU158" s="149" t="s">
        <v>78</v>
      </c>
      <c r="AY158" s="17" t="s">
        <v>157</v>
      </c>
      <c r="BE158" s="150">
        <f t="shared" si="15"/>
        <v>0</v>
      </c>
      <c r="BF158" s="150">
        <f t="shared" si="16"/>
        <v>0</v>
      </c>
      <c r="BG158" s="150">
        <f t="shared" si="17"/>
        <v>0</v>
      </c>
      <c r="BH158" s="150">
        <f t="shared" si="18"/>
        <v>0</v>
      </c>
      <c r="BI158" s="150">
        <f t="shared" si="19"/>
        <v>0</v>
      </c>
      <c r="BJ158" s="17" t="s">
        <v>92</v>
      </c>
      <c r="BK158" s="150">
        <f t="shared" si="20"/>
        <v>0</v>
      </c>
      <c r="BL158" s="17" t="s">
        <v>164</v>
      </c>
      <c r="BM158" s="149" t="s">
        <v>572</v>
      </c>
    </row>
    <row r="159" spans="1:65" s="209" customFormat="1" ht="16.5" hidden="1" customHeight="1" x14ac:dyDescent="0.2">
      <c r="A159" s="211"/>
      <c r="B159" s="215"/>
      <c r="C159" s="14"/>
      <c r="D159" s="157" t="s">
        <v>168</v>
      </c>
      <c r="E159" s="165" t="s">
        <v>3</v>
      </c>
      <c r="F159" s="198" t="s">
        <v>3079</v>
      </c>
      <c r="G159" s="14"/>
      <c r="H159" s="14"/>
      <c r="I159" s="168"/>
      <c r="J159" s="14"/>
      <c r="K159" s="14"/>
      <c r="L159" s="213"/>
      <c r="M159" s="145"/>
      <c r="N159" s="222"/>
      <c r="O159" s="53"/>
      <c r="P159" s="223"/>
      <c r="Q159" s="223"/>
      <c r="R159" s="223"/>
      <c r="S159" s="223"/>
      <c r="T159" s="224"/>
      <c r="U159" s="211"/>
      <c r="V159" s="211"/>
      <c r="W159" s="211"/>
      <c r="X159" s="211"/>
      <c r="Y159" s="211"/>
      <c r="Z159" s="211"/>
      <c r="AA159" s="211"/>
      <c r="AB159" s="211"/>
      <c r="AC159" s="211"/>
      <c r="AD159" s="211"/>
      <c r="AE159" s="211"/>
      <c r="AR159" s="225"/>
      <c r="AT159" s="225"/>
      <c r="AU159" s="225"/>
      <c r="AY159" s="210"/>
      <c r="BE159" s="226"/>
      <c r="BF159" s="226"/>
      <c r="BG159" s="226"/>
      <c r="BH159" s="226"/>
      <c r="BI159" s="226"/>
      <c r="BJ159" s="210"/>
      <c r="BK159" s="226"/>
      <c r="BL159" s="210"/>
      <c r="BM159" s="225"/>
    </row>
    <row r="160" spans="1:65" s="2" customFormat="1" ht="16.5" customHeight="1" x14ac:dyDescent="0.2">
      <c r="A160" s="32"/>
      <c r="B160" s="137"/>
      <c r="C160" s="138" t="s">
        <v>368</v>
      </c>
      <c r="D160" s="138" t="s">
        <v>159</v>
      </c>
      <c r="E160" s="139" t="s">
        <v>2011</v>
      </c>
      <c r="F160" s="140" t="s">
        <v>2012</v>
      </c>
      <c r="G160" s="141" t="s">
        <v>777</v>
      </c>
      <c r="H160" s="142">
        <v>1</v>
      </c>
      <c r="I160" s="143"/>
      <c r="J160" s="144">
        <f t="shared" si="14"/>
        <v>0</v>
      </c>
      <c r="K160" s="140" t="s">
        <v>3</v>
      </c>
      <c r="L160" s="213"/>
      <c r="M160" s="145"/>
      <c r="N160" s="222" t="s">
        <v>42</v>
      </c>
      <c r="O160" s="53"/>
      <c r="P160" s="223">
        <f>O160*H160</f>
        <v>0</v>
      </c>
      <c r="Q160" s="223">
        <v>0</v>
      </c>
      <c r="R160" s="223">
        <f>Q160*H160</f>
        <v>0</v>
      </c>
      <c r="S160" s="223">
        <v>0</v>
      </c>
      <c r="T160" s="224">
        <f>S160*H160</f>
        <v>0</v>
      </c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R160" s="149" t="s">
        <v>164</v>
      </c>
      <c r="AT160" s="149" t="s">
        <v>159</v>
      </c>
      <c r="AU160" s="149" t="s">
        <v>78</v>
      </c>
      <c r="AY160" s="17" t="s">
        <v>157</v>
      </c>
      <c r="BE160" s="150">
        <f t="shared" si="15"/>
        <v>0</v>
      </c>
      <c r="BF160" s="150">
        <f t="shared" si="16"/>
        <v>0</v>
      </c>
      <c r="BG160" s="150">
        <f t="shared" si="17"/>
        <v>0</v>
      </c>
      <c r="BH160" s="150">
        <f t="shared" si="18"/>
        <v>0</v>
      </c>
      <c r="BI160" s="150">
        <f t="shared" si="19"/>
        <v>0</v>
      </c>
      <c r="BJ160" s="17" t="s">
        <v>92</v>
      </c>
      <c r="BK160" s="150">
        <f t="shared" si="20"/>
        <v>0</v>
      </c>
      <c r="BL160" s="17" t="s">
        <v>164</v>
      </c>
      <c r="BM160" s="149" t="s">
        <v>583</v>
      </c>
    </row>
    <row r="161" spans="1:65" s="209" customFormat="1" ht="16.5" hidden="1" customHeight="1" x14ac:dyDescent="0.2">
      <c r="A161" s="211"/>
      <c r="B161" s="215"/>
      <c r="C161" s="14"/>
      <c r="D161" s="157" t="s">
        <v>168</v>
      </c>
      <c r="E161" s="165" t="s">
        <v>3</v>
      </c>
      <c r="F161" s="198" t="s">
        <v>3079</v>
      </c>
      <c r="G161" s="14"/>
      <c r="H161" s="14"/>
      <c r="I161" s="168"/>
      <c r="J161" s="14"/>
      <c r="K161" s="14"/>
      <c r="L161" s="213"/>
      <c r="M161" s="145"/>
      <c r="N161" s="222"/>
      <c r="O161" s="53"/>
      <c r="P161" s="223"/>
      <c r="Q161" s="223"/>
      <c r="R161" s="223"/>
      <c r="S161" s="223"/>
      <c r="T161" s="224"/>
      <c r="U161" s="211"/>
      <c r="V161" s="211"/>
      <c r="W161" s="211"/>
      <c r="X161" s="211"/>
      <c r="Y161" s="211"/>
      <c r="Z161" s="211"/>
      <c r="AA161" s="211"/>
      <c r="AB161" s="211"/>
      <c r="AC161" s="211"/>
      <c r="AD161" s="211"/>
      <c r="AE161" s="211"/>
      <c r="AR161" s="225"/>
      <c r="AT161" s="225"/>
      <c r="AU161" s="225"/>
      <c r="AY161" s="210"/>
      <c r="BE161" s="226"/>
      <c r="BF161" s="226"/>
      <c r="BG161" s="226"/>
      <c r="BH161" s="226"/>
      <c r="BI161" s="226"/>
      <c r="BJ161" s="210"/>
      <c r="BK161" s="226"/>
      <c r="BL161" s="210"/>
      <c r="BM161" s="225"/>
    </row>
    <row r="162" spans="1:65" s="2" customFormat="1" ht="16.5" customHeight="1" x14ac:dyDescent="0.2">
      <c r="A162" s="32"/>
      <c r="B162" s="137"/>
      <c r="C162" s="138" t="s">
        <v>375</v>
      </c>
      <c r="D162" s="138" t="s">
        <v>159</v>
      </c>
      <c r="E162" s="139" t="s">
        <v>2013</v>
      </c>
      <c r="F162" s="140" t="s">
        <v>2014</v>
      </c>
      <c r="G162" s="141" t="s">
        <v>777</v>
      </c>
      <c r="H162" s="142">
        <v>1</v>
      </c>
      <c r="I162" s="143"/>
      <c r="J162" s="144">
        <f t="shared" si="14"/>
        <v>0</v>
      </c>
      <c r="K162" s="140" t="s">
        <v>3</v>
      </c>
      <c r="L162" s="213"/>
      <c r="M162" s="145"/>
      <c r="N162" s="222" t="s">
        <v>42</v>
      </c>
      <c r="O162" s="53"/>
      <c r="P162" s="223">
        <f>O162*H162</f>
        <v>0</v>
      </c>
      <c r="Q162" s="223">
        <v>0</v>
      </c>
      <c r="R162" s="223">
        <f>Q162*H162</f>
        <v>0</v>
      </c>
      <c r="S162" s="223">
        <v>0</v>
      </c>
      <c r="T162" s="224">
        <f>S162*H162</f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164</v>
      </c>
      <c r="AT162" s="149" t="s">
        <v>159</v>
      </c>
      <c r="AU162" s="149" t="s">
        <v>78</v>
      </c>
      <c r="AY162" s="17" t="s">
        <v>157</v>
      </c>
      <c r="BE162" s="150">
        <f t="shared" si="15"/>
        <v>0</v>
      </c>
      <c r="BF162" s="150">
        <f t="shared" si="16"/>
        <v>0</v>
      </c>
      <c r="BG162" s="150">
        <f t="shared" si="17"/>
        <v>0</v>
      </c>
      <c r="BH162" s="150">
        <f t="shared" si="18"/>
        <v>0</v>
      </c>
      <c r="BI162" s="150">
        <f t="shared" si="19"/>
        <v>0</v>
      </c>
      <c r="BJ162" s="17" t="s">
        <v>92</v>
      </c>
      <c r="BK162" s="150">
        <f t="shared" si="20"/>
        <v>0</v>
      </c>
      <c r="BL162" s="17" t="s">
        <v>164</v>
      </c>
      <c r="BM162" s="149" t="s">
        <v>596</v>
      </c>
    </row>
    <row r="163" spans="1:65" s="209" customFormat="1" ht="16.5" hidden="1" customHeight="1" x14ac:dyDescent="0.2">
      <c r="A163" s="211"/>
      <c r="B163" s="215"/>
      <c r="C163" s="14"/>
      <c r="D163" s="157" t="s">
        <v>168</v>
      </c>
      <c r="E163" s="165" t="s">
        <v>3</v>
      </c>
      <c r="F163" s="198" t="s">
        <v>3079</v>
      </c>
      <c r="G163" s="14"/>
      <c r="H163" s="14"/>
      <c r="I163" s="168"/>
      <c r="J163" s="14"/>
      <c r="K163" s="14"/>
      <c r="L163" s="213"/>
      <c r="M163" s="145"/>
      <c r="N163" s="222"/>
      <c r="O163" s="53"/>
      <c r="P163" s="223"/>
      <c r="Q163" s="223"/>
      <c r="R163" s="223"/>
      <c r="S163" s="223"/>
      <c r="T163" s="224"/>
      <c r="U163" s="211"/>
      <c r="V163" s="211"/>
      <c r="W163" s="211"/>
      <c r="X163" s="211"/>
      <c r="Y163" s="211"/>
      <c r="Z163" s="211"/>
      <c r="AA163" s="211"/>
      <c r="AB163" s="211"/>
      <c r="AC163" s="211"/>
      <c r="AD163" s="211"/>
      <c r="AE163" s="211"/>
      <c r="AR163" s="225"/>
      <c r="AT163" s="225"/>
      <c r="AU163" s="225"/>
      <c r="AY163" s="210"/>
      <c r="BE163" s="226"/>
      <c r="BF163" s="226"/>
      <c r="BG163" s="226"/>
      <c r="BH163" s="226"/>
      <c r="BI163" s="226"/>
      <c r="BJ163" s="210"/>
      <c r="BK163" s="226"/>
      <c r="BL163" s="210"/>
      <c r="BM163" s="225"/>
    </row>
    <row r="164" spans="1:65" s="2" customFormat="1" ht="16.5" customHeight="1" x14ac:dyDescent="0.2">
      <c r="A164" s="32"/>
      <c r="B164" s="137"/>
      <c r="C164" s="138" t="s">
        <v>382</v>
      </c>
      <c r="D164" s="138" t="s">
        <v>159</v>
      </c>
      <c r="E164" s="139" t="s">
        <v>2015</v>
      </c>
      <c r="F164" s="140" t="s">
        <v>2016</v>
      </c>
      <c r="G164" s="141" t="s">
        <v>777</v>
      </c>
      <c r="H164" s="142">
        <v>1</v>
      </c>
      <c r="I164" s="143"/>
      <c r="J164" s="144">
        <f t="shared" si="14"/>
        <v>0</v>
      </c>
      <c r="K164" s="140" t="s">
        <v>3</v>
      </c>
      <c r="L164" s="213"/>
      <c r="M164" s="145"/>
      <c r="N164" s="222" t="s">
        <v>42</v>
      </c>
      <c r="O164" s="53"/>
      <c r="P164" s="223">
        <f>O164*H164</f>
        <v>0</v>
      </c>
      <c r="Q164" s="223">
        <v>0</v>
      </c>
      <c r="R164" s="223">
        <f>Q164*H164</f>
        <v>0</v>
      </c>
      <c r="S164" s="223">
        <v>0</v>
      </c>
      <c r="T164" s="224">
        <f>S164*H164</f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164</v>
      </c>
      <c r="AT164" s="149" t="s">
        <v>159</v>
      </c>
      <c r="AU164" s="149" t="s">
        <v>78</v>
      </c>
      <c r="AY164" s="17" t="s">
        <v>157</v>
      </c>
      <c r="BE164" s="150">
        <f t="shared" si="15"/>
        <v>0</v>
      </c>
      <c r="BF164" s="150">
        <f t="shared" si="16"/>
        <v>0</v>
      </c>
      <c r="BG164" s="150">
        <f t="shared" si="17"/>
        <v>0</v>
      </c>
      <c r="BH164" s="150">
        <f t="shared" si="18"/>
        <v>0</v>
      </c>
      <c r="BI164" s="150">
        <f t="shared" si="19"/>
        <v>0</v>
      </c>
      <c r="BJ164" s="17" t="s">
        <v>92</v>
      </c>
      <c r="BK164" s="150">
        <f t="shared" si="20"/>
        <v>0</v>
      </c>
      <c r="BL164" s="17" t="s">
        <v>164</v>
      </c>
      <c r="BM164" s="149" t="s">
        <v>607</v>
      </c>
    </row>
    <row r="165" spans="1:65" s="209" customFormat="1" ht="16.5" hidden="1" customHeight="1" x14ac:dyDescent="0.2">
      <c r="A165" s="211"/>
      <c r="B165" s="215"/>
      <c r="C165" s="14"/>
      <c r="D165" s="157" t="s">
        <v>168</v>
      </c>
      <c r="E165" s="165" t="s">
        <v>3</v>
      </c>
      <c r="F165" s="198" t="s">
        <v>3079</v>
      </c>
      <c r="G165" s="14"/>
      <c r="H165" s="14"/>
      <c r="I165" s="168"/>
      <c r="J165" s="14"/>
      <c r="K165" s="14"/>
      <c r="L165" s="213"/>
      <c r="M165" s="145"/>
      <c r="N165" s="222"/>
      <c r="O165" s="53"/>
      <c r="P165" s="223"/>
      <c r="Q165" s="223"/>
      <c r="R165" s="223"/>
      <c r="S165" s="223"/>
      <c r="T165" s="224"/>
      <c r="U165" s="211"/>
      <c r="V165" s="211"/>
      <c r="W165" s="211"/>
      <c r="X165" s="211"/>
      <c r="Y165" s="211"/>
      <c r="Z165" s="211"/>
      <c r="AA165" s="211"/>
      <c r="AB165" s="211"/>
      <c r="AC165" s="211"/>
      <c r="AD165" s="211"/>
      <c r="AE165" s="211"/>
      <c r="AR165" s="225"/>
      <c r="AT165" s="225"/>
      <c r="AU165" s="225"/>
      <c r="AY165" s="210"/>
      <c r="BE165" s="226"/>
      <c r="BF165" s="226"/>
      <c r="BG165" s="226"/>
      <c r="BH165" s="226"/>
      <c r="BI165" s="226"/>
      <c r="BJ165" s="210"/>
      <c r="BK165" s="226"/>
      <c r="BL165" s="210"/>
      <c r="BM165" s="225"/>
    </row>
    <row r="166" spans="1:65" s="2" customFormat="1" ht="16.5" customHeight="1" x14ac:dyDescent="0.2">
      <c r="A166" s="32"/>
      <c r="B166" s="137"/>
      <c r="C166" s="138" t="s">
        <v>387</v>
      </c>
      <c r="D166" s="138" t="s">
        <v>159</v>
      </c>
      <c r="E166" s="139" t="s">
        <v>2017</v>
      </c>
      <c r="F166" s="140" t="s">
        <v>2018</v>
      </c>
      <c r="G166" s="141" t="s">
        <v>777</v>
      </c>
      <c r="H166" s="142">
        <v>1</v>
      </c>
      <c r="I166" s="143"/>
      <c r="J166" s="144">
        <f t="shared" si="14"/>
        <v>0</v>
      </c>
      <c r="K166" s="140" t="s">
        <v>3</v>
      </c>
      <c r="L166" s="213"/>
      <c r="M166" s="145"/>
      <c r="N166" s="222" t="s">
        <v>42</v>
      </c>
      <c r="O166" s="53"/>
      <c r="P166" s="223">
        <f>O166*H166</f>
        <v>0</v>
      </c>
      <c r="Q166" s="223">
        <v>0</v>
      </c>
      <c r="R166" s="223">
        <f>Q166*H166</f>
        <v>0</v>
      </c>
      <c r="S166" s="223">
        <v>0</v>
      </c>
      <c r="T166" s="224">
        <f>S166*H166</f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164</v>
      </c>
      <c r="AT166" s="149" t="s">
        <v>159</v>
      </c>
      <c r="AU166" s="149" t="s">
        <v>78</v>
      </c>
      <c r="AY166" s="17" t="s">
        <v>157</v>
      </c>
      <c r="BE166" s="150">
        <f t="shared" si="15"/>
        <v>0</v>
      </c>
      <c r="BF166" s="150">
        <f t="shared" si="16"/>
        <v>0</v>
      </c>
      <c r="BG166" s="150">
        <f t="shared" si="17"/>
        <v>0</v>
      </c>
      <c r="BH166" s="150">
        <f t="shared" si="18"/>
        <v>0</v>
      </c>
      <c r="BI166" s="150">
        <f t="shared" si="19"/>
        <v>0</v>
      </c>
      <c r="BJ166" s="17" t="s">
        <v>92</v>
      </c>
      <c r="BK166" s="150">
        <f t="shared" si="20"/>
        <v>0</v>
      </c>
      <c r="BL166" s="17" t="s">
        <v>164</v>
      </c>
      <c r="BM166" s="149" t="s">
        <v>617</v>
      </c>
    </row>
    <row r="167" spans="1:65" s="209" customFormat="1" ht="16.5" hidden="1" customHeight="1" x14ac:dyDescent="0.2">
      <c r="A167" s="211"/>
      <c r="B167" s="215"/>
      <c r="C167" s="14"/>
      <c r="D167" s="157" t="s">
        <v>168</v>
      </c>
      <c r="E167" s="165" t="s">
        <v>3</v>
      </c>
      <c r="F167" s="198" t="s">
        <v>3079</v>
      </c>
      <c r="G167" s="14"/>
      <c r="H167" s="14"/>
      <c r="I167" s="168"/>
      <c r="J167" s="14"/>
      <c r="K167" s="14"/>
      <c r="L167" s="213"/>
      <c r="M167" s="145"/>
      <c r="N167" s="222"/>
      <c r="O167" s="53"/>
      <c r="P167" s="223"/>
      <c r="Q167" s="223"/>
      <c r="R167" s="223"/>
      <c r="S167" s="223"/>
      <c r="T167" s="224"/>
      <c r="U167" s="211"/>
      <c r="V167" s="211"/>
      <c r="W167" s="211"/>
      <c r="X167" s="211"/>
      <c r="Y167" s="211"/>
      <c r="Z167" s="211"/>
      <c r="AA167" s="211"/>
      <c r="AB167" s="211"/>
      <c r="AC167" s="211"/>
      <c r="AD167" s="211"/>
      <c r="AE167" s="211"/>
      <c r="AR167" s="225"/>
      <c r="AT167" s="225"/>
      <c r="AU167" s="225"/>
      <c r="AY167" s="210"/>
      <c r="BE167" s="226"/>
      <c r="BF167" s="226"/>
      <c r="BG167" s="226"/>
      <c r="BH167" s="226"/>
      <c r="BI167" s="226"/>
      <c r="BJ167" s="210"/>
      <c r="BK167" s="226"/>
      <c r="BL167" s="210"/>
      <c r="BM167" s="225"/>
    </row>
    <row r="168" spans="1:65" s="2" customFormat="1" ht="16.5" customHeight="1" x14ac:dyDescent="0.2">
      <c r="A168" s="32"/>
      <c r="B168" s="137"/>
      <c r="C168" s="138" t="s">
        <v>392</v>
      </c>
      <c r="D168" s="138" t="s">
        <v>159</v>
      </c>
      <c r="E168" s="139" t="s">
        <v>2019</v>
      </c>
      <c r="F168" s="140" t="s">
        <v>2020</v>
      </c>
      <c r="G168" s="141" t="s">
        <v>777</v>
      </c>
      <c r="H168" s="142">
        <v>3</v>
      </c>
      <c r="I168" s="143"/>
      <c r="J168" s="144">
        <f t="shared" si="14"/>
        <v>0</v>
      </c>
      <c r="K168" s="140" t="s">
        <v>3</v>
      </c>
      <c r="L168" s="213"/>
      <c r="M168" s="145"/>
      <c r="N168" s="222" t="s">
        <v>42</v>
      </c>
      <c r="O168" s="53"/>
      <c r="P168" s="223">
        <f>O168*H168</f>
        <v>0</v>
      </c>
      <c r="Q168" s="223">
        <v>0</v>
      </c>
      <c r="R168" s="223">
        <f>Q168*H168</f>
        <v>0</v>
      </c>
      <c r="S168" s="223">
        <v>0</v>
      </c>
      <c r="T168" s="224">
        <f>S168*H168</f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164</v>
      </c>
      <c r="AT168" s="149" t="s">
        <v>159</v>
      </c>
      <c r="AU168" s="149" t="s">
        <v>78</v>
      </c>
      <c r="AY168" s="17" t="s">
        <v>157</v>
      </c>
      <c r="BE168" s="150">
        <f t="shared" si="15"/>
        <v>0</v>
      </c>
      <c r="BF168" s="150">
        <f t="shared" si="16"/>
        <v>0</v>
      </c>
      <c r="BG168" s="150">
        <f t="shared" si="17"/>
        <v>0</v>
      </c>
      <c r="BH168" s="150">
        <f t="shared" si="18"/>
        <v>0</v>
      </c>
      <c r="BI168" s="150">
        <f t="shared" si="19"/>
        <v>0</v>
      </c>
      <c r="BJ168" s="17" t="s">
        <v>92</v>
      </c>
      <c r="BK168" s="150">
        <f t="shared" si="20"/>
        <v>0</v>
      </c>
      <c r="BL168" s="17" t="s">
        <v>164</v>
      </c>
      <c r="BM168" s="149" t="s">
        <v>629</v>
      </c>
    </row>
    <row r="169" spans="1:65" s="209" customFormat="1" ht="16.5" hidden="1" customHeight="1" x14ac:dyDescent="0.2">
      <c r="A169" s="211"/>
      <c r="B169" s="215"/>
      <c r="C169" s="14"/>
      <c r="D169" s="157" t="s">
        <v>168</v>
      </c>
      <c r="E169" s="165" t="s">
        <v>3</v>
      </c>
      <c r="F169" s="198" t="s">
        <v>3079</v>
      </c>
      <c r="G169" s="14"/>
      <c r="H169" s="14"/>
      <c r="I169" s="168"/>
      <c r="J169" s="14"/>
      <c r="K169" s="14"/>
      <c r="L169" s="213"/>
      <c r="M169" s="145"/>
      <c r="N169" s="222"/>
      <c r="O169" s="53"/>
      <c r="P169" s="223"/>
      <c r="Q169" s="223"/>
      <c r="R169" s="223"/>
      <c r="S169" s="223"/>
      <c r="T169" s="224"/>
      <c r="U169" s="211"/>
      <c r="V169" s="211"/>
      <c r="W169" s="211"/>
      <c r="X169" s="211"/>
      <c r="Y169" s="211"/>
      <c r="Z169" s="211"/>
      <c r="AA169" s="211"/>
      <c r="AB169" s="211"/>
      <c r="AC169" s="211"/>
      <c r="AD169" s="211"/>
      <c r="AE169" s="211"/>
      <c r="AR169" s="225"/>
      <c r="AT169" s="225"/>
      <c r="AU169" s="225"/>
      <c r="AY169" s="210"/>
      <c r="BE169" s="226"/>
      <c r="BF169" s="226"/>
      <c r="BG169" s="226"/>
      <c r="BH169" s="226"/>
      <c r="BI169" s="226"/>
      <c r="BJ169" s="210"/>
      <c r="BK169" s="226"/>
      <c r="BL169" s="210"/>
      <c r="BM169" s="225"/>
    </row>
    <row r="170" spans="1:65" s="2" customFormat="1" ht="16.5" customHeight="1" x14ac:dyDescent="0.2">
      <c r="A170" s="32"/>
      <c r="B170" s="137"/>
      <c r="C170" s="138" t="s">
        <v>397</v>
      </c>
      <c r="D170" s="138" t="s">
        <v>159</v>
      </c>
      <c r="E170" s="139" t="s">
        <v>2021</v>
      </c>
      <c r="F170" s="140" t="s">
        <v>2022</v>
      </c>
      <c r="G170" s="141" t="s">
        <v>777</v>
      </c>
      <c r="H170" s="142">
        <v>2</v>
      </c>
      <c r="I170" s="143"/>
      <c r="J170" s="144">
        <f t="shared" si="14"/>
        <v>0</v>
      </c>
      <c r="K170" s="140" t="s">
        <v>3</v>
      </c>
      <c r="L170" s="213"/>
      <c r="M170" s="145"/>
      <c r="N170" s="222" t="s">
        <v>42</v>
      </c>
      <c r="O170" s="53"/>
      <c r="P170" s="223">
        <f>O170*H170</f>
        <v>0</v>
      </c>
      <c r="Q170" s="223">
        <v>0</v>
      </c>
      <c r="R170" s="223">
        <f>Q170*H170</f>
        <v>0</v>
      </c>
      <c r="S170" s="223">
        <v>0</v>
      </c>
      <c r="T170" s="224">
        <f>S170*H170</f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164</v>
      </c>
      <c r="AT170" s="149" t="s">
        <v>159</v>
      </c>
      <c r="AU170" s="149" t="s">
        <v>78</v>
      </c>
      <c r="AY170" s="17" t="s">
        <v>157</v>
      </c>
      <c r="BE170" s="150">
        <f t="shared" si="15"/>
        <v>0</v>
      </c>
      <c r="BF170" s="150">
        <f t="shared" si="16"/>
        <v>0</v>
      </c>
      <c r="BG170" s="150">
        <f t="shared" si="17"/>
        <v>0</v>
      </c>
      <c r="BH170" s="150">
        <f t="shared" si="18"/>
        <v>0</v>
      </c>
      <c r="BI170" s="150">
        <f t="shared" si="19"/>
        <v>0</v>
      </c>
      <c r="BJ170" s="17" t="s">
        <v>92</v>
      </c>
      <c r="BK170" s="150">
        <f t="shared" si="20"/>
        <v>0</v>
      </c>
      <c r="BL170" s="17" t="s">
        <v>164</v>
      </c>
      <c r="BM170" s="149" t="s">
        <v>639</v>
      </c>
    </row>
    <row r="171" spans="1:65" s="209" customFormat="1" ht="16.5" hidden="1" customHeight="1" x14ac:dyDescent="0.2">
      <c r="A171" s="211"/>
      <c r="B171" s="215"/>
      <c r="C171" s="14"/>
      <c r="D171" s="157" t="s">
        <v>168</v>
      </c>
      <c r="E171" s="165" t="s">
        <v>3</v>
      </c>
      <c r="F171" s="198" t="s">
        <v>3079</v>
      </c>
      <c r="G171" s="14"/>
      <c r="H171" s="14"/>
      <c r="I171" s="168"/>
      <c r="J171" s="14"/>
      <c r="K171" s="14"/>
      <c r="L171" s="213"/>
      <c r="M171" s="145"/>
      <c r="N171" s="222"/>
      <c r="O171" s="53"/>
      <c r="P171" s="223"/>
      <c r="Q171" s="223"/>
      <c r="R171" s="223"/>
      <c r="S171" s="223"/>
      <c r="T171" s="224"/>
      <c r="U171" s="211"/>
      <c r="V171" s="211"/>
      <c r="W171" s="211"/>
      <c r="X171" s="211"/>
      <c r="Y171" s="211"/>
      <c r="Z171" s="211"/>
      <c r="AA171" s="211"/>
      <c r="AB171" s="211"/>
      <c r="AC171" s="211"/>
      <c r="AD171" s="211"/>
      <c r="AE171" s="211"/>
      <c r="AR171" s="225"/>
      <c r="AT171" s="225"/>
      <c r="AU171" s="225"/>
      <c r="AY171" s="210"/>
      <c r="BE171" s="226"/>
      <c r="BF171" s="226"/>
      <c r="BG171" s="226"/>
      <c r="BH171" s="226"/>
      <c r="BI171" s="226"/>
      <c r="BJ171" s="210"/>
      <c r="BK171" s="226"/>
      <c r="BL171" s="210"/>
      <c r="BM171" s="225"/>
    </row>
    <row r="172" spans="1:65" s="2" customFormat="1" ht="16.5" customHeight="1" x14ac:dyDescent="0.2">
      <c r="A172" s="32"/>
      <c r="B172" s="137"/>
      <c r="C172" s="138" t="s">
        <v>402</v>
      </c>
      <c r="D172" s="138" t="s">
        <v>159</v>
      </c>
      <c r="E172" s="139" t="s">
        <v>2023</v>
      </c>
      <c r="F172" s="140" t="s">
        <v>2024</v>
      </c>
      <c r="G172" s="141" t="s">
        <v>777</v>
      </c>
      <c r="H172" s="142">
        <v>2</v>
      </c>
      <c r="I172" s="143"/>
      <c r="J172" s="144">
        <f t="shared" si="14"/>
        <v>0</v>
      </c>
      <c r="K172" s="140" t="s">
        <v>3</v>
      </c>
      <c r="L172" s="213"/>
      <c r="M172" s="145"/>
      <c r="N172" s="222" t="s">
        <v>42</v>
      </c>
      <c r="O172" s="53"/>
      <c r="P172" s="223">
        <f>O172*H172</f>
        <v>0</v>
      </c>
      <c r="Q172" s="223">
        <v>0</v>
      </c>
      <c r="R172" s="223">
        <f>Q172*H172</f>
        <v>0</v>
      </c>
      <c r="S172" s="223">
        <v>0</v>
      </c>
      <c r="T172" s="224">
        <f>S172*H172</f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164</v>
      </c>
      <c r="AT172" s="149" t="s">
        <v>159</v>
      </c>
      <c r="AU172" s="149" t="s">
        <v>78</v>
      </c>
      <c r="AY172" s="17" t="s">
        <v>157</v>
      </c>
      <c r="BE172" s="150">
        <f t="shared" si="15"/>
        <v>0</v>
      </c>
      <c r="BF172" s="150">
        <f t="shared" si="16"/>
        <v>0</v>
      </c>
      <c r="BG172" s="150">
        <f t="shared" si="17"/>
        <v>0</v>
      </c>
      <c r="BH172" s="150">
        <f t="shared" si="18"/>
        <v>0</v>
      </c>
      <c r="BI172" s="150">
        <f t="shared" si="19"/>
        <v>0</v>
      </c>
      <c r="BJ172" s="17" t="s">
        <v>92</v>
      </c>
      <c r="BK172" s="150">
        <f t="shared" si="20"/>
        <v>0</v>
      </c>
      <c r="BL172" s="17" t="s">
        <v>164</v>
      </c>
      <c r="BM172" s="149" t="s">
        <v>650</v>
      </c>
    </row>
    <row r="173" spans="1:65" s="209" customFormat="1" ht="16.5" hidden="1" customHeight="1" x14ac:dyDescent="0.2">
      <c r="A173" s="211"/>
      <c r="B173" s="215"/>
      <c r="C173" s="14"/>
      <c r="D173" s="157" t="s">
        <v>168</v>
      </c>
      <c r="E173" s="165" t="s">
        <v>3</v>
      </c>
      <c r="F173" s="198" t="s">
        <v>3079</v>
      </c>
      <c r="G173" s="14"/>
      <c r="H173" s="14"/>
      <c r="I173" s="168"/>
      <c r="J173" s="14"/>
      <c r="K173" s="14"/>
      <c r="L173" s="213"/>
      <c r="M173" s="145"/>
      <c r="N173" s="222"/>
      <c r="O173" s="53"/>
      <c r="P173" s="223"/>
      <c r="Q173" s="223"/>
      <c r="R173" s="223"/>
      <c r="S173" s="223"/>
      <c r="T173" s="224"/>
      <c r="U173" s="211"/>
      <c r="V173" s="211"/>
      <c r="W173" s="211"/>
      <c r="X173" s="211"/>
      <c r="Y173" s="211"/>
      <c r="Z173" s="211"/>
      <c r="AA173" s="211"/>
      <c r="AB173" s="211"/>
      <c r="AC173" s="211"/>
      <c r="AD173" s="211"/>
      <c r="AE173" s="211"/>
      <c r="AR173" s="225"/>
      <c r="AT173" s="225"/>
      <c r="AU173" s="225"/>
      <c r="AY173" s="210"/>
      <c r="BE173" s="226"/>
      <c r="BF173" s="226"/>
      <c r="BG173" s="226"/>
      <c r="BH173" s="226"/>
      <c r="BI173" s="226"/>
      <c r="BJ173" s="210"/>
      <c r="BK173" s="226"/>
      <c r="BL173" s="210"/>
      <c r="BM173" s="225"/>
    </row>
    <row r="174" spans="1:65" s="2" customFormat="1" ht="16.5" customHeight="1" x14ac:dyDescent="0.2">
      <c r="A174" s="32"/>
      <c r="B174" s="137"/>
      <c r="C174" s="138" t="s">
        <v>408</v>
      </c>
      <c r="D174" s="138" t="s">
        <v>159</v>
      </c>
      <c r="E174" s="139" t="s">
        <v>2025</v>
      </c>
      <c r="F174" s="140" t="s">
        <v>2026</v>
      </c>
      <c r="G174" s="141" t="s">
        <v>777</v>
      </c>
      <c r="H174" s="142">
        <v>2</v>
      </c>
      <c r="I174" s="143"/>
      <c r="J174" s="144">
        <f t="shared" si="14"/>
        <v>0</v>
      </c>
      <c r="K174" s="140" t="s">
        <v>3</v>
      </c>
      <c r="L174" s="213"/>
      <c r="M174" s="145"/>
      <c r="N174" s="222" t="s">
        <v>42</v>
      </c>
      <c r="O174" s="53"/>
      <c r="P174" s="223">
        <f>O174*H174</f>
        <v>0</v>
      </c>
      <c r="Q174" s="223">
        <v>0</v>
      </c>
      <c r="R174" s="223">
        <f>Q174*H174</f>
        <v>0</v>
      </c>
      <c r="S174" s="223">
        <v>0</v>
      </c>
      <c r="T174" s="224">
        <f>S174*H174</f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164</v>
      </c>
      <c r="AT174" s="149" t="s">
        <v>159</v>
      </c>
      <c r="AU174" s="149" t="s">
        <v>78</v>
      </c>
      <c r="AY174" s="17" t="s">
        <v>157</v>
      </c>
      <c r="BE174" s="150">
        <f t="shared" si="15"/>
        <v>0</v>
      </c>
      <c r="BF174" s="150">
        <f t="shared" si="16"/>
        <v>0</v>
      </c>
      <c r="BG174" s="150">
        <f t="shared" si="17"/>
        <v>0</v>
      </c>
      <c r="BH174" s="150">
        <f t="shared" si="18"/>
        <v>0</v>
      </c>
      <c r="BI174" s="150">
        <f t="shared" si="19"/>
        <v>0</v>
      </c>
      <c r="BJ174" s="17" t="s">
        <v>92</v>
      </c>
      <c r="BK174" s="150">
        <f t="shared" si="20"/>
        <v>0</v>
      </c>
      <c r="BL174" s="17" t="s">
        <v>164</v>
      </c>
      <c r="BM174" s="149" t="s">
        <v>670</v>
      </c>
    </row>
    <row r="175" spans="1:65" s="209" customFormat="1" ht="16.5" hidden="1" customHeight="1" x14ac:dyDescent="0.2">
      <c r="A175" s="211"/>
      <c r="B175" s="215"/>
      <c r="C175" s="14"/>
      <c r="D175" s="157" t="s">
        <v>168</v>
      </c>
      <c r="E175" s="165" t="s">
        <v>3</v>
      </c>
      <c r="F175" s="198" t="s">
        <v>3079</v>
      </c>
      <c r="G175" s="14"/>
      <c r="H175" s="14"/>
      <c r="I175" s="168"/>
      <c r="J175" s="14"/>
      <c r="K175" s="14"/>
      <c r="L175" s="213"/>
      <c r="M175" s="145"/>
      <c r="N175" s="222"/>
      <c r="O175" s="53"/>
      <c r="P175" s="223"/>
      <c r="Q175" s="223"/>
      <c r="R175" s="223"/>
      <c r="S175" s="223"/>
      <c r="T175" s="224"/>
      <c r="U175" s="211"/>
      <c r="V175" s="211"/>
      <c r="W175" s="211"/>
      <c r="X175" s="211"/>
      <c r="Y175" s="211"/>
      <c r="Z175" s="211"/>
      <c r="AA175" s="211"/>
      <c r="AB175" s="211"/>
      <c r="AC175" s="211"/>
      <c r="AD175" s="211"/>
      <c r="AE175" s="211"/>
      <c r="AR175" s="225"/>
      <c r="AT175" s="225"/>
      <c r="AU175" s="225"/>
      <c r="AY175" s="210"/>
      <c r="BE175" s="226"/>
      <c r="BF175" s="226"/>
      <c r="BG175" s="226"/>
      <c r="BH175" s="226"/>
      <c r="BI175" s="226"/>
      <c r="BJ175" s="210"/>
      <c r="BK175" s="226"/>
      <c r="BL175" s="210"/>
      <c r="BM175" s="225"/>
    </row>
    <row r="176" spans="1:65" s="12" customFormat="1" ht="25.9" hidden="1" customHeight="1" x14ac:dyDescent="0.2">
      <c r="B176" s="124"/>
      <c r="D176" s="125" t="s">
        <v>69</v>
      </c>
      <c r="E176" s="126" t="s">
        <v>194</v>
      </c>
      <c r="F176" s="126" t="s">
        <v>2027</v>
      </c>
      <c r="I176" s="127"/>
      <c r="J176" s="128">
        <f>BK176</f>
        <v>0</v>
      </c>
      <c r="L176" s="214"/>
      <c r="M176" s="129"/>
      <c r="N176" s="130"/>
      <c r="O176" s="130"/>
      <c r="P176" s="131"/>
      <c r="Q176" s="130"/>
      <c r="R176" s="131"/>
      <c r="S176" s="130"/>
      <c r="T176" s="132"/>
      <c r="AR176" s="125" t="s">
        <v>78</v>
      </c>
      <c r="AT176" s="133" t="s">
        <v>69</v>
      </c>
      <c r="AU176" s="133" t="s">
        <v>70</v>
      </c>
      <c r="AY176" s="125" t="s">
        <v>157</v>
      </c>
      <c r="BK176" s="134">
        <f>SUM(BK177:BK201)</f>
        <v>0</v>
      </c>
    </row>
    <row r="177" spans="1:65" s="2" customFormat="1" ht="16.5" customHeight="1" x14ac:dyDescent="0.2">
      <c r="A177" s="32"/>
      <c r="B177" s="137"/>
      <c r="C177" s="138" t="s">
        <v>415</v>
      </c>
      <c r="D177" s="138" t="s">
        <v>159</v>
      </c>
      <c r="E177" s="139" t="s">
        <v>2028</v>
      </c>
      <c r="F177" s="140" t="s">
        <v>2029</v>
      </c>
      <c r="G177" s="141" t="s">
        <v>231</v>
      </c>
      <c r="H177" s="142">
        <v>600</v>
      </c>
      <c r="I177" s="143"/>
      <c r="J177" s="144">
        <f t="shared" ref="J177:J201" si="21">ROUND(I177*H177,2)</f>
        <v>0</v>
      </c>
      <c r="K177" s="140" t="s">
        <v>3</v>
      </c>
      <c r="L177" s="213"/>
      <c r="M177" s="145"/>
      <c r="N177" s="222" t="s">
        <v>42</v>
      </c>
      <c r="O177" s="53"/>
      <c r="P177" s="223">
        <f>O177*H177</f>
        <v>0</v>
      </c>
      <c r="Q177" s="223">
        <v>0</v>
      </c>
      <c r="R177" s="223">
        <f>Q177*H177</f>
        <v>0</v>
      </c>
      <c r="S177" s="223">
        <v>0</v>
      </c>
      <c r="T177" s="224">
        <f>S177*H177</f>
        <v>0</v>
      </c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R177" s="149" t="s">
        <v>164</v>
      </c>
      <c r="AT177" s="149" t="s">
        <v>159</v>
      </c>
      <c r="AU177" s="149" t="s">
        <v>78</v>
      </c>
      <c r="AY177" s="17" t="s">
        <v>157</v>
      </c>
      <c r="BE177" s="150">
        <f t="shared" ref="BE177:BE201" si="22">IF(N177="základní",J177,0)</f>
        <v>0</v>
      </c>
      <c r="BF177" s="150">
        <f t="shared" ref="BF177:BF201" si="23">IF(N177="snížená",J177,0)</f>
        <v>0</v>
      </c>
      <c r="BG177" s="150">
        <f t="shared" ref="BG177:BG201" si="24">IF(N177="zákl. přenesená",J177,0)</f>
        <v>0</v>
      </c>
      <c r="BH177" s="150">
        <f t="shared" ref="BH177:BH201" si="25">IF(N177="sníž. přenesená",J177,0)</f>
        <v>0</v>
      </c>
      <c r="BI177" s="150">
        <f t="shared" ref="BI177:BI201" si="26">IF(N177="nulová",J177,0)</f>
        <v>0</v>
      </c>
      <c r="BJ177" s="17" t="s">
        <v>92</v>
      </c>
      <c r="BK177" s="150">
        <f t="shared" ref="BK177:BK201" si="27">ROUND(I177*H177,2)</f>
        <v>0</v>
      </c>
      <c r="BL177" s="17" t="s">
        <v>164</v>
      </c>
      <c r="BM177" s="149" t="s">
        <v>686</v>
      </c>
    </row>
    <row r="178" spans="1:65" s="209" customFormat="1" ht="16.5" hidden="1" customHeight="1" x14ac:dyDescent="0.2">
      <c r="A178" s="211"/>
      <c r="B178" s="215"/>
      <c r="C178" s="14"/>
      <c r="D178" s="157" t="s">
        <v>168</v>
      </c>
      <c r="E178" s="165" t="s">
        <v>3</v>
      </c>
      <c r="F178" s="198" t="s">
        <v>3108</v>
      </c>
      <c r="G178" s="14"/>
      <c r="H178" s="14"/>
      <c r="I178" s="168"/>
      <c r="J178" s="14"/>
      <c r="K178" s="14"/>
      <c r="L178" s="213"/>
      <c r="M178" s="145"/>
      <c r="N178" s="222"/>
      <c r="O178" s="53"/>
      <c r="P178" s="223"/>
      <c r="Q178" s="223"/>
      <c r="R178" s="223"/>
      <c r="S178" s="223"/>
      <c r="T178" s="224"/>
      <c r="U178" s="211"/>
      <c r="V178" s="211"/>
      <c r="W178" s="211"/>
      <c r="X178" s="211"/>
      <c r="Y178" s="211"/>
      <c r="Z178" s="211"/>
      <c r="AA178" s="211"/>
      <c r="AB178" s="211"/>
      <c r="AC178" s="211"/>
      <c r="AD178" s="211"/>
      <c r="AE178" s="211"/>
      <c r="AR178" s="225"/>
      <c r="AT178" s="225"/>
      <c r="AU178" s="225"/>
      <c r="AY178" s="210"/>
      <c r="BE178" s="226"/>
      <c r="BF178" s="226"/>
      <c r="BG178" s="226"/>
      <c r="BH178" s="226"/>
      <c r="BI178" s="226"/>
      <c r="BJ178" s="210"/>
      <c r="BK178" s="226"/>
      <c r="BL178" s="210"/>
      <c r="BM178" s="225"/>
    </row>
    <row r="179" spans="1:65" s="2" customFormat="1" ht="16.5" customHeight="1" x14ac:dyDescent="0.2">
      <c r="A179" s="32"/>
      <c r="B179" s="137"/>
      <c r="C179" s="138" t="s">
        <v>420</v>
      </c>
      <c r="D179" s="138" t="s">
        <v>159</v>
      </c>
      <c r="E179" s="139" t="s">
        <v>2030</v>
      </c>
      <c r="F179" s="140" t="s">
        <v>2031</v>
      </c>
      <c r="G179" s="141" t="s">
        <v>231</v>
      </c>
      <c r="H179" s="142">
        <v>85</v>
      </c>
      <c r="I179" s="143"/>
      <c r="J179" s="144">
        <f t="shared" si="21"/>
        <v>0</v>
      </c>
      <c r="K179" s="140" t="s">
        <v>3</v>
      </c>
      <c r="L179" s="213"/>
      <c r="M179" s="145"/>
      <c r="N179" s="222" t="s">
        <v>42</v>
      </c>
      <c r="O179" s="53"/>
      <c r="P179" s="223">
        <f>O179*H179</f>
        <v>0</v>
      </c>
      <c r="Q179" s="223">
        <v>0</v>
      </c>
      <c r="R179" s="223">
        <f>Q179*H179</f>
        <v>0</v>
      </c>
      <c r="S179" s="223">
        <v>0</v>
      </c>
      <c r="T179" s="224">
        <f>S179*H179</f>
        <v>0</v>
      </c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R179" s="149" t="s">
        <v>164</v>
      </c>
      <c r="AT179" s="149" t="s">
        <v>159</v>
      </c>
      <c r="AU179" s="149" t="s">
        <v>78</v>
      </c>
      <c r="AY179" s="17" t="s">
        <v>157</v>
      </c>
      <c r="BE179" s="150">
        <f t="shared" si="22"/>
        <v>0</v>
      </c>
      <c r="BF179" s="150">
        <f t="shared" si="23"/>
        <v>0</v>
      </c>
      <c r="BG179" s="150">
        <f t="shared" si="24"/>
        <v>0</v>
      </c>
      <c r="BH179" s="150">
        <f t="shared" si="25"/>
        <v>0</v>
      </c>
      <c r="BI179" s="150">
        <f t="shared" si="26"/>
        <v>0</v>
      </c>
      <c r="BJ179" s="17" t="s">
        <v>92</v>
      </c>
      <c r="BK179" s="150">
        <f t="shared" si="27"/>
        <v>0</v>
      </c>
      <c r="BL179" s="17" t="s">
        <v>164</v>
      </c>
      <c r="BM179" s="149" t="s">
        <v>697</v>
      </c>
    </row>
    <row r="180" spans="1:65" s="209" customFormat="1" ht="16.5" hidden="1" customHeight="1" x14ac:dyDescent="0.2">
      <c r="A180" s="211"/>
      <c r="B180" s="215"/>
      <c r="C180" s="14"/>
      <c r="D180" s="157" t="s">
        <v>168</v>
      </c>
      <c r="E180" s="165" t="s">
        <v>3</v>
      </c>
      <c r="F180" s="198" t="s">
        <v>3109</v>
      </c>
      <c r="G180" s="14"/>
      <c r="H180" s="14"/>
      <c r="I180" s="168"/>
      <c r="J180" s="14"/>
      <c r="K180" s="14"/>
      <c r="L180" s="213"/>
      <c r="M180" s="145"/>
      <c r="N180" s="222"/>
      <c r="O180" s="53"/>
      <c r="P180" s="223"/>
      <c r="Q180" s="223"/>
      <c r="R180" s="223"/>
      <c r="S180" s="223"/>
      <c r="T180" s="224"/>
      <c r="U180" s="211"/>
      <c r="V180" s="211"/>
      <c r="W180" s="211"/>
      <c r="X180" s="211"/>
      <c r="Y180" s="211"/>
      <c r="Z180" s="211"/>
      <c r="AA180" s="211"/>
      <c r="AB180" s="211"/>
      <c r="AC180" s="211"/>
      <c r="AD180" s="211"/>
      <c r="AE180" s="211"/>
      <c r="AR180" s="225"/>
      <c r="AT180" s="225"/>
      <c r="AU180" s="225"/>
      <c r="AY180" s="210"/>
      <c r="BE180" s="226"/>
      <c r="BF180" s="226"/>
      <c r="BG180" s="226"/>
      <c r="BH180" s="226"/>
      <c r="BI180" s="226"/>
      <c r="BJ180" s="210"/>
      <c r="BK180" s="226"/>
      <c r="BL180" s="210"/>
      <c r="BM180" s="225"/>
    </row>
    <row r="181" spans="1:65" s="2" customFormat="1" ht="16.5" customHeight="1" x14ac:dyDescent="0.2">
      <c r="A181" s="32"/>
      <c r="B181" s="137"/>
      <c r="C181" s="138" t="s">
        <v>425</v>
      </c>
      <c r="D181" s="138" t="s">
        <v>159</v>
      </c>
      <c r="E181" s="139" t="s">
        <v>2032</v>
      </c>
      <c r="F181" s="140" t="s">
        <v>2033</v>
      </c>
      <c r="G181" s="141" t="s">
        <v>231</v>
      </c>
      <c r="H181" s="142">
        <v>80</v>
      </c>
      <c r="I181" s="143"/>
      <c r="J181" s="144">
        <f t="shared" si="21"/>
        <v>0</v>
      </c>
      <c r="K181" s="140" t="s">
        <v>3</v>
      </c>
      <c r="L181" s="213"/>
      <c r="M181" s="145"/>
      <c r="N181" s="222" t="s">
        <v>42</v>
      </c>
      <c r="O181" s="53"/>
      <c r="P181" s="223">
        <f>O181*H181</f>
        <v>0</v>
      </c>
      <c r="Q181" s="223">
        <v>0</v>
      </c>
      <c r="R181" s="223">
        <f>Q181*H181</f>
        <v>0</v>
      </c>
      <c r="S181" s="223">
        <v>0</v>
      </c>
      <c r="T181" s="224">
        <f>S181*H181</f>
        <v>0</v>
      </c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R181" s="149" t="s">
        <v>164</v>
      </c>
      <c r="AT181" s="149" t="s">
        <v>159</v>
      </c>
      <c r="AU181" s="149" t="s">
        <v>78</v>
      </c>
      <c r="AY181" s="17" t="s">
        <v>157</v>
      </c>
      <c r="BE181" s="150">
        <f t="shared" si="22"/>
        <v>0</v>
      </c>
      <c r="BF181" s="150">
        <f t="shared" si="23"/>
        <v>0</v>
      </c>
      <c r="BG181" s="150">
        <f t="shared" si="24"/>
        <v>0</v>
      </c>
      <c r="BH181" s="150">
        <f t="shared" si="25"/>
        <v>0</v>
      </c>
      <c r="BI181" s="150">
        <f t="shared" si="26"/>
        <v>0</v>
      </c>
      <c r="BJ181" s="17" t="s">
        <v>92</v>
      </c>
      <c r="BK181" s="150">
        <f t="shared" si="27"/>
        <v>0</v>
      </c>
      <c r="BL181" s="17" t="s">
        <v>164</v>
      </c>
      <c r="BM181" s="149" t="s">
        <v>707</v>
      </c>
    </row>
    <row r="182" spans="1:65" s="209" customFormat="1" ht="16.5" hidden="1" customHeight="1" x14ac:dyDescent="0.2">
      <c r="A182" s="211"/>
      <c r="B182" s="215"/>
      <c r="C182" s="14"/>
      <c r="D182" s="157" t="s">
        <v>168</v>
      </c>
      <c r="E182" s="165" t="s">
        <v>3</v>
      </c>
      <c r="F182" s="198" t="s">
        <v>3110</v>
      </c>
      <c r="G182" s="14"/>
      <c r="H182" s="14"/>
      <c r="I182" s="168"/>
      <c r="J182" s="14"/>
      <c r="K182" s="14"/>
      <c r="L182" s="213"/>
      <c r="M182" s="145"/>
      <c r="N182" s="222"/>
      <c r="O182" s="53"/>
      <c r="P182" s="223"/>
      <c r="Q182" s="223"/>
      <c r="R182" s="223"/>
      <c r="S182" s="223"/>
      <c r="T182" s="224"/>
      <c r="U182" s="211"/>
      <c r="V182" s="211"/>
      <c r="W182" s="211"/>
      <c r="X182" s="211"/>
      <c r="Y182" s="211"/>
      <c r="Z182" s="211"/>
      <c r="AA182" s="211"/>
      <c r="AB182" s="211"/>
      <c r="AC182" s="211"/>
      <c r="AD182" s="211"/>
      <c r="AE182" s="211"/>
      <c r="AR182" s="225"/>
      <c r="AT182" s="225"/>
      <c r="AU182" s="225"/>
      <c r="AY182" s="210"/>
      <c r="BE182" s="226"/>
      <c r="BF182" s="226"/>
      <c r="BG182" s="226"/>
      <c r="BH182" s="226"/>
      <c r="BI182" s="226"/>
      <c r="BJ182" s="210"/>
      <c r="BK182" s="226"/>
      <c r="BL182" s="210"/>
      <c r="BM182" s="225"/>
    </row>
    <row r="183" spans="1:65" s="2" customFormat="1" ht="16.5" customHeight="1" x14ac:dyDescent="0.2">
      <c r="A183" s="32"/>
      <c r="B183" s="137"/>
      <c r="C183" s="138" t="s">
        <v>436</v>
      </c>
      <c r="D183" s="138" t="s">
        <v>159</v>
      </c>
      <c r="E183" s="139" t="s">
        <v>2034</v>
      </c>
      <c r="F183" s="140" t="s">
        <v>2035</v>
      </c>
      <c r="G183" s="141" t="s">
        <v>231</v>
      </c>
      <c r="H183" s="142">
        <v>5</v>
      </c>
      <c r="I183" s="143"/>
      <c r="J183" s="144">
        <f t="shared" si="21"/>
        <v>0</v>
      </c>
      <c r="K183" s="140" t="s">
        <v>3</v>
      </c>
      <c r="L183" s="213"/>
      <c r="M183" s="145"/>
      <c r="N183" s="222" t="s">
        <v>42</v>
      </c>
      <c r="O183" s="53"/>
      <c r="P183" s="223">
        <f>O183*H183</f>
        <v>0</v>
      </c>
      <c r="Q183" s="223">
        <v>0</v>
      </c>
      <c r="R183" s="223">
        <f>Q183*H183</f>
        <v>0</v>
      </c>
      <c r="S183" s="223">
        <v>0</v>
      </c>
      <c r="T183" s="224">
        <f>S183*H183</f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164</v>
      </c>
      <c r="AT183" s="149" t="s">
        <v>159</v>
      </c>
      <c r="AU183" s="149" t="s">
        <v>78</v>
      </c>
      <c r="AY183" s="17" t="s">
        <v>157</v>
      </c>
      <c r="BE183" s="150">
        <f t="shared" si="22"/>
        <v>0</v>
      </c>
      <c r="BF183" s="150">
        <f t="shared" si="23"/>
        <v>0</v>
      </c>
      <c r="BG183" s="150">
        <f t="shared" si="24"/>
        <v>0</v>
      </c>
      <c r="BH183" s="150">
        <f t="shared" si="25"/>
        <v>0</v>
      </c>
      <c r="BI183" s="150">
        <f t="shared" si="26"/>
        <v>0</v>
      </c>
      <c r="BJ183" s="17" t="s">
        <v>92</v>
      </c>
      <c r="BK183" s="150">
        <f t="shared" si="27"/>
        <v>0</v>
      </c>
      <c r="BL183" s="17" t="s">
        <v>164</v>
      </c>
      <c r="BM183" s="149" t="s">
        <v>722</v>
      </c>
    </row>
    <row r="184" spans="1:65" s="209" customFormat="1" ht="16.5" hidden="1" customHeight="1" x14ac:dyDescent="0.2">
      <c r="A184" s="211"/>
      <c r="B184" s="215"/>
      <c r="C184" s="14"/>
      <c r="D184" s="157" t="s">
        <v>168</v>
      </c>
      <c r="E184" s="165" t="s">
        <v>3</v>
      </c>
      <c r="F184" s="198" t="s">
        <v>3111</v>
      </c>
      <c r="G184" s="14"/>
      <c r="H184" s="14"/>
      <c r="I184" s="168"/>
      <c r="J184" s="14"/>
      <c r="K184" s="14"/>
      <c r="L184" s="213"/>
      <c r="M184" s="145"/>
      <c r="N184" s="222"/>
      <c r="O184" s="53"/>
      <c r="P184" s="223"/>
      <c r="Q184" s="223"/>
      <c r="R184" s="223"/>
      <c r="S184" s="223"/>
      <c r="T184" s="224"/>
      <c r="U184" s="211"/>
      <c r="V184" s="211"/>
      <c r="W184" s="211"/>
      <c r="X184" s="211"/>
      <c r="Y184" s="211"/>
      <c r="Z184" s="211"/>
      <c r="AA184" s="211"/>
      <c r="AB184" s="211"/>
      <c r="AC184" s="211"/>
      <c r="AD184" s="211"/>
      <c r="AE184" s="211"/>
      <c r="AR184" s="225"/>
      <c r="AT184" s="225"/>
      <c r="AU184" s="225"/>
      <c r="AY184" s="210"/>
      <c r="BE184" s="226"/>
      <c r="BF184" s="226"/>
      <c r="BG184" s="226"/>
      <c r="BH184" s="226"/>
      <c r="BI184" s="226"/>
      <c r="BJ184" s="210"/>
      <c r="BK184" s="226"/>
      <c r="BL184" s="210"/>
      <c r="BM184" s="225"/>
    </row>
    <row r="185" spans="1:65" s="2" customFormat="1" ht="16.5" customHeight="1" x14ac:dyDescent="0.2">
      <c r="A185" s="32"/>
      <c r="B185" s="137"/>
      <c r="C185" s="138" t="s">
        <v>444</v>
      </c>
      <c r="D185" s="138" t="s">
        <v>159</v>
      </c>
      <c r="E185" s="139" t="s">
        <v>2036</v>
      </c>
      <c r="F185" s="140" t="s">
        <v>2037</v>
      </c>
      <c r="G185" s="141" t="s">
        <v>231</v>
      </c>
      <c r="H185" s="142">
        <v>28</v>
      </c>
      <c r="I185" s="143"/>
      <c r="J185" s="144">
        <f t="shared" si="21"/>
        <v>0</v>
      </c>
      <c r="K185" s="140" t="s">
        <v>3</v>
      </c>
      <c r="L185" s="213"/>
      <c r="M185" s="145"/>
      <c r="N185" s="222" t="s">
        <v>42</v>
      </c>
      <c r="O185" s="53"/>
      <c r="P185" s="223">
        <f>O185*H185</f>
        <v>0</v>
      </c>
      <c r="Q185" s="223">
        <v>0</v>
      </c>
      <c r="R185" s="223">
        <f>Q185*H185</f>
        <v>0</v>
      </c>
      <c r="S185" s="223">
        <v>0</v>
      </c>
      <c r="T185" s="224">
        <f>S185*H185</f>
        <v>0</v>
      </c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R185" s="149" t="s">
        <v>164</v>
      </c>
      <c r="AT185" s="149" t="s">
        <v>159</v>
      </c>
      <c r="AU185" s="149" t="s">
        <v>78</v>
      </c>
      <c r="AY185" s="17" t="s">
        <v>157</v>
      </c>
      <c r="BE185" s="150">
        <f t="shared" si="22"/>
        <v>0</v>
      </c>
      <c r="BF185" s="150">
        <f t="shared" si="23"/>
        <v>0</v>
      </c>
      <c r="BG185" s="150">
        <f t="shared" si="24"/>
        <v>0</v>
      </c>
      <c r="BH185" s="150">
        <f t="shared" si="25"/>
        <v>0</v>
      </c>
      <c r="BI185" s="150">
        <f t="shared" si="26"/>
        <v>0</v>
      </c>
      <c r="BJ185" s="17" t="s">
        <v>92</v>
      </c>
      <c r="BK185" s="150">
        <f t="shared" si="27"/>
        <v>0</v>
      </c>
      <c r="BL185" s="17" t="s">
        <v>164</v>
      </c>
      <c r="BM185" s="149" t="s">
        <v>737</v>
      </c>
    </row>
    <row r="186" spans="1:65" s="209" customFormat="1" ht="16.5" hidden="1" customHeight="1" x14ac:dyDescent="0.2">
      <c r="A186" s="211"/>
      <c r="B186" s="215"/>
      <c r="C186" s="14"/>
      <c r="D186" s="157" t="s">
        <v>168</v>
      </c>
      <c r="E186" s="165" t="s">
        <v>3</v>
      </c>
      <c r="F186" s="198" t="s">
        <v>3112</v>
      </c>
      <c r="G186" s="14"/>
      <c r="H186" s="14"/>
      <c r="I186" s="168"/>
      <c r="J186" s="14"/>
      <c r="K186" s="14"/>
      <c r="L186" s="213"/>
      <c r="M186" s="145"/>
      <c r="N186" s="222"/>
      <c r="O186" s="53"/>
      <c r="P186" s="223"/>
      <c r="Q186" s="223"/>
      <c r="R186" s="223"/>
      <c r="S186" s="223"/>
      <c r="T186" s="224"/>
      <c r="U186" s="211"/>
      <c r="V186" s="211"/>
      <c r="W186" s="211"/>
      <c r="X186" s="211"/>
      <c r="Y186" s="211"/>
      <c r="Z186" s="211"/>
      <c r="AA186" s="211"/>
      <c r="AB186" s="211"/>
      <c r="AC186" s="211"/>
      <c r="AD186" s="211"/>
      <c r="AE186" s="211"/>
      <c r="AR186" s="225"/>
      <c r="AT186" s="225"/>
      <c r="AU186" s="225"/>
      <c r="AY186" s="210"/>
      <c r="BE186" s="226"/>
      <c r="BF186" s="226"/>
      <c r="BG186" s="226"/>
      <c r="BH186" s="226"/>
      <c r="BI186" s="226"/>
      <c r="BJ186" s="210"/>
      <c r="BK186" s="226"/>
      <c r="BL186" s="210"/>
      <c r="BM186" s="225"/>
    </row>
    <row r="187" spans="1:65" s="2" customFormat="1" ht="16.5" customHeight="1" x14ac:dyDescent="0.2">
      <c r="A187" s="32"/>
      <c r="B187" s="137"/>
      <c r="C187" s="138" t="s">
        <v>453</v>
      </c>
      <c r="D187" s="138" t="s">
        <v>159</v>
      </c>
      <c r="E187" s="139" t="s">
        <v>2038</v>
      </c>
      <c r="F187" s="140" t="s">
        <v>2039</v>
      </c>
      <c r="G187" s="141" t="s">
        <v>231</v>
      </c>
      <c r="H187" s="142">
        <v>8</v>
      </c>
      <c r="I187" s="143"/>
      <c r="J187" s="144">
        <f t="shared" si="21"/>
        <v>0</v>
      </c>
      <c r="K187" s="140" t="s">
        <v>3</v>
      </c>
      <c r="L187" s="213"/>
      <c r="M187" s="145"/>
      <c r="N187" s="222" t="s">
        <v>42</v>
      </c>
      <c r="O187" s="53"/>
      <c r="P187" s="223">
        <f>O187*H187</f>
        <v>0</v>
      </c>
      <c r="Q187" s="223">
        <v>0</v>
      </c>
      <c r="R187" s="223">
        <f>Q187*H187</f>
        <v>0</v>
      </c>
      <c r="S187" s="223">
        <v>0</v>
      </c>
      <c r="T187" s="224">
        <f>S187*H187</f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164</v>
      </c>
      <c r="AT187" s="149" t="s">
        <v>159</v>
      </c>
      <c r="AU187" s="149" t="s">
        <v>78</v>
      </c>
      <c r="AY187" s="17" t="s">
        <v>157</v>
      </c>
      <c r="BE187" s="150">
        <f t="shared" si="22"/>
        <v>0</v>
      </c>
      <c r="BF187" s="150">
        <f t="shared" si="23"/>
        <v>0</v>
      </c>
      <c r="BG187" s="150">
        <f t="shared" si="24"/>
        <v>0</v>
      </c>
      <c r="BH187" s="150">
        <f t="shared" si="25"/>
        <v>0</v>
      </c>
      <c r="BI187" s="150">
        <f t="shared" si="26"/>
        <v>0</v>
      </c>
      <c r="BJ187" s="17" t="s">
        <v>92</v>
      </c>
      <c r="BK187" s="150">
        <f t="shared" si="27"/>
        <v>0</v>
      </c>
      <c r="BL187" s="17" t="s">
        <v>164</v>
      </c>
      <c r="BM187" s="149" t="s">
        <v>757</v>
      </c>
    </row>
    <row r="188" spans="1:65" s="209" customFormat="1" ht="16.5" hidden="1" customHeight="1" x14ac:dyDescent="0.2">
      <c r="A188" s="211"/>
      <c r="B188" s="215"/>
      <c r="C188" s="14"/>
      <c r="D188" s="157" t="s">
        <v>168</v>
      </c>
      <c r="E188" s="165" t="s">
        <v>3</v>
      </c>
      <c r="F188" s="198" t="s">
        <v>3113</v>
      </c>
      <c r="G188" s="14"/>
      <c r="H188" s="14"/>
      <c r="I188" s="168"/>
      <c r="J188" s="14"/>
      <c r="K188" s="14"/>
      <c r="L188" s="213"/>
      <c r="M188" s="145"/>
      <c r="N188" s="222"/>
      <c r="O188" s="53"/>
      <c r="P188" s="223"/>
      <c r="Q188" s="223"/>
      <c r="R188" s="223"/>
      <c r="S188" s="223"/>
      <c r="T188" s="224"/>
      <c r="U188" s="211"/>
      <c r="V188" s="211"/>
      <c r="W188" s="211"/>
      <c r="X188" s="211"/>
      <c r="Y188" s="211"/>
      <c r="Z188" s="211"/>
      <c r="AA188" s="211"/>
      <c r="AB188" s="211"/>
      <c r="AC188" s="211"/>
      <c r="AD188" s="211"/>
      <c r="AE188" s="211"/>
      <c r="AR188" s="225"/>
      <c r="AT188" s="225"/>
      <c r="AU188" s="225"/>
      <c r="AY188" s="210"/>
      <c r="BE188" s="226"/>
      <c r="BF188" s="226"/>
      <c r="BG188" s="226"/>
      <c r="BH188" s="226"/>
      <c r="BI188" s="226"/>
      <c r="BJ188" s="210"/>
      <c r="BK188" s="226"/>
      <c r="BL188" s="210"/>
      <c r="BM188" s="225"/>
    </row>
    <row r="189" spans="1:65" s="2" customFormat="1" ht="16.5" customHeight="1" x14ac:dyDescent="0.2">
      <c r="A189" s="32"/>
      <c r="B189" s="137"/>
      <c r="C189" s="138" t="s">
        <v>465</v>
      </c>
      <c r="D189" s="138" t="s">
        <v>159</v>
      </c>
      <c r="E189" s="139" t="s">
        <v>2040</v>
      </c>
      <c r="F189" s="140" t="s">
        <v>2041</v>
      </c>
      <c r="G189" s="141" t="s">
        <v>231</v>
      </c>
      <c r="H189" s="142">
        <v>650</v>
      </c>
      <c r="I189" s="143"/>
      <c r="J189" s="144">
        <f t="shared" si="21"/>
        <v>0</v>
      </c>
      <c r="K189" s="140" t="s">
        <v>3</v>
      </c>
      <c r="L189" s="213"/>
      <c r="M189" s="145"/>
      <c r="N189" s="222" t="s">
        <v>42</v>
      </c>
      <c r="O189" s="53"/>
      <c r="P189" s="223">
        <f>O189*H189</f>
        <v>0</v>
      </c>
      <c r="Q189" s="223">
        <v>0</v>
      </c>
      <c r="R189" s="223">
        <f>Q189*H189</f>
        <v>0</v>
      </c>
      <c r="S189" s="223">
        <v>0</v>
      </c>
      <c r="T189" s="224">
        <f>S189*H189</f>
        <v>0</v>
      </c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R189" s="149" t="s">
        <v>164</v>
      </c>
      <c r="AT189" s="149" t="s">
        <v>159</v>
      </c>
      <c r="AU189" s="149" t="s">
        <v>78</v>
      </c>
      <c r="AY189" s="17" t="s">
        <v>157</v>
      </c>
      <c r="BE189" s="150">
        <f t="shared" si="22"/>
        <v>0</v>
      </c>
      <c r="BF189" s="150">
        <f t="shared" si="23"/>
        <v>0</v>
      </c>
      <c r="BG189" s="150">
        <f t="shared" si="24"/>
        <v>0</v>
      </c>
      <c r="BH189" s="150">
        <f t="shared" si="25"/>
        <v>0</v>
      </c>
      <c r="BI189" s="150">
        <f t="shared" si="26"/>
        <v>0</v>
      </c>
      <c r="BJ189" s="17" t="s">
        <v>92</v>
      </c>
      <c r="BK189" s="150">
        <f t="shared" si="27"/>
        <v>0</v>
      </c>
      <c r="BL189" s="17" t="s">
        <v>164</v>
      </c>
      <c r="BM189" s="149" t="s">
        <v>768</v>
      </c>
    </row>
    <row r="190" spans="1:65" s="209" customFormat="1" ht="16.5" hidden="1" customHeight="1" x14ac:dyDescent="0.2">
      <c r="A190" s="211"/>
      <c r="B190" s="215"/>
      <c r="C190" s="14"/>
      <c r="D190" s="157" t="s">
        <v>168</v>
      </c>
      <c r="E190" s="165" t="s">
        <v>3</v>
      </c>
      <c r="F190" s="198" t="s">
        <v>3114</v>
      </c>
      <c r="G190" s="14"/>
      <c r="H190" s="14"/>
      <c r="I190" s="168"/>
      <c r="J190" s="14"/>
      <c r="K190" s="14"/>
      <c r="L190" s="213"/>
      <c r="M190" s="145"/>
      <c r="N190" s="222"/>
      <c r="O190" s="53"/>
      <c r="P190" s="223"/>
      <c r="Q190" s="223"/>
      <c r="R190" s="223"/>
      <c r="S190" s="223"/>
      <c r="T190" s="224"/>
      <c r="U190" s="211"/>
      <c r="V190" s="211"/>
      <c r="W190" s="211"/>
      <c r="X190" s="211"/>
      <c r="Y190" s="211"/>
      <c r="Z190" s="211"/>
      <c r="AA190" s="211"/>
      <c r="AB190" s="211"/>
      <c r="AC190" s="211"/>
      <c r="AD190" s="211"/>
      <c r="AE190" s="211"/>
      <c r="AR190" s="225"/>
      <c r="AT190" s="225"/>
      <c r="AU190" s="225"/>
      <c r="AY190" s="210"/>
      <c r="BE190" s="226"/>
      <c r="BF190" s="226"/>
      <c r="BG190" s="226"/>
      <c r="BH190" s="226"/>
      <c r="BI190" s="226"/>
      <c r="BJ190" s="210"/>
      <c r="BK190" s="226"/>
      <c r="BL190" s="210"/>
      <c r="BM190" s="225"/>
    </row>
    <row r="191" spans="1:65" s="2" customFormat="1" ht="16.5" customHeight="1" x14ac:dyDescent="0.2">
      <c r="A191" s="32"/>
      <c r="B191" s="137"/>
      <c r="C191" s="138" t="s">
        <v>471</v>
      </c>
      <c r="D191" s="138" t="s">
        <v>159</v>
      </c>
      <c r="E191" s="139" t="s">
        <v>2042</v>
      </c>
      <c r="F191" s="140" t="s">
        <v>2043</v>
      </c>
      <c r="G191" s="141" t="s">
        <v>231</v>
      </c>
      <c r="H191" s="142">
        <v>625</v>
      </c>
      <c r="I191" s="143"/>
      <c r="J191" s="144">
        <f t="shared" si="21"/>
        <v>0</v>
      </c>
      <c r="K191" s="140" t="s">
        <v>3</v>
      </c>
      <c r="L191" s="213"/>
      <c r="M191" s="145"/>
      <c r="N191" s="222" t="s">
        <v>42</v>
      </c>
      <c r="O191" s="53"/>
      <c r="P191" s="223">
        <f>O191*H191</f>
        <v>0</v>
      </c>
      <c r="Q191" s="223">
        <v>0</v>
      </c>
      <c r="R191" s="223">
        <f>Q191*H191</f>
        <v>0</v>
      </c>
      <c r="S191" s="223">
        <v>0</v>
      </c>
      <c r="T191" s="224">
        <f>S191*H191</f>
        <v>0</v>
      </c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R191" s="149" t="s">
        <v>164</v>
      </c>
      <c r="AT191" s="149" t="s">
        <v>159</v>
      </c>
      <c r="AU191" s="149" t="s">
        <v>78</v>
      </c>
      <c r="AY191" s="17" t="s">
        <v>157</v>
      </c>
      <c r="BE191" s="150">
        <f t="shared" si="22"/>
        <v>0</v>
      </c>
      <c r="BF191" s="150">
        <f t="shared" si="23"/>
        <v>0</v>
      </c>
      <c r="BG191" s="150">
        <f t="shared" si="24"/>
        <v>0</v>
      </c>
      <c r="BH191" s="150">
        <f t="shared" si="25"/>
        <v>0</v>
      </c>
      <c r="BI191" s="150">
        <f t="shared" si="26"/>
        <v>0</v>
      </c>
      <c r="BJ191" s="17" t="s">
        <v>92</v>
      </c>
      <c r="BK191" s="150">
        <f t="shared" si="27"/>
        <v>0</v>
      </c>
      <c r="BL191" s="17" t="s">
        <v>164</v>
      </c>
      <c r="BM191" s="149" t="s">
        <v>779</v>
      </c>
    </row>
    <row r="192" spans="1:65" s="209" customFormat="1" ht="16.5" hidden="1" customHeight="1" x14ac:dyDescent="0.2">
      <c r="A192" s="211"/>
      <c r="B192" s="215"/>
      <c r="C192" s="14"/>
      <c r="D192" s="157" t="s">
        <v>168</v>
      </c>
      <c r="E192" s="165" t="s">
        <v>3</v>
      </c>
      <c r="F192" s="198" t="s">
        <v>3115</v>
      </c>
      <c r="G192" s="14"/>
      <c r="H192" s="14"/>
      <c r="I192" s="168"/>
      <c r="J192" s="14"/>
      <c r="K192" s="14"/>
      <c r="L192" s="213"/>
      <c r="M192" s="145"/>
      <c r="N192" s="222"/>
      <c r="O192" s="53"/>
      <c r="P192" s="223"/>
      <c r="Q192" s="223"/>
      <c r="R192" s="223"/>
      <c r="S192" s="223"/>
      <c r="T192" s="224"/>
      <c r="U192" s="211"/>
      <c r="V192" s="211"/>
      <c r="W192" s="211"/>
      <c r="X192" s="211"/>
      <c r="Y192" s="211"/>
      <c r="Z192" s="211"/>
      <c r="AA192" s="211"/>
      <c r="AB192" s="211"/>
      <c r="AC192" s="211"/>
      <c r="AD192" s="211"/>
      <c r="AE192" s="211"/>
      <c r="AR192" s="225"/>
      <c r="AT192" s="225"/>
      <c r="AU192" s="225"/>
      <c r="AY192" s="210"/>
      <c r="BE192" s="226"/>
      <c r="BF192" s="226"/>
      <c r="BG192" s="226"/>
      <c r="BH192" s="226"/>
      <c r="BI192" s="226"/>
      <c r="BJ192" s="210"/>
      <c r="BK192" s="226"/>
      <c r="BL192" s="210"/>
      <c r="BM192" s="225"/>
    </row>
    <row r="193" spans="1:65" s="2" customFormat="1" ht="16.5" customHeight="1" x14ac:dyDescent="0.2">
      <c r="A193" s="32"/>
      <c r="B193" s="137"/>
      <c r="C193" s="138" t="s">
        <v>477</v>
      </c>
      <c r="D193" s="138" t="s">
        <v>159</v>
      </c>
      <c r="E193" s="139" t="s">
        <v>2044</v>
      </c>
      <c r="F193" s="140" t="s">
        <v>2045</v>
      </c>
      <c r="G193" s="141" t="s">
        <v>231</v>
      </c>
      <c r="H193" s="142">
        <v>12</v>
      </c>
      <c r="I193" s="143"/>
      <c r="J193" s="144">
        <f t="shared" si="21"/>
        <v>0</v>
      </c>
      <c r="K193" s="140" t="s">
        <v>3</v>
      </c>
      <c r="L193" s="213"/>
      <c r="M193" s="145"/>
      <c r="N193" s="222" t="s">
        <v>42</v>
      </c>
      <c r="O193" s="53"/>
      <c r="P193" s="223">
        <f>O193*H193</f>
        <v>0</v>
      </c>
      <c r="Q193" s="223">
        <v>0</v>
      </c>
      <c r="R193" s="223">
        <f>Q193*H193</f>
        <v>0</v>
      </c>
      <c r="S193" s="223">
        <v>0</v>
      </c>
      <c r="T193" s="224">
        <f>S193*H193</f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164</v>
      </c>
      <c r="AT193" s="149" t="s">
        <v>159</v>
      </c>
      <c r="AU193" s="149" t="s">
        <v>78</v>
      </c>
      <c r="AY193" s="17" t="s">
        <v>157</v>
      </c>
      <c r="BE193" s="150">
        <f t="shared" si="22"/>
        <v>0</v>
      </c>
      <c r="BF193" s="150">
        <f t="shared" si="23"/>
        <v>0</v>
      </c>
      <c r="BG193" s="150">
        <f t="shared" si="24"/>
        <v>0</v>
      </c>
      <c r="BH193" s="150">
        <f t="shared" si="25"/>
        <v>0</v>
      </c>
      <c r="BI193" s="150">
        <f t="shared" si="26"/>
        <v>0</v>
      </c>
      <c r="BJ193" s="17" t="s">
        <v>92</v>
      </c>
      <c r="BK193" s="150">
        <f t="shared" si="27"/>
        <v>0</v>
      </c>
      <c r="BL193" s="17" t="s">
        <v>164</v>
      </c>
      <c r="BM193" s="149" t="s">
        <v>788</v>
      </c>
    </row>
    <row r="194" spans="1:65" s="209" customFormat="1" ht="16.5" hidden="1" customHeight="1" x14ac:dyDescent="0.2">
      <c r="A194" s="211"/>
      <c r="B194" s="215"/>
      <c r="C194" s="14"/>
      <c r="D194" s="157" t="s">
        <v>168</v>
      </c>
      <c r="E194" s="165" t="s">
        <v>3</v>
      </c>
      <c r="F194" s="198" t="s">
        <v>3116</v>
      </c>
      <c r="G194" s="14"/>
      <c r="H194" s="14"/>
      <c r="I194" s="168"/>
      <c r="J194" s="14"/>
      <c r="K194" s="14"/>
      <c r="L194" s="213"/>
      <c r="M194" s="145"/>
      <c r="N194" s="222"/>
      <c r="O194" s="53"/>
      <c r="P194" s="223"/>
      <c r="Q194" s="223"/>
      <c r="R194" s="223"/>
      <c r="S194" s="223"/>
      <c r="T194" s="224"/>
      <c r="U194" s="211"/>
      <c r="V194" s="211"/>
      <c r="W194" s="211"/>
      <c r="X194" s="211"/>
      <c r="Y194" s="211"/>
      <c r="Z194" s="211"/>
      <c r="AA194" s="211"/>
      <c r="AB194" s="211"/>
      <c r="AC194" s="211"/>
      <c r="AD194" s="211"/>
      <c r="AE194" s="211"/>
      <c r="AR194" s="225"/>
      <c r="AT194" s="225"/>
      <c r="AU194" s="225"/>
      <c r="AY194" s="210"/>
      <c r="BE194" s="226"/>
      <c r="BF194" s="226"/>
      <c r="BG194" s="226"/>
      <c r="BH194" s="226"/>
      <c r="BI194" s="226"/>
      <c r="BJ194" s="210"/>
      <c r="BK194" s="226"/>
      <c r="BL194" s="210"/>
      <c r="BM194" s="225"/>
    </row>
    <row r="195" spans="1:65" s="2" customFormat="1" ht="16.5" customHeight="1" x14ac:dyDescent="0.2">
      <c r="A195" s="32"/>
      <c r="B195" s="137"/>
      <c r="C195" s="138" t="s">
        <v>482</v>
      </c>
      <c r="D195" s="138" t="s">
        <v>159</v>
      </c>
      <c r="E195" s="139" t="s">
        <v>2046</v>
      </c>
      <c r="F195" s="140" t="s">
        <v>2047</v>
      </c>
      <c r="G195" s="141" t="s">
        <v>231</v>
      </c>
      <c r="H195" s="142">
        <v>8</v>
      </c>
      <c r="I195" s="143"/>
      <c r="J195" s="144">
        <f t="shared" si="21"/>
        <v>0</v>
      </c>
      <c r="K195" s="140" t="s">
        <v>3</v>
      </c>
      <c r="L195" s="213"/>
      <c r="M195" s="145"/>
      <c r="N195" s="222" t="s">
        <v>42</v>
      </c>
      <c r="O195" s="53"/>
      <c r="P195" s="223">
        <f>O195*H195</f>
        <v>0</v>
      </c>
      <c r="Q195" s="223">
        <v>0</v>
      </c>
      <c r="R195" s="223">
        <f>Q195*H195</f>
        <v>0</v>
      </c>
      <c r="S195" s="223">
        <v>0</v>
      </c>
      <c r="T195" s="224">
        <f>S195*H195</f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164</v>
      </c>
      <c r="AT195" s="149" t="s">
        <v>159</v>
      </c>
      <c r="AU195" s="149" t="s">
        <v>78</v>
      </c>
      <c r="AY195" s="17" t="s">
        <v>157</v>
      </c>
      <c r="BE195" s="150">
        <f t="shared" si="22"/>
        <v>0</v>
      </c>
      <c r="BF195" s="150">
        <f t="shared" si="23"/>
        <v>0</v>
      </c>
      <c r="BG195" s="150">
        <f t="shared" si="24"/>
        <v>0</v>
      </c>
      <c r="BH195" s="150">
        <f t="shared" si="25"/>
        <v>0</v>
      </c>
      <c r="BI195" s="150">
        <f t="shared" si="26"/>
        <v>0</v>
      </c>
      <c r="BJ195" s="17" t="s">
        <v>92</v>
      </c>
      <c r="BK195" s="150">
        <f t="shared" si="27"/>
        <v>0</v>
      </c>
      <c r="BL195" s="17" t="s">
        <v>164</v>
      </c>
      <c r="BM195" s="149" t="s">
        <v>796</v>
      </c>
    </row>
    <row r="196" spans="1:65" s="209" customFormat="1" ht="16.5" hidden="1" customHeight="1" x14ac:dyDescent="0.2">
      <c r="A196" s="211"/>
      <c r="B196" s="215"/>
      <c r="C196" s="14"/>
      <c r="D196" s="157" t="s">
        <v>168</v>
      </c>
      <c r="E196" s="165" t="s">
        <v>3</v>
      </c>
      <c r="F196" s="198" t="s">
        <v>3099</v>
      </c>
      <c r="G196" s="14"/>
      <c r="H196" s="14"/>
      <c r="I196" s="168"/>
      <c r="J196" s="14"/>
      <c r="K196" s="14"/>
      <c r="L196" s="213"/>
      <c r="M196" s="145"/>
      <c r="N196" s="222"/>
      <c r="O196" s="53"/>
      <c r="P196" s="223"/>
      <c r="Q196" s="223"/>
      <c r="R196" s="223"/>
      <c r="S196" s="223"/>
      <c r="T196" s="224"/>
      <c r="U196" s="211"/>
      <c r="V196" s="211"/>
      <c r="W196" s="211"/>
      <c r="X196" s="211"/>
      <c r="Y196" s="211"/>
      <c r="Z196" s="211"/>
      <c r="AA196" s="211"/>
      <c r="AB196" s="211"/>
      <c r="AC196" s="211"/>
      <c r="AD196" s="211"/>
      <c r="AE196" s="211"/>
      <c r="AR196" s="225"/>
      <c r="AT196" s="225"/>
      <c r="AU196" s="225"/>
      <c r="AY196" s="210"/>
      <c r="BE196" s="226"/>
      <c r="BF196" s="226"/>
      <c r="BG196" s="226"/>
      <c r="BH196" s="226"/>
      <c r="BI196" s="226"/>
      <c r="BJ196" s="210"/>
      <c r="BK196" s="226"/>
      <c r="BL196" s="210"/>
      <c r="BM196" s="225"/>
    </row>
    <row r="197" spans="1:65" s="2" customFormat="1" ht="16.5" customHeight="1" x14ac:dyDescent="0.2">
      <c r="A197" s="32"/>
      <c r="B197" s="137"/>
      <c r="C197" s="138" t="s">
        <v>487</v>
      </c>
      <c r="D197" s="138" t="s">
        <v>159</v>
      </c>
      <c r="E197" s="139" t="s">
        <v>2048</v>
      </c>
      <c r="F197" s="140" t="s">
        <v>2049</v>
      </c>
      <c r="G197" s="141" t="s">
        <v>231</v>
      </c>
      <c r="H197" s="142">
        <v>45</v>
      </c>
      <c r="I197" s="143"/>
      <c r="J197" s="144">
        <f t="shared" si="21"/>
        <v>0</v>
      </c>
      <c r="K197" s="140" t="s">
        <v>3</v>
      </c>
      <c r="L197" s="213"/>
      <c r="M197" s="145"/>
      <c r="N197" s="222" t="s">
        <v>42</v>
      </c>
      <c r="O197" s="53"/>
      <c r="P197" s="223">
        <f>O197*H197</f>
        <v>0</v>
      </c>
      <c r="Q197" s="223">
        <v>0</v>
      </c>
      <c r="R197" s="223">
        <f>Q197*H197</f>
        <v>0</v>
      </c>
      <c r="S197" s="223">
        <v>0</v>
      </c>
      <c r="T197" s="224">
        <f>S197*H197</f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164</v>
      </c>
      <c r="AT197" s="149" t="s">
        <v>159</v>
      </c>
      <c r="AU197" s="149" t="s">
        <v>78</v>
      </c>
      <c r="AY197" s="17" t="s">
        <v>157</v>
      </c>
      <c r="BE197" s="150">
        <f t="shared" si="22"/>
        <v>0</v>
      </c>
      <c r="BF197" s="150">
        <f t="shared" si="23"/>
        <v>0</v>
      </c>
      <c r="BG197" s="150">
        <f t="shared" si="24"/>
        <v>0</v>
      </c>
      <c r="BH197" s="150">
        <f t="shared" si="25"/>
        <v>0</v>
      </c>
      <c r="BI197" s="150">
        <f t="shared" si="26"/>
        <v>0</v>
      </c>
      <c r="BJ197" s="17" t="s">
        <v>92</v>
      </c>
      <c r="BK197" s="150">
        <f t="shared" si="27"/>
        <v>0</v>
      </c>
      <c r="BL197" s="17" t="s">
        <v>164</v>
      </c>
      <c r="BM197" s="149" t="s">
        <v>804</v>
      </c>
    </row>
    <row r="198" spans="1:65" s="209" customFormat="1" ht="16.5" hidden="1" customHeight="1" x14ac:dyDescent="0.2">
      <c r="A198" s="211"/>
      <c r="B198" s="215"/>
      <c r="C198" s="14"/>
      <c r="D198" s="157" t="s">
        <v>168</v>
      </c>
      <c r="E198" s="165" t="s">
        <v>3</v>
      </c>
      <c r="F198" s="198" t="s">
        <v>3117</v>
      </c>
      <c r="G198" s="14"/>
      <c r="H198" s="14"/>
      <c r="I198" s="168"/>
      <c r="J198" s="14"/>
      <c r="K198" s="14"/>
      <c r="L198" s="213"/>
      <c r="M198" s="145"/>
      <c r="N198" s="222"/>
      <c r="O198" s="53"/>
      <c r="P198" s="223"/>
      <c r="Q198" s="223"/>
      <c r="R198" s="223"/>
      <c r="S198" s="223"/>
      <c r="T198" s="224"/>
      <c r="U198" s="211"/>
      <c r="V198" s="211"/>
      <c r="W198" s="211"/>
      <c r="X198" s="211"/>
      <c r="Y198" s="211"/>
      <c r="Z198" s="211"/>
      <c r="AA198" s="211"/>
      <c r="AB198" s="211"/>
      <c r="AC198" s="211"/>
      <c r="AD198" s="211"/>
      <c r="AE198" s="211"/>
      <c r="AR198" s="225"/>
      <c r="AT198" s="225"/>
      <c r="AU198" s="225"/>
      <c r="AY198" s="210"/>
      <c r="BE198" s="226"/>
      <c r="BF198" s="226"/>
      <c r="BG198" s="226"/>
      <c r="BH198" s="226"/>
      <c r="BI198" s="226"/>
      <c r="BJ198" s="210"/>
      <c r="BK198" s="226"/>
      <c r="BL198" s="210"/>
      <c r="BM198" s="225"/>
    </row>
    <row r="199" spans="1:65" s="2" customFormat="1" ht="16.5" customHeight="1" x14ac:dyDescent="0.2">
      <c r="A199" s="32"/>
      <c r="B199" s="137"/>
      <c r="C199" s="138" t="s">
        <v>492</v>
      </c>
      <c r="D199" s="138" t="s">
        <v>159</v>
      </c>
      <c r="E199" s="139" t="s">
        <v>2050</v>
      </c>
      <c r="F199" s="140" t="s">
        <v>2051</v>
      </c>
      <c r="G199" s="141" t="s">
        <v>231</v>
      </c>
      <c r="H199" s="142">
        <v>135</v>
      </c>
      <c r="I199" s="143"/>
      <c r="J199" s="144">
        <f t="shared" si="21"/>
        <v>0</v>
      </c>
      <c r="K199" s="140" t="s">
        <v>3</v>
      </c>
      <c r="L199" s="213"/>
      <c r="M199" s="145"/>
      <c r="N199" s="222" t="s">
        <v>42</v>
      </c>
      <c r="O199" s="53"/>
      <c r="P199" s="223">
        <f>O199*H199</f>
        <v>0</v>
      </c>
      <c r="Q199" s="223">
        <v>0</v>
      </c>
      <c r="R199" s="223">
        <f>Q199*H199</f>
        <v>0</v>
      </c>
      <c r="S199" s="223">
        <v>0</v>
      </c>
      <c r="T199" s="224">
        <f>S199*H199</f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164</v>
      </c>
      <c r="AT199" s="149" t="s">
        <v>159</v>
      </c>
      <c r="AU199" s="149" t="s">
        <v>78</v>
      </c>
      <c r="AY199" s="17" t="s">
        <v>157</v>
      </c>
      <c r="BE199" s="150">
        <f t="shared" si="22"/>
        <v>0</v>
      </c>
      <c r="BF199" s="150">
        <f t="shared" si="23"/>
        <v>0</v>
      </c>
      <c r="BG199" s="150">
        <f t="shared" si="24"/>
        <v>0</v>
      </c>
      <c r="BH199" s="150">
        <f t="shared" si="25"/>
        <v>0</v>
      </c>
      <c r="BI199" s="150">
        <f t="shared" si="26"/>
        <v>0</v>
      </c>
      <c r="BJ199" s="17" t="s">
        <v>92</v>
      </c>
      <c r="BK199" s="150">
        <f t="shared" si="27"/>
        <v>0</v>
      </c>
      <c r="BL199" s="17" t="s">
        <v>164</v>
      </c>
      <c r="BM199" s="149" t="s">
        <v>812</v>
      </c>
    </row>
    <row r="200" spans="1:65" s="209" customFormat="1" ht="16.5" hidden="1" customHeight="1" x14ac:dyDescent="0.2">
      <c r="A200" s="211"/>
      <c r="B200" s="215"/>
      <c r="C200" s="14"/>
      <c r="D200" s="157" t="s">
        <v>168</v>
      </c>
      <c r="E200" s="165" t="s">
        <v>3</v>
      </c>
      <c r="F200" s="198" t="s">
        <v>3118</v>
      </c>
      <c r="G200" s="14"/>
      <c r="H200" s="14"/>
      <c r="I200" s="168"/>
      <c r="J200" s="14"/>
      <c r="K200" s="14"/>
      <c r="L200" s="213"/>
      <c r="M200" s="145"/>
      <c r="N200" s="222"/>
      <c r="O200" s="53"/>
      <c r="P200" s="223"/>
      <c r="Q200" s="223"/>
      <c r="R200" s="223"/>
      <c r="S200" s="223"/>
      <c r="T200" s="224"/>
      <c r="U200" s="211"/>
      <c r="V200" s="211"/>
      <c r="W200" s="211"/>
      <c r="X200" s="211"/>
      <c r="Y200" s="211"/>
      <c r="Z200" s="211"/>
      <c r="AA200" s="211"/>
      <c r="AB200" s="211"/>
      <c r="AC200" s="211"/>
      <c r="AD200" s="211"/>
      <c r="AE200" s="211"/>
      <c r="AR200" s="225"/>
      <c r="AT200" s="225"/>
      <c r="AU200" s="225"/>
      <c r="AY200" s="210"/>
      <c r="BE200" s="226"/>
      <c r="BF200" s="226"/>
      <c r="BG200" s="226"/>
      <c r="BH200" s="226"/>
      <c r="BI200" s="226"/>
      <c r="BJ200" s="210"/>
      <c r="BK200" s="226"/>
      <c r="BL200" s="210"/>
      <c r="BM200" s="225"/>
    </row>
    <row r="201" spans="1:65" s="2" customFormat="1" ht="16.5" customHeight="1" x14ac:dyDescent="0.2">
      <c r="A201" s="32"/>
      <c r="B201" s="137"/>
      <c r="C201" s="138" t="s">
        <v>497</v>
      </c>
      <c r="D201" s="138" t="s">
        <v>159</v>
      </c>
      <c r="E201" s="139" t="s">
        <v>2052</v>
      </c>
      <c r="F201" s="140" t="s">
        <v>2053</v>
      </c>
      <c r="G201" s="141" t="s">
        <v>1504</v>
      </c>
      <c r="H201" s="142">
        <v>5</v>
      </c>
      <c r="I201" s="143"/>
      <c r="J201" s="144">
        <f t="shared" si="21"/>
        <v>0</v>
      </c>
      <c r="K201" s="140" t="s">
        <v>3</v>
      </c>
      <c r="L201" s="213"/>
      <c r="M201" s="145"/>
      <c r="N201" s="222" t="s">
        <v>42</v>
      </c>
      <c r="O201" s="53"/>
      <c r="P201" s="223">
        <f>O201*H201</f>
        <v>0</v>
      </c>
      <c r="Q201" s="223">
        <v>0</v>
      </c>
      <c r="R201" s="223">
        <f>Q201*H201</f>
        <v>0</v>
      </c>
      <c r="S201" s="223">
        <v>0</v>
      </c>
      <c r="T201" s="224">
        <f>S201*H201</f>
        <v>0</v>
      </c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R201" s="149" t="s">
        <v>164</v>
      </c>
      <c r="AT201" s="149" t="s">
        <v>159</v>
      </c>
      <c r="AU201" s="149" t="s">
        <v>78</v>
      </c>
      <c r="AY201" s="17" t="s">
        <v>157</v>
      </c>
      <c r="BE201" s="150">
        <f t="shared" si="22"/>
        <v>0</v>
      </c>
      <c r="BF201" s="150">
        <f t="shared" si="23"/>
        <v>0</v>
      </c>
      <c r="BG201" s="150">
        <f t="shared" si="24"/>
        <v>0</v>
      </c>
      <c r="BH201" s="150">
        <f t="shared" si="25"/>
        <v>0</v>
      </c>
      <c r="BI201" s="150">
        <f t="shared" si="26"/>
        <v>0</v>
      </c>
      <c r="BJ201" s="17" t="s">
        <v>92</v>
      </c>
      <c r="BK201" s="150">
        <f t="shared" si="27"/>
        <v>0</v>
      </c>
      <c r="BL201" s="17" t="s">
        <v>164</v>
      </c>
      <c r="BM201" s="149" t="s">
        <v>826</v>
      </c>
    </row>
    <row r="202" spans="1:65" s="209" customFormat="1" ht="16.5" hidden="1" customHeight="1" x14ac:dyDescent="0.2">
      <c r="A202" s="211"/>
      <c r="B202" s="215"/>
      <c r="C202" s="14"/>
      <c r="D202" s="157" t="s">
        <v>168</v>
      </c>
      <c r="E202" s="165" t="s">
        <v>3</v>
      </c>
      <c r="F202" s="198" t="s">
        <v>3079</v>
      </c>
      <c r="G202" s="14"/>
      <c r="H202" s="14"/>
      <c r="I202" s="168"/>
      <c r="J202" s="14"/>
      <c r="K202" s="14"/>
      <c r="L202" s="213"/>
      <c r="M202" s="145"/>
      <c r="N202" s="222"/>
      <c r="O202" s="53"/>
      <c r="P202" s="223"/>
      <c r="Q202" s="223"/>
      <c r="R202" s="223"/>
      <c r="S202" s="223"/>
      <c r="T202" s="224"/>
      <c r="U202" s="211"/>
      <c r="V202" s="211"/>
      <c r="W202" s="211"/>
      <c r="X202" s="211"/>
      <c r="Y202" s="211"/>
      <c r="Z202" s="211"/>
      <c r="AA202" s="211"/>
      <c r="AB202" s="211"/>
      <c r="AC202" s="211"/>
      <c r="AD202" s="211"/>
      <c r="AE202" s="211"/>
      <c r="AR202" s="225"/>
      <c r="AT202" s="225"/>
      <c r="AU202" s="225"/>
      <c r="AY202" s="210"/>
      <c r="BE202" s="226"/>
      <c r="BF202" s="226"/>
      <c r="BG202" s="226"/>
      <c r="BH202" s="226"/>
      <c r="BI202" s="226"/>
      <c r="BJ202" s="210"/>
      <c r="BK202" s="226"/>
      <c r="BL202" s="210"/>
      <c r="BM202" s="225"/>
    </row>
    <row r="203" spans="1:65" s="12" customFormat="1" ht="25.9" hidden="1" customHeight="1" x14ac:dyDescent="0.2">
      <c r="B203" s="124"/>
      <c r="D203" s="125" t="s">
        <v>69</v>
      </c>
      <c r="E203" s="126" t="s">
        <v>201</v>
      </c>
      <c r="F203" s="126" t="s">
        <v>2054</v>
      </c>
      <c r="I203" s="127"/>
      <c r="J203" s="128">
        <f>BK203</f>
        <v>0</v>
      </c>
      <c r="L203" s="214"/>
      <c r="M203" s="129"/>
      <c r="N203" s="130"/>
      <c r="O203" s="130"/>
      <c r="P203" s="131"/>
      <c r="Q203" s="130"/>
      <c r="R203" s="131"/>
      <c r="S203" s="130"/>
      <c r="T203" s="132"/>
      <c r="AR203" s="125" t="s">
        <v>78</v>
      </c>
      <c r="AT203" s="133" t="s">
        <v>69</v>
      </c>
      <c r="AU203" s="133" t="s">
        <v>70</v>
      </c>
      <c r="AY203" s="125" t="s">
        <v>157</v>
      </c>
      <c r="BK203" s="134">
        <f>SUM(BK204:BK214)</f>
        <v>0</v>
      </c>
    </row>
    <row r="204" spans="1:65" s="2" customFormat="1" ht="16.5" customHeight="1" x14ac:dyDescent="0.2">
      <c r="A204" s="32"/>
      <c r="B204" s="137"/>
      <c r="C204" s="138" t="s">
        <v>504</v>
      </c>
      <c r="D204" s="138" t="s">
        <v>159</v>
      </c>
      <c r="E204" s="139" t="s">
        <v>2055</v>
      </c>
      <c r="F204" s="140" t="s">
        <v>2056</v>
      </c>
      <c r="G204" s="141" t="s">
        <v>1504</v>
      </c>
      <c r="H204" s="142">
        <v>42</v>
      </c>
      <c r="I204" s="143"/>
      <c r="J204" s="144">
        <f t="shared" ref="J204:J214" si="28">ROUND(I204*H204,2)</f>
        <v>0</v>
      </c>
      <c r="K204" s="140" t="s">
        <v>3</v>
      </c>
      <c r="L204" s="213"/>
      <c r="M204" s="145"/>
      <c r="N204" s="222" t="s">
        <v>42</v>
      </c>
      <c r="O204" s="53"/>
      <c r="P204" s="223">
        <f>O204*H204</f>
        <v>0</v>
      </c>
      <c r="Q204" s="223">
        <v>0</v>
      </c>
      <c r="R204" s="223">
        <f>Q204*H204</f>
        <v>0</v>
      </c>
      <c r="S204" s="223">
        <v>0</v>
      </c>
      <c r="T204" s="224">
        <f>S204*H204</f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164</v>
      </c>
      <c r="AT204" s="149" t="s">
        <v>159</v>
      </c>
      <c r="AU204" s="149" t="s">
        <v>78</v>
      </c>
      <c r="AY204" s="17" t="s">
        <v>157</v>
      </c>
      <c r="BE204" s="150">
        <f t="shared" ref="BE204:BE214" si="29">IF(N204="základní",J204,0)</f>
        <v>0</v>
      </c>
      <c r="BF204" s="150">
        <f t="shared" ref="BF204:BF214" si="30">IF(N204="snížená",J204,0)</f>
        <v>0</v>
      </c>
      <c r="BG204" s="150">
        <f t="shared" ref="BG204:BG214" si="31">IF(N204="zákl. přenesená",J204,0)</f>
        <v>0</v>
      </c>
      <c r="BH204" s="150">
        <f t="shared" ref="BH204:BH214" si="32">IF(N204="sníž. přenesená",J204,0)</f>
        <v>0</v>
      </c>
      <c r="BI204" s="150">
        <f t="shared" ref="BI204:BI214" si="33">IF(N204="nulová",J204,0)</f>
        <v>0</v>
      </c>
      <c r="BJ204" s="17" t="s">
        <v>92</v>
      </c>
      <c r="BK204" s="150">
        <f t="shared" ref="BK204:BK214" si="34">ROUND(I204*H204,2)</f>
        <v>0</v>
      </c>
      <c r="BL204" s="17" t="s">
        <v>164</v>
      </c>
      <c r="BM204" s="149" t="s">
        <v>836</v>
      </c>
    </row>
    <row r="205" spans="1:65" s="209" customFormat="1" ht="16.5" hidden="1" customHeight="1" x14ac:dyDescent="0.2">
      <c r="A205" s="211"/>
      <c r="B205" s="215"/>
      <c r="C205" s="14"/>
      <c r="D205" s="157" t="s">
        <v>168</v>
      </c>
      <c r="E205" s="165" t="s">
        <v>3</v>
      </c>
      <c r="F205" s="198" t="s">
        <v>3079</v>
      </c>
      <c r="G205" s="14"/>
      <c r="H205" s="14"/>
      <c r="I205" s="168"/>
      <c r="J205" s="14"/>
      <c r="K205" s="14"/>
      <c r="L205" s="213"/>
      <c r="M205" s="145"/>
      <c r="N205" s="222"/>
      <c r="O205" s="53"/>
      <c r="P205" s="223"/>
      <c r="Q205" s="223"/>
      <c r="R205" s="223"/>
      <c r="S205" s="223"/>
      <c r="T205" s="224"/>
      <c r="U205" s="211"/>
      <c r="V205" s="211"/>
      <c r="W205" s="211"/>
      <c r="X205" s="211"/>
      <c r="Y205" s="211"/>
      <c r="Z205" s="211"/>
      <c r="AA205" s="211"/>
      <c r="AB205" s="211"/>
      <c r="AC205" s="211"/>
      <c r="AD205" s="211"/>
      <c r="AE205" s="211"/>
      <c r="AR205" s="225"/>
      <c r="AT205" s="225"/>
      <c r="AU205" s="225"/>
      <c r="AY205" s="210"/>
      <c r="BE205" s="226"/>
      <c r="BF205" s="226"/>
      <c r="BG205" s="226"/>
      <c r="BH205" s="226"/>
      <c r="BI205" s="226"/>
      <c r="BJ205" s="210"/>
      <c r="BK205" s="226"/>
      <c r="BL205" s="210"/>
      <c r="BM205" s="225"/>
    </row>
    <row r="206" spans="1:65" s="2" customFormat="1" ht="21.75" customHeight="1" x14ac:dyDescent="0.2">
      <c r="A206" s="32"/>
      <c r="B206" s="137"/>
      <c r="C206" s="138" t="s">
        <v>510</v>
      </c>
      <c r="D206" s="138" t="s">
        <v>159</v>
      </c>
      <c r="E206" s="139" t="s">
        <v>2057</v>
      </c>
      <c r="F206" s="140" t="s">
        <v>2058</v>
      </c>
      <c r="G206" s="141" t="s">
        <v>1504</v>
      </c>
      <c r="H206" s="142">
        <v>55</v>
      </c>
      <c r="I206" s="143"/>
      <c r="J206" s="144">
        <f t="shared" si="28"/>
        <v>0</v>
      </c>
      <c r="K206" s="140" t="s">
        <v>3</v>
      </c>
      <c r="L206" s="213"/>
      <c r="M206" s="145"/>
      <c r="N206" s="222" t="s">
        <v>42</v>
      </c>
      <c r="O206" s="53"/>
      <c r="P206" s="223">
        <f>O206*H206</f>
        <v>0</v>
      </c>
      <c r="Q206" s="223">
        <v>0</v>
      </c>
      <c r="R206" s="223">
        <f>Q206*H206</f>
        <v>0</v>
      </c>
      <c r="S206" s="223">
        <v>0</v>
      </c>
      <c r="T206" s="224">
        <f>S206*H206</f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164</v>
      </c>
      <c r="AT206" s="149" t="s">
        <v>159</v>
      </c>
      <c r="AU206" s="149" t="s">
        <v>78</v>
      </c>
      <c r="AY206" s="17" t="s">
        <v>157</v>
      </c>
      <c r="BE206" s="150">
        <f t="shared" si="29"/>
        <v>0</v>
      </c>
      <c r="BF206" s="150">
        <f t="shared" si="30"/>
        <v>0</v>
      </c>
      <c r="BG206" s="150">
        <f t="shared" si="31"/>
        <v>0</v>
      </c>
      <c r="BH206" s="150">
        <f t="shared" si="32"/>
        <v>0</v>
      </c>
      <c r="BI206" s="150">
        <f t="shared" si="33"/>
        <v>0</v>
      </c>
      <c r="BJ206" s="17" t="s">
        <v>92</v>
      </c>
      <c r="BK206" s="150">
        <f t="shared" si="34"/>
        <v>0</v>
      </c>
      <c r="BL206" s="17" t="s">
        <v>164</v>
      </c>
      <c r="BM206" s="149" t="s">
        <v>849</v>
      </c>
    </row>
    <row r="207" spans="1:65" s="209" customFormat="1" ht="21.75" hidden="1" customHeight="1" x14ac:dyDescent="0.2">
      <c r="A207" s="211"/>
      <c r="B207" s="215"/>
      <c r="C207" s="14"/>
      <c r="D207" s="157" t="s">
        <v>168</v>
      </c>
      <c r="E207" s="165" t="s">
        <v>3</v>
      </c>
      <c r="F207" s="198" t="s">
        <v>3079</v>
      </c>
      <c r="G207" s="14"/>
      <c r="H207" s="14"/>
      <c r="I207" s="168"/>
      <c r="J207" s="14"/>
      <c r="K207" s="14"/>
      <c r="L207" s="213"/>
      <c r="M207" s="145"/>
      <c r="N207" s="222"/>
      <c r="O207" s="53"/>
      <c r="P207" s="223"/>
      <c r="Q207" s="223"/>
      <c r="R207" s="223"/>
      <c r="S207" s="223"/>
      <c r="T207" s="224"/>
      <c r="U207" s="211"/>
      <c r="V207" s="211"/>
      <c r="W207" s="211"/>
      <c r="X207" s="211"/>
      <c r="Y207" s="211"/>
      <c r="Z207" s="211"/>
      <c r="AA207" s="211"/>
      <c r="AB207" s="211"/>
      <c r="AC207" s="211"/>
      <c r="AD207" s="211"/>
      <c r="AE207" s="211"/>
      <c r="AR207" s="225"/>
      <c r="AT207" s="225"/>
      <c r="AU207" s="225"/>
      <c r="AY207" s="210"/>
      <c r="BE207" s="226"/>
      <c r="BF207" s="226"/>
      <c r="BG207" s="226"/>
      <c r="BH207" s="226"/>
      <c r="BI207" s="226"/>
      <c r="BJ207" s="210"/>
      <c r="BK207" s="226"/>
      <c r="BL207" s="210"/>
      <c r="BM207" s="225"/>
    </row>
    <row r="208" spans="1:65" s="2" customFormat="1" ht="14.25" customHeight="1" x14ac:dyDescent="0.2">
      <c r="A208" s="32"/>
      <c r="B208" s="137"/>
      <c r="C208" s="138" t="s">
        <v>516</v>
      </c>
      <c r="D208" s="138" t="s">
        <v>159</v>
      </c>
      <c r="E208" s="139" t="s">
        <v>2059</v>
      </c>
      <c r="F208" s="140" t="s">
        <v>2060</v>
      </c>
      <c r="G208" s="141" t="s">
        <v>1504</v>
      </c>
      <c r="H208" s="142">
        <v>36</v>
      </c>
      <c r="I208" s="143"/>
      <c r="J208" s="144">
        <f t="shared" si="28"/>
        <v>0</v>
      </c>
      <c r="K208" s="140" t="s">
        <v>3</v>
      </c>
      <c r="L208" s="213"/>
      <c r="M208" s="145"/>
      <c r="N208" s="222" t="s">
        <v>42</v>
      </c>
      <c r="O208" s="53"/>
      <c r="P208" s="223">
        <f>O208*H208</f>
        <v>0</v>
      </c>
      <c r="Q208" s="223">
        <v>0</v>
      </c>
      <c r="R208" s="223">
        <f>Q208*H208</f>
        <v>0</v>
      </c>
      <c r="S208" s="223">
        <v>0</v>
      </c>
      <c r="T208" s="224">
        <f>S208*H208</f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164</v>
      </c>
      <c r="AT208" s="149" t="s">
        <v>159</v>
      </c>
      <c r="AU208" s="149" t="s">
        <v>78</v>
      </c>
      <c r="AY208" s="17" t="s">
        <v>157</v>
      </c>
      <c r="BE208" s="150">
        <f t="shared" si="29"/>
        <v>0</v>
      </c>
      <c r="BF208" s="150">
        <f t="shared" si="30"/>
        <v>0</v>
      </c>
      <c r="BG208" s="150">
        <f t="shared" si="31"/>
        <v>0</v>
      </c>
      <c r="BH208" s="150">
        <f t="shared" si="32"/>
        <v>0</v>
      </c>
      <c r="BI208" s="150">
        <f t="shared" si="33"/>
        <v>0</v>
      </c>
      <c r="BJ208" s="17" t="s">
        <v>92</v>
      </c>
      <c r="BK208" s="150">
        <f t="shared" si="34"/>
        <v>0</v>
      </c>
      <c r="BL208" s="17" t="s">
        <v>164</v>
      </c>
      <c r="BM208" s="149" t="s">
        <v>863</v>
      </c>
    </row>
    <row r="209" spans="1:65" s="209" customFormat="1" ht="14.25" hidden="1" customHeight="1" x14ac:dyDescent="0.2">
      <c r="A209" s="211"/>
      <c r="B209" s="215"/>
      <c r="C209" s="14"/>
      <c r="D209" s="157" t="s">
        <v>168</v>
      </c>
      <c r="E209" s="165" t="s">
        <v>3</v>
      </c>
      <c r="F209" s="198" t="s">
        <v>3079</v>
      </c>
      <c r="G209" s="14"/>
      <c r="H209" s="14"/>
      <c r="I209" s="168"/>
      <c r="J209" s="14"/>
      <c r="K209" s="14"/>
      <c r="L209" s="213"/>
      <c r="M209" s="145"/>
      <c r="N209" s="222"/>
      <c r="O209" s="53"/>
      <c r="P209" s="223"/>
      <c r="Q209" s="223"/>
      <c r="R209" s="223"/>
      <c r="S209" s="223"/>
      <c r="T209" s="224"/>
      <c r="U209" s="211"/>
      <c r="V209" s="211"/>
      <c r="W209" s="211"/>
      <c r="X209" s="211"/>
      <c r="Y209" s="211"/>
      <c r="Z209" s="211"/>
      <c r="AA209" s="211"/>
      <c r="AB209" s="211"/>
      <c r="AC209" s="211"/>
      <c r="AD209" s="211"/>
      <c r="AE209" s="211"/>
      <c r="AR209" s="225"/>
      <c r="AT209" s="225"/>
      <c r="AU209" s="225"/>
      <c r="AY209" s="210"/>
      <c r="BE209" s="226"/>
      <c r="BF209" s="226"/>
      <c r="BG209" s="226"/>
      <c r="BH209" s="226"/>
      <c r="BI209" s="226"/>
      <c r="BJ209" s="210"/>
      <c r="BK209" s="226"/>
      <c r="BL209" s="210"/>
      <c r="BM209" s="225"/>
    </row>
    <row r="210" spans="1:65" s="2" customFormat="1" ht="16.5" customHeight="1" x14ac:dyDescent="0.2">
      <c r="A210" s="32"/>
      <c r="B210" s="137"/>
      <c r="C210" s="138" t="s">
        <v>521</v>
      </c>
      <c r="D210" s="138" t="s">
        <v>159</v>
      </c>
      <c r="E210" s="139" t="s">
        <v>2061</v>
      </c>
      <c r="F210" s="140" t="s">
        <v>2062</v>
      </c>
      <c r="G210" s="141" t="s">
        <v>1504</v>
      </c>
      <c r="H210" s="142">
        <v>12</v>
      </c>
      <c r="I210" s="143"/>
      <c r="J210" s="144">
        <f t="shared" si="28"/>
        <v>0</v>
      </c>
      <c r="K210" s="140" t="s">
        <v>3</v>
      </c>
      <c r="L210" s="213"/>
      <c r="M210" s="145"/>
      <c r="N210" s="222" t="s">
        <v>42</v>
      </c>
      <c r="O210" s="53"/>
      <c r="P210" s="223">
        <f>O210*H210</f>
        <v>0</v>
      </c>
      <c r="Q210" s="223">
        <v>0</v>
      </c>
      <c r="R210" s="223">
        <f>Q210*H210</f>
        <v>0</v>
      </c>
      <c r="S210" s="223">
        <v>0</v>
      </c>
      <c r="T210" s="224">
        <f>S210*H210</f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164</v>
      </c>
      <c r="AT210" s="149" t="s">
        <v>159</v>
      </c>
      <c r="AU210" s="149" t="s">
        <v>78</v>
      </c>
      <c r="AY210" s="17" t="s">
        <v>157</v>
      </c>
      <c r="BE210" s="150">
        <f t="shared" si="29"/>
        <v>0</v>
      </c>
      <c r="BF210" s="150">
        <f t="shared" si="30"/>
        <v>0</v>
      </c>
      <c r="BG210" s="150">
        <f t="shared" si="31"/>
        <v>0</v>
      </c>
      <c r="BH210" s="150">
        <f t="shared" si="32"/>
        <v>0</v>
      </c>
      <c r="BI210" s="150">
        <f t="shared" si="33"/>
        <v>0</v>
      </c>
      <c r="BJ210" s="17" t="s">
        <v>92</v>
      </c>
      <c r="BK210" s="150">
        <f t="shared" si="34"/>
        <v>0</v>
      </c>
      <c r="BL210" s="17" t="s">
        <v>164</v>
      </c>
      <c r="BM210" s="149" t="s">
        <v>874</v>
      </c>
    </row>
    <row r="211" spans="1:65" s="209" customFormat="1" ht="16.5" hidden="1" customHeight="1" x14ac:dyDescent="0.2">
      <c r="A211" s="211"/>
      <c r="B211" s="215"/>
      <c r="C211" s="14"/>
      <c r="D211" s="157" t="s">
        <v>168</v>
      </c>
      <c r="E211" s="165" t="s">
        <v>3</v>
      </c>
      <c r="F211" s="198" t="s">
        <v>3079</v>
      </c>
      <c r="G211" s="14"/>
      <c r="H211" s="14"/>
      <c r="I211" s="168"/>
      <c r="J211" s="14"/>
      <c r="K211" s="14"/>
      <c r="L211" s="213"/>
      <c r="M211" s="145"/>
      <c r="N211" s="222"/>
      <c r="O211" s="53"/>
      <c r="P211" s="223"/>
      <c r="Q211" s="223"/>
      <c r="R211" s="223"/>
      <c r="S211" s="223"/>
      <c r="T211" s="224"/>
      <c r="U211" s="211"/>
      <c r="V211" s="211"/>
      <c r="W211" s="211"/>
      <c r="X211" s="211"/>
      <c r="Y211" s="211"/>
      <c r="Z211" s="211"/>
      <c r="AA211" s="211"/>
      <c r="AB211" s="211"/>
      <c r="AC211" s="211"/>
      <c r="AD211" s="211"/>
      <c r="AE211" s="211"/>
      <c r="AR211" s="225"/>
      <c r="AT211" s="225"/>
      <c r="AU211" s="225"/>
      <c r="AY211" s="210"/>
      <c r="BE211" s="226"/>
      <c r="BF211" s="226"/>
      <c r="BG211" s="226"/>
      <c r="BH211" s="226"/>
      <c r="BI211" s="226"/>
      <c r="BJ211" s="210"/>
      <c r="BK211" s="226"/>
      <c r="BL211" s="210"/>
      <c r="BM211" s="225"/>
    </row>
    <row r="212" spans="1:65" s="2" customFormat="1" ht="16.5" customHeight="1" x14ac:dyDescent="0.2">
      <c r="A212" s="32"/>
      <c r="B212" s="137"/>
      <c r="C212" s="138" t="s">
        <v>526</v>
      </c>
      <c r="D212" s="138" t="s">
        <v>159</v>
      </c>
      <c r="E212" s="139" t="s">
        <v>2063</v>
      </c>
      <c r="F212" s="140" t="s">
        <v>2064</v>
      </c>
      <c r="G212" s="141" t="s">
        <v>1504</v>
      </c>
      <c r="H212" s="142">
        <v>18</v>
      </c>
      <c r="I212" s="143"/>
      <c r="J212" s="144">
        <f t="shared" si="28"/>
        <v>0</v>
      </c>
      <c r="K212" s="140" t="s">
        <v>3</v>
      </c>
      <c r="L212" s="213"/>
      <c r="M212" s="145"/>
      <c r="N212" s="222" t="s">
        <v>42</v>
      </c>
      <c r="O212" s="53"/>
      <c r="P212" s="223">
        <f>O212*H212</f>
        <v>0</v>
      </c>
      <c r="Q212" s="223">
        <v>0</v>
      </c>
      <c r="R212" s="223">
        <f>Q212*H212</f>
        <v>0</v>
      </c>
      <c r="S212" s="223">
        <v>0</v>
      </c>
      <c r="T212" s="224">
        <f>S212*H212</f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164</v>
      </c>
      <c r="AT212" s="149" t="s">
        <v>159</v>
      </c>
      <c r="AU212" s="149" t="s">
        <v>78</v>
      </c>
      <c r="AY212" s="17" t="s">
        <v>157</v>
      </c>
      <c r="BE212" s="150">
        <f t="shared" si="29"/>
        <v>0</v>
      </c>
      <c r="BF212" s="150">
        <f t="shared" si="30"/>
        <v>0</v>
      </c>
      <c r="BG212" s="150">
        <f t="shared" si="31"/>
        <v>0</v>
      </c>
      <c r="BH212" s="150">
        <f t="shared" si="32"/>
        <v>0</v>
      </c>
      <c r="BI212" s="150">
        <f t="shared" si="33"/>
        <v>0</v>
      </c>
      <c r="BJ212" s="17" t="s">
        <v>92</v>
      </c>
      <c r="BK212" s="150">
        <f t="shared" si="34"/>
        <v>0</v>
      </c>
      <c r="BL212" s="17" t="s">
        <v>164</v>
      </c>
      <c r="BM212" s="149" t="s">
        <v>886</v>
      </c>
    </row>
    <row r="213" spans="1:65" s="209" customFormat="1" ht="16.5" hidden="1" customHeight="1" x14ac:dyDescent="0.2">
      <c r="A213" s="211"/>
      <c r="B213" s="215"/>
      <c r="C213" s="14"/>
      <c r="D213" s="157" t="s">
        <v>168</v>
      </c>
      <c r="E213" s="165" t="s">
        <v>3</v>
      </c>
      <c r="F213" s="198" t="s">
        <v>3079</v>
      </c>
      <c r="G213" s="14"/>
      <c r="H213" s="14"/>
      <c r="I213" s="168"/>
      <c r="J213" s="14"/>
      <c r="K213" s="14"/>
      <c r="L213" s="213"/>
      <c r="M213" s="145"/>
      <c r="N213" s="222"/>
      <c r="O213" s="53"/>
      <c r="P213" s="223"/>
      <c r="Q213" s="223"/>
      <c r="R213" s="223"/>
      <c r="S213" s="223"/>
      <c r="T213" s="224"/>
      <c r="U213" s="211"/>
      <c r="V213" s="211"/>
      <c r="W213" s="211"/>
      <c r="X213" s="211"/>
      <c r="Y213" s="211"/>
      <c r="Z213" s="211"/>
      <c r="AA213" s="211"/>
      <c r="AB213" s="211"/>
      <c r="AC213" s="211"/>
      <c r="AD213" s="211"/>
      <c r="AE213" s="211"/>
      <c r="AR213" s="225"/>
      <c r="AT213" s="225"/>
      <c r="AU213" s="225"/>
      <c r="AY213" s="210"/>
      <c r="BE213" s="226"/>
      <c r="BF213" s="226"/>
      <c r="BG213" s="226"/>
      <c r="BH213" s="226"/>
      <c r="BI213" s="226"/>
      <c r="BJ213" s="210"/>
      <c r="BK213" s="226"/>
      <c r="BL213" s="210"/>
      <c r="BM213" s="225"/>
    </row>
    <row r="214" spans="1:65" s="2" customFormat="1" ht="16.5" customHeight="1" x14ac:dyDescent="0.2">
      <c r="A214" s="32"/>
      <c r="B214" s="137"/>
      <c r="C214" s="138" t="s">
        <v>532</v>
      </c>
      <c r="D214" s="138" t="s">
        <v>159</v>
      </c>
      <c r="E214" s="139" t="s">
        <v>2065</v>
      </c>
      <c r="F214" s="140" t="s">
        <v>2066</v>
      </c>
      <c r="G214" s="141" t="s">
        <v>1504</v>
      </c>
      <c r="H214" s="142">
        <v>11</v>
      </c>
      <c r="I214" s="143"/>
      <c r="J214" s="144">
        <f t="shared" si="28"/>
        <v>0</v>
      </c>
      <c r="K214" s="140" t="s">
        <v>3</v>
      </c>
      <c r="L214" s="213"/>
      <c r="M214" s="193"/>
      <c r="N214" s="222" t="s">
        <v>42</v>
      </c>
      <c r="O214" s="53"/>
      <c r="P214" s="223">
        <f>O214*H214</f>
        <v>0</v>
      </c>
      <c r="Q214" s="223">
        <v>0</v>
      </c>
      <c r="R214" s="223">
        <f>Q214*H214</f>
        <v>0</v>
      </c>
      <c r="S214" s="223">
        <v>0</v>
      </c>
      <c r="T214" s="224">
        <f>S214*H214</f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164</v>
      </c>
      <c r="AT214" s="149" t="s">
        <v>159</v>
      </c>
      <c r="AU214" s="149" t="s">
        <v>78</v>
      </c>
      <c r="AY214" s="17" t="s">
        <v>157</v>
      </c>
      <c r="BE214" s="150">
        <f t="shared" si="29"/>
        <v>0</v>
      </c>
      <c r="BF214" s="150">
        <f t="shared" si="30"/>
        <v>0</v>
      </c>
      <c r="BG214" s="150">
        <f t="shared" si="31"/>
        <v>0</v>
      </c>
      <c r="BH214" s="150">
        <f t="shared" si="32"/>
        <v>0</v>
      </c>
      <c r="BI214" s="150">
        <f t="shared" si="33"/>
        <v>0</v>
      </c>
      <c r="BJ214" s="17" t="s">
        <v>92</v>
      </c>
      <c r="BK214" s="150">
        <f t="shared" si="34"/>
        <v>0</v>
      </c>
      <c r="BL214" s="17" t="s">
        <v>164</v>
      </c>
      <c r="BM214" s="149" t="s">
        <v>895</v>
      </c>
    </row>
    <row r="215" spans="1:65" s="209" customFormat="1" ht="16.5" hidden="1" customHeight="1" x14ac:dyDescent="0.2">
      <c r="A215" s="211"/>
      <c r="B215" s="215"/>
      <c r="C215" s="14"/>
      <c r="D215" s="157" t="s">
        <v>168</v>
      </c>
      <c r="E215" s="165" t="s">
        <v>3</v>
      </c>
      <c r="F215" s="198" t="s">
        <v>3079</v>
      </c>
      <c r="G215" s="14"/>
      <c r="H215" s="14"/>
      <c r="I215" s="168"/>
      <c r="J215" s="14"/>
      <c r="K215" s="14"/>
      <c r="L215" s="213"/>
      <c r="M215" s="233"/>
      <c r="N215" s="222"/>
      <c r="O215" s="53"/>
      <c r="P215" s="223"/>
      <c r="Q215" s="223"/>
      <c r="R215" s="223"/>
      <c r="S215" s="223"/>
      <c r="T215" s="223"/>
      <c r="U215" s="211"/>
      <c r="V215" s="211"/>
      <c r="W215" s="211"/>
      <c r="X215" s="211"/>
      <c r="Y215" s="211"/>
      <c r="Z215" s="211"/>
      <c r="AA215" s="211"/>
      <c r="AB215" s="211"/>
      <c r="AC215" s="211"/>
      <c r="AD215" s="211"/>
      <c r="AE215" s="211"/>
      <c r="AR215" s="225"/>
      <c r="AT215" s="225"/>
      <c r="AU215" s="225"/>
      <c r="AY215" s="210"/>
      <c r="BE215" s="226"/>
      <c r="BF215" s="226"/>
      <c r="BG215" s="226"/>
      <c r="BH215" s="226"/>
      <c r="BI215" s="226"/>
      <c r="BJ215" s="210"/>
      <c r="BK215" s="226"/>
      <c r="BL215" s="210"/>
      <c r="BM215" s="225"/>
    </row>
    <row r="216" spans="1:65" s="2" customFormat="1" ht="6.95" customHeight="1" x14ac:dyDescent="0.2">
      <c r="A216" s="32"/>
      <c r="B216" s="42"/>
      <c r="C216" s="43"/>
      <c r="D216" s="43"/>
      <c r="E216" s="43"/>
      <c r="F216" s="43"/>
      <c r="G216" s="43"/>
      <c r="H216" s="43"/>
      <c r="I216" s="43"/>
      <c r="J216" s="43"/>
      <c r="K216" s="43"/>
      <c r="L216" s="33"/>
      <c r="M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</row>
  </sheetData>
  <autoFilter ref="C85:K215" xr:uid="{00000000-0009-0000-0000-000004000000}">
    <filterColumn colId="1">
      <filters>
        <filter val="K"/>
      </filters>
    </filterColumn>
  </autoFilter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scale="83" fitToHeight="100" orientation="landscape" blackAndWhite="1" r:id="rId1"/>
  <headerFooter>
    <oddFooter>&amp;CStrana &amp;P z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BM244"/>
  <sheetViews>
    <sheetView showGridLines="0" workbookViewId="0">
      <selection activeCell="I86" sqref="I86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91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92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2067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ROUND(J84,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ROUND((SUM(BE84:BE243)),  2)</f>
        <v>0</v>
      </c>
      <c r="G33" s="32"/>
      <c r="H33" s="32"/>
      <c r="I33" s="96">
        <v>0.21</v>
      </c>
      <c r="J33" s="95">
        <f>ROUND(((SUM(BE84:BE243))*I33),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ROUND((SUM(BF84:BF243)),  2)</f>
        <v>0</v>
      </c>
      <c r="G34" s="32"/>
      <c r="H34" s="32"/>
      <c r="I34" s="96">
        <v>0.15</v>
      </c>
      <c r="J34" s="95">
        <f>ROUND(((SUM(BF84:BF243))*I34),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ROUND((SUM(BG84:BG243)),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ROUND((SUM(BH84:BH243)),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ROUND((SUM(BI84:BI243)),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D.1.7 - VZT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J84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2068</v>
      </c>
      <c r="E60" s="108"/>
      <c r="F60" s="108"/>
      <c r="G60" s="108"/>
      <c r="H60" s="108"/>
      <c r="I60" s="108"/>
      <c r="J60" s="109">
        <f>J85</f>
        <v>0</v>
      </c>
      <c r="L60" s="106"/>
    </row>
    <row r="61" spans="1:47" s="9" customFormat="1" ht="24.95" hidden="1" customHeight="1" x14ac:dyDescent="0.2">
      <c r="B61" s="106"/>
      <c r="D61" s="107" t="s">
        <v>2069</v>
      </c>
      <c r="E61" s="108"/>
      <c r="F61" s="108"/>
      <c r="G61" s="108"/>
      <c r="H61" s="108"/>
      <c r="I61" s="108"/>
      <c r="J61" s="109">
        <f>J97</f>
        <v>0</v>
      </c>
      <c r="L61" s="106"/>
    </row>
    <row r="62" spans="1:47" s="9" customFormat="1" ht="24.95" hidden="1" customHeight="1" x14ac:dyDescent="0.2">
      <c r="B62" s="106"/>
      <c r="D62" s="107" t="s">
        <v>2070</v>
      </c>
      <c r="E62" s="108"/>
      <c r="F62" s="108"/>
      <c r="G62" s="108"/>
      <c r="H62" s="108"/>
      <c r="I62" s="108"/>
      <c r="J62" s="109">
        <f>J107</f>
        <v>0</v>
      </c>
      <c r="L62" s="106"/>
    </row>
    <row r="63" spans="1:47" s="9" customFormat="1" ht="24.95" hidden="1" customHeight="1" x14ac:dyDescent="0.2">
      <c r="B63" s="106"/>
      <c r="D63" s="107" t="s">
        <v>2071</v>
      </c>
      <c r="E63" s="108"/>
      <c r="F63" s="108"/>
      <c r="G63" s="108"/>
      <c r="H63" s="108"/>
      <c r="I63" s="108"/>
      <c r="J63" s="109">
        <f>J223</f>
        <v>0</v>
      </c>
      <c r="L63" s="106"/>
    </row>
    <row r="64" spans="1:47" s="9" customFormat="1" ht="24.95" hidden="1" customHeight="1" x14ac:dyDescent="0.2">
      <c r="B64" s="106"/>
      <c r="D64" s="107" t="s">
        <v>2072</v>
      </c>
      <c r="E64" s="108"/>
      <c r="F64" s="108"/>
      <c r="G64" s="108"/>
      <c r="H64" s="108"/>
      <c r="I64" s="108"/>
      <c r="J64" s="109">
        <f>J234</f>
        <v>0</v>
      </c>
      <c r="L64" s="106"/>
    </row>
    <row r="65" spans="1:31" s="2" customFormat="1" ht="21.75" hidden="1" customHeight="1" x14ac:dyDescent="0.2">
      <c r="A65" s="32"/>
      <c r="B65" s="33"/>
      <c r="C65" s="32"/>
      <c r="D65" s="32"/>
      <c r="E65" s="32"/>
      <c r="F65" s="32"/>
      <c r="G65" s="32"/>
      <c r="H65" s="32"/>
      <c r="I65" s="32"/>
      <c r="J65" s="32"/>
      <c r="K65" s="32"/>
      <c r="L65" s="89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</row>
    <row r="66" spans="1:31" s="2" customFormat="1" ht="6.95" hidden="1" customHeight="1" x14ac:dyDescent="0.2">
      <c r="A66" s="32"/>
      <c r="B66" s="42"/>
      <c r="C66" s="43"/>
      <c r="D66" s="43"/>
      <c r="E66" s="43"/>
      <c r="F66" s="43"/>
      <c r="G66" s="43"/>
      <c r="H66" s="43"/>
      <c r="I66" s="43"/>
      <c r="J66" s="43"/>
      <c r="K66" s="43"/>
      <c r="L66" s="89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</row>
    <row r="67" spans="1:31" hidden="1" x14ac:dyDescent="0.2"/>
    <row r="68" spans="1:31" hidden="1" x14ac:dyDescent="0.2"/>
    <row r="69" spans="1:31" hidden="1" x14ac:dyDescent="0.2"/>
    <row r="70" spans="1:31" s="2" customFormat="1" ht="6.95" customHeight="1" x14ac:dyDescent="0.2">
      <c r="A70" s="32"/>
      <c r="B70" s="44"/>
      <c r="C70" s="45"/>
      <c r="D70" s="45"/>
      <c r="E70" s="45"/>
      <c r="F70" s="45"/>
      <c r="G70" s="45"/>
      <c r="H70" s="45"/>
      <c r="I70" s="45"/>
      <c r="J70" s="45"/>
      <c r="K70" s="45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s="2" customFormat="1" ht="24.95" customHeight="1" x14ac:dyDescent="0.2">
      <c r="A71" s="32"/>
      <c r="B71" s="33"/>
      <c r="C71" s="21" t="s">
        <v>142</v>
      </c>
      <c r="D71" s="32"/>
      <c r="E71" s="32"/>
      <c r="F71" s="32"/>
      <c r="G71" s="32"/>
      <c r="H71" s="32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6.95" customHeight="1" x14ac:dyDescent="0.2">
      <c r="A72" s="32"/>
      <c r="B72" s="33"/>
      <c r="C72" s="32"/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12" customHeight="1" x14ac:dyDescent="0.2">
      <c r="A73" s="32"/>
      <c r="B73" s="33"/>
      <c r="C73" s="27" t="s">
        <v>17</v>
      </c>
      <c r="D73" s="32"/>
      <c r="E73" s="32"/>
      <c r="F73" s="32"/>
      <c r="G73" s="32"/>
      <c r="H73" s="32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16.5" customHeight="1" x14ac:dyDescent="0.2">
      <c r="A74" s="32"/>
      <c r="B74" s="33"/>
      <c r="C74" s="32"/>
      <c r="D74" s="32"/>
      <c r="E74" s="308" t="str">
        <f>E7</f>
        <v>Přestavba a rozšíření domova pro seniory Jiráskova č.p.193 Broumov - CHRÁNĚNÉ BYTY</v>
      </c>
      <c r="F74" s="309"/>
      <c r="G74" s="309"/>
      <c r="H74" s="309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2" customHeight="1" x14ac:dyDescent="0.2">
      <c r="A75" s="32"/>
      <c r="B75" s="33"/>
      <c r="C75" s="27" t="s">
        <v>109</v>
      </c>
      <c r="D75" s="32"/>
      <c r="E75" s="32"/>
      <c r="F75" s="32"/>
      <c r="G75" s="32"/>
      <c r="H75" s="32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6.5" customHeight="1" x14ac:dyDescent="0.2">
      <c r="A76" s="32"/>
      <c r="B76" s="33"/>
      <c r="C76" s="32"/>
      <c r="D76" s="32"/>
      <c r="E76" s="298" t="str">
        <f>E9</f>
        <v>D.1.7 - VZT</v>
      </c>
      <c r="F76" s="307"/>
      <c r="G76" s="307"/>
      <c r="H76" s="307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6.95" customHeight="1" x14ac:dyDescent="0.2">
      <c r="A77" s="32"/>
      <c r="B77" s="33"/>
      <c r="C77" s="32"/>
      <c r="D77" s="32"/>
      <c r="E77" s="32"/>
      <c r="F77" s="32"/>
      <c r="G77" s="32"/>
      <c r="H77" s="32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2" customHeight="1" x14ac:dyDescent="0.2">
      <c r="A78" s="32"/>
      <c r="B78" s="33"/>
      <c r="C78" s="27" t="s">
        <v>21</v>
      </c>
      <c r="D78" s="32"/>
      <c r="E78" s="32"/>
      <c r="F78" s="25" t="str">
        <f>F12</f>
        <v xml:space="preserve"> </v>
      </c>
      <c r="G78" s="32"/>
      <c r="H78" s="32"/>
      <c r="I78" s="27" t="s">
        <v>23</v>
      </c>
      <c r="J78" s="50" t="str">
        <f>IF(J12="","",J12)</f>
        <v>4. 3. 2022</v>
      </c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6.95" customHeight="1" x14ac:dyDescent="0.2">
      <c r="A79" s="32"/>
      <c r="B79" s="33"/>
      <c r="C79" s="32"/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5.2" customHeight="1" x14ac:dyDescent="0.2">
      <c r="A80" s="32"/>
      <c r="B80" s="33"/>
      <c r="C80" s="27" t="s">
        <v>25</v>
      </c>
      <c r="D80" s="32"/>
      <c r="E80" s="32"/>
      <c r="F80" s="25" t="str">
        <f>E15</f>
        <v>Město Broumov, třída Masarykova 239</v>
      </c>
      <c r="G80" s="32"/>
      <c r="H80" s="32"/>
      <c r="I80" s="27" t="s">
        <v>31</v>
      </c>
      <c r="J80" s="30" t="str">
        <f>E21</f>
        <v xml:space="preserve"> 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5.2" customHeight="1" x14ac:dyDescent="0.2">
      <c r="A81" s="32"/>
      <c r="B81" s="33"/>
      <c r="C81" s="27" t="s">
        <v>29</v>
      </c>
      <c r="D81" s="32"/>
      <c r="E81" s="32"/>
      <c r="F81" s="25" t="str">
        <f>IF(E18="","",E18)</f>
        <v>Vyplň údaj</v>
      </c>
      <c r="G81" s="32"/>
      <c r="H81" s="32"/>
      <c r="I81" s="27" t="s">
        <v>33</v>
      </c>
      <c r="J81" s="30" t="str">
        <f>E24</f>
        <v xml:space="preserve"> </v>
      </c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0.35" customHeight="1" x14ac:dyDescent="0.2">
      <c r="A82" s="32"/>
      <c r="B82" s="33"/>
      <c r="C82" s="32"/>
      <c r="D82" s="32"/>
      <c r="E82" s="32"/>
      <c r="F82" s="32"/>
      <c r="G82" s="32"/>
      <c r="H82" s="32"/>
      <c r="I82" s="32"/>
      <c r="J82" s="32"/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11" customFormat="1" ht="29.25" customHeight="1" x14ac:dyDescent="0.2">
      <c r="A83" s="114"/>
      <c r="B83" s="115"/>
      <c r="C83" s="116" t="s">
        <v>143</v>
      </c>
      <c r="D83" s="117" t="s">
        <v>55</v>
      </c>
      <c r="E83" s="117" t="s">
        <v>51</v>
      </c>
      <c r="F83" s="117" t="s">
        <v>52</v>
      </c>
      <c r="G83" s="117" t="s">
        <v>144</v>
      </c>
      <c r="H83" s="117" t="s">
        <v>145</v>
      </c>
      <c r="I83" s="117" t="s">
        <v>146</v>
      </c>
      <c r="J83" s="117" t="s">
        <v>113</v>
      </c>
      <c r="K83" s="118" t="s">
        <v>147</v>
      </c>
      <c r="L83" s="119"/>
      <c r="M83" s="57" t="s">
        <v>3</v>
      </c>
      <c r="N83" s="58" t="s">
        <v>40</v>
      </c>
      <c r="O83" s="58" t="s">
        <v>148</v>
      </c>
      <c r="P83" s="58" t="s">
        <v>149</v>
      </c>
      <c r="Q83" s="58" t="s">
        <v>150</v>
      </c>
      <c r="R83" s="58" t="s">
        <v>151</v>
      </c>
      <c r="S83" s="58" t="s">
        <v>152</v>
      </c>
      <c r="T83" s="59" t="s">
        <v>153</v>
      </c>
      <c r="U83" s="114"/>
      <c r="V83" s="114"/>
      <c r="W83" s="114"/>
      <c r="X83" s="114"/>
      <c r="Y83" s="114"/>
      <c r="Z83" s="114"/>
      <c r="AA83" s="114"/>
      <c r="AB83" s="114"/>
      <c r="AC83" s="114"/>
      <c r="AD83" s="114"/>
      <c r="AE83" s="114"/>
    </row>
    <row r="84" spans="1:65" s="2" customFormat="1" ht="22.9" customHeight="1" x14ac:dyDescent="0.25">
      <c r="A84" s="32"/>
      <c r="B84" s="33"/>
      <c r="C84" s="64" t="s">
        <v>154</v>
      </c>
      <c r="D84" s="32"/>
      <c r="E84" s="32"/>
      <c r="F84" s="32"/>
      <c r="G84" s="32"/>
      <c r="H84" s="32"/>
      <c r="I84" s="32"/>
      <c r="J84" s="120">
        <f>BK84</f>
        <v>0</v>
      </c>
      <c r="K84" s="32"/>
      <c r="L84" s="33"/>
      <c r="M84" s="60"/>
      <c r="N84" s="51"/>
      <c r="O84" s="61"/>
      <c r="P84" s="121">
        <f>P85+P97+P107+P223+P234</f>
        <v>0</v>
      </c>
      <c r="Q84" s="61"/>
      <c r="R84" s="121">
        <f>R85+R97+R107+R223+R234</f>
        <v>0</v>
      </c>
      <c r="S84" s="61"/>
      <c r="T84" s="122">
        <f>T85+T97+T107+T223+T234</f>
        <v>0</v>
      </c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T84" s="17" t="s">
        <v>69</v>
      </c>
      <c r="AU84" s="17" t="s">
        <v>114</v>
      </c>
      <c r="BK84" s="123">
        <f>BK85+BK97+BK107+BK223+BK234</f>
        <v>0</v>
      </c>
    </row>
    <row r="85" spans="1:65" s="12" customFormat="1" ht="25.9" customHeight="1" x14ac:dyDescent="0.2">
      <c r="B85" s="124"/>
      <c r="D85" s="125" t="s">
        <v>69</v>
      </c>
      <c r="E85" s="126" t="s">
        <v>2073</v>
      </c>
      <c r="F85" s="126" t="s">
        <v>2073</v>
      </c>
      <c r="I85" s="127"/>
      <c r="J85" s="128">
        <f>BK85</f>
        <v>0</v>
      </c>
      <c r="L85" s="124"/>
      <c r="M85" s="129"/>
      <c r="N85" s="130"/>
      <c r="O85" s="130"/>
      <c r="P85" s="131">
        <f>SUM(P86:P96)</f>
        <v>0</v>
      </c>
      <c r="Q85" s="130"/>
      <c r="R85" s="131">
        <f>SUM(R86:R96)</f>
        <v>0</v>
      </c>
      <c r="S85" s="130"/>
      <c r="T85" s="132">
        <f>SUM(T86:T96)</f>
        <v>0</v>
      </c>
      <c r="AR85" s="125" t="s">
        <v>78</v>
      </c>
      <c r="AT85" s="133" t="s">
        <v>69</v>
      </c>
      <c r="AU85" s="133" t="s">
        <v>70</v>
      </c>
      <c r="AY85" s="125" t="s">
        <v>157</v>
      </c>
      <c r="BK85" s="134">
        <f>SUM(BK86:BK96)</f>
        <v>0</v>
      </c>
    </row>
    <row r="86" spans="1:65" s="2" customFormat="1" ht="16.5" customHeight="1" x14ac:dyDescent="0.2">
      <c r="A86" s="32"/>
      <c r="B86" s="137"/>
      <c r="C86" s="138" t="s">
        <v>78</v>
      </c>
      <c r="D86" s="138" t="s">
        <v>159</v>
      </c>
      <c r="E86" s="139" t="s">
        <v>2074</v>
      </c>
      <c r="F86" s="140" t="s">
        <v>2075</v>
      </c>
      <c r="G86" s="141" t="s">
        <v>777</v>
      </c>
      <c r="H86" s="142">
        <v>1</v>
      </c>
      <c r="I86" s="143"/>
      <c r="J86" s="144">
        <f t="shared" ref="J86:J96" si="0">ROUND(I86*H86,2)</f>
        <v>0</v>
      </c>
      <c r="K86" s="140" t="s">
        <v>3</v>
      </c>
      <c r="L86" s="33"/>
      <c r="M86" s="145" t="s">
        <v>3</v>
      </c>
      <c r="N86" s="146" t="s">
        <v>41</v>
      </c>
      <c r="O86" s="53"/>
      <c r="P86" s="147">
        <f t="shared" ref="P86:P96" si="1">O86*H86</f>
        <v>0</v>
      </c>
      <c r="Q86" s="147">
        <v>0</v>
      </c>
      <c r="R86" s="147">
        <f t="shared" ref="R86:R96" si="2">Q86*H86</f>
        <v>0</v>
      </c>
      <c r="S86" s="147">
        <v>0</v>
      </c>
      <c r="T86" s="148">
        <f t="shared" ref="T86:T96" si="3">S86*H86</f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R86" s="149" t="s">
        <v>164</v>
      </c>
      <c r="AT86" s="149" t="s">
        <v>159</v>
      </c>
      <c r="AU86" s="149" t="s">
        <v>78</v>
      </c>
      <c r="AY86" s="17" t="s">
        <v>157</v>
      </c>
      <c r="BE86" s="150">
        <f t="shared" ref="BE86:BE96" si="4">IF(N86="základní",J86,0)</f>
        <v>0</v>
      </c>
      <c r="BF86" s="150">
        <f t="shared" ref="BF86:BF96" si="5">IF(N86="snížená",J86,0)</f>
        <v>0</v>
      </c>
      <c r="BG86" s="150">
        <f t="shared" ref="BG86:BG96" si="6">IF(N86="zákl. přenesená",J86,0)</f>
        <v>0</v>
      </c>
      <c r="BH86" s="150">
        <f t="shared" ref="BH86:BH96" si="7">IF(N86="sníž. přenesená",J86,0)</f>
        <v>0</v>
      </c>
      <c r="BI86" s="150">
        <f t="shared" ref="BI86:BI96" si="8">IF(N86="nulová",J86,0)</f>
        <v>0</v>
      </c>
      <c r="BJ86" s="17" t="s">
        <v>78</v>
      </c>
      <c r="BK86" s="150">
        <f t="shared" ref="BK86:BK96" si="9">ROUND(I86*H86,2)</f>
        <v>0</v>
      </c>
      <c r="BL86" s="17" t="s">
        <v>164</v>
      </c>
      <c r="BM86" s="149" t="s">
        <v>92</v>
      </c>
    </row>
    <row r="87" spans="1:65" s="2" customFormat="1" ht="24.2" customHeight="1" x14ac:dyDescent="0.2">
      <c r="A87" s="32"/>
      <c r="B87" s="137"/>
      <c r="C87" s="138" t="s">
        <v>92</v>
      </c>
      <c r="D87" s="138" t="s">
        <v>159</v>
      </c>
      <c r="E87" s="139" t="s">
        <v>2076</v>
      </c>
      <c r="F87" s="140" t="s">
        <v>2077</v>
      </c>
      <c r="G87" s="141" t="s">
        <v>2078</v>
      </c>
      <c r="H87" s="142">
        <v>1</v>
      </c>
      <c r="I87" s="143"/>
      <c r="J87" s="144">
        <f t="shared" si="0"/>
        <v>0</v>
      </c>
      <c r="K87" s="140" t="s">
        <v>3</v>
      </c>
      <c r="L87" s="33"/>
      <c r="M87" s="145" t="s">
        <v>3</v>
      </c>
      <c r="N87" s="146" t="s">
        <v>41</v>
      </c>
      <c r="O87" s="53"/>
      <c r="P87" s="147">
        <f t="shared" si="1"/>
        <v>0</v>
      </c>
      <c r="Q87" s="147">
        <v>0</v>
      </c>
      <c r="R87" s="147">
        <f t="shared" si="2"/>
        <v>0</v>
      </c>
      <c r="S87" s="147">
        <v>0</v>
      </c>
      <c r="T87" s="148">
        <f t="shared" si="3"/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R87" s="149" t="s">
        <v>164</v>
      </c>
      <c r="AT87" s="149" t="s">
        <v>159</v>
      </c>
      <c r="AU87" s="149" t="s">
        <v>78</v>
      </c>
      <c r="AY87" s="17" t="s">
        <v>157</v>
      </c>
      <c r="BE87" s="150">
        <f t="shared" si="4"/>
        <v>0</v>
      </c>
      <c r="BF87" s="150">
        <f t="shared" si="5"/>
        <v>0</v>
      </c>
      <c r="BG87" s="150">
        <f t="shared" si="6"/>
        <v>0</v>
      </c>
      <c r="BH87" s="150">
        <f t="shared" si="7"/>
        <v>0</v>
      </c>
      <c r="BI87" s="150">
        <f t="shared" si="8"/>
        <v>0</v>
      </c>
      <c r="BJ87" s="17" t="s">
        <v>78</v>
      </c>
      <c r="BK87" s="150">
        <f t="shared" si="9"/>
        <v>0</v>
      </c>
      <c r="BL87" s="17" t="s">
        <v>164</v>
      </c>
      <c r="BM87" s="149" t="s">
        <v>164</v>
      </c>
    </row>
    <row r="88" spans="1:65" s="2" customFormat="1" ht="24.2" customHeight="1" x14ac:dyDescent="0.2">
      <c r="A88" s="32"/>
      <c r="B88" s="137"/>
      <c r="C88" s="138" t="s">
        <v>177</v>
      </c>
      <c r="D88" s="138" t="s">
        <v>159</v>
      </c>
      <c r="E88" s="139" t="s">
        <v>2079</v>
      </c>
      <c r="F88" s="140" t="s">
        <v>2077</v>
      </c>
      <c r="G88" s="141" t="s">
        <v>2078</v>
      </c>
      <c r="H88" s="142">
        <v>1</v>
      </c>
      <c r="I88" s="143"/>
      <c r="J88" s="144">
        <f t="shared" si="0"/>
        <v>0</v>
      </c>
      <c r="K88" s="140" t="s">
        <v>3</v>
      </c>
      <c r="L88" s="33"/>
      <c r="M88" s="145" t="s">
        <v>3</v>
      </c>
      <c r="N88" s="146" t="s">
        <v>41</v>
      </c>
      <c r="O88" s="53"/>
      <c r="P88" s="147">
        <f t="shared" si="1"/>
        <v>0</v>
      </c>
      <c r="Q88" s="147">
        <v>0</v>
      </c>
      <c r="R88" s="147">
        <f t="shared" si="2"/>
        <v>0</v>
      </c>
      <c r="S88" s="147">
        <v>0</v>
      </c>
      <c r="T88" s="148">
        <f t="shared" si="3"/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164</v>
      </c>
      <c r="AT88" s="149" t="s">
        <v>159</v>
      </c>
      <c r="AU88" s="149" t="s">
        <v>78</v>
      </c>
      <c r="AY88" s="17" t="s">
        <v>157</v>
      </c>
      <c r="BE88" s="150">
        <f t="shared" si="4"/>
        <v>0</v>
      </c>
      <c r="BF88" s="150">
        <f t="shared" si="5"/>
        <v>0</v>
      </c>
      <c r="BG88" s="150">
        <f t="shared" si="6"/>
        <v>0</v>
      </c>
      <c r="BH88" s="150">
        <f t="shared" si="7"/>
        <v>0</v>
      </c>
      <c r="BI88" s="150">
        <f t="shared" si="8"/>
        <v>0</v>
      </c>
      <c r="BJ88" s="17" t="s">
        <v>78</v>
      </c>
      <c r="BK88" s="150">
        <f t="shared" si="9"/>
        <v>0</v>
      </c>
      <c r="BL88" s="17" t="s">
        <v>164</v>
      </c>
      <c r="BM88" s="149" t="s">
        <v>194</v>
      </c>
    </row>
    <row r="89" spans="1:65" s="2" customFormat="1" ht="24.2" customHeight="1" x14ac:dyDescent="0.2">
      <c r="A89" s="32"/>
      <c r="B89" s="137"/>
      <c r="C89" s="138" t="s">
        <v>164</v>
      </c>
      <c r="D89" s="138" t="s">
        <v>159</v>
      </c>
      <c r="E89" s="139" t="s">
        <v>2080</v>
      </c>
      <c r="F89" s="140" t="s">
        <v>2081</v>
      </c>
      <c r="G89" s="141" t="s">
        <v>777</v>
      </c>
      <c r="H89" s="142">
        <v>1</v>
      </c>
      <c r="I89" s="143"/>
      <c r="J89" s="144">
        <f t="shared" si="0"/>
        <v>0</v>
      </c>
      <c r="K89" s="140" t="s">
        <v>3</v>
      </c>
      <c r="L89" s="33"/>
      <c r="M89" s="145" t="s">
        <v>3</v>
      </c>
      <c r="N89" s="146" t="s">
        <v>41</v>
      </c>
      <c r="O89" s="53"/>
      <c r="P89" s="147">
        <f t="shared" si="1"/>
        <v>0</v>
      </c>
      <c r="Q89" s="147">
        <v>0</v>
      </c>
      <c r="R89" s="147">
        <f t="shared" si="2"/>
        <v>0</v>
      </c>
      <c r="S89" s="147">
        <v>0</v>
      </c>
      <c r="T89" s="148">
        <f t="shared" si="3"/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164</v>
      </c>
      <c r="AT89" s="149" t="s">
        <v>159</v>
      </c>
      <c r="AU89" s="149" t="s">
        <v>78</v>
      </c>
      <c r="AY89" s="17" t="s">
        <v>157</v>
      </c>
      <c r="BE89" s="150">
        <f t="shared" si="4"/>
        <v>0</v>
      </c>
      <c r="BF89" s="150">
        <f t="shared" si="5"/>
        <v>0</v>
      </c>
      <c r="BG89" s="150">
        <f t="shared" si="6"/>
        <v>0</v>
      </c>
      <c r="BH89" s="150">
        <f t="shared" si="7"/>
        <v>0</v>
      </c>
      <c r="BI89" s="150">
        <f t="shared" si="8"/>
        <v>0</v>
      </c>
      <c r="BJ89" s="17" t="s">
        <v>78</v>
      </c>
      <c r="BK89" s="150">
        <f t="shared" si="9"/>
        <v>0</v>
      </c>
      <c r="BL89" s="17" t="s">
        <v>164</v>
      </c>
      <c r="BM89" s="149" t="s">
        <v>207</v>
      </c>
    </row>
    <row r="90" spans="1:65" s="2" customFormat="1" ht="21.75" customHeight="1" x14ac:dyDescent="0.2">
      <c r="A90" s="32"/>
      <c r="B90" s="137"/>
      <c r="C90" s="138" t="s">
        <v>189</v>
      </c>
      <c r="D90" s="138" t="s">
        <v>159</v>
      </c>
      <c r="E90" s="139" t="s">
        <v>2082</v>
      </c>
      <c r="F90" s="140" t="s">
        <v>2083</v>
      </c>
      <c r="G90" s="141" t="s">
        <v>777</v>
      </c>
      <c r="H90" s="142">
        <v>2</v>
      </c>
      <c r="I90" s="143"/>
      <c r="J90" s="144">
        <f t="shared" si="0"/>
        <v>0</v>
      </c>
      <c r="K90" s="140" t="s">
        <v>3</v>
      </c>
      <c r="L90" s="33"/>
      <c r="M90" s="145" t="s">
        <v>3</v>
      </c>
      <c r="N90" s="146" t="s">
        <v>41</v>
      </c>
      <c r="O90" s="53"/>
      <c r="P90" s="147">
        <f t="shared" si="1"/>
        <v>0</v>
      </c>
      <c r="Q90" s="147">
        <v>0</v>
      </c>
      <c r="R90" s="147">
        <f t="shared" si="2"/>
        <v>0</v>
      </c>
      <c r="S90" s="147">
        <v>0</v>
      </c>
      <c r="T90" s="148">
        <f t="shared" si="3"/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164</v>
      </c>
      <c r="AT90" s="149" t="s">
        <v>159</v>
      </c>
      <c r="AU90" s="149" t="s">
        <v>78</v>
      </c>
      <c r="AY90" s="17" t="s">
        <v>157</v>
      </c>
      <c r="BE90" s="150">
        <f t="shared" si="4"/>
        <v>0</v>
      </c>
      <c r="BF90" s="150">
        <f t="shared" si="5"/>
        <v>0</v>
      </c>
      <c r="BG90" s="150">
        <f t="shared" si="6"/>
        <v>0</v>
      </c>
      <c r="BH90" s="150">
        <f t="shared" si="7"/>
        <v>0</v>
      </c>
      <c r="BI90" s="150">
        <f t="shared" si="8"/>
        <v>0</v>
      </c>
      <c r="BJ90" s="17" t="s">
        <v>78</v>
      </c>
      <c r="BK90" s="150">
        <f t="shared" si="9"/>
        <v>0</v>
      </c>
      <c r="BL90" s="17" t="s">
        <v>164</v>
      </c>
      <c r="BM90" s="149" t="s">
        <v>221</v>
      </c>
    </row>
    <row r="91" spans="1:65" s="2" customFormat="1" ht="16.5" customHeight="1" x14ac:dyDescent="0.2">
      <c r="A91" s="32"/>
      <c r="B91" s="137"/>
      <c r="C91" s="138" t="s">
        <v>194</v>
      </c>
      <c r="D91" s="138" t="s">
        <v>159</v>
      </c>
      <c r="E91" s="139" t="s">
        <v>2084</v>
      </c>
      <c r="F91" s="140" t="s">
        <v>2085</v>
      </c>
      <c r="G91" s="141" t="s">
        <v>286</v>
      </c>
      <c r="H91" s="142">
        <v>8.7100000000000009</v>
      </c>
      <c r="I91" s="143"/>
      <c r="J91" s="144">
        <f t="shared" si="0"/>
        <v>0</v>
      </c>
      <c r="K91" s="140" t="s">
        <v>3</v>
      </c>
      <c r="L91" s="33"/>
      <c r="M91" s="145" t="s">
        <v>3</v>
      </c>
      <c r="N91" s="146" t="s">
        <v>41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164</v>
      </c>
      <c r="AT91" s="149" t="s">
        <v>159</v>
      </c>
      <c r="AU91" s="149" t="s">
        <v>78</v>
      </c>
      <c r="AY91" s="17" t="s">
        <v>157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78</v>
      </c>
      <c r="BK91" s="150">
        <f t="shared" si="9"/>
        <v>0</v>
      </c>
      <c r="BL91" s="17" t="s">
        <v>164</v>
      </c>
      <c r="BM91" s="149" t="s">
        <v>235</v>
      </c>
    </row>
    <row r="92" spans="1:65" s="2" customFormat="1" ht="16.5" customHeight="1" x14ac:dyDescent="0.2">
      <c r="A92" s="32"/>
      <c r="B92" s="137"/>
      <c r="C92" s="138" t="s">
        <v>201</v>
      </c>
      <c r="D92" s="138" t="s">
        <v>159</v>
      </c>
      <c r="E92" s="139" t="s">
        <v>2086</v>
      </c>
      <c r="F92" s="140" t="s">
        <v>2087</v>
      </c>
      <c r="G92" s="141" t="s">
        <v>286</v>
      </c>
      <c r="H92" s="142">
        <v>5.92</v>
      </c>
      <c r="I92" s="143"/>
      <c r="J92" s="144">
        <f t="shared" si="0"/>
        <v>0</v>
      </c>
      <c r="K92" s="140" t="s">
        <v>3</v>
      </c>
      <c r="L92" s="33"/>
      <c r="M92" s="145" t="s">
        <v>3</v>
      </c>
      <c r="N92" s="146" t="s">
        <v>41</v>
      </c>
      <c r="O92" s="53"/>
      <c r="P92" s="147">
        <f t="shared" si="1"/>
        <v>0</v>
      </c>
      <c r="Q92" s="147">
        <v>0</v>
      </c>
      <c r="R92" s="147">
        <f t="shared" si="2"/>
        <v>0</v>
      </c>
      <c r="S92" s="147">
        <v>0</v>
      </c>
      <c r="T92" s="148">
        <f t="shared" si="3"/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164</v>
      </c>
      <c r="AT92" s="149" t="s">
        <v>159</v>
      </c>
      <c r="AU92" s="149" t="s">
        <v>78</v>
      </c>
      <c r="AY92" s="17" t="s">
        <v>157</v>
      </c>
      <c r="BE92" s="150">
        <f t="shared" si="4"/>
        <v>0</v>
      </c>
      <c r="BF92" s="150">
        <f t="shared" si="5"/>
        <v>0</v>
      </c>
      <c r="BG92" s="150">
        <f t="shared" si="6"/>
        <v>0</v>
      </c>
      <c r="BH92" s="150">
        <f t="shared" si="7"/>
        <v>0</v>
      </c>
      <c r="BI92" s="150">
        <f t="shared" si="8"/>
        <v>0</v>
      </c>
      <c r="BJ92" s="17" t="s">
        <v>78</v>
      </c>
      <c r="BK92" s="150">
        <f t="shared" si="9"/>
        <v>0</v>
      </c>
      <c r="BL92" s="17" t="s">
        <v>164</v>
      </c>
      <c r="BM92" s="149" t="s">
        <v>246</v>
      </c>
    </row>
    <row r="93" spans="1:65" s="2" customFormat="1" ht="21.75" customHeight="1" x14ac:dyDescent="0.2">
      <c r="A93" s="32"/>
      <c r="B93" s="137"/>
      <c r="C93" s="138" t="s">
        <v>207</v>
      </c>
      <c r="D93" s="138" t="s">
        <v>159</v>
      </c>
      <c r="E93" s="139" t="s">
        <v>2088</v>
      </c>
      <c r="F93" s="140" t="s">
        <v>2089</v>
      </c>
      <c r="G93" s="141" t="s">
        <v>286</v>
      </c>
      <c r="H93" s="142">
        <v>35.68</v>
      </c>
      <c r="I93" s="143"/>
      <c r="J93" s="144">
        <f t="shared" si="0"/>
        <v>0</v>
      </c>
      <c r="K93" s="140" t="s">
        <v>3</v>
      </c>
      <c r="L93" s="33"/>
      <c r="M93" s="145" t="s">
        <v>3</v>
      </c>
      <c r="N93" s="146" t="s">
        <v>41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164</v>
      </c>
      <c r="AT93" s="149" t="s">
        <v>159</v>
      </c>
      <c r="AU93" s="149" t="s">
        <v>78</v>
      </c>
      <c r="AY93" s="17" t="s">
        <v>157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78</v>
      </c>
      <c r="BK93" s="150">
        <f t="shared" si="9"/>
        <v>0</v>
      </c>
      <c r="BL93" s="17" t="s">
        <v>164</v>
      </c>
      <c r="BM93" s="149" t="s">
        <v>255</v>
      </c>
    </row>
    <row r="94" spans="1:65" s="2" customFormat="1" ht="21.75" customHeight="1" x14ac:dyDescent="0.2">
      <c r="A94" s="32"/>
      <c r="B94" s="137"/>
      <c r="C94" s="138" t="s">
        <v>214</v>
      </c>
      <c r="D94" s="138" t="s">
        <v>159</v>
      </c>
      <c r="E94" s="139" t="s">
        <v>2090</v>
      </c>
      <c r="F94" s="140" t="s">
        <v>2091</v>
      </c>
      <c r="G94" s="141" t="s">
        <v>286</v>
      </c>
      <c r="H94" s="142">
        <v>1.32</v>
      </c>
      <c r="I94" s="143"/>
      <c r="J94" s="144">
        <f t="shared" si="0"/>
        <v>0</v>
      </c>
      <c r="K94" s="140" t="s">
        <v>3</v>
      </c>
      <c r="L94" s="33"/>
      <c r="M94" s="145" t="s">
        <v>3</v>
      </c>
      <c r="N94" s="146" t="s">
        <v>41</v>
      </c>
      <c r="O94" s="53"/>
      <c r="P94" s="147">
        <f t="shared" si="1"/>
        <v>0</v>
      </c>
      <c r="Q94" s="147">
        <v>0</v>
      </c>
      <c r="R94" s="147">
        <f t="shared" si="2"/>
        <v>0</v>
      </c>
      <c r="S94" s="147">
        <v>0</v>
      </c>
      <c r="T94" s="148">
        <f t="shared" si="3"/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164</v>
      </c>
      <c r="AT94" s="149" t="s">
        <v>159</v>
      </c>
      <c r="AU94" s="149" t="s">
        <v>78</v>
      </c>
      <c r="AY94" s="17" t="s">
        <v>157</v>
      </c>
      <c r="BE94" s="150">
        <f t="shared" si="4"/>
        <v>0</v>
      </c>
      <c r="BF94" s="150">
        <f t="shared" si="5"/>
        <v>0</v>
      </c>
      <c r="BG94" s="150">
        <f t="shared" si="6"/>
        <v>0</v>
      </c>
      <c r="BH94" s="150">
        <f t="shared" si="7"/>
        <v>0</v>
      </c>
      <c r="BI94" s="150">
        <f t="shared" si="8"/>
        <v>0</v>
      </c>
      <c r="BJ94" s="17" t="s">
        <v>78</v>
      </c>
      <c r="BK94" s="150">
        <f t="shared" si="9"/>
        <v>0</v>
      </c>
      <c r="BL94" s="17" t="s">
        <v>164</v>
      </c>
      <c r="BM94" s="149" t="s">
        <v>270</v>
      </c>
    </row>
    <row r="95" spans="1:65" s="2" customFormat="1" ht="21.75" customHeight="1" x14ac:dyDescent="0.2">
      <c r="A95" s="32"/>
      <c r="B95" s="137"/>
      <c r="C95" s="138" t="s">
        <v>221</v>
      </c>
      <c r="D95" s="138" t="s">
        <v>159</v>
      </c>
      <c r="E95" s="139" t="s">
        <v>2092</v>
      </c>
      <c r="F95" s="140" t="s">
        <v>2093</v>
      </c>
      <c r="G95" s="141" t="s">
        <v>286</v>
      </c>
      <c r="H95" s="142">
        <v>11.52</v>
      </c>
      <c r="I95" s="143"/>
      <c r="J95" s="144">
        <f t="shared" si="0"/>
        <v>0</v>
      </c>
      <c r="K95" s="140" t="s">
        <v>3</v>
      </c>
      <c r="L95" s="33"/>
      <c r="M95" s="145" t="s">
        <v>3</v>
      </c>
      <c r="N95" s="146" t="s">
        <v>41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164</v>
      </c>
      <c r="AT95" s="149" t="s">
        <v>159</v>
      </c>
      <c r="AU95" s="149" t="s">
        <v>78</v>
      </c>
      <c r="AY95" s="17" t="s">
        <v>157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78</v>
      </c>
      <c r="BK95" s="150">
        <f t="shared" si="9"/>
        <v>0</v>
      </c>
      <c r="BL95" s="17" t="s">
        <v>164</v>
      </c>
      <c r="BM95" s="149" t="s">
        <v>283</v>
      </c>
    </row>
    <row r="96" spans="1:65" s="2" customFormat="1" ht="24.2" customHeight="1" x14ac:dyDescent="0.2">
      <c r="A96" s="32"/>
      <c r="B96" s="137"/>
      <c r="C96" s="138" t="s">
        <v>228</v>
      </c>
      <c r="D96" s="138" t="s">
        <v>159</v>
      </c>
      <c r="E96" s="139" t="s">
        <v>2094</v>
      </c>
      <c r="F96" s="140" t="s">
        <v>2095</v>
      </c>
      <c r="G96" s="141" t="s">
        <v>1504</v>
      </c>
      <c r="H96" s="142">
        <v>1</v>
      </c>
      <c r="I96" s="143"/>
      <c r="J96" s="144">
        <f t="shared" si="0"/>
        <v>0</v>
      </c>
      <c r="K96" s="140" t="s">
        <v>3</v>
      </c>
      <c r="L96" s="33"/>
      <c r="M96" s="145" t="s">
        <v>3</v>
      </c>
      <c r="N96" s="146" t="s">
        <v>41</v>
      </c>
      <c r="O96" s="53"/>
      <c r="P96" s="147">
        <f t="shared" si="1"/>
        <v>0</v>
      </c>
      <c r="Q96" s="147">
        <v>0</v>
      </c>
      <c r="R96" s="147">
        <f t="shared" si="2"/>
        <v>0</v>
      </c>
      <c r="S96" s="147">
        <v>0</v>
      </c>
      <c r="T96" s="148">
        <f t="shared" si="3"/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164</v>
      </c>
      <c r="AT96" s="149" t="s">
        <v>159</v>
      </c>
      <c r="AU96" s="149" t="s">
        <v>78</v>
      </c>
      <c r="AY96" s="17" t="s">
        <v>157</v>
      </c>
      <c r="BE96" s="150">
        <f t="shared" si="4"/>
        <v>0</v>
      </c>
      <c r="BF96" s="150">
        <f t="shared" si="5"/>
        <v>0</v>
      </c>
      <c r="BG96" s="150">
        <f t="shared" si="6"/>
        <v>0</v>
      </c>
      <c r="BH96" s="150">
        <f t="shared" si="7"/>
        <v>0</v>
      </c>
      <c r="BI96" s="150">
        <f t="shared" si="8"/>
        <v>0</v>
      </c>
      <c r="BJ96" s="17" t="s">
        <v>78</v>
      </c>
      <c r="BK96" s="150">
        <f t="shared" si="9"/>
        <v>0</v>
      </c>
      <c r="BL96" s="17" t="s">
        <v>164</v>
      </c>
      <c r="BM96" s="149" t="s">
        <v>295</v>
      </c>
    </row>
    <row r="97" spans="1:65" s="12" customFormat="1" ht="25.9" customHeight="1" x14ac:dyDescent="0.2">
      <c r="B97" s="124"/>
      <c r="D97" s="125" t="s">
        <v>69</v>
      </c>
      <c r="E97" s="126" t="s">
        <v>2096</v>
      </c>
      <c r="F97" s="126" t="s">
        <v>2096</v>
      </c>
      <c r="I97" s="127"/>
      <c r="J97" s="128">
        <f>BK97</f>
        <v>0</v>
      </c>
      <c r="L97" s="124"/>
      <c r="M97" s="129"/>
      <c r="N97" s="130"/>
      <c r="O97" s="130"/>
      <c r="P97" s="131">
        <f>SUM(P98:P106)</f>
        <v>0</v>
      </c>
      <c r="Q97" s="130"/>
      <c r="R97" s="131">
        <f>SUM(R98:R106)</f>
        <v>0</v>
      </c>
      <c r="S97" s="130"/>
      <c r="T97" s="132">
        <f>SUM(T98:T106)</f>
        <v>0</v>
      </c>
      <c r="AR97" s="125" t="s">
        <v>78</v>
      </c>
      <c r="AT97" s="133" t="s">
        <v>69</v>
      </c>
      <c r="AU97" s="133" t="s">
        <v>70</v>
      </c>
      <c r="AY97" s="125" t="s">
        <v>157</v>
      </c>
      <c r="BK97" s="134">
        <f>SUM(BK98:BK106)</f>
        <v>0</v>
      </c>
    </row>
    <row r="98" spans="1:65" s="2" customFormat="1" ht="24.2" customHeight="1" x14ac:dyDescent="0.2">
      <c r="A98" s="32"/>
      <c r="B98" s="137"/>
      <c r="C98" s="138" t="s">
        <v>235</v>
      </c>
      <c r="D98" s="138" t="s">
        <v>159</v>
      </c>
      <c r="E98" s="139" t="s">
        <v>2097</v>
      </c>
      <c r="F98" s="140" t="s">
        <v>2098</v>
      </c>
      <c r="G98" s="141" t="s">
        <v>777</v>
      </c>
      <c r="H98" s="142">
        <v>1</v>
      </c>
      <c r="I98" s="143"/>
      <c r="J98" s="144">
        <f t="shared" ref="J98:J106" si="10">ROUND(I98*H98,2)</f>
        <v>0</v>
      </c>
      <c r="K98" s="140" t="s">
        <v>3</v>
      </c>
      <c r="L98" s="33"/>
      <c r="M98" s="145" t="s">
        <v>3</v>
      </c>
      <c r="N98" s="146" t="s">
        <v>41</v>
      </c>
      <c r="O98" s="53"/>
      <c r="P98" s="147">
        <f t="shared" ref="P98:P106" si="11">O98*H98</f>
        <v>0</v>
      </c>
      <c r="Q98" s="147">
        <v>0</v>
      </c>
      <c r="R98" s="147">
        <f t="shared" ref="R98:R106" si="12">Q98*H98</f>
        <v>0</v>
      </c>
      <c r="S98" s="147">
        <v>0</v>
      </c>
      <c r="T98" s="148">
        <f t="shared" ref="T98:T106" si="13">S98*H98</f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164</v>
      </c>
      <c r="AT98" s="149" t="s">
        <v>159</v>
      </c>
      <c r="AU98" s="149" t="s">
        <v>78</v>
      </c>
      <c r="AY98" s="17" t="s">
        <v>157</v>
      </c>
      <c r="BE98" s="150">
        <f t="shared" ref="BE98:BE106" si="14">IF(N98="základní",J98,0)</f>
        <v>0</v>
      </c>
      <c r="BF98" s="150">
        <f t="shared" ref="BF98:BF106" si="15">IF(N98="snížená",J98,0)</f>
        <v>0</v>
      </c>
      <c r="BG98" s="150">
        <f t="shared" ref="BG98:BG106" si="16">IF(N98="zákl. přenesená",J98,0)</f>
        <v>0</v>
      </c>
      <c r="BH98" s="150">
        <f t="shared" ref="BH98:BH106" si="17">IF(N98="sníž. přenesená",J98,0)</f>
        <v>0</v>
      </c>
      <c r="BI98" s="150">
        <f t="shared" ref="BI98:BI106" si="18">IF(N98="nulová",J98,0)</f>
        <v>0</v>
      </c>
      <c r="BJ98" s="17" t="s">
        <v>78</v>
      </c>
      <c r="BK98" s="150">
        <f t="shared" ref="BK98:BK106" si="19">ROUND(I98*H98,2)</f>
        <v>0</v>
      </c>
      <c r="BL98" s="17" t="s">
        <v>164</v>
      </c>
      <c r="BM98" s="149" t="s">
        <v>306</v>
      </c>
    </row>
    <row r="99" spans="1:65" s="2" customFormat="1" ht="24.2" customHeight="1" x14ac:dyDescent="0.2">
      <c r="A99" s="32"/>
      <c r="B99" s="137"/>
      <c r="C99" s="138" t="s">
        <v>241</v>
      </c>
      <c r="D99" s="138" t="s">
        <v>159</v>
      </c>
      <c r="E99" s="139" t="s">
        <v>2099</v>
      </c>
      <c r="F99" s="140" t="s">
        <v>2100</v>
      </c>
      <c r="G99" s="141" t="s">
        <v>777</v>
      </c>
      <c r="H99" s="142">
        <v>1</v>
      </c>
      <c r="I99" s="143"/>
      <c r="J99" s="144">
        <f t="shared" si="10"/>
        <v>0</v>
      </c>
      <c r="K99" s="140" t="s">
        <v>3</v>
      </c>
      <c r="L99" s="33"/>
      <c r="M99" s="145" t="s">
        <v>3</v>
      </c>
      <c r="N99" s="146" t="s">
        <v>41</v>
      </c>
      <c r="O99" s="53"/>
      <c r="P99" s="147">
        <f t="shared" si="11"/>
        <v>0</v>
      </c>
      <c r="Q99" s="147">
        <v>0</v>
      </c>
      <c r="R99" s="147">
        <f t="shared" si="12"/>
        <v>0</v>
      </c>
      <c r="S99" s="147">
        <v>0</v>
      </c>
      <c r="T99" s="148">
        <f t="shared" si="1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164</v>
      </c>
      <c r="AT99" s="149" t="s">
        <v>159</v>
      </c>
      <c r="AU99" s="149" t="s">
        <v>78</v>
      </c>
      <c r="AY99" s="17" t="s">
        <v>157</v>
      </c>
      <c r="BE99" s="150">
        <f t="shared" si="14"/>
        <v>0</v>
      </c>
      <c r="BF99" s="150">
        <f t="shared" si="15"/>
        <v>0</v>
      </c>
      <c r="BG99" s="150">
        <f t="shared" si="16"/>
        <v>0</v>
      </c>
      <c r="BH99" s="150">
        <f t="shared" si="17"/>
        <v>0</v>
      </c>
      <c r="BI99" s="150">
        <f t="shared" si="18"/>
        <v>0</v>
      </c>
      <c r="BJ99" s="17" t="s">
        <v>78</v>
      </c>
      <c r="BK99" s="150">
        <f t="shared" si="19"/>
        <v>0</v>
      </c>
      <c r="BL99" s="17" t="s">
        <v>164</v>
      </c>
      <c r="BM99" s="149" t="s">
        <v>317</v>
      </c>
    </row>
    <row r="100" spans="1:65" s="2" customFormat="1" ht="24.2" customHeight="1" x14ac:dyDescent="0.2">
      <c r="A100" s="32"/>
      <c r="B100" s="137"/>
      <c r="C100" s="138" t="s">
        <v>246</v>
      </c>
      <c r="D100" s="138" t="s">
        <v>159</v>
      </c>
      <c r="E100" s="139" t="s">
        <v>2101</v>
      </c>
      <c r="F100" s="140" t="s">
        <v>2098</v>
      </c>
      <c r="G100" s="141" t="s">
        <v>777</v>
      </c>
      <c r="H100" s="142">
        <v>1</v>
      </c>
      <c r="I100" s="143"/>
      <c r="J100" s="144">
        <f t="shared" si="10"/>
        <v>0</v>
      </c>
      <c r="K100" s="140" t="s">
        <v>3</v>
      </c>
      <c r="L100" s="33"/>
      <c r="M100" s="145" t="s">
        <v>3</v>
      </c>
      <c r="N100" s="146" t="s">
        <v>41</v>
      </c>
      <c r="O100" s="53"/>
      <c r="P100" s="147">
        <f t="shared" si="11"/>
        <v>0</v>
      </c>
      <c r="Q100" s="147">
        <v>0</v>
      </c>
      <c r="R100" s="147">
        <f t="shared" si="12"/>
        <v>0</v>
      </c>
      <c r="S100" s="147">
        <v>0</v>
      </c>
      <c r="T100" s="148">
        <f t="shared" si="13"/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164</v>
      </c>
      <c r="AT100" s="149" t="s">
        <v>159</v>
      </c>
      <c r="AU100" s="149" t="s">
        <v>78</v>
      </c>
      <c r="AY100" s="17" t="s">
        <v>157</v>
      </c>
      <c r="BE100" s="150">
        <f t="shared" si="14"/>
        <v>0</v>
      </c>
      <c r="BF100" s="150">
        <f t="shared" si="15"/>
        <v>0</v>
      </c>
      <c r="BG100" s="150">
        <f t="shared" si="16"/>
        <v>0</v>
      </c>
      <c r="BH100" s="150">
        <f t="shared" si="17"/>
        <v>0</v>
      </c>
      <c r="BI100" s="150">
        <f t="shared" si="18"/>
        <v>0</v>
      </c>
      <c r="BJ100" s="17" t="s">
        <v>78</v>
      </c>
      <c r="BK100" s="150">
        <f t="shared" si="19"/>
        <v>0</v>
      </c>
      <c r="BL100" s="17" t="s">
        <v>164</v>
      </c>
      <c r="BM100" s="149" t="s">
        <v>328</v>
      </c>
    </row>
    <row r="101" spans="1:65" s="2" customFormat="1" ht="21.75" customHeight="1" x14ac:dyDescent="0.2">
      <c r="A101" s="32"/>
      <c r="B101" s="137"/>
      <c r="C101" s="138" t="s">
        <v>9</v>
      </c>
      <c r="D101" s="138" t="s">
        <v>159</v>
      </c>
      <c r="E101" s="139" t="s">
        <v>2102</v>
      </c>
      <c r="F101" s="140" t="s">
        <v>2103</v>
      </c>
      <c r="G101" s="141" t="s">
        <v>777</v>
      </c>
      <c r="H101" s="142">
        <v>3</v>
      </c>
      <c r="I101" s="143"/>
      <c r="J101" s="144">
        <f t="shared" si="10"/>
        <v>0</v>
      </c>
      <c r="K101" s="140" t="s">
        <v>3</v>
      </c>
      <c r="L101" s="33"/>
      <c r="M101" s="145" t="s">
        <v>3</v>
      </c>
      <c r="N101" s="146" t="s">
        <v>41</v>
      </c>
      <c r="O101" s="53"/>
      <c r="P101" s="147">
        <f t="shared" si="11"/>
        <v>0</v>
      </c>
      <c r="Q101" s="147">
        <v>0</v>
      </c>
      <c r="R101" s="147">
        <f t="shared" si="12"/>
        <v>0</v>
      </c>
      <c r="S101" s="147">
        <v>0</v>
      </c>
      <c r="T101" s="148">
        <f t="shared" si="1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164</v>
      </c>
      <c r="AT101" s="149" t="s">
        <v>159</v>
      </c>
      <c r="AU101" s="149" t="s">
        <v>78</v>
      </c>
      <c r="AY101" s="17" t="s">
        <v>157</v>
      </c>
      <c r="BE101" s="150">
        <f t="shared" si="14"/>
        <v>0</v>
      </c>
      <c r="BF101" s="150">
        <f t="shared" si="15"/>
        <v>0</v>
      </c>
      <c r="BG101" s="150">
        <f t="shared" si="16"/>
        <v>0</v>
      </c>
      <c r="BH101" s="150">
        <f t="shared" si="17"/>
        <v>0</v>
      </c>
      <c r="BI101" s="150">
        <f t="shared" si="18"/>
        <v>0</v>
      </c>
      <c r="BJ101" s="17" t="s">
        <v>78</v>
      </c>
      <c r="BK101" s="150">
        <f t="shared" si="19"/>
        <v>0</v>
      </c>
      <c r="BL101" s="17" t="s">
        <v>164</v>
      </c>
      <c r="BM101" s="149" t="s">
        <v>338</v>
      </c>
    </row>
    <row r="102" spans="1:65" s="2" customFormat="1" ht="21.75" customHeight="1" x14ac:dyDescent="0.2">
      <c r="A102" s="32"/>
      <c r="B102" s="137"/>
      <c r="C102" s="138" t="s">
        <v>255</v>
      </c>
      <c r="D102" s="138" t="s">
        <v>159</v>
      </c>
      <c r="E102" s="139" t="s">
        <v>2104</v>
      </c>
      <c r="F102" s="140" t="s">
        <v>2105</v>
      </c>
      <c r="G102" s="141" t="s">
        <v>777</v>
      </c>
      <c r="H102" s="142">
        <v>2</v>
      </c>
      <c r="I102" s="143"/>
      <c r="J102" s="144">
        <f t="shared" si="10"/>
        <v>0</v>
      </c>
      <c r="K102" s="140" t="s">
        <v>3</v>
      </c>
      <c r="L102" s="33"/>
      <c r="M102" s="145" t="s">
        <v>3</v>
      </c>
      <c r="N102" s="146" t="s">
        <v>41</v>
      </c>
      <c r="O102" s="53"/>
      <c r="P102" s="147">
        <f t="shared" si="11"/>
        <v>0</v>
      </c>
      <c r="Q102" s="147">
        <v>0</v>
      </c>
      <c r="R102" s="147">
        <f t="shared" si="12"/>
        <v>0</v>
      </c>
      <c r="S102" s="147">
        <v>0</v>
      </c>
      <c r="T102" s="148">
        <f t="shared" si="1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164</v>
      </c>
      <c r="AT102" s="149" t="s">
        <v>159</v>
      </c>
      <c r="AU102" s="149" t="s">
        <v>78</v>
      </c>
      <c r="AY102" s="17" t="s">
        <v>157</v>
      </c>
      <c r="BE102" s="150">
        <f t="shared" si="14"/>
        <v>0</v>
      </c>
      <c r="BF102" s="150">
        <f t="shared" si="15"/>
        <v>0</v>
      </c>
      <c r="BG102" s="150">
        <f t="shared" si="16"/>
        <v>0</v>
      </c>
      <c r="BH102" s="150">
        <f t="shared" si="17"/>
        <v>0</v>
      </c>
      <c r="BI102" s="150">
        <f t="shared" si="18"/>
        <v>0</v>
      </c>
      <c r="BJ102" s="17" t="s">
        <v>78</v>
      </c>
      <c r="BK102" s="150">
        <f t="shared" si="19"/>
        <v>0</v>
      </c>
      <c r="BL102" s="17" t="s">
        <v>164</v>
      </c>
      <c r="BM102" s="149" t="s">
        <v>349</v>
      </c>
    </row>
    <row r="103" spans="1:65" s="2" customFormat="1" ht="21.75" customHeight="1" x14ac:dyDescent="0.2">
      <c r="A103" s="32"/>
      <c r="B103" s="137"/>
      <c r="C103" s="138" t="s">
        <v>260</v>
      </c>
      <c r="D103" s="138" t="s">
        <v>159</v>
      </c>
      <c r="E103" s="139" t="s">
        <v>2106</v>
      </c>
      <c r="F103" s="140" t="s">
        <v>2107</v>
      </c>
      <c r="G103" s="141" t="s">
        <v>777</v>
      </c>
      <c r="H103" s="142">
        <v>1</v>
      </c>
      <c r="I103" s="143"/>
      <c r="J103" s="144">
        <f t="shared" si="10"/>
        <v>0</v>
      </c>
      <c r="K103" s="140" t="s">
        <v>3</v>
      </c>
      <c r="L103" s="33"/>
      <c r="M103" s="145" t="s">
        <v>3</v>
      </c>
      <c r="N103" s="146" t="s">
        <v>41</v>
      </c>
      <c r="O103" s="53"/>
      <c r="P103" s="147">
        <f t="shared" si="11"/>
        <v>0</v>
      </c>
      <c r="Q103" s="147">
        <v>0</v>
      </c>
      <c r="R103" s="147">
        <f t="shared" si="12"/>
        <v>0</v>
      </c>
      <c r="S103" s="147">
        <v>0</v>
      </c>
      <c r="T103" s="148">
        <f t="shared" si="1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164</v>
      </c>
      <c r="AT103" s="149" t="s">
        <v>159</v>
      </c>
      <c r="AU103" s="149" t="s">
        <v>78</v>
      </c>
      <c r="AY103" s="17" t="s">
        <v>157</v>
      </c>
      <c r="BE103" s="150">
        <f t="shared" si="14"/>
        <v>0</v>
      </c>
      <c r="BF103" s="150">
        <f t="shared" si="15"/>
        <v>0</v>
      </c>
      <c r="BG103" s="150">
        <f t="shared" si="16"/>
        <v>0</v>
      </c>
      <c r="BH103" s="150">
        <f t="shared" si="17"/>
        <v>0</v>
      </c>
      <c r="BI103" s="150">
        <f t="shared" si="18"/>
        <v>0</v>
      </c>
      <c r="BJ103" s="17" t="s">
        <v>78</v>
      </c>
      <c r="BK103" s="150">
        <f t="shared" si="19"/>
        <v>0</v>
      </c>
      <c r="BL103" s="17" t="s">
        <v>164</v>
      </c>
      <c r="BM103" s="149" t="s">
        <v>362</v>
      </c>
    </row>
    <row r="104" spans="1:65" s="2" customFormat="1" ht="16.5" customHeight="1" x14ac:dyDescent="0.2">
      <c r="A104" s="32"/>
      <c r="B104" s="137"/>
      <c r="C104" s="138" t="s">
        <v>270</v>
      </c>
      <c r="D104" s="138" t="s">
        <v>159</v>
      </c>
      <c r="E104" s="139" t="s">
        <v>2108</v>
      </c>
      <c r="F104" s="140" t="s">
        <v>2085</v>
      </c>
      <c r="G104" s="141" t="s">
        <v>286</v>
      </c>
      <c r="H104" s="142">
        <v>1.51</v>
      </c>
      <c r="I104" s="143"/>
      <c r="J104" s="144">
        <f t="shared" si="10"/>
        <v>0</v>
      </c>
      <c r="K104" s="140" t="s">
        <v>3</v>
      </c>
      <c r="L104" s="33"/>
      <c r="M104" s="145" t="s">
        <v>3</v>
      </c>
      <c r="N104" s="146" t="s">
        <v>41</v>
      </c>
      <c r="O104" s="53"/>
      <c r="P104" s="147">
        <f t="shared" si="11"/>
        <v>0</v>
      </c>
      <c r="Q104" s="147">
        <v>0</v>
      </c>
      <c r="R104" s="147">
        <f t="shared" si="12"/>
        <v>0</v>
      </c>
      <c r="S104" s="147">
        <v>0</v>
      </c>
      <c r="T104" s="148">
        <f t="shared" si="1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164</v>
      </c>
      <c r="AT104" s="149" t="s">
        <v>159</v>
      </c>
      <c r="AU104" s="149" t="s">
        <v>78</v>
      </c>
      <c r="AY104" s="17" t="s">
        <v>157</v>
      </c>
      <c r="BE104" s="150">
        <f t="shared" si="14"/>
        <v>0</v>
      </c>
      <c r="BF104" s="150">
        <f t="shared" si="15"/>
        <v>0</v>
      </c>
      <c r="BG104" s="150">
        <f t="shared" si="16"/>
        <v>0</v>
      </c>
      <c r="BH104" s="150">
        <f t="shared" si="17"/>
        <v>0</v>
      </c>
      <c r="BI104" s="150">
        <f t="shared" si="18"/>
        <v>0</v>
      </c>
      <c r="BJ104" s="17" t="s">
        <v>78</v>
      </c>
      <c r="BK104" s="150">
        <f t="shared" si="19"/>
        <v>0</v>
      </c>
      <c r="BL104" s="17" t="s">
        <v>164</v>
      </c>
      <c r="BM104" s="149" t="s">
        <v>375</v>
      </c>
    </row>
    <row r="105" spans="1:65" s="2" customFormat="1" ht="16.5" customHeight="1" x14ac:dyDescent="0.2">
      <c r="A105" s="32"/>
      <c r="B105" s="137"/>
      <c r="C105" s="138" t="s">
        <v>276</v>
      </c>
      <c r="D105" s="138" t="s">
        <v>159</v>
      </c>
      <c r="E105" s="139" t="s">
        <v>2109</v>
      </c>
      <c r="F105" s="140" t="s">
        <v>2087</v>
      </c>
      <c r="G105" s="141" t="s">
        <v>286</v>
      </c>
      <c r="H105" s="142">
        <v>26.51</v>
      </c>
      <c r="I105" s="143"/>
      <c r="J105" s="144">
        <f t="shared" si="10"/>
        <v>0</v>
      </c>
      <c r="K105" s="140" t="s">
        <v>3</v>
      </c>
      <c r="L105" s="33"/>
      <c r="M105" s="145" t="s">
        <v>3</v>
      </c>
      <c r="N105" s="146" t="s">
        <v>41</v>
      </c>
      <c r="O105" s="53"/>
      <c r="P105" s="147">
        <f t="shared" si="11"/>
        <v>0</v>
      </c>
      <c r="Q105" s="147">
        <v>0</v>
      </c>
      <c r="R105" s="147">
        <f t="shared" si="12"/>
        <v>0</v>
      </c>
      <c r="S105" s="147">
        <v>0</v>
      </c>
      <c r="T105" s="148">
        <f t="shared" si="13"/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164</v>
      </c>
      <c r="AT105" s="149" t="s">
        <v>159</v>
      </c>
      <c r="AU105" s="149" t="s">
        <v>78</v>
      </c>
      <c r="AY105" s="17" t="s">
        <v>157</v>
      </c>
      <c r="BE105" s="150">
        <f t="shared" si="14"/>
        <v>0</v>
      </c>
      <c r="BF105" s="150">
        <f t="shared" si="15"/>
        <v>0</v>
      </c>
      <c r="BG105" s="150">
        <f t="shared" si="16"/>
        <v>0</v>
      </c>
      <c r="BH105" s="150">
        <f t="shared" si="17"/>
        <v>0</v>
      </c>
      <c r="BI105" s="150">
        <f t="shared" si="18"/>
        <v>0</v>
      </c>
      <c r="BJ105" s="17" t="s">
        <v>78</v>
      </c>
      <c r="BK105" s="150">
        <f t="shared" si="19"/>
        <v>0</v>
      </c>
      <c r="BL105" s="17" t="s">
        <v>164</v>
      </c>
      <c r="BM105" s="149" t="s">
        <v>387</v>
      </c>
    </row>
    <row r="106" spans="1:65" s="2" customFormat="1" ht="21.75" customHeight="1" x14ac:dyDescent="0.2">
      <c r="A106" s="32"/>
      <c r="B106" s="137"/>
      <c r="C106" s="138" t="s">
        <v>283</v>
      </c>
      <c r="D106" s="138" t="s">
        <v>159</v>
      </c>
      <c r="E106" s="139" t="s">
        <v>2110</v>
      </c>
      <c r="F106" s="140" t="s">
        <v>2091</v>
      </c>
      <c r="G106" s="141" t="s">
        <v>286</v>
      </c>
      <c r="H106" s="142">
        <v>2.97</v>
      </c>
      <c r="I106" s="143"/>
      <c r="J106" s="144">
        <f t="shared" si="10"/>
        <v>0</v>
      </c>
      <c r="K106" s="140" t="s">
        <v>3</v>
      </c>
      <c r="L106" s="33"/>
      <c r="M106" s="145" t="s">
        <v>3</v>
      </c>
      <c r="N106" s="146" t="s">
        <v>41</v>
      </c>
      <c r="O106" s="53"/>
      <c r="P106" s="147">
        <f t="shared" si="11"/>
        <v>0</v>
      </c>
      <c r="Q106" s="147">
        <v>0</v>
      </c>
      <c r="R106" s="147">
        <f t="shared" si="12"/>
        <v>0</v>
      </c>
      <c r="S106" s="147">
        <v>0</v>
      </c>
      <c r="T106" s="148">
        <f t="shared" si="1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164</v>
      </c>
      <c r="AT106" s="149" t="s">
        <v>159</v>
      </c>
      <c r="AU106" s="149" t="s">
        <v>78</v>
      </c>
      <c r="AY106" s="17" t="s">
        <v>157</v>
      </c>
      <c r="BE106" s="150">
        <f t="shared" si="14"/>
        <v>0</v>
      </c>
      <c r="BF106" s="150">
        <f t="shared" si="15"/>
        <v>0</v>
      </c>
      <c r="BG106" s="150">
        <f t="shared" si="16"/>
        <v>0</v>
      </c>
      <c r="BH106" s="150">
        <f t="shared" si="17"/>
        <v>0</v>
      </c>
      <c r="BI106" s="150">
        <f t="shared" si="18"/>
        <v>0</v>
      </c>
      <c r="BJ106" s="17" t="s">
        <v>78</v>
      </c>
      <c r="BK106" s="150">
        <f t="shared" si="19"/>
        <v>0</v>
      </c>
      <c r="BL106" s="17" t="s">
        <v>164</v>
      </c>
      <c r="BM106" s="149" t="s">
        <v>397</v>
      </c>
    </row>
    <row r="107" spans="1:65" s="12" customFormat="1" ht="25.9" customHeight="1" x14ac:dyDescent="0.2">
      <c r="B107" s="124"/>
      <c r="D107" s="125" t="s">
        <v>69</v>
      </c>
      <c r="E107" s="126" t="s">
        <v>2111</v>
      </c>
      <c r="F107" s="126" t="s">
        <v>2111</v>
      </c>
      <c r="I107" s="127"/>
      <c r="J107" s="128">
        <f>BK107</f>
        <v>0</v>
      </c>
      <c r="L107" s="124"/>
      <c r="M107" s="129"/>
      <c r="N107" s="130"/>
      <c r="O107" s="130"/>
      <c r="P107" s="131">
        <f>SUM(P108:P222)</f>
        <v>0</v>
      </c>
      <c r="Q107" s="130"/>
      <c r="R107" s="131">
        <f>SUM(R108:R222)</f>
        <v>0</v>
      </c>
      <c r="S107" s="130"/>
      <c r="T107" s="132">
        <f>SUM(T108:T222)</f>
        <v>0</v>
      </c>
      <c r="AR107" s="125" t="s">
        <v>78</v>
      </c>
      <c r="AT107" s="133" t="s">
        <v>69</v>
      </c>
      <c r="AU107" s="133" t="s">
        <v>70</v>
      </c>
      <c r="AY107" s="125" t="s">
        <v>157</v>
      </c>
      <c r="BK107" s="134">
        <f>SUM(BK108:BK222)</f>
        <v>0</v>
      </c>
    </row>
    <row r="108" spans="1:65" s="2" customFormat="1" ht="24.2" customHeight="1" x14ac:dyDescent="0.2">
      <c r="A108" s="32"/>
      <c r="B108" s="137"/>
      <c r="C108" s="138" t="s">
        <v>8</v>
      </c>
      <c r="D108" s="138" t="s">
        <v>159</v>
      </c>
      <c r="E108" s="139" t="s">
        <v>2112</v>
      </c>
      <c r="F108" s="140" t="s">
        <v>2113</v>
      </c>
      <c r="G108" s="141" t="s">
        <v>777</v>
      </c>
      <c r="H108" s="142">
        <v>1</v>
      </c>
      <c r="I108" s="143"/>
      <c r="J108" s="144">
        <f t="shared" ref="J108:J139" si="20">ROUND(I108*H108,2)</f>
        <v>0</v>
      </c>
      <c r="K108" s="140" t="s">
        <v>3</v>
      </c>
      <c r="L108" s="33"/>
      <c r="M108" s="145" t="s">
        <v>3</v>
      </c>
      <c r="N108" s="146" t="s">
        <v>41</v>
      </c>
      <c r="O108" s="53"/>
      <c r="P108" s="147">
        <f t="shared" ref="P108:P139" si="21">O108*H108</f>
        <v>0</v>
      </c>
      <c r="Q108" s="147">
        <v>0</v>
      </c>
      <c r="R108" s="147">
        <f t="shared" ref="R108:R139" si="22">Q108*H108</f>
        <v>0</v>
      </c>
      <c r="S108" s="147">
        <v>0</v>
      </c>
      <c r="T108" s="148">
        <f t="shared" ref="T108:T139" si="23">S108*H108</f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164</v>
      </c>
      <c r="AT108" s="149" t="s">
        <v>159</v>
      </c>
      <c r="AU108" s="149" t="s">
        <v>78</v>
      </c>
      <c r="AY108" s="17" t="s">
        <v>157</v>
      </c>
      <c r="BE108" s="150">
        <f t="shared" ref="BE108:BE139" si="24">IF(N108="základní",J108,0)</f>
        <v>0</v>
      </c>
      <c r="BF108" s="150">
        <f t="shared" ref="BF108:BF139" si="25">IF(N108="snížená",J108,0)</f>
        <v>0</v>
      </c>
      <c r="BG108" s="150">
        <f t="shared" ref="BG108:BG139" si="26">IF(N108="zákl. přenesená",J108,0)</f>
        <v>0</v>
      </c>
      <c r="BH108" s="150">
        <f t="shared" ref="BH108:BH139" si="27">IF(N108="sníž. přenesená",J108,0)</f>
        <v>0</v>
      </c>
      <c r="BI108" s="150">
        <f t="shared" ref="BI108:BI139" si="28">IF(N108="nulová",J108,0)</f>
        <v>0</v>
      </c>
      <c r="BJ108" s="17" t="s">
        <v>78</v>
      </c>
      <c r="BK108" s="150">
        <f t="shared" ref="BK108:BK139" si="29">ROUND(I108*H108,2)</f>
        <v>0</v>
      </c>
      <c r="BL108" s="17" t="s">
        <v>164</v>
      </c>
      <c r="BM108" s="149" t="s">
        <v>408</v>
      </c>
    </row>
    <row r="109" spans="1:65" s="2" customFormat="1" ht="24.2" customHeight="1" x14ac:dyDescent="0.2">
      <c r="A109" s="32"/>
      <c r="B109" s="137"/>
      <c r="C109" s="138" t="s">
        <v>295</v>
      </c>
      <c r="D109" s="138" t="s">
        <v>159</v>
      </c>
      <c r="E109" s="139" t="s">
        <v>2114</v>
      </c>
      <c r="F109" s="140" t="s">
        <v>2115</v>
      </c>
      <c r="G109" s="141" t="s">
        <v>777</v>
      </c>
      <c r="H109" s="142">
        <v>1</v>
      </c>
      <c r="I109" s="143"/>
      <c r="J109" s="144">
        <f t="shared" si="20"/>
        <v>0</v>
      </c>
      <c r="K109" s="140" t="s">
        <v>3</v>
      </c>
      <c r="L109" s="33"/>
      <c r="M109" s="145" t="s">
        <v>3</v>
      </c>
      <c r="N109" s="146" t="s">
        <v>41</v>
      </c>
      <c r="O109" s="53"/>
      <c r="P109" s="147">
        <f t="shared" si="21"/>
        <v>0</v>
      </c>
      <c r="Q109" s="147">
        <v>0</v>
      </c>
      <c r="R109" s="147">
        <f t="shared" si="22"/>
        <v>0</v>
      </c>
      <c r="S109" s="147">
        <v>0</v>
      </c>
      <c r="T109" s="148">
        <f t="shared" si="2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164</v>
      </c>
      <c r="AT109" s="149" t="s">
        <v>159</v>
      </c>
      <c r="AU109" s="149" t="s">
        <v>78</v>
      </c>
      <c r="AY109" s="17" t="s">
        <v>157</v>
      </c>
      <c r="BE109" s="150">
        <f t="shared" si="24"/>
        <v>0</v>
      </c>
      <c r="BF109" s="150">
        <f t="shared" si="25"/>
        <v>0</v>
      </c>
      <c r="BG109" s="150">
        <f t="shared" si="26"/>
        <v>0</v>
      </c>
      <c r="BH109" s="150">
        <f t="shared" si="27"/>
        <v>0</v>
      </c>
      <c r="BI109" s="150">
        <f t="shared" si="28"/>
        <v>0</v>
      </c>
      <c r="BJ109" s="17" t="s">
        <v>78</v>
      </c>
      <c r="BK109" s="150">
        <f t="shared" si="29"/>
        <v>0</v>
      </c>
      <c r="BL109" s="17" t="s">
        <v>164</v>
      </c>
      <c r="BM109" s="149" t="s">
        <v>420</v>
      </c>
    </row>
    <row r="110" spans="1:65" s="2" customFormat="1" ht="24.2" customHeight="1" x14ac:dyDescent="0.2">
      <c r="A110" s="32"/>
      <c r="B110" s="137"/>
      <c r="C110" s="138" t="s">
        <v>300</v>
      </c>
      <c r="D110" s="138" t="s">
        <v>159</v>
      </c>
      <c r="E110" s="139" t="s">
        <v>2116</v>
      </c>
      <c r="F110" s="140" t="s">
        <v>2115</v>
      </c>
      <c r="G110" s="141" t="s">
        <v>777</v>
      </c>
      <c r="H110" s="142">
        <v>1</v>
      </c>
      <c r="I110" s="143"/>
      <c r="J110" s="144">
        <f t="shared" si="20"/>
        <v>0</v>
      </c>
      <c r="K110" s="140" t="s">
        <v>3</v>
      </c>
      <c r="L110" s="33"/>
      <c r="M110" s="145" t="s">
        <v>3</v>
      </c>
      <c r="N110" s="146" t="s">
        <v>41</v>
      </c>
      <c r="O110" s="53"/>
      <c r="P110" s="147">
        <f t="shared" si="21"/>
        <v>0</v>
      </c>
      <c r="Q110" s="147">
        <v>0</v>
      </c>
      <c r="R110" s="147">
        <f t="shared" si="22"/>
        <v>0</v>
      </c>
      <c r="S110" s="147">
        <v>0</v>
      </c>
      <c r="T110" s="148">
        <f t="shared" si="2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164</v>
      </c>
      <c r="AT110" s="149" t="s">
        <v>159</v>
      </c>
      <c r="AU110" s="149" t="s">
        <v>78</v>
      </c>
      <c r="AY110" s="17" t="s">
        <v>157</v>
      </c>
      <c r="BE110" s="150">
        <f t="shared" si="24"/>
        <v>0</v>
      </c>
      <c r="BF110" s="150">
        <f t="shared" si="25"/>
        <v>0</v>
      </c>
      <c r="BG110" s="150">
        <f t="shared" si="26"/>
        <v>0</v>
      </c>
      <c r="BH110" s="150">
        <f t="shared" si="27"/>
        <v>0</v>
      </c>
      <c r="BI110" s="150">
        <f t="shared" si="28"/>
        <v>0</v>
      </c>
      <c r="BJ110" s="17" t="s">
        <v>78</v>
      </c>
      <c r="BK110" s="150">
        <f t="shared" si="29"/>
        <v>0</v>
      </c>
      <c r="BL110" s="17" t="s">
        <v>164</v>
      </c>
      <c r="BM110" s="149" t="s">
        <v>436</v>
      </c>
    </row>
    <row r="111" spans="1:65" s="2" customFormat="1" ht="24.2" customHeight="1" x14ac:dyDescent="0.2">
      <c r="A111" s="32"/>
      <c r="B111" s="137"/>
      <c r="C111" s="138" t="s">
        <v>306</v>
      </c>
      <c r="D111" s="138" t="s">
        <v>159</v>
      </c>
      <c r="E111" s="139" t="s">
        <v>2117</v>
      </c>
      <c r="F111" s="140" t="s">
        <v>2115</v>
      </c>
      <c r="G111" s="141" t="s">
        <v>777</v>
      </c>
      <c r="H111" s="142">
        <v>1</v>
      </c>
      <c r="I111" s="143"/>
      <c r="J111" s="144">
        <f t="shared" si="20"/>
        <v>0</v>
      </c>
      <c r="K111" s="140" t="s">
        <v>3</v>
      </c>
      <c r="L111" s="33"/>
      <c r="M111" s="145" t="s">
        <v>3</v>
      </c>
      <c r="N111" s="146" t="s">
        <v>41</v>
      </c>
      <c r="O111" s="53"/>
      <c r="P111" s="147">
        <f t="shared" si="21"/>
        <v>0</v>
      </c>
      <c r="Q111" s="147">
        <v>0</v>
      </c>
      <c r="R111" s="147">
        <f t="shared" si="22"/>
        <v>0</v>
      </c>
      <c r="S111" s="147">
        <v>0</v>
      </c>
      <c r="T111" s="148">
        <f t="shared" si="2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164</v>
      </c>
      <c r="AT111" s="149" t="s">
        <v>159</v>
      </c>
      <c r="AU111" s="149" t="s">
        <v>78</v>
      </c>
      <c r="AY111" s="17" t="s">
        <v>157</v>
      </c>
      <c r="BE111" s="150">
        <f t="shared" si="24"/>
        <v>0</v>
      </c>
      <c r="BF111" s="150">
        <f t="shared" si="25"/>
        <v>0</v>
      </c>
      <c r="BG111" s="150">
        <f t="shared" si="26"/>
        <v>0</v>
      </c>
      <c r="BH111" s="150">
        <f t="shared" si="27"/>
        <v>0</v>
      </c>
      <c r="BI111" s="150">
        <f t="shared" si="28"/>
        <v>0</v>
      </c>
      <c r="BJ111" s="17" t="s">
        <v>78</v>
      </c>
      <c r="BK111" s="150">
        <f t="shared" si="29"/>
        <v>0</v>
      </c>
      <c r="BL111" s="17" t="s">
        <v>164</v>
      </c>
      <c r="BM111" s="149" t="s">
        <v>453</v>
      </c>
    </row>
    <row r="112" spans="1:65" s="2" customFormat="1" ht="24.2" customHeight="1" x14ac:dyDescent="0.2">
      <c r="A112" s="32"/>
      <c r="B112" s="137"/>
      <c r="C112" s="138" t="s">
        <v>312</v>
      </c>
      <c r="D112" s="138" t="s">
        <v>159</v>
      </c>
      <c r="E112" s="139" t="s">
        <v>2118</v>
      </c>
      <c r="F112" s="140" t="s">
        <v>2115</v>
      </c>
      <c r="G112" s="141" t="s">
        <v>777</v>
      </c>
      <c r="H112" s="142">
        <v>1</v>
      </c>
      <c r="I112" s="143"/>
      <c r="J112" s="144">
        <f t="shared" si="20"/>
        <v>0</v>
      </c>
      <c r="K112" s="140" t="s">
        <v>3</v>
      </c>
      <c r="L112" s="33"/>
      <c r="M112" s="145" t="s">
        <v>3</v>
      </c>
      <c r="N112" s="146" t="s">
        <v>41</v>
      </c>
      <c r="O112" s="53"/>
      <c r="P112" s="147">
        <f t="shared" si="21"/>
        <v>0</v>
      </c>
      <c r="Q112" s="147">
        <v>0</v>
      </c>
      <c r="R112" s="147">
        <f t="shared" si="22"/>
        <v>0</v>
      </c>
      <c r="S112" s="147">
        <v>0</v>
      </c>
      <c r="T112" s="148">
        <f t="shared" si="2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164</v>
      </c>
      <c r="AT112" s="149" t="s">
        <v>159</v>
      </c>
      <c r="AU112" s="149" t="s">
        <v>78</v>
      </c>
      <c r="AY112" s="17" t="s">
        <v>157</v>
      </c>
      <c r="BE112" s="150">
        <f t="shared" si="24"/>
        <v>0</v>
      </c>
      <c r="BF112" s="150">
        <f t="shared" si="25"/>
        <v>0</v>
      </c>
      <c r="BG112" s="150">
        <f t="shared" si="26"/>
        <v>0</v>
      </c>
      <c r="BH112" s="150">
        <f t="shared" si="27"/>
        <v>0</v>
      </c>
      <c r="BI112" s="150">
        <f t="shared" si="28"/>
        <v>0</v>
      </c>
      <c r="BJ112" s="17" t="s">
        <v>78</v>
      </c>
      <c r="BK112" s="150">
        <f t="shared" si="29"/>
        <v>0</v>
      </c>
      <c r="BL112" s="17" t="s">
        <v>164</v>
      </c>
      <c r="BM112" s="149" t="s">
        <v>471</v>
      </c>
    </row>
    <row r="113" spans="1:65" s="2" customFormat="1" ht="24.2" customHeight="1" x14ac:dyDescent="0.2">
      <c r="A113" s="32"/>
      <c r="B113" s="137"/>
      <c r="C113" s="138" t="s">
        <v>317</v>
      </c>
      <c r="D113" s="138" t="s">
        <v>159</v>
      </c>
      <c r="E113" s="139" t="s">
        <v>2119</v>
      </c>
      <c r="F113" s="140" t="s">
        <v>2115</v>
      </c>
      <c r="G113" s="141" t="s">
        <v>777</v>
      </c>
      <c r="H113" s="142">
        <v>1</v>
      </c>
      <c r="I113" s="143"/>
      <c r="J113" s="144">
        <f t="shared" si="20"/>
        <v>0</v>
      </c>
      <c r="K113" s="140" t="s">
        <v>3</v>
      </c>
      <c r="L113" s="33"/>
      <c r="M113" s="145" t="s">
        <v>3</v>
      </c>
      <c r="N113" s="146" t="s">
        <v>41</v>
      </c>
      <c r="O113" s="53"/>
      <c r="P113" s="147">
        <f t="shared" si="21"/>
        <v>0</v>
      </c>
      <c r="Q113" s="147">
        <v>0</v>
      </c>
      <c r="R113" s="147">
        <f t="shared" si="22"/>
        <v>0</v>
      </c>
      <c r="S113" s="147">
        <v>0</v>
      </c>
      <c r="T113" s="148">
        <f t="shared" si="2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164</v>
      </c>
      <c r="AT113" s="149" t="s">
        <v>159</v>
      </c>
      <c r="AU113" s="149" t="s">
        <v>78</v>
      </c>
      <c r="AY113" s="17" t="s">
        <v>157</v>
      </c>
      <c r="BE113" s="150">
        <f t="shared" si="24"/>
        <v>0</v>
      </c>
      <c r="BF113" s="150">
        <f t="shared" si="25"/>
        <v>0</v>
      </c>
      <c r="BG113" s="150">
        <f t="shared" si="26"/>
        <v>0</v>
      </c>
      <c r="BH113" s="150">
        <f t="shared" si="27"/>
        <v>0</v>
      </c>
      <c r="BI113" s="150">
        <f t="shared" si="28"/>
        <v>0</v>
      </c>
      <c r="BJ113" s="17" t="s">
        <v>78</v>
      </c>
      <c r="BK113" s="150">
        <f t="shared" si="29"/>
        <v>0</v>
      </c>
      <c r="BL113" s="17" t="s">
        <v>164</v>
      </c>
      <c r="BM113" s="149" t="s">
        <v>482</v>
      </c>
    </row>
    <row r="114" spans="1:65" s="2" customFormat="1" ht="24.2" customHeight="1" x14ac:dyDescent="0.2">
      <c r="A114" s="32"/>
      <c r="B114" s="137"/>
      <c r="C114" s="138" t="s">
        <v>323</v>
      </c>
      <c r="D114" s="138" t="s">
        <v>159</v>
      </c>
      <c r="E114" s="139" t="s">
        <v>2120</v>
      </c>
      <c r="F114" s="140" t="s">
        <v>2115</v>
      </c>
      <c r="G114" s="141" t="s">
        <v>777</v>
      </c>
      <c r="H114" s="142">
        <v>1</v>
      </c>
      <c r="I114" s="143"/>
      <c r="J114" s="144">
        <f t="shared" si="20"/>
        <v>0</v>
      </c>
      <c r="K114" s="140" t="s">
        <v>3</v>
      </c>
      <c r="L114" s="33"/>
      <c r="M114" s="145" t="s">
        <v>3</v>
      </c>
      <c r="N114" s="146" t="s">
        <v>41</v>
      </c>
      <c r="O114" s="53"/>
      <c r="P114" s="147">
        <f t="shared" si="21"/>
        <v>0</v>
      </c>
      <c r="Q114" s="147">
        <v>0</v>
      </c>
      <c r="R114" s="147">
        <f t="shared" si="22"/>
        <v>0</v>
      </c>
      <c r="S114" s="147">
        <v>0</v>
      </c>
      <c r="T114" s="148">
        <f t="shared" si="2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164</v>
      </c>
      <c r="AT114" s="149" t="s">
        <v>159</v>
      </c>
      <c r="AU114" s="149" t="s">
        <v>78</v>
      </c>
      <c r="AY114" s="17" t="s">
        <v>157</v>
      </c>
      <c r="BE114" s="150">
        <f t="shared" si="24"/>
        <v>0</v>
      </c>
      <c r="BF114" s="150">
        <f t="shared" si="25"/>
        <v>0</v>
      </c>
      <c r="BG114" s="150">
        <f t="shared" si="26"/>
        <v>0</v>
      </c>
      <c r="BH114" s="150">
        <f t="shared" si="27"/>
        <v>0</v>
      </c>
      <c r="BI114" s="150">
        <f t="shared" si="28"/>
        <v>0</v>
      </c>
      <c r="BJ114" s="17" t="s">
        <v>78</v>
      </c>
      <c r="BK114" s="150">
        <f t="shared" si="29"/>
        <v>0</v>
      </c>
      <c r="BL114" s="17" t="s">
        <v>164</v>
      </c>
      <c r="BM114" s="149" t="s">
        <v>492</v>
      </c>
    </row>
    <row r="115" spans="1:65" s="2" customFormat="1" ht="24.2" customHeight="1" x14ac:dyDescent="0.2">
      <c r="A115" s="32"/>
      <c r="B115" s="137"/>
      <c r="C115" s="138" t="s">
        <v>328</v>
      </c>
      <c r="D115" s="138" t="s">
        <v>159</v>
      </c>
      <c r="E115" s="139" t="s">
        <v>2121</v>
      </c>
      <c r="F115" s="140" t="s">
        <v>2115</v>
      </c>
      <c r="G115" s="141" t="s">
        <v>777</v>
      </c>
      <c r="H115" s="142">
        <v>1</v>
      </c>
      <c r="I115" s="143"/>
      <c r="J115" s="144">
        <f t="shared" si="20"/>
        <v>0</v>
      </c>
      <c r="K115" s="140" t="s">
        <v>3</v>
      </c>
      <c r="L115" s="33"/>
      <c r="M115" s="145" t="s">
        <v>3</v>
      </c>
      <c r="N115" s="146" t="s">
        <v>41</v>
      </c>
      <c r="O115" s="53"/>
      <c r="P115" s="147">
        <f t="shared" si="21"/>
        <v>0</v>
      </c>
      <c r="Q115" s="147">
        <v>0</v>
      </c>
      <c r="R115" s="147">
        <f t="shared" si="22"/>
        <v>0</v>
      </c>
      <c r="S115" s="147">
        <v>0</v>
      </c>
      <c r="T115" s="148">
        <f t="shared" si="2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164</v>
      </c>
      <c r="AT115" s="149" t="s">
        <v>159</v>
      </c>
      <c r="AU115" s="149" t="s">
        <v>78</v>
      </c>
      <c r="AY115" s="17" t="s">
        <v>157</v>
      </c>
      <c r="BE115" s="150">
        <f t="shared" si="24"/>
        <v>0</v>
      </c>
      <c r="BF115" s="150">
        <f t="shared" si="25"/>
        <v>0</v>
      </c>
      <c r="BG115" s="150">
        <f t="shared" si="26"/>
        <v>0</v>
      </c>
      <c r="BH115" s="150">
        <f t="shared" si="27"/>
        <v>0</v>
      </c>
      <c r="BI115" s="150">
        <f t="shared" si="28"/>
        <v>0</v>
      </c>
      <c r="BJ115" s="17" t="s">
        <v>78</v>
      </c>
      <c r="BK115" s="150">
        <f t="shared" si="29"/>
        <v>0</v>
      </c>
      <c r="BL115" s="17" t="s">
        <v>164</v>
      </c>
      <c r="BM115" s="149" t="s">
        <v>504</v>
      </c>
    </row>
    <row r="116" spans="1:65" s="2" customFormat="1" ht="24.2" customHeight="1" x14ac:dyDescent="0.2">
      <c r="A116" s="32"/>
      <c r="B116" s="137"/>
      <c r="C116" s="138" t="s">
        <v>334</v>
      </c>
      <c r="D116" s="138" t="s">
        <v>159</v>
      </c>
      <c r="E116" s="139" t="s">
        <v>2122</v>
      </c>
      <c r="F116" s="140" t="s">
        <v>2115</v>
      </c>
      <c r="G116" s="141" t="s">
        <v>777</v>
      </c>
      <c r="H116" s="142">
        <v>1</v>
      </c>
      <c r="I116" s="143"/>
      <c r="J116" s="144">
        <f t="shared" si="20"/>
        <v>0</v>
      </c>
      <c r="K116" s="140" t="s">
        <v>3</v>
      </c>
      <c r="L116" s="33"/>
      <c r="M116" s="145" t="s">
        <v>3</v>
      </c>
      <c r="N116" s="146" t="s">
        <v>41</v>
      </c>
      <c r="O116" s="53"/>
      <c r="P116" s="147">
        <f t="shared" si="21"/>
        <v>0</v>
      </c>
      <c r="Q116" s="147">
        <v>0</v>
      </c>
      <c r="R116" s="147">
        <f t="shared" si="22"/>
        <v>0</v>
      </c>
      <c r="S116" s="147">
        <v>0</v>
      </c>
      <c r="T116" s="148">
        <f t="shared" si="23"/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164</v>
      </c>
      <c r="AT116" s="149" t="s">
        <v>159</v>
      </c>
      <c r="AU116" s="149" t="s">
        <v>78</v>
      </c>
      <c r="AY116" s="17" t="s">
        <v>157</v>
      </c>
      <c r="BE116" s="150">
        <f t="shared" si="24"/>
        <v>0</v>
      </c>
      <c r="BF116" s="150">
        <f t="shared" si="25"/>
        <v>0</v>
      </c>
      <c r="BG116" s="150">
        <f t="shared" si="26"/>
        <v>0</v>
      </c>
      <c r="BH116" s="150">
        <f t="shared" si="27"/>
        <v>0</v>
      </c>
      <c r="BI116" s="150">
        <f t="shared" si="28"/>
        <v>0</v>
      </c>
      <c r="BJ116" s="17" t="s">
        <v>78</v>
      </c>
      <c r="BK116" s="150">
        <f t="shared" si="29"/>
        <v>0</v>
      </c>
      <c r="BL116" s="17" t="s">
        <v>164</v>
      </c>
      <c r="BM116" s="149" t="s">
        <v>516</v>
      </c>
    </row>
    <row r="117" spans="1:65" s="2" customFormat="1" ht="24.2" customHeight="1" x14ac:dyDescent="0.2">
      <c r="A117" s="32"/>
      <c r="B117" s="137"/>
      <c r="C117" s="138" t="s">
        <v>338</v>
      </c>
      <c r="D117" s="138" t="s">
        <v>159</v>
      </c>
      <c r="E117" s="139" t="s">
        <v>2123</v>
      </c>
      <c r="F117" s="140" t="s">
        <v>2115</v>
      </c>
      <c r="G117" s="141" t="s">
        <v>777</v>
      </c>
      <c r="H117" s="142">
        <v>1</v>
      </c>
      <c r="I117" s="143"/>
      <c r="J117" s="144">
        <f t="shared" si="20"/>
        <v>0</v>
      </c>
      <c r="K117" s="140" t="s">
        <v>3</v>
      </c>
      <c r="L117" s="33"/>
      <c r="M117" s="145" t="s">
        <v>3</v>
      </c>
      <c r="N117" s="146" t="s">
        <v>41</v>
      </c>
      <c r="O117" s="53"/>
      <c r="P117" s="147">
        <f t="shared" si="21"/>
        <v>0</v>
      </c>
      <c r="Q117" s="147">
        <v>0</v>
      </c>
      <c r="R117" s="147">
        <f t="shared" si="22"/>
        <v>0</v>
      </c>
      <c r="S117" s="147">
        <v>0</v>
      </c>
      <c r="T117" s="148">
        <f t="shared" si="2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164</v>
      </c>
      <c r="AT117" s="149" t="s">
        <v>159</v>
      </c>
      <c r="AU117" s="149" t="s">
        <v>78</v>
      </c>
      <c r="AY117" s="17" t="s">
        <v>157</v>
      </c>
      <c r="BE117" s="150">
        <f t="shared" si="24"/>
        <v>0</v>
      </c>
      <c r="BF117" s="150">
        <f t="shared" si="25"/>
        <v>0</v>
      </c>
      <c r="BG117" s="150">
        <f t="shared" si="26"/>
        <v>0</v>
      </c>
      <c r="BH117" s="150">
        <f t="shared" si="27"/>
        <v>0</v>
      </c>
      <c r="BI117" s="150">
        <f t="shared" si="28"/>
        <v>0</v>
      </c>
      <c r="BJ117" s="17" t="s">
        <v>78</v>
      </c>
      <c r="BK117" s="150">
        <f t="shared" si="29"/>
        <v>0</v>
      </c>
      <c r="BL117" s="17" t="s">
        <v>164</v>
      </c>
      <c r="BM117" s="149" t="s">
        <v>526</v>
      </c>
    </row>
    <row r="118" spans="1:65" s="2" customFormat="1" ht="24.2" customHeight="1" x14ac:dyDescent="0.2">
      <c r="A118" s="32"/>
      <c r="B118" s="137"/>
      <c r="C118" s="138" t="s">
        <v>344</v>
      </c>
      <c r="D118" s="138" t="s">
        <v>159</v>
      </c>
      <c r="E118" s="139" t="s">
        <v>2124</v>
      </c>
      <c r="F118" s="140" t="s">
        <v>2115</v>
      </c>
      <c r="G118" s="141" t="s">
        <v>777</v>
      </c>
      <c r="H118" s="142">
        <v>1</v>
      </c>
      <c r="I118" s="143"/>
      <c r="J118" s="144">
        <f t="shared" si="20"/>
        <v>0</v>
      </c>
      <c r="K118" s="140" t="s">
        <v>3</v>
      </c>
      <c r="L118" s="33"/>
      <c r="M118" s="145" t="s">
        <v>3</v>
      </c>
      <c r="N118" s="146" t="s">
        <v>41</v>
      </c>
      <c r="O118" s="53"/>
      <c r="P118" s="147">
        <f t="shared" si="21"/>
        <v>0</v>
      </c>
      <c r="Q118" s="147">
        <v>0</v>
      </c>
      <c r="R118" s="147">
        <f t="shared" si="22"/>
        <v>0</v>
      </c>
      <c r="S118" s="147">
        <v>0</v>
      </c>
      <c r="T118" s="148">
        <f t="shared" si="23"/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164</v>
      </c>
      <c r="AT118" s="149" t="s">
        <v>159</v>
      </c>
      <c r="AU118" s="149" t="s">
        <v>78</v>
      </c>
      <c r="AY118" s="17" t="s">
        <v>157</v>
      </c>
      <c r="BE118" s="150">
        <f t="shared" si="24"/>
        <v>0</v>
      </c>
      <c r="BF118" s="150">
        <f t="shared" si="25"/>
        <v>0</v>
      </c>
      <c r="BG118" s="150">
        <f t="shared" si="26"/>
        <v>0</v>
      </c>
      <c r="BH118" s="150">
        <f t="shared" si="27"/>
        <v>0</v>
      </c>
      <c r="BI118" s="150">
        <f t="shared" si="28"/>
        <v>0</v>
      </c>
      <c r="BJ118" s="17" t="s">
        <v>78</v>
      </c>
      <c r="BK118" s="150">
        <f t="shared" si="29"/>
        <v>0</v>
      </c>
      <c r="BL118" s="17" t="s">
        <v>164</v>
      </c>
      <c r="BM118" s="149" t="s">
        <v>537</v>
      </c>
    </row>
    <row r="119" spans="1:65" s="2" customFormat="1" ht="24.2" customHeight="1" x14ac:dyDescent="0.2">
      <c r="A119" s="32"/>
      <c r="B119" s="137"/>
      <c r="C119" s="138" t="s">
        <v>349</v>
      </c>
      <c r="D119" s="138" t="s">
        <v>159</v>
      </c>
      <c r="E119" s="139" t="s">
        <v>2125</v>
      </c>
      <c r="F119" s="140" t="s">
        <v>2115</v>
      </c>
      <c r="G119" s="141" t="s">
        <v>777</v>
      </c>
      <c r="H119" s="142">
        <v>1</v>
      </c>
      <c r="I119" s="143"/>
      <c r="J119" s="144">
        <f t="shared" si="20"/>
        <v>0</v>
      </c>
      <c r="K119" s="140" t="s">
        <v>3</v>
      </c>
      <c r="L119" s="33"/>
      <c r="M119" s="145" t="s">
        <v>3</v>
      </c>
      <c r="N119" s="146" t="s">
        <v>41</v>
      </c>
      <c r="O119" s="53"/>
      <c r="P119" s="147">
        <f t="shared" si="21"/>
        <v>0</v>
      </c>
      <c r="Q119" s="147">
        <v>0</v>
      </c>
      <c r="R119" s="147">
        <f t="shared" si="22"/>
        <v>0</v>
      </c>
      <c r="S119" s="147">
        <v>0</v>
      </c>
      <c r="T119" s="148">
        <f t="shared" si="23"/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164</v>
      </c>
      <c r="AT119" s="149" t="s">
        <v>159</v>
      </c>
      <c r="AU119" s="149" t="s">
        <v>78</v>
      </c>
      <c r="AY119" s="17" t="s">
        <v>157</v>
      </c>
      <c r="BE119" s="150">
        <f t="shared" si="24"/>
        <v>0</v>
      </c>
      <c r="BF119" s="150">
        <f t="shared" si="25"/>
        <v>0</v>
      </c>
      <c r="BG119" s="150">
        <f t="shared" si="26"/>
        <v>0</v>
      </c>
      <c r="BH119" s="150">
        <f t="shared" si="27"/>
        <v>0</v>
      </c>
      <c r="BI119" s="150">
        <f t="shared" si="28"/>
        <v>0</v>
      </c>
      <c r="BJ119" s="17" t="s">
        <v>78</v>
      </c>
      <c r="BK119" s="150">
        <f t="shared" si="29"/>
        <v>0</v>
      </c>
      <c r="BL119" s="17" t="s">
        <v>164</v>
      </c>
      <c r="BM119" s="149" t="s">
        <v>414</v>
      </c>
    </row>
    <row r="120" spans="1:65" s="2" customFormat="1" ht="24.2" customHeight="1" x14ac:dyDescent="0.2">
      <c r="A120" s="32"/>
      <c r="B120" s="137"/>
      <c r="C120" s="138" t="s">
        <v>356</v>
      </c>
      <c r="D120" s="138" t="s">
        <v>159</v>
      </c>
      <c r="E120" s="139" t="s">
        <v>2126</v>
      </c>
      <c r="F120" s="140" t="s">
        <v>2115</v>
      </c>
      <c r="G120" s="141" t="s">
        <v>777</v>
      </c>
      <c r="H120" s="142">
        <v>1</v>
      </c>
      <c r="I120" s="143"/>
      <c r="J120" s="144">
        <f t="shared" si="20"/>
        <v>0</v>
      </c>
      <c r="K120" s="140" t="s">
        <v>3</v>
      </c>
      <c r="L120" s="33"/>
      <c r="M120" s="145" t="s">
        <v>3</v>
      </c>
      <c r="N120" s="146" t="s">
        <v>41</v>
      </c>
      <c r="O120" s="53"/>
      <c r="P120" s="147">
        <f t="shared" si="21"/>
        <v>0</v>
      </c>
      <c r="Q120" s="147">
        <v>0</v>
      </c>
      <c r="R120" s="147">
        <f t="shared" si="22"/>
        <v>0</v>
      </c>
      <c r="S120" s="147">
        <v>0</v>
      </c>
      <c r="T120" s="148">
        <f t="shared" si="23"/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164</v>
      </c>
      <c r="AT120" s="149" t="s">
        <v>159</v>
      </c>
      <c r="AU120" s="149" t="s">
        <v>78</v>
      </c>
      <c r="AY120" s="17" t="s">
        <v>157</v>
      </c>
      <c r="BE120" s="150">
        <f t="shared" si="24"/>
        <v>0</v>
      </c>
      <c r="BF120" s="150">
        <f t="shared" si="25"/>
        <v>0</v>
      </c>
      <c r="BG120" s="150">
        <f t="shared" si="26"/>
        <v>0</v>
      </c>
      <c r="BH120" s="150">
        <f t="shared" si="27"/>
        <v>0</v>
      </c>
      <c r="BI120" s="150">
        <f t="shared" si="28"/>
        <v>0</v>
      </c>
      <c r="BJ120" s="17" t="s">
        <v>78</v>
      </c>
      <c r="BK120" s="150">
        <f t="shared" si="29"/>
        <v>0</v>
      </c>
      <c r="BL120" s="17" t="s">
        <v>164</v>
      </c>
      <c r="BM120" s="149" t="s">
        <v>560</v>
      </c>
    </row>
    <row r="121" spans="1:65" s="2" customFormat="1" ht="24.2" customHeight="1" x14ac:dyDescent="0.2">
      <c r="A121" s="32"/>
      <c r="B121" s="137"/>
      <c r="C121" s="138" t="s">
        <v>362</v>
      </c>
      <c r="D121" s="138" t="s">
        <v>159</v>
      </c>
      <c r="E121" s="139" t="s">
        <v>2127</v>
      </c>
      <c r="F121" s="140" t="s">
        <v>2113</v>
      </c>
      <c r="G121" s="141" t="s">
        <v>777</v>
      </c>
      <c r="H121" s="142">
        <v>1</v>
      </c>
      <c r="I121" s="143"/>
      <c r="J121" s="144">
        <f t="shared" si="20"/>
        <v>0</v>
      </c>
      <c r="K121" s="140" t="s">
        <v>3</v>
      </c>
      <c r="L121" s="33"/>
      <c r="M121" s="145" t="s">
        <v>3</v>
      </c>
      <c r="N121" s="146" t="s">
        <v>41</v>
      </c>
      <c r="O121" s="53"/>
      <c r="P121" s="147">
        <f t="shared" si="21"/>
        <v>0</v>
      </c>
      <c r="Q121" s="147">
        <v>0</v>
      </c>
      <c r="R121" s="147">
        <f t="shared" si="22"/>
        <v>0</v>
      </c>
      <c r="S121" s="147">
        <v>0</v>
      </c>
      <c r="T121" s="148">
        <f t="shared" si="23"/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164</v>
      </c>
      <c r="AT121" s="149" t="s">
        <v>159</v>
      </c>
      <c r="AU121" s="149" t="s">
        <v>78</v>
      </c>
      <c r="AY121" s="17" t="s">
        <v>157</v>
      </c>
      <c r="BE121" s="150">
        <f t="shared" si="24"/>
        <v>0</v>
      </c>
      <c r="BF121" s="150">
        <f t="shared" si="25"/>
        <v>0</v>
      </c>
      <c r="BG121" s="150">
        <f t="shared" si="26"/>
        <v>0</v>
      </c>
      <c r="BH121" s="150">
        <f t="shared" si="27"/>
        <v>0</v>
      </c>
      <c r="BI121" s="150">
        <f t="shared" si="28"/>
        <v>0</v>
      </c>
      <c r="BJ121" s="17" t="s">
        <v>78</v>
      </c>
      <c r="BK121" s="150">
        <f t="shared" si="29"/>
        <v>0</v>
      </c>
      <c r="BL121" s="17" t="s">
        <v>164</v>
      </c>
      <c r="BM121" s="149" t="s">
        <v>572</v>
      </c>
    </row>
    <row r="122" spans="1:65" s="2" customFormat="1" ht="24.2" customHeight="1" x14ac:dyDescent="0.2">
      <c r="A122" s="32"/>
      <c r="B122" s="137"/>
      <c r="C122" s="138" t="s">
        <v>368</v>
      </c>
      <c r="D122" s="138" t="s">
        <v>159</v>
      </c>
      <c r="E122" s="139" t="s">
        <v>2128</v>
      </c>
      <c r="F122" s="140" t="s">
        <v>2115</v>
      </c>
      <c r="G122" s="141" t="s">
        <v>777</v>
      </c>
      <c r="H122" s="142">
        <v>1</v>
      </c>
      <c r="I122" s="143"/>
      <c r="J122" s="144">
        <f t="shared" si="20"/>
        <v>0</v>
      </c>
      <c r="K122" s="140" t="s">
        <v>3</v>
      </c>
      <c r="L122" s="33"/>
      <c r="M122" s="145" t="s">
        <v>3</v>
      </c>
      <c r="N122" s="146" t="s">
        <v>41</v>
      </c>
      <c r="O122" s="53"/>
      <c r="P122" s="147">
        <f t="shared" si="21"/>
        <v>0</v>
      </c>
      <c r="Q122" s="147">
        <v>0</v>
      </c>
      <c r="R122" s="147">
        <f t="shared" si="22"/>
        <v>0</v>
      </c>
      <c r="S122" s="147">
        <v>0</v>
      </c>
      <c r="T122" s="148">
        <f t="shared" si="23"/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164</v>
      </c>
      <c r="AT122" s="149" t="s">
        <v>159</v>
      </c>
      <c r="AU122" s="149" t="s">
        <v>78</v>
      </c>
      <c r="AY122" s="17" t="s">
        <v>157</v>
      </c>
      <c r="BE122" s="150">
        <f t="shared" si="24"/>
        <v>0</v>
      </c>
      <c r="BF122" s="150">
        <f t="shared" si="25"/>
        <v>0</v>
      </c>
      <c r="BG122" s="150">
        <f t="shared" si="26"/>
        <v>0</v>
      </c>
      <c r="BH122" s="150">
        <f t="shared" si="27"/>
        <v>0</v>
      </c>
      <c r="BI122" s="150">
        <f t="shared" si="28"/>
        <v>0</v>
      </c>
      <c r="BJ122" s="17" t="s">
        <v>78</v>
      </c>
      <c r="BK122" s="150">
        <f t="shared" si="29"/>
        <v>0</v>
      </c>
      <c r="BL122" s="17" t="s">
        <v>164</v>
      </c>
      <c r="BM122" s="149" t="s">
        <v>583</v>
      </c>
    </row>
    <row r="123" spans="1:65" s="2" customFormat="1" ht="21.75" customHeight="1" x14ac:dyDescent="0.2">
      <c r="A123" s="32"/>
      <c r="B123" s="137"/>
      <c r="C123" s="138" t="s">
        <v>375</v>
      </c>
      <c r="D123" s="138" t="s">
        <v>159</v>
      </c>
      <c r="E123" s="139" t="s">
        <v>2129</v>
      </c>
      <c r="F123" s="140" t="s">
        <v>2130</v>
      </c>
      <c r="G123" s="141" t="s">
        <v>777</v>
      </c>
      <c r="H123" s="142">
        <v>1</v>
      </c>
      <c r="I123" s="143"/>
      <c r="J123" s="144">
        <f t="shared" si="20"/>
        <v>0</v>
      </c>
      <c r="K123" s="140" t="s">
        <v>3</v>
      </c>
      <c r="L123" s="33"/>
      <c r="M123" s="145" t="s">
        <v>3</v>
      </c>
      <c r="N123" s="146" t="s">
        <v>41</v>
      </c>
      <c r="O123" s="53"/>
      <c r="P123" s="147">
        <f t="shared" si="21"/>
        <v>0</v>
      </c>
      <c r="Q123" s="147">
        <v>0</v>
      </c>
      <c r="R123" s="147">
        <f t="shared" si="22"/>
        <v>0</v>
      </c>
      <c r="S123" s="147">
        <v>0</v>
      </c>
      <c r="T123" s="148">
        <f t="shared" si="23"/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164</v>
      </c>
      <c r="AT123" s="149" t="s">
        <v>159</v>
      </c>
      <c r="AU123" s="149" t="s">
        <v>78</v>
      </c>
      <c r="AY123" s="17" t="s">
        <v>157</v>
      </c>
      <c r="BE123" s="150">
        <f t="shared" si="24"/>
        <v>0</v>
      </c>
      <c r="BF123" s="150">
        <f t="shared" si="25"/>
        <v>0</v>
      </c>
      <c r="BG123" s="150">
        <f t="shared" si="26"/>
        <v>0</v>
      </c>
      <c r="BH123" s="150">
        <f t="shared" si="27"/>
        <v>0</v>
      </c>
      <c r="BI123" s="150">
        <f t="shared" si="28"/>
        <v>0</v>
      </c>
      <c r="BJ123" s="17" t="s">
        <v>78</v>
      </c>
      <c r="BK123" s="150">
        <f t="shared" si="29"/>
        <v>0</v>
      </c>
      <c r="BL123" s="17" t="s">
        <v>164</v>
      </c>
      <c r="BM123" s="149" t="s">
        <v>596</v>
      </c>
    </row>
    <row r="124" spans="1:65" s="2" customFormat="1" ht="21.75" customHeight="1" x14ac:dyDescent="0.2">
      <c r="A124" s="32"/>
      <c r="B124" s="137"/>
      <c r="C124" s="138" t="s">
        <v>382</v>
      </c>
      <c r="D124" s="138" t="s">
        <v>159</v>
      </c>
      <c r="E124" s="139" t="s">
        <v>2131</v>
      </c>
      <c r="F124" s="140" t="s">
        <v>2130</v>
      </c>
      <c r="G124" s="141" t="s">
        <v>777</v>
      </c>
      <c r="H124" s="142">
        <v>1</v>
      </c>
      <c r="I124" s="143"/>
      <c r="J124" s="144">
        <f t="shared" si="20"/>
        <v>0</v>
      </c>
      <c r="K124" s="140" t="s">
        <v>3</v>
      </c>
      <c r="L124" s="33"/>
      <c r="M124" s="145" t="s">
        <v>3</v>
      </c>
      <c r="N124" s="146" t="s">
        <v>41</v>
      </c>
      <c r="O124" s="53"/>
      <c r="P124" s="147">
        <f t="shared" si="21"/>
        <v>0</v>
      </c>
      <c r="Q124" s="147">
        <v>0</v>
      </c>
      <c r="R124" s="147">
        <f t="shared" si="22"/>
        <v>0</v>
      </c>
      <c r="S124" s="147">
        <v>0</v>
      </c>
      <c r="T124" s="148">
        <f t="shared" si="23"/>
        <v>0</v>
      </c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R124" s="149" t="s">
        <v>164</v>
      </c>
      <c r="AT124" s="149" t="s">
        <v>159</v>
      </c>
      <c r="AU124" s="149" t="s">
        <v>78</v>
      </c>
      <c r="AY124" s="17" t="s">
        <v>157</v>
      </c>
      <c r="BE124" s="150">
        <f t="shared" si="24"/>
        <v>0</v>
      </c>
      <c r="BF124" s="150">
        <f t="shared" si="25"/>
        <v>0</v>
      </c>
      <c r="BG124" s="150">
        <f t="shared" si="26"/>
        <v>0</v>
      </c>
      <c r="BH124" s="150">
        <f t="shared" si="27"/>
        <v>0</v>
      </c>
      <c r="BI124" s="150">
        <f t="shared" si="28"/>
        <v>0</v>
      </c>
      <c r="BJ124" s="17" t="s">
        <v>78</v>
      </c>
      <c r="BK124" s="150">
        <f t="shared" si="29"/>
        <v>0</v>
      </c>
      <c r="BL124" s="17" t="s">
        <v>164</v>
      </c>
      <c r="BM124" s="149" t="s">
        <v>607</v>
      </c>
    </row>
    <row r="125" spans="1:65" s="2" customFormat="1" ht="21.75" customHeight="1" x14ac:dyDescent="0.2">
      <c r="A125" s="32"/>
      <c r="B125" s="137"/>
      <c r="C125" s="138" t="s">
        <v>387</v>
      </c>
      <c r="D125" s="138" t="s">
        <v>159</v>
      </c>
      <c r="E125" s="139" t="s">
        <v>2132</v>
      </c>
      <c r="F125" s="140" t="s">
        <v>2130</v>
      </c>
      <c r="G125" s="141" t="s">
        <v>777</v>
      </c>
      <c r="H125" s="142">
        <v>1</v>
      </c>
      <c r="I125" s="143"/>
      <c r="J125" s="144">
        <f t="shared" si="20"/>
        <v>0</v>
      </c>
      <c r="K125" s="140" t="s">
        <v>3</v>
      </c>
      <c r="L125" s="33"/>
      <c r="M125" s="145" t="s">
        <v>3</v>
      </c>
      <c r="N125" s="146" t="s">
        <v>41</v>
      </c>
      <c r="O125" s="53"/>
      <c r="P125" s="147">
        <f t="shared" si="21"/>
        <v>0</v>
      </c>
      <c r="Q125" s="147">
        <v>0</v>
      </c>
      <c r="R125" s="147">
        <f t="shared" si="22"/>
        <v>0</v>
      </c>
      <c r="S125" s="147">
        <v>0</v>
      </c>
      <c r="T125" s="148">
        <f t="shared" si="23"/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164</v>
      </c>
      <c r="AT125" s="149" t="s">
        <v>159</v>
      </c>
      <c r="AU125" s="149" t="s">
        <v>78</v>
      </c>
      <c r="AY125" s="17" t="s">
        <v>157</v>
      </c>
      <c r="BE125" s="150">
        <f t="shared" si="24"/>
        <v>0</v>
      </c>
      <c r="BF125" s="150">
        <f t="shared" si="25"/>
        <v>0</v>
      </c>
      <c r="BG125" s="150">
        <f t="shared" si="26"/>
        <v>0</v>
      </c>
      <c r="BH125" s="150">
        <f t="shared" si="27"/>
        <v>0</v>
      </c>
      <c r="BI125" s="150">
        <f t="shared" si="28"/>
        <v>0</v>
      </c>
      <c r="BJ125" s="17" t="s">
        <v>78</v>
      </c>
      <c r="BK125" s="150">
        <f t="shared" si="29"/>
        <v>0</v>
      </c>
      <c r="BL125" s="17" t="s">
        <v>164</v>
      </c>
      <c r="BM125" s="149" t="s">
        <v>617</v>
      </c>
    </row>
    <row r="126" spans="1:65" s="2" customFormat="1" ht="21.75" customHeight="1" x14ac:dyDescent="0.2">
      <c r="A126" s="32"/>
      <c r="B126" s="137"/>
      <c r="C126" s="138" t="s">
        <v>392</v>
      </c>
      <c r="D126" s="138" t="s">
        <v>159</v>
      </c>
      <c r="E126" s="139" t="s">
        <v>2133</v>
      </c>
      <c r="F126" s="140" t="s">
        <v>2130</v>
      </c>
      <c r="G126" s="141" t="s">
        <v>777</v>
      </c>
      <c r="H126" s="142">
        <v>1</v>
      </c>
      <c r="I126" s="143"/>
      <c r="J126" s="144">
        <f t="shared" si="20"/>
        <v>0</v>
      </c>
      <c r="K126" s="140" t="s">
        <v>3</v>
      </c>
      <c r="L126" s="33"/>
      <c r="M126" s="145" t="s">
        <v>3</v>
      </c>
      <c r="N126" s="146" t="s">
        <v>41</v>
      </c>
      <c r="O126" s="53"/>
      <c r="P126" s="147">
        <f t="shared" si="21"/>
        <v>0</v>
      </c>
      <c r="Q126" s="147">
        <v>0</v>
      </c>
      <c r="R126" s="147">
        <f t="shared" si="22"/>
        <v>0</v>
      </c>
      <c r="S126" s="147">
        <v>0</v>
      </c>
      <c r="T126" s="148">
        <f t="shared" si="23"/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164</v>
      </c>
      <c r="AT126" s="149" t="s">
        <v>159</v>
      </c>
      <c r="AU126" s="149" t="s">
        <v>78</v>
      </c>
      <c r="AY126" s="17" t="s">
        <v>157</v>
      </c>
      <c r="BE126" s="150">
        <f t="shared" si="24"/>
        <v>0</v>
      </c>
      <c r="BF126" s="150">
        <f t="shared" si="25"/>
        <v>0</v>
      </c>
      <c r="BG126" s="150">
        <f t="shared" si="26"/>
        <v>0</v>
      </c>
      <c r="BH126" s="150">
        <f t="shared" si="27"/>
        <v>0</v>
      </c>
      <c r="BI126" s="150">
        <f t="shared" si="28"/>
        <v>0</v>
      </c>
      <c r="BJ126" s="17" t="s">
        <v>78</v>
      </c>
      <c r="BK126" s="150">
        <f t="shared" si="29"/>
        <v>0</v>
      </c>
      <c r="BL126" s="17" t="s">
        <v>164</v>
      </c>
      <c r="BM126" s="149" t="s">
        <v>629</v>
      </c>
    </row>
    <row r="127" spans="1:65" s="2" customFormat="1" ht="24.2" customHeight="1" x14ac:dyDescent="0.2">
      <c r="A127" s="32"/>
      <c r="B127" s="137"/>
      <c r="C127" s="138" t="s">
        <v>397</v>
      </c>
      <c r="D127" s="138" t="s">
        <v>159</v>
      </c>
      <c r="E127" s="139" t="s">
        <v>2134</v>
      </c>
      <c r="F127" s="140" t="s">
        <v>2115</v>
      </c>
      <c r="G127" s="141" t="s">
        <v>777</v>
      </c>
      <c r="H127" s="142">
        <v>1</v>
      </c>
      <c r="I127" s="143"/>
      <c r="J127" s="144">
        <f t="shared" si="20"/>
        <v>0</v>
      </c>
      <c r="K127" s="140" t="s">
        <v>3</v>
      </c>
      <c r="L127" s="33"/>
      <c r="M127" s="145" t="s">
        <v>3</v>
      </c>
      <c r="N127" s="146" t="s">
        <v>41</v>
      </c>
      <c r="O127" s="53"/>
      <c r="P127" s="147">
        <f t="shared" si="21"/>
        <v>0</v>
      </c>
      <c r="Q127" s="147">
        <v>0</v>
      </c>
      <c r="R127" s="147">
        <f t="shared" si="22"/>
        <v>0</v>
      </c>
      <c r="S127" s="147">
        <v>0</v>
      </c>
      <c r="T127" s="148">
        <f t="shared" si="23"/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164</v>
      </c>
      <c r="AT127" s="149" t="s">
        <v>159</v>
      </c>
      <c r="AU127" s="149" t="s">
        <v>78</v>
      </c>
      <c r="AY127" s="17" t="s">
        <v>157</v>
      </c>
      <c r="BE127" s="150">
        <f t="shared" si="24"/>
        <v>0</v>
      </c>
      <c r="BF127" s="150">
        <f t="shared" si="25"/>
        <v>0</v>
      </c>
      <c r="BG127" s="150">
        <f t="shared" si="26"/>
        <v>0</v>
      </c>
      <c r="BH127" s="150">
        <f t="shared" si="27"/>
        <v>0</v>
      </c>
      <c r="BI127" s="150">
        <f t="shared" si="28"/>
        <v>0</v>
      </c>
      <c r="BJ127" s="17" t="s">
        <v>78</v>
      </c>
      <c r="BK127" s="150">
        <f t="shared" si="29"/>
        <v>0</v>
      </c>
      <c r="BL127" s="17" t="s">
        <v>164</v>
      </c>
      <c r="BM127" s="149" t="s">
        <v>639</v>
      </c>
    </row>
    <row r="128" spans="1:65" s="2" customFormat="1" ht="24.2" customHeight="1" x14ac:dyDescent="0.2">
      <c r="A128" s="32"/>
      <c r="B128" s="137"/>
      <c r="C128" s="138" t="s">
        <v>402</v>
      </c>
      <c r="D128" s="138" t="s">
        <v>159</v>
      </c>
      <c r="E128" s="139" t="s">
        <v>2135</v>
      </c>
      <c r="F128" s="140" t="s">
        <v>2115</v>
      </c>
      <c r="G128" s="141" t="s">
        <v>777</v>
      </c>
      <c r="H128" s="142">
        <v>1</v>
      </c>
      <c r="I128" s="143"/>
      <c r="J128" s="144">
        <f t="shared" si="20"/>
        <v>0</v>
      </c>
      <c r="K128" s="140" t="s">
        <v>3</v>
      </c>
      <c r="L128" s="33"/>
      <c r="M128" s="145" t="s">
        <v>3</v>
      </c>
      <c r="N128" s="146" t="s">
        <v>41</v>
      </c>
      <c r="O128" s="53"/>
      <c r="P128" s="147">
        <f t="shared" si="21"/>
        <v>0</v>
      </c>
      <c r="Q128" s="147">
        <v>0</v>
      </c>
      <c r="R128" s="147">
        <f t="shared" si="22"/>
        <v>0</v>
      </c>
      <c r="S128" s="147">
        <v>0</v>
      </c>
      <c r="T128" s="148">
        <f t="shared" si="23"/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164</v>
      </c>
      <c r="AT128" s="149" t="s">
        <v>159</v>
      </c>
      <c r="AU128" s="149" t="s">
        <v>78</v>
      </c>
      <c r="AY128" s="17" t="s">
        <v>157</v>
      </c>
      <c r="BE128" s="150">
        <f t="shared" si="24"/>
        <v>0</v>
      </c>
      <c r="BF128" s="150">
        <f t="shared" si="25"/>
        <v>0</v>
      </c>
      <c r="BG128" s="150">
        <f t="shared" si="26"/>
        <v>0</v>
      </c>
      <c r="BH128" s="150">
        <f t="shared" si="27"/>
        <v>0</v>
      </c>
      <c r="BI128" s="150">
        <f t="shared" si="28"/>
        <v>0</v>
      </c>
      <c r="BJ128" s="17" t="s">
        <v>78</v>
      </c>
      <c r="BK128" s="150">
        <f t="shared" si="29"/>
        <v>0</v>
      </c>
      <c r="BL128" s="17" t="s">
        <v>164</v>
      </c>
      <c r="BM128" s="149" t="s">
        <v>650</v>
      </c>
    </row>
    <row r="129" spans="1:65" s="2" customFormat="1" ht="24.2" customHeight="1" x14ac:dyDescent="0.2">
      <c r="A129" s="32"/>
      <c r="B129" s="137"/>
      <c r="C129" s="138" t="s">
        <v>408</v>
      </c>
      <c r="D129" s="138" t="s">
        <v>159</v>
      </c>
      <c r="E129" s="139" t="s">
        <v>2136</v>
      </c>
      <c r="F129" s="140" t="s">
        <v>2115</v>
      </c>
      <c r="G129" s="141" t="s">
        <v>777</v>
      </c>
      <c r="H129" s="142">
        <v>1</v>
      </c>
      <c r="I129" s="143"/>
      <c r="J129" s="144">
        <f t="shared" si="20"/>
        <v>0</v>
      </c>
      <c r="K129" s="140" t="s">
        <v>3</v>
      </c>
      <c r="L129" s="33"/>
      <c r="M129" s="145" t="s">
        <v>3</v>
      </c>
      <c r="N129" s="146" t="s">
        <v>41</v>
      </c>
      <c r="O129" s="53"/>
      <c r="P129" s="147">
        <f t="shared" si="21"/>
        <v>0</v>
      </c>
      <c r="Q129" s="147">
        <v>0</v>
      </c>
      <c r="R129" s="147">
        <f t="shared" si="22"/>
        <v>0</v>
      </c>
      <c r="S129" s="147">
        <v>0</v>
      </c>
      <c r="T129" s="148">
        <f t="shared" si="23"/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164</v>
      </c>
      <c r="AT129" s="149" t="s">
        <v>159</v>
      </c>
      <c r="AU129" s="149" t="s">
        <v>78</v>
      </c>
      <c r="AY129" s="17" t="s">
        <v>157</v>
      </c>
      <c r="BE129" s="150">
        <f t="shared" si="24"/>
        <v>0</v>
      </c>
      <c r="BF129" s="150">
        <f t="shared" si="25"/>
        <v>0</v>
      </c>
      <c r="BG129" s="150">
        <f t="shared" si="26"/>
        <v>0</v>
      </c>
      <c r="BH129" s="150">
        <f t="shared" si="27"/>
        <v>0</v>
      </c>
      <c r="BI129" s="150">
        <f t="shared" si="28"/>
        <v>0</v>
      </c>
      <c r="BJ129" s="17" t="s">
        <v>78</v>
      </c>
      <c r="BK129" s="150">
        <f t="shared" si="29"/>
        <v>0</v>
      </c>
      <c r="BL129" s="17" t="s">
        <v>164</v>
      </c>
      <c r="BM129" s="149" t="s">
        <v>670</v>
      </c>
    </row>
    <row r="130" spans="1:65" s="2" customFormat="1" ht="24.2" customHeight="1" x14ac:dyDescent="0.2">
      <c r="A130" s="32"/>
      <c r="B130" s="137"/>
      <c r="C130" s="138" t="s">
        <v>415</v>
      </c>
      <c r="D130" s="138" t="s">
        <v>159</v>
      </c>
      <c r="E130" s="139" t="s">
        <v>2137</v>
      </c>
      <c r="F130" s="140" t="s">
        <v>2115</v>
      </c>
      <c r="G130" s="141" t="s">
        <v>777</v>
      </c>
      <c r="H130" s="142">
        <v>1</v>
      </c>
      <c r="I130" s="143"/>
      <c r="J130" s="144">
        <f t="shared" si="20"/>
        <v>0</v>
      </c>
      <c r="K130" s="140" t="s">
        <v>3</v>
      </c>
      <c r="L130" s="33"/>
      <c r="M130" s="145" t="s">
        <v>3</v>
      </c>
      <c r="N130" s="146" t="s">
        <v>41</v>
      </c>
      <c r="O130" s="53"/>
      <c r="P130" s="147">
        <f t="shared" si="21"/>
        <v>0</v>
      </c>
      <c r="Q130" s="147">
        <v>0</v>
      </c>
      <c r="R130" s="147">
        <f t="shared" si="22"/>
        <v>0</v>
      </c>
      <c r="S130" s="147">
        <v>0</v>
      </c>
      <c r="T130" s="148">
        <f t="shared" si="23"/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164</v>
      </c>
      <c r="AT130" s="149" t="s">
        <v>159</v>
      </c>
      <c r="AU130" s="149" t="s">
        <v>78</v>
      </c>
      <c r="AY130" s="17" t="s">
        <v>157</v>
      </c>
      <c r="BE130" s="150">
        <f t="shared" si="24"/>
        <v>0</v>
      </c>
      <c r="BF130" s="150">
        <f t="shared" si="25"/>
        <v>0</v>
      </c>
      <c r="BG130" s="150">
        <f t="shared" si="26"/>
        <v>0</v>
      </c>
      <c r="BH130" s="150">
        <f t="shared" si="27"/>
        <v>0</v>
      </c>
      <c r="BI130" s="150">
        <f t="shared" si="28"/>
        <v>0</v>
      </c>
      <c r="BJ130" s="17" t="s">
        <v>78</v>
      </c>
      <c r="BK130" s="150">
        <f t="shared" si="29"/>
        <v>0</v>
      </c>
      <c r="BL130" s="17" t="s">
        <v>164</v>
      </c>
      <c r="BM130" s="149" t="s">
        <v>686</v>
      </c>
    </row>
    <row r="131" spans="1:65" s="2" customFormat="1" ht="24.2" customHeight="1" x14ac:dyDescent="0.2">
      <c r="A131" s="32"/>
      <c r="B131" s="137"/>
      <c r="C131" s="138" t="s">
        <v>420</v>
      </c>
      <c r="D131" s="138" t="s">
        <v>159</v>
      </c>
      <c r="E131" s="139" t="s">
        <v>2138</v>
      </c>
      <c r="F131" s="140" t="s">
        <v>2115</v>
      </c>
      <c r="G131" s="141" t="s">
        <v>777</v>
      </c>
      <c r="H131" s="142">
        <v>1</v>
      </c>
      <c r="I131" s="143"/>
      <c r="J131" s="144">
        <f t="shared" si="20"/>
        <v>0</v>
      </c>
      <c r="K131" s="140" t="s">
        <v>3</v>
      </c>
      <c r="L131" s="33"/>
      <c r="M131" s="145" t="s">
        <v>3</v>
      </c>
      <c r="N131" s="146" t="s">
        <v>41</v>
      </c>
      <c r="O131" s="53"/>
      <c r="P131" s="147">
        <f t="shared" si="21"/>
        <v>0</v>
      </c>
      <c r="Q131" s="147">
        <v>0</v>
      </c>
      <c r="R131" s="147">
        <f t="shared" si="22"/>
        <v>0</v>
      </c>
      <c r="S131" s="147">
        <v>0</v>
      </c>
      <c r="T131" s="148">
        <f t="shared" si="23"/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164</v>
      </c>
      <c r="AT131" s="149" t="s">
        <v>159</v>
      </c>
      <c r="AU131" s="149" t="s">
        <v>78</v>
      </c>
      <c r="AY131" s="17" t="s">
        <v>157</v>
      </c>
      <c r="BE131" s="150">
        <f t="shared" si="24"/>
        <v>0</v>
      </c>
      <c r="BF131" s="150">
        <f t="shared" si="25"/>
        <v>0</v>
      </c>
      <c r="BG131" s="150">
        <f t="shared" si="26"/>
        <v>0</v>
      </c>
      <c r="BH131" s="150">
        <f t="shared" si="27"/>
        <v>0</v>
      </c>
      <c r="BI131" s="150">
        <f t="shared" si="28"/>
        <v>0</v>
      </c>
      <c r="BJ131" s="17" t="s">
        <v>78</v>
      </c>
      <c r="BK131" s="150">
        <f t="shared" si="29"/>
        <v>0</v>
      </c>
      <c r="BL131" s="17" t="s">
        <v>164</v>
      </c>
      <c r="BM131" s="149" t="s">
        <v>697</v>
      </c>
    </row>
    <row r="132" spans="1:65" s="2" customFormat="1" ht="24.2" customHeight="1" x14ac:dyDescent="0.2">
      <c r="A132" s="32"/>
      <c r="B132" s="137"/>
      <c r="C132" s="138" t="s">
        <v>425</v>
      </c>
      <c r="D132" s="138" t="s">
        <v>159</v>
      </c>
      <c r="E132" s="139" t="s">
        <v>2139</v>
      </c>
      <c r="F132" s="140" t="s">
        <v>2115</v>
      </c>
      <c r="G132" s="141" t="s">
        <v>777</v>
      </c>
      <c r="H132" s="142">
        <v>1</v>
      </c>
      <c r="I132" s="143"/>
      <c r="J132" s="144">
        <f t="shared" si="20"/>
        <v>0</v>
      </c>
      <c r="K132" s="140" t="s">
        <v>3</v>
      </c>
      <c r="L132" s="33"/>
      <c r="M132" s="145" t="s">
        <v>3</v>
      </c>
      <c r="N132" s="146" t="s">
        <v>41</v>
      </c>
      <c r="O132" s="53"/>
      <c r="P132" s="147">
        <f t="shared" si="21"/>
        <v>0</v>
      </c>
      <c r="Q132" s="147">
        <v>0</v>
      </c>
      <c r="R132" s="147">
        <f t="shared" si="22"/>
        <v>0</v>
      </c>
      <c r="S132" s="147">
        <v>0</v>
      </c>
      <c r="T132" s="148">
        <f t="shared" si="23"/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164</v>
      </c>
      <c r="AT132" s="149" t="s">
        <v>159</v>
      </c>
      <c r="AU132" s="149" t="s">
        <v>78</v>
      </c>
      <c r="AY132" s="17" t="s">
        <v>157</v>
      </c>
      <c r="BE132" s="150">
        <f t="shared" si="24"/>
        <v>0</v>
      </c>
      <c r="BF132" s="150">
        <f t="shared" si="25"/>
        <v>0</v>
      </c>
      <c r="BG132" s="150">
        <f t="shared" si="26"/>
        <v>0</v>
      </c>
      <c r="BH132" s="150">
        <f t="shared" si="27"/>
        <v>0</v>
      </c>
      <c r="BI132" s="150">
        <f t="shared" si="28"/>
        <v>0</v>
      </c>
      <c r="BJ132" s="17" t="s">
        <v>78</v>
      </c>
      <c r="BK132" s="150">
        <f t="shared" si="29"/>
        <v>0</v>
      </c>
      <c r="BL132" s="17" t="s">
        <v>164</v>
      </c>
      <c r="BM132" s="149" t="s">
        <v>707</v>
      </c>
    </row>
    <row r="133" spans="1:65" s="2" customFormat="1" ht="24.2" customHeight="1" x14ac:dyDescent="0.2">
      <c r="A133" s="32"/>
      <c r="B133" s="137"/>
      <c r="C133" s="138" t="s">
        <v>436</v>
      </c>
      <c r="D133" s="138" t="s">
        <v>159</v>
      </c>
      <c r="E133" s="139" t="s">
        <v>2140</v>
      </c>
      <c r="F133" s="140" t="s">
        <v>2141</v>
      </c>
      <c r="G133" s="141" t="s">
        <v>777</v>
      </c>
      <c r="H133" s="142">
        <v>1</v>
      </c>
      <c r="I133" s="143"/>
      <c r="J133" s="144">
        <f t="shared" si="20"/>
        <v>0</v>
      </c>
      <c r="K133" s="140" t="s">
        <v>3</v>
      </c>
      <c r="L133" s="33"/>
      <c r="M133" s="145" t="s">
        <v>3</v>
      </c>
      <c r="N133" s="146" t="s">
        <v>41</v>
      </c>
      <c r="O133" s="53"/>
      <c r="P133" s="147">
        <f t="shared" si="21"/>
        <v>0</v>
      </c>
      <c r="Q133" s="147">
        <v>0</v>
      </c>
      <c r="R133" s="147">
        <f t="shared" si="22"/>
        <v>0</v>
      </c>
      <c r="S133" s="147">
        <v>0</v>
      </c>
      <c r="T133" s="148">
        <f t="shared" si="23"/>
        <v>0</v>
      </c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R133" s="149" t="s">
        <v>164</v>
      </c>
      <c r="AT133" s="149" t="s">
        <v>159</v>
      </c>
      <c r="AU133" s="149" t="s">
        <v>78</v>
      </c>
      <c r="AY133" s="17" t="s">
        <v>157</v>
      </c>
      <c r="BE133" s="150">
        <f t="shared" si="24"/>
        <v>0</v>
      </c>
      <c r="BF133" s="150">
        <f t="shared" si="25"/>
        <v>0</v>
      </c>
      <c r="BG133" s="150">
        <f t="shared" si="26"/>
        <v>0</v>
      </c>
      <c r="BH133" s="150">
        <f t="shared" si="27"/>
        <v>0</v>
      </c>
      <c r="BI133" s="150">
        <f t="shared" si="28"/>
        <v>0</v>
      </c>
      <c r="BJ133" s="17" t="s">
        <v>78</v>
      </c>
      <c r="BK133" s="150">
        <f t="shared" si="29"/>
        <v>0</v>
      </c>
      <c r="BL133" s="17" t="s">
        <v>164</v>
      </c>
      <c r="BM133" s="149" t="s">
        <v>722</v>
      </c>
    </row>
    <row r="134" spans="1:65" s="2" customFormat="1" ht="24.2" customHeight="1" x14ac:dyDescent="0.2">
      <c r="A134" s="32"/>
      <c r="B134" s="137"/>
      <c r="C134" s="138" t="s">
        <v>444</v>
      </c>
      <c r="D134" s="138" t="s">
        <v>159</v>
      </c>
      <c r="E134" s="139" t="s">
        <v>2142</v>
      </c>
      <c r="F134" s="140" t="s">
        <v>2113</v>
      </c>
      <c r="G134" s="141" t="s">
        <v>777</v>
      </c>
      <c r="H134" s="142">
        <v>1</v>
      </c>
      <c r="I134" s="143"/>
      <c r="J134" s="144">
        <f t="shared" si="20"/>
        <v>0</v>
      </c>
      <c r="K134" s="140" t="s">
        <v>3</v>
      </c>
      <c r="L134" s="33"/>
      <c r="M134" s="145" t="s">
        <v>3</v>
      </c>
      <c r="N134" s="146" t="s">
        <v>41</v>
      </c>
      <c r="O134" s="53"/>
      <c r="P134" s="147">
        <f t="shared" si="21"/>
        <v>0</v>
      </c>
      <c r="Q134" s="147">
        <v>0</v>
      </c>
      <c r="R134" s="147">
        <f t="shared" si="22"/>
        <v>0</v>
      </c>
      <c r="S134" s="147">
        <v>0</v>
      </c>
      <c r="T134" s="148">
        <f t="shared" si="23"/>
        <v>0</v>
      </c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R134" s="149" t="s">
        <v>164</v>
      </c>
      <c r="AT134" s="149" t="s">
        <v>159</v>
      </c>
      <c r="AU134" s="149" t="s">
        <v>78</v>
      </c>
      <c r="AY134" s="17" t="s">
        <v>157</v>
      </c>
      <c r="BE134" s="150">
        <f t="shared" si="24"/>
        <v>0</v>
      </c>
      <c r="BF134" s="150">
        <f t="shared" si="25"/>
        <v>0</v>
      </c>
      <c r="BG134" s="150">
        <f t="shared" si="26"/>
        <v>0</v>
      </c>
      <c r="BH134" s="150">
        <f t="shared" si="27"/>
        <v>0</v>
      </c>
      <c r="BI134" s="150">
        <f t="shared" si="28"/>
        <v>0</v>
      </c>
      <c r="BJ134" s="17" t="s">
        <v>78</v>
      </c>
      <c r="BK134" s="150">
        <f t="shared" si="29"/>
        <v>0</v>
      </c>
      <c r="BL134" s="17" t="s">
        <v>164</v>
      </c>
      <c r="BM134" s="149" t="s">
        <v>737</v>
      </c>
    </row>
    <row r="135" spans="1:65" s="2" customFormat="1" ht="24.2" customHeight="1" x14ac:dyDescent="0.2">
      <c r="A135" s="32"/>
      <c r="B135" s="137"/>
      <c r="C135" s="138" t="s">
        <v>453</v>
      </c>
      <c r="D135" s="138" t="s">
        <v>159</v>
      </c>
      <c r="E135" s="139" t="s">
        <v>2143</v>
      </c>
      <c r="F135" s="140" t="s">
        <v>2141</v>
      </c>
      <c r="G135" s="141" t="s">
        <v>777</v>
      </c>
      <c r="H135" s="142">
        <v>1</v>
      </c>
      <c r="I135" s="143"/>
      <c r="J135" s="144">
        <f t="shared" si="20"/>
        <v>0</v>
      </c>
      <c r="K135" s="140" t="s">
        <v>3</v>
      </c>
      <c r="L135" s="33"/>
      <c r="M135" s="145" t="s">
        <v>3</v>
      </c>
      <c r="N135" s="146" t="s">
        <v>41</v>
      </c>
      <c r="O135" s="53"/>
      <c r="P135" s="147">
        <f t="shared" si="21"/>
        <v>0</v>
      </c>
      <c r="Q135" s="147">
        <v>0</v>
      </c>
      <c r="R135" s="147">
        <f t="shared" si="22"/>
        <v>0</v>
      </c>
      <c r="S135" s="147">
        <v>0</v>
      </c>
      <c r="T135" s="148">
        <f t="shared" si="23"/>
        <v>0</v>
      </c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R135" s="149" t="s">
        <v>164</v>
      </c>
      <c r="AT135" s="149" t="s">
        <v>159</v>
      </c>
      <c r="AU135" s="149" t="s">
        <v>78</v>
      </c>
      <c r="AY135" s="17" t="s">
        <v>157</v>
      </c>
      <c r="BE135" s="150">
        <f t="shared" si="24"/>
        <v>0</v>
      </c>
      <c r="BF135" s="150">
        <f t="shared" si="25"/>
        <v>0</v>
      </c>
      <c r="BG135" s="150">
        <f t="shared" si="26"/>
        <v>0</v>
      </c>
      <c r="BH135" s="150">
        <f t="shared" si="27"/>
        <v>0</v>
      </c>
      <c r="BI135" s="150">
        <f t="shared" si="28"/>
        <v>0</v>
      </c>
      <c r="BJ135" s="17" t="s">
        <v>78</v>
      </c>
      <c r="BK135" s="150">
        <f t="shared" si="29"/>
        <v>0</v>
      </c>
      <c r="BL135" s="17" t="s">
        <v>164</v>
      </c>
      <c r="BM135" s="149" t="s">
        <v>757</v>
      </c>
    </row>
    <row r="136" spans="1:65" s="2" customFormat="1" ht="24.2" customHeight="1" x14ac:dyDescent="0.2">
      <c r="A136" s="32"/>
      <c r="B136" s="137"/>
      <c r="C136" s="138" t="s">
        <v>465</v>
      </c>
      <c r="D136" s="138" t="s">
        <v>159</v>
      </c>
      <c r="E136" s="139" t="s">
        <v>2144</v>
      </c>
      <c r="F136" s="140" t="s">
        <v>2145</v>
      </c>
      <c r="G136" s="141" t="s">
        <v>777</v>
      </c>
      <c r="H136" s="142">
        <v>1</v>
      </c>
      <c r="I136" s="143"/>
      <c r="J136" s="144">
        <f t="shared" si="20"/>
        <v>0</v>
      </c>
      <c r="K136" s="140" t="s">
        <v>3</v>
      </c>
      <c r="L136" s="33"/>
      <c r="M136" s="145" t="s">
        <v>3</v>
      </c>
      <c r="N136" s="146" t="s">
        <v>41</v>
      </c>
      <c r="O136" s="53"/>
      <c r="P136" s="147">
        <f t="shared" si="21"/>
        <v>0</v>
      </c>
      <c r="Q136" s="147">
        <v>0</v>
      </c>
      <c r="R136" s="147">
        <f t="shared" si="22"/>
        <v>0</v>
      </c>
      <c r="S136" s="147">
        <v>0</v>
      </c>
      <c r="T136" s="148">
        <f t="shared" si="23"/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164</v>
      </c>
      <c r="AT136" s="149" t="s">
        <v>159</v>
      </c>
      <c r="AU136" s="149" t="s">
        <v>78</v>
      </c>
      <c r="AY136" s="17" t="s">
        <v>157</v>
      </c>
      <c r="BE136" s="150">
        <f t="shared" si="24"/>
        <v>0</v>
      </c>
      <c r="BF136" s="150">
        <f t="shared" si="25"/>
        <v>0</v>
      </c>
      <c r="BG136" s="150">
        <f t="shared" si="26"/>
        <v>0</v>
      </c>
      <c r="BH136" s="150">
        <f t="shared" si="27"/>
        <v>0</v>
      </c>
      <c r="BI136" s="150">
        <f t="shared" si="28"/>
        <v>0</v>
      </c>
      <c r="BJ136" s="17" t="s">
        <v>78</v>
      </c>
      <c r="BK136" s="150">
        <f t="shared" si="29"/>
        <v>0</v>
      </c>
      <c r="BL136" s="17" t="s">
        <v>164</v>
      </c>
      <c r="BM136" s="149" t="s">
        <v>768</v>
      </c>
    </row>
    <row r="137" spans="1:65" s="2" customFormat="1" ht="24.2" customHeight="1" x14ac:dyDescent="0.2">
      <c r="A137" s="32"/>
      <c r="B137" s="137"/>
      <c r="C137" s="138" t="s">
        <v>471</v>
      </c>
      <c r="D137" s="138" t="s">
        <v>159</v>
      </c>
      <c r="E137" s="139" t="s">
        <v>2146</v>
      </c>
      <c r="F137" s="140" t="s">
        <v>2145</v>
      </c>
      <c r="G137" s="141" t="s">
        <v>777</v>
      </c>
      <c r="H137" s="142">
        <v>1</v>
      </c>
      <c r="I137" s="143"/>
      <c r="J137" s="144">
        <f t="shared" si="20"/>
        <v>0</v>
      </c>
      <c r="K137" s="140" t="s">
        <v>3</v>
      </c>
      <c r="L137" s="33"/>
      <c r="M137" s="145" t="s">
        <v>3</v>
      </c>
      <c r="N137" s="146" t="s">
        <v>41</v>
      </c>
      <c r="O137" s="53"/>
      <c r="P137" s="147">
        <f t="shared" si="21"/>
        <v>0</v>
      </c>
      <c r="Q137" s="147">
        <v>0</v>
      </c>
      <c r="R137" s="147">
        <f t="shared" si="22"/>
        <v>0</v>
      </c>
      <c r="S137" s="147">
        <v>0</v>
      </c>
      <c r="T137" s="148">
        <f t="shared" si="23"/>
        <v>0</v>
      </c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 t="s">
        <v>164</v>
      </c>
      <c r="AT137" s="149" t="s">
        <v>159</v>
      </c>
      <c r="AU137" s="149" t="s">
        <v>78</v>
      </c>
      <c r="AY137" s="17" t="s">
        <v>157</v>
      </c>
      <c r="BE137" s="150">
        <f t="shared" si="24"/>
        <v>0</v>
      </c>
      <c r="BF137" s="150">
        <f t="shared" si="25"/>
        <v>0</v>
      </c>
      <c r="BG137" s="150">
        <f t="shared" si="26"/>
        <v>0</v>
      </c>
      <c r="BH137" s="150">
        <f t="shared" si="27"/>
        <v>0</v>
      </c>
      <c r="BI137" s="150">
        <f t="shared" si="28"/>
        <v>0</v>
      </c>
      <c r="BJ137" s="17" t="s">
        <v>78</v>
      </c>
      <c r="BK137" s="150">
        <f t="shared" si="29"/>
        <v>0</v>
      </c>
      <c r="BL137" s="17" t="s">
        <v>164</v>
      </c>
      <c r="BM137" s="149" t="s">
        <v>779</v>
      </c>
    </row>
    <row r="138" spans="1:65" s="2" customFormat="1" ht="24.2" customHeight="1" x14ac:dyDescent="0.2">
      <c r="A138" s="32"/>
      <c r="B138" s="137"/>
      <c r="C138" s="138" t="s">
        <v>477</v>
      </c>
      <c r="D138" s="138" t="s">
        <v>159</v>
      </c>
      <c r="E138" s="139" t="s">
        <v>2147</v>
      </c>
      <c r="F138" s="140" t="s">
        <v>2145</v>
      </c>
      <c r="G138" s="141" t="s">
        <v>777</v>
      </c>
      <c r="H138" s="142">
        <v>1</v>
      </c>
      <c r="I138" s="143"/>
      <c r="J138" s="144">
        <f t="shared" si="20"/>
        <v>0</v>
      </c>
      <c r="K138" s="140" t="s">
        <v>3</v>
      </c>
      <c r="L138" s="33"/>
      <c r="M138" s="145" t="s">
        <v>3</v>
      </c>
      <c r="N138" s="146" t="s">
        <v>41</v>
      </c>
      <c r="O138" s="53"/>
      <c r="P138" s="147">
        <f t="shared" si="21"/>
        <v>0</v>
      </c>
      <c r="Q138" s="147">
        <v>0</v>
      </c>
      <c r="R138" s="147">
        <f t="shared" si="22"/>
        <v>0</v>
      </c>
      <c r="S138" s="147">
        <v>0</v>
      </c>
      <c r="T138" s="148">
        <f t="shared" si="23"/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164</v>
      </c>
      <c r="AT138" s="149" t="s">
        <v>159</v>
      </c>
      <c r="AU138" s="149" t="s">
        <v>78</v>
      </c>
      <c r="AY138" s="17" t="s">
        <v>157</v>
      </c>
      <c r="BE138" s="150">
        <f t="shared" si="24"/>
        <v>0</v>
      </c>
      <c r="BF138" s="150">
        <f t="shared" si="25"/>
        <v>0</v>
      </c>
      <c r="BG138" s="150">
        <f t="shared" si="26"/>
        <v>0</v>
      </c>
      <c r="BH138" s="150">
        <f t="shared" si="27"/>
        <v>0</v>
      </c>
      <c r="BI138" s="150">
        <f t="shared" si="28"/>
        <v>0</v>
      </c>
      <c r="BJ138" s="17" t="s">
        <v>78</v>
      </c>
      <c r="BK138" s="150">
        <f t="shared" si="29"/>
        <v>0</v>
      </c>
      <c r="BL138" s="17" t="s">
        <v>164</v>
      </c>
      <c r="BM138" s="149" t="s">
        <v>788</v>
      </c>
    </row>
    <row r="139" spans="1:65" s="2" customFormat="1" ht="24.2" customHeight="1" x14ac:dyDescent="0.2">
      <c r="A139" s="32"/>
      <c r="B139" s="137"/>
      <c r="C139" s="138" t="s">
        <v>482</v>
      </c>
      <c r="D139" s="138" t="s">
        <v>159</v>
      </c>
      <c r="E139" s="139" t="s">
        <v>2148</v>
      </c>
      <c r="F139" s="140" t="s">
        <v>2141</v>
      </c>
      <c r="G139" s="141" t="s">
        <v>777</v>
      </c>
      <c r="H139" s="142">
        <v>1</v>
      </c>
      <c r="I139" s="143"/>
      <c r="J139" s="144">
        <f t="shared" si="20"/>
        <v>0</v>
      </c>
      <c r="K139" s="140" t="s">
        <v>3</v>
      </c>
      <c r="L139" s="33"/>
      <c r="M139" s="145" t="s">
        <v>3</v>
      </c>
      <c r="N139" s="146" t="s">
        <v>41</v>
      </c>
      <c r="O139" s="53"/>
      <c r="P139" s="147">
        <f t="shared" si="21"/>
        <v>0</v>
      </c>
      <c r="Q139" s="147">
        <v>0</v>
      </c>
      <c r="R139" s="147">
        <f t="shared" si="22"/>
        <v>0</v>
      </c>
      <c r="S139" s="147">
        <v>0</v>
      </c>
      <c r="T139" s="148">
        <f t="shared" si="23"/>
        <v>0</v>
      </c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 t="s">
        <v>164</v>
      </c>
      <c r="AT139" s="149" t="s">
        <v>159</v>
      </c>
      <c r="AU139" s="149" t="s">
        <v>78</v>
      </c>
      <c r="AY139" s="17" t="s">
        <v>157</v>
      </c>
      <c r="BE139" s="150">
        <f t="shared" si="24"/>
        <v>0</v>
      </c>
      <c r="BF139" s="150">
        <f t="shared" si="25"/>
        <v>0</v>
      </c>
      <c r="BG139" s="150">
        <f t="shared" si="26"/>
        <v>0</v>
      </c>
      <c r="BH139" s="150">
        <f t="shared" si="27"/>
        <v>0</v>
      </c>
      <c r="BI139" s="150">
        <f t="shared" si="28"/>
        <v>0</v>
      </c>
      <c r="BJ139" s="17" t="s">
        <v>78</v>
      </c>
      <c r="BK139" s="150">
        <f t="shared" si="29"/>
        <v>0</v>
      </c>
      <c r="BL139" s="17" t="s">
        <v>164</v>
      </c>
      <c r="BM139" s="149" t="s">
        <v>796</v>
      </c>
    </row>
    <row r="140" spans="1:65" s="2" customFormat="1" ht="24.2" customHeight="1" x14ac:dyDescent="0.2">
      <c r="A140" s="32"/>
      <c r="B140" s="137"/>
      <c r="C140" s="138" t="s">
        <v>487</v>
      </c>
      <c r="D140" s="138" t="s">
        <v>159</v>
      </c>
      <c r="E140" s="139" t="s">
        <v>2149</v>
      </c>
      <c r="F140" s="140" t="s">
        <v>2141</v>
      </c>
      <c r="G140" s="141" t="s">
        <v>777</v>
      </c>
      <c r="H140" s="142">
        <v>1</v>
      </c>
      <c r="I140" s="143"/>
      <c r="J140" s="144">
        <f t="shared" ref="J140:J171" si="30">ROUND(I140*H140,2)</f>
        <v>0</v>
      </c>
      <c r="K140" s="140" t="s">
        <v>3</v>
      </c>
      <c r="L140" s="33"/>
      <c r="M140" s="145" t="s">
        <v>3</v>
      </c>
      <c r="N140" s="146" t="s">
        <v>41</v>
      </c>
      <c r="O140" s="53"/>
      <c r="P140" s="147">
        <f t="shared" ref="P140:P171" si="31">O140*H140</f>
        <v>0</v>
      </c>
      <c r="Q140" s="147">
        <v>0</v>
      </c>
      <c r="R140" s="147">
        <f t="shared" ref="R140:R171" si="32">Q140*H140</f>
        <v>0</v>
      </c>
      <c r="S140" s="147">
        <v>0</v>
      </c>
      <c r="T140" s="148">
        <f t="shared" ref="T140:T171" si="33">S140*H140</f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164</v>
      </c>
      <c r="AT140" s="149" t="s">
        <v>159</v>
      </c>
      <c r="AU140" s="149" t="s">
        <v>78</v>
      </c>
      <c r="AY140" s="17" t="s">
        <v>157</v>
      </c>
      <c r="BE140" s="150">
        <f t="shared" ref="BE140:BE171" si="34">IF(N140="základní",J140,0)</f>
        <v>0</v>
      </c>
      <c r="BF140" s="150">
        <f t="shared" ref="BF140:BF171" si="35">IF(N140="snížená",J140,0)</f>
        <v>0</v>
      </c>
      <c r="BG140" s="150">
        <f t="shared" ref="BG140:BG171" si="36">IF(N140="zákl. přenesená",J140,0)</f>
        <v>0</v>
      </c>
      <c r="BH140" s="150">
        <f t="shared" ref="BH140:BH171" si="37">IF(N140="sníž. přenesená",J140,0)</f>
        <v>0</v>
      </c>
      <c r="BI140" s="150">
        <f t="shared" ref="BI140:BI171" si="38">IF(N140="nulová",J140,0)</f>
        <v>0</v>
      </c>
      <c r="BJ140" s="17" t="s">
        <v>78</v>
      </c>
      <c r="BK140" s="150">
        <f t="shared" ref="BK140:BK171" si="39">ROUND(I140*H140,2)</f>
        <v>0</v>
      </c>
      <c r="BL140" s="17" t="s">
        <v>164</v>
      </c>
      <c r="BM140" s="149" t="s">
        <v>804</v>
      </c>
    </row>
    <row r="141" spans="1:65" s="2" customFormat="1" ht="24.2" customHeight="1" x14ac:dyDescent="0.2">
      <c r="A141" s="32"/>
      <c r="B141" s="137"/>
      <c r="C141" s="138" t="s">
        <v>492</v>
      </c>
      <c r="D141" s="138" t="s">
        <v>159</v>
      </c>
      <c r="E141" s="139" t="s">
        <v>2150</v>
      </c>
      <c r="F141" s="140" t="s">
        <v>2141</v>
      </c>
      <c r="G141" s="141" t="s">
        <v>777</v>
      </c>
      <c r="H141" s="142">
        <v>1</v>
      </c>
      <c r="I141" s="143"/>
      <c r="J141" s="144">
        <f t="shared" si="30"/>
        <v>0</v>
      </c>
      <c r="K141" s="140" t="s">
        <v>3</v>
      </c>
      <c r="L141" s="33"/>
      <c r="M141" s="145" t="s">
        <v>3</v>
      </c>
      <c r="N141" s="146" t="s">
        <v>41</v>
      </c>
      <c r="O141" s="53"/>
      <c r="P141" s="147">
        <f t="shared" si="31"/>
        <v>0</v>
      </c>
      <c r="Q141" s="147">
        <v>0</v>
      </c>
      <c r="R141" s="147">
        <f t="shared" si="32"/>
        <v>0</v>
      </c>
      <c r="S141" s="147">
        <v>0</v>
      </c>
      <c r="T141" s="148">
        <f t="shared" si="33"/>
        <v>0</v>
      </c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R141" s="149" t="s">
        <v>164</v>
      </c>
      <c r="AT141" s="149" t="s">
        <v>159</v>
      </c>
      <c r="AU141" s="149" t="s">
        <v>78</v>
      </c>
      <c r="AY141" s="17" t="s">
        <v>157</v>
      </c>
      <c r="BE141" s="150">
        <f t="shared" si="34"/>
        <v>0</v>
      </c>
      <c r="BF141" s="150">
        <f t="shared" si="35"/>
        <v>0</v>
      </c>
      <c r="BG141" s="150">
        <f t="shared" si="36"/>
        <v>0</v>
      </c>
      <c r="BH141" s="150">
        <f t="shared" si="37"/>
        <v>0</v>
      </c>
      <c r="BI141" s="150">
        <f t="shared" si="38"/>
        <v>0</v>
      </c>
      <c r="BJ141" s="17" t="s">
        <v>78</v>
      </c>
      <c r="BK141" s="150">
        <f t="shared" si="39"/>
        <v>0</v>
      </c>
      <c r="BL141" s="17" t="s">
        <v>164</v>
      </c>
      <c r="BM141" s="149" t="s">
        <v>812</v>
      </c>
    </row>
    <row r="142" spans="1:65" s="2" customFormat="1" ht="24.2" customHeight="1" x14ac:dyDescent="0.2">
      <c r="A142" s="32"/>
      <c r="B142" s="137"/>
      <c r="C142" s="138" t="s">
        <v>497</v>
      </c>
      <c r="D142" s="138" t="s">
        <v>159</v>
      </c>
      <c r="E142" s="139" t="s">
        <v>2151</v>
      </c>
      <c r="F142" s="140" t="s">
        <v>2141</v>
      </c>
      <c r="G142" s="141" t="s">
        <v>777</v>
      </c>
      <c r="H142" s="142">
        <v>1</v>
      </c>
      <c r="I142" s="143"/>
      <c r="J142" s="144">
        <f t="shared" si="30"/>
        <v>0</v>
      </c>
      <c r="K142" s="140" t="s">
        <v>3</v>
      </c>
      <c r="L142" s="33"/>
      <c r="M142" s="145" t="s">
        <v>3</v>
      </c>
      <c r="N142" s="146" t="s">
        <v>41</v>
      </c>
      <c r="O142" s="53"/>
      <c r="P142" s="147">
        <f t="shared" si="31"/>
        <v>0</v>
      </c>
      <c r="Q142" s="147">
        <v>0</v>
      </c>
      <c r="R142" s="147">
        <f t="shared" si="32"/>
        <v>0</v>
      </c>
      <c r="S142" s="147">
        <v>0</v>
      </c>
      <c r="T142" s="148">
        <f t="shared" si="33"/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164</v>
      </c>
      <c r="AT142" s="149" t="s">
        <v>159</v>
      </c>
      <c r="AU142" s="149" t="s">
        <v>78</v>
      </c>
      <c r="AY142" s="17" t="s">
        <v>157</v>
      </c>
      <c r="BE142" s="150">
        <f t="shared" si="34"/>
        <v>0</v>
      </c>
      <c r="BF142" s="150">
        <f t="shared" si="35"/>
        <v>0</v>
      </c>
      <c r="BG142" s="150">
        <f t="shared" si="36"/>
        <v>0</v>
      </c>
      <c r="BH142" s="150">
        <f t="shared" si="37"/>
        <v>0</v>
      </c>
      <c r="BI142" s="150">
        <f t="shared" si="38"/>
        <v>0</v>
      </c>
      <c r="BJ142" s="17" t="s">
        <v>78</v>
      </c>
      <c r="BK142" s="150">
        <f t="shared" si="39"/>
        <v>0</v>
      </c>
      <c r="BL142" s="17" t="s">
        <v>164</v>
      </c>
      <c r="BM142" s="149" t="s">
        <v>826</v>
      </c>
    </row>
    <row r="143" spans="1:65" s="2" customFormat="1" ht="24.2" customHeight="1" x14ac:dyDescent="0.2">
      <c r="A143" s="32"/>
      <c r="B143" s="137"/>
      <c r="C143" s="138" t="s">
        <v>504</v>
      </c>
      <c r="D143" s="138" t="s">
        <v>159</v>
      </c>
      <c r="E143" s="139" t="s">
        <v>2152</v>
      </c>
      <c r="F143" s="140" t="s">
        <v>2141</v>
      </c>
      <c r="G143" s="141" t="s">
        <v>777</v>
      </c>
      <c r="H143" s="142">
        <v>1</v>
      </c>
      <c r="I143" s="143"/>
      <c r="J143" s="144">
        <f t="shared" si="30"/>
        <v>0</v>
      </c>
      <c r="K143" s="140" t="s">
        <v>3</v>
      </c>
      <c r="L143" s="33"/>
      <c r="M143" s="145" t="s">
        <v>3</v>
      </c>
      <c r="N143" s="146" t="s">
        <v>41</v>
      </c>
      <c r="O143" s="53"/>
      <c r="P143" s="147">
        <f t="shared" si="31"/>
        <v>0</v>
      </c>
      <c r="Q143" s="147">
        <v>0</v>
      </c>
      <c r="R143" s="147">
        <f t="shared" si="32"/>
        <v>0</v>
      </c>
      <c r="S143" s="147">
        <v>0</v>
      </c>
      <c r="T143" s="148">
        <f t="shared" si="33"/>
        <v>0</v>
      </c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 t="s">
        <v>164</v>
      </c>
      <c r="AT143" s="149" t="s">
        <v>159</v>
      </c>
      <c r="AU143" s="149" t="s">
        <v>78</v>
      </c>
      <c r="AY143" s="17" t="s">
        <v>157</v>
      </c>
      <c r="BE143" s="150">
        <f t="shared" si="34"/>
        <v>0</v>
      </c>
      <c r="BF143" s="150">
        <f t="shared" si="35"/>
        <v>0</v>
      </c>
      <c r="BG143" s="150">
        <f t="shared" si="36"/>
        <v>0</v>
      </c>
      <c r="BH143" s="150">
        <f t="shared" si="37"/>
        <v>0</v>
      </c>
      <c r="BI143" s="150">
        <f t="shared" si="38"/>
        <v>0</v>
      </c>
      <c r="BJ143" s="17" t="s">
        <v>78</v>
      </c>
      <c r="BK143" s="150">
        <f t="shared" si="39"/>
        <v>0</v>
      </c>
      <c r="BL143" s="17" t="s">
        <v>164</v>
      </c>
      <c r="BM143" s="149" t="s">
        <v>836</v>
      </c>
    </row>
    <row r="144" spans="1:65" s="2" customFormat="1" ht="24.2" customHeight="1" x14ac:dyDescent="0.2">
      <c r="A144" s="32"/>
      <c r="B144" s="137"/>
      <c r="C144" s="138" t="s">
        <v>510</v>
      </c>
      <c r="D144" s="138" t="s">
        <v>159</v>
      </c>
      <c r="E144" s="139" t="s">
        <v>2153</v>
      </c>
      <c r="F144" s="140" t="s">
        <v>2141</v>
      </c>
      <c r="G144" s="141" t="s">
        <v>777</v>
      </c>
      <c r="H144" s="142">
        <v>1</v>
      </c>
      <c r="I144" s="143"/>
      <c r="J144" s="144">
        <f t="shared" si="30"/>
        <v>0</v>
      </c>
      <c r="K144" s="140" t="s">
        <v>3</v>
      </c>
      <c r="L144" s="33"/>
      <c r="M144" s="145" t="s">
        <v>3</v>
      </c>
      <c r="N144" s="146" t="s">
        <v>41</v>
      </c>
      <c r="O144" s="53"/>
      <c r="P144" s="147">
        <f t="shared" si="31"/>
        <v>0</v>
      </c>
      <c r="Q144" s="147">
        <v>0</v>
      </c>
      <c r="R144" s="147">
        <f t="shared" si="32"/>
        <v>0</v>
      </c>
      <c r="S144" s="147">
        <v>0</v>
      </c>
      <c r="T144" s="148">
        <f t="shared" si="33"/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164</v>
      </c>
      <c r="AT144" s="149" t="s">
        <v>159</v>
      </c>
      <c r="AU144" s="149" t="s">
        <v>78</v>
      </c>
      <c r="AY144" s="17" t="s">
        <v>157</v>
      </c>
      <c r="BE144" s="150">
        <f t="shared" si="34"/>
        <v>0</v>
      </c>
      <c r="BF144" s="150">
        <f t="shared" si="35"/>
        <v>0</v>
      </c>
      <c r="BG144" s="150">
        <f t="shared" si="36"/>
        <v>0</v>
      </c>
      <c r="BH144" s="150">
        <f t="shared" si="37"/>
        <v>0</v>
      </c>
      <c r="BI144" s="150">
        <f t="shared" si="38"/>
        <v>0</v>
      </c>
      <c r="BJ144" s="17" t="s">
        <v>78</v>
      </c>
      <c r="BK144" s="150">
        <f t="shared" si="39"/>
        <v>0</v>
      </c>
      <c r="BL144" s="17" t="s">
        <v>164</v>
      </c>
      <c r="BM144" s="149" t="s">
        <v>849</v>
      </c>
    </row>
    <row r="145" spans="1:65" s="2" customFormat="1" ht="24.2" customHeight="1" x14ac:dyDescent="0.2">
      <c r="A145" s="32"/>
      <c r="B145" s="137"/>
      <c r="C145" s="138" t="s">
        <v>516</v>
      </c>
      <c r="D145" s="138" t="s">
        <v>159</v>
      </c>
      <c r="E145" s="139" t="s">
        <v>2154</v>
      </c>
      <c r="F145" s="140" t="s">
        <v>2141</v>
      </c>
      <c r="G145" s="141" t="s">
        <v>777</v>
      </c>
      <c r="H145" s="142">
        <v>1</v>
      </c>
      <c r="I145" s="143"/>
      <c r="J145" s="144">
        <f t="shared" si="30"/>
        <v>0</v>
      </c>
      <c r="K145" s="140" t="s">
        <v>3</v>
      </c>
      <c r="L145" s="33"/>
      <c r="M145" s="145" t="s">
        <v>3</v>
      </c>
      <c r="N145" s="146" t="s">
        <v>41</v>
      </c>
      <c r="O145" s="53"/>
      <c r="P145" s="147">
        <f t="shared" si="31"/>
        <v>0</v>
      </c>
      <c r="Q145" s="147">
        <v>0</v>
      </c>
      <c r="R145" s="147">
        <f t="shared" si="32"/>
        <v>0</v>
      </c>
      <c r="S145" s="147">
        <v>0</v>
      </c>
      <c r="T145" s="148">
        <f t="shared" si="33"/>
        <v>0</v>
      </c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R145" s="149" t="s">
        <v>164</v>
      </c>
      <c r="AT145" s="149" t="s">
        <v>159</v>
      </c>
      <c r="AU145" s="149" t="s">
        <v>78</v>
      </c>
      <c r="AY145" s="17" t="s">
        <v>157</v>
      </c>
      <c r="BE145" s="150">
        <f t="shared" si="34"/>
        <v>0</v>
      </c>
      <c r="BF145" s="150">
        <f t="shared" si="35"/>
        <v>0</v>
      </c>
      <c r="BG145" s="150">
        <f t="shared" si="36"/>
        <v>0</v>
      </c>
      <c r="BH145" s="150">
        <f t="shared" si="37"/>
        <v>0</v>
      </c>
      <c r="BI145" s="150">
        <f t="shared" si="38"/>
        <v>0</v>
      </c>
      <c r="BJ145" s="17" t="s">
        <v>78</v>
      </c>
      <c r="BK145" s="150">
        <f t="shared" si="39"/>
        <v>0</v>
      </c>
      <c r="BL145" s="17" t="s">
        <v>164</v>
      </c>
      <c r="BM145" s="149" t="s">
        <v>863</v>
      </c>
    </row>
    <row r="146" spans="1:65" s="2" customFormat="1" ht="24.2" customHeight="1" x14ac:dyDescent="0.2">
      <c r="A146" s="32"/>
      <c r="B146" s="137"/>
      <c r="C146" s="138" t="s">
        <v>521</v>
      </c>
      <c r="D146" s="138" t="s">
        <v>159</v>
      </c>
      <c r="E146" s="139" t="s">
        <v>2155</v>
      </c>
      <c r="F146" s="140" t="s">
        <v>2141</v>
      </c>
      <c r="G146" s="141" t="s">
        <v>777</v>
      </c>
      <c r="H146" s="142">
        <v>1</v>
      </c>
      <c r="I146" s="143"/>
      <c r="J146" s="144">
        <f t="shared" si="30"/>
        <v>0</v>
      </c>
      <c r="K146" s="140" t="s">
        <v>3</v>
      </c>
      <c r="L146" s="33"/>
      <c r="M146" s="145" t="s">
        <v>3</v>
      </c>
      <c r="N146" s="146" t="s">
        <v>41</v>
      </c>
      <c r="O146" s="53"/>
      <c r="P146" s="147">
        <f t="shared" si="31"/>
        <v>0</v>
      </c>
      <c r="Q146" s="147">
        <v>0</v>
      </c>
      <c r="R146" s="147">
        <f t="shared" si="32"/>
        <v>0</v>
      </c>
      <c r="S146" s="147">
        <v>0</v>
      </c>
      <c r="T146" s="148">
        <f t="shared" si="33"/>
        <v>0</v>
      </c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R146" s="149" t="s">
        <v>164</v>
      </c>
      <c r="AT146" s="149" t="s">
        <v>159</v>
      </c>
      <c r="AU146" s="149" t="s">
        <v>78</v>
      </c>
      <c r="AY146" s="17" t="s">
        <v>157</v>
      </c>
      <c r="BE146" s="150">
        <f t="shared" si="34"/>
        <v>0</v>
      </c>
      <c r="BF146" s="150">
        <f t="shared" si="35"/>
        <v>0</v>
      </c>
      <c r="BG146" s="150">
        <f t="shared" si="36"/>
        <v>0</v>
      </c>
      <c r="BH146" s="150">
        <f t="shared" si="37"/>
        <v>0</v>
      </c>
      <c r="BI146" s="150">
        <f t="shared" si="38"/>
        <v>0</v>
      </c>
      <c r="BJ146" s="17" t="s">
        <v>78</v>
      </c>
      <c r="BK146" s="150">
        <f t="shared" si="39"/>
        <v>0</v>
      </c>
      <c r="BL146" s="17" t="s">
        <v>164</v>
      </c>
      <c r="BM146" s="149" t="s">
        <v>874</v>
      </c>
    </row>
    <row r="147" spans="1:65" s="2" customFormat="1" ht="24.2" customHeight="1" x14ac:dyDescent="0.2">
      <c r="A147" s="32"/>
      <c r="B147" s="137"/>
      <c r="C147" s="138" t="s">
        <v>526</v>
      </c>
      <c r="D147" s="138" t="s">
        <v>159</v>
      </c>
      <c r="E147" s="139" t="s">
        <v>2156</v>
      </c>
      <c r="F147" s="140" t="s">
        <v>2141</v>
      </c>
      <c r="G147" s="141" t="s">
        <v>777</v>
      </c>
      <c r="H147" s="142">
        <v>1</v>
      </c>
      <c r="I147" s="143"/>
      <c r="J147" s="144">
        <f t="shared" si="30"/>
        <v>0</v>
      </c>
      <c r="K147" s="140" t="s">
        <v>3</v>
      </c>
      <c r="L147" s="33"/>
      <c r="M147" s="145" t="s">
        <v>3</v>
      </c>
      <c r="N147" s="146" t="s">
        <v>41</v>
      </c>
      <c r="O147" s="53"/>
      <c r="P147" s="147">
        <f t="shared" si="31"/>
        <v>0</v>
      </c>
      <c r="Q147" s="147">
        <v>0</v>
      </c>
      <c r="R147" s="147">
        <f t="shared" si="32"/>
        <v>0</v>
      </c>
      <c r="S147" s="147">
        <v>0</v>
      </c>
      <c r="T147" s="148">
        <f t="shared" si="33"/>
        <v>0</v>
      </c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R147" s="149" t="s">
        <v>164</v>
      </c>
      <c r="AT147" s="149" t="s">
        <v>159</v>
      </c>
      <c r="AU147" s="149" t="s">
        <v>78</v>
      </c>
      <c r="AY147" s="17" t="s">
        <v>157</v>
      </c>
      <c r="BE147" s="150">
        <f t="shared" si="34"/>
        <v>0</v>
      </c>
      <c r="BF147" s="150">
        <f t="shared" si="35"/>
        <v>0</v>
      </c>
      <c r="BG147" s="150">
        <f t="shared" si="36"/>
        <v>0</v>
      </c>
      <c r="BH147" s="150">
        <f t="shared" si="37"/>
        <v>0</v>
      </c>
      <c r="BI147" s="150">
        <f t="shared" si="38"/>
        <v>0</v>
      </c>
      <c r="BJ147" s="17" t="s">
        <v>78</v>
      </c>
      <c r="BK147" s="150">
        <f t="shared" si="39"/>
        <v>0</v>
      </c>
      <c r="BL147" s="17" t="s">
        <v>164</v>
      </c>
      <c r="BM147" s="149" t="s">
        <v>886</v>
      </c>
    </row>
    <row r="148" spans="1:65" s="2" customFormat="1" ht="24.2" customHeight="1" x14ac:dyDescent="0.2">
      <c r="A148" s="32"/>
      <c r="B148" s="137"/>
      <c r="C148" s="138" t="s">
        <v>532</v>
      </c>
      <c r="D148" s="138" t="s">
        <v>159</v>
      </c>
      <c r="E148" s="139" t="s">
        <v>2157</v>
      </c>
      <c r="F148" s="140" t="s">
        <v>2141</v>
      </c>
      <c r="G148" s="141" t="s">
        <v>777</v>
      </c>
      <c r="H148" s="142">
        <v>1</v>
      </c>
      <c r="I148" s="143"/>
      <c r="J148" s="144">
        <f t="shared" si="30"/>
        <v>0</v>
      </c>
      <c r="K148" s="140" t="s">
        <v>3</v>
      </c>
      <c r="L148" s="33"/>
      <c r="M148" s="145" t="s">
        <v>3</v>
      </c>
      <c r="N148" s="146" t="s">
        <v>41</v>
      </c>
      <c r="O148" s="53"/>
      <c r="P148" s="147">
        <f t="shared" si="31"/>
        <v>0</v>
      </c>
      <c r="Q148" s="147">
        <v>0</v>
      </c>
      <c r="R148" s="147">
        <f t="shared" si="32"/>
        <v>0</v>
      </c>
      <c r="S148" s="147">
        <v>0</v>
      </c>
      <c r="T148" s="148">
        <f t="shared" si="33"/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164</v>
      </c>
      <c r="AT148" s="149" t="s">
        <v>159</v>
      </c>
      <c r="AU148" s="149" t="s">
        <v>78</v>
      </c>
      <c r="AY148" s="17" t="s">
        <v>157</v>
      </c>
      <c r="BE148" s="150">
        <f t="shared" si="34"/>
        <v>0</v>
      </c>
      <c r="BF148" s="150">
        <f t="shared" si="35"/>
        <v>0</v>
      </c>
      <c r="BG148" s="150">
        <f t="shared" si="36"/>
        <v>0</v>
      </c>
      <c r="BH148" s="150">
        <f t="shared" si="37"/>
        <v>0</v>
      </c>
      <c r="BI148" s="150">
        <f t="shared" si="38"/>
        <v>0</v>
      </c>
      <c r="BJ148" s="17" t="s">
        <v>78</v>
      </c>
      <c r="BK148" s="150">
        <f t="shared" si="39"/>
        <v>0</v>
      </c>
      <c r="BL148" s="17" t="s">
        <v>164</v>
      </c>
      <c r="BM148" s="149" t="s">
        <v>895</v>
      </c>
    </row>
    <row r="149" spans="1:65" s="2" customFormat="1" ht="24.2" customHeight="1" x14ac:dyDescent="0.2">
      <c r="A149" s="32"/>
      <c r="B149" s="137"/>
      <c r="C149" s="138" t="s">
        <v>537</v>
      </c>
      <c r="D149" s="138" t="s">
        <v>159</v>
      </c>
      <c r="E149" s="139" t="s">
        <v>2158</v>
      </c>
      <c r="F149" s="140" t="s">
        <v>2141</v>
      </c>
      <c r="G149" s="141" t="s">
        <v>777</v>
      </c>
      <c r="H149" s="142">
        <v>1</v>
      </c>
      <c r="I149" s="143"/>
      <c r="J149" s="144">
        <f t="shared" si="30"/>
        <v>0</v>
      </c>
      <c r="K149" s="140" t="s">
        <v>3</v>
      </c>
      <c r="L149" s="33"/>
      <c r="M149" s="145" t="s">
        <v>3</v>
      </c>
      <c r="N149" s="146" t="s">
        <v>41</v>
      </c>
      <c r="O149" s="53"/>
      <c r="P149" s="147">
        <f t="shared" si="31"/>
        <v>0</v>
      </c>
      <c r="Q149" s="147">
        <v>0</v>
      </c>
      <c r="R149" s="147">
        <f t="shared" si="32"/>
        <v>0</v>
      </c>
      <c r="S149" s="147">
        <v>0</v>
      </c>
      <c r="T149" s="148">
        <f t="shared" si="33"/>
        <v>0</v>
      </c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R149" s="149" t="s">
        <v>164</v>
      </c>
      <c r="AT149" s="149" t="s">
        <v>159</v>
      </c>
      <c r="AU149" s="149" t="s">
        <v>78</v>
      </c>
      <c r="AY149" s="17" t="s">
        <v>157</v>
      </c>
      <c r="BE149" s="150">
        <f t="shared" si="34"/>
        <v>0</v>
      </c>
      <c r="BF149" s="150">
        <f t="shared" si="35"/>
        <v>0</v>
      </c>
      <c r="BG149" s="150">
        <f t="shared" si="36"/>
        <v>0</v>
      </c>
      <c r="BH149" s="150">
        <f t="shared" si="37"/>
        <v>0</v>
      </c>
      <c r="BI149" s="150">
        <f t="shared" si="38"/>
        <v>0</v>
      </c>
      <c r="BJ149" s="17" t="s">
        <v>78</v>
      </c>
      <c r="BK149" s="150">
        <f t="shared" si="39"/>
        <v>0</v>
      </c>
      <c r="BL149" s="17" t="s">
        <v>164</v>
      </c>
      <c r="BM149" s="149" t="s">
        <v>908</v>
      </c>
    </row>
    <row r="150" spans="1:65" s="2" customFormat="1" ht="24.2" customHeight="1" x14ac:dyDescent="0.2">
      <c r="A150" s="32"/>
      <c r="B150" s="137"/>
      <c r="C150" s="138" t="s">
        <v>543</v>
      </c>
      <c r="D150" s="138" t="s">
        <v>159</v>
      </c>
      <c r="E150" s="139" t="s">
        <v>2159</v>
      </c>
      <c r="F150" s="140" t="s">
        <v>2141</v>
      </c>
      <c r="G150" s="141" t="s">
        <v>777</v>
      </c>
      <c r="H150" s="142">
        <v>1</v>
      </c>
      <c r="I150" s="143"/>
      <c r="J150" s="144">
        <f t="shared" si="30"/>
        <v>0</v>
      </c>
      <c r="K150" s="140" t="s">
        <v>3</v>
      </c>
      <c r="L150" s="33"/>
      <c r="M150" s="145" t="s">
        <v>3</v>
      </c>
      <c r="N150" s="146" t="s">
        <v>41</v>
      </c>
      <c r="O150" s="53"/>
      <c r="P150" s="147">
        <f t="shared" si="31"/>
        <v>0</v>
      </c>
      <c r="Q150" s="147">
        <v>0</v>
      </c>
      <c r="R150" s="147">
        <f t="shared" si="32"/>
        <v>0</v>
      </c>
      <c r="S150" s="147">
        <v>0</v>
      </c>
      <c r="T150" s="148">
        <f t="shared" si="33"/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164</v>
      </c>
      <c r="AT150" s="149" t="s">
        <v>159</v>
      </c>
      <c r="AU150" s="149" t="s">
        <v>78</v>
      </c>
      <c r="AY150" s="17" t="s">
        <v>157</v>
      </c>
      <c r="BE150" s="150">
        <f t="shared" si="34"/>
        <v>0</v>
      </c>
      <c r="BF150" s="150">
        <f t="shared" si="35"/>
        <v>0</v>
      </c>
      <c r="BG150" s="150">
        <f t="shared" si="36"/>
        <v>0</v>
      </c>
      <c r="BH150" s="150">
        <f t="shared" si="37"/>
        <v>0</v>
      </c>
      <c r="BI150" s="150">
        <f t="shared" si="38"/>
        <v>0</v>
      </c>
      <c r="BJ150" s="17" t="s">
        <v>78</v>
      </c>
      <c r="BK150" s="150">
        <f t="shared" si="39"/>
        <v>0</v>
      </c>
      <c r="BL150" s="17" t="s">
        <v>164</v>
      </c>
      <c r="BM150" s="149" t="s">
        <v>919</v>
      </c>
    </row>
    <row r="151" spans="1:65" s="2" customFormat="1" ht="24.2" customHeight="1" x14ac:dyDescent="0.2">
      <c r="A151" s="32"/>
      <c r="B151" s="137"/>
      <c r="C151" s="138" t="s">
        <v>414</v>
      </c>
      <c r="D151" s="138" t="s">
        <v>159</v>
      </c>
      <c r="E151" s="139" t="s">
        <v>2160</v>
      </c>
      <c r="F151" s="140" t="s">
        <v>2115</v>
      </c>
      <c r="G151" s="141" t="s">
        <v>777</v>
      </c>
      <c r="H151" s="142">
        <v>1</v>
      </c>
      <c r="I151" s="143"/>
      <c r="J151" s="144">
        <f t="shared" si="30"/>
        <v>0</v>
      </c>
      <c r="K151" s="140" t="s">
        <v>3</v>
      </c>
      <c r="L151" s="33"/>
      <c r="M151" s="145" t="s">
        <v>3</v>
      </c>
      <c r="N151" s="146" t="s">
        <v>41</v>
      </c>
      <c r="O151" s="53"/>
      <c r="P151" s="147">
        <f t="shared" si="31"/>
        <v>0</v>
      </c>
      <c r="Q151" s="147">
        <v>0</v>
      </c>
      <c r="R151" s="147">
        <f t="shared" si="32"/>
        <v>0</v>
      </c>
      <c r="S151" s="147">
        <v>0</v>
      </c>
      <c r="T151" s="148">
        <f t="shared" si="33"/>
        <v>0</v>
      </c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R151" s="149" t="s">
        <v>164</v>
      </c>
      <c r="AT151" s="149" t="s">
        <v>159</v>
      </c>
      <c r="AU151" s="149" t="s">
        <v>78</v>
      </c>
      <c r="AY151" s="17" t="s">
        <v>157</v>
      </c>
      <c r="BE151" s="150">
        <f t="shared" si="34"/>
        <v>0</v>
      </c>
      <c r="BF151" s="150">
        <f t="shared" si="35"/>
        <v>0</v>
      </c>
      <c r="BG151" s="150">
        <f t="shared" si="36"/>
        <v>0</v>
      </c>
      <c r="BH151" s="150">
        <f t="shared" si="37"/>
        <v>0</v>
      </c>
      <c r="BI151" s="150">
        <f t="shared" si="38"/>
        <v>0</v>
      </c>
      <c r="BJ151" s="17" t="s">
        <v>78</v>
      </c>
      <c r="BK151" s="150">
        <f t="shared" si="39"/>
        <v>0</v>
      </c>
      <c r="BL151" s="17" t="s">
        <v>164</v>
      </c>
      <c r="BM151" s="149" t="s">
        <v>931</v>
      </c>
    </row>
    <row r="152" spans="1:65" s="2" customFormat="1" ht="16.5" customHeight="1" x14ac:dyDescent="0.2">
      <c r="A152" s="32"/>
      <c r="B152" s="137"/>
      <c r="C152" s="138" t="s">
        <v>554</v>
      </c>
      <c r="D152" s="138" t="s">
        <v>159</v>
      </c>
      <c r="E152" s="139" t="s">
        <v>2161</v>
      </c>
      <c r="F152" s="140" t="s">
        <v>2162</v>
      </c>
      <c r="G152" s="141" t="s">
        <v>777</v>
      </c>
      <c r="H152" s="142">
        <v>1</v>
      </c>
      <c r="I152" s="143"/>
      <c r="J152" s="144">
        <f t="shared" si="30"/>
        <v>0</v>
      </c>
      <c r="K152" s="140" t="s">
        <v>3</v>
      </c>
      <c r="L152" s="33"/>
      <c r="M152" s="145" t="s">
        <v>3</v>
      </c>
      <c r="N152" s="146" t="s">
        <v>41</v>
      </c>
      <c r="O152" s="53"/>
      <c r="P152" s="147">
        <f t="shared" si="31"/>
        <v>0</v>
      </c>
      <c r="Q152" s="147">
        <v>0</v>
      </c>
      <c r="R152" s="147">
        <f t="shared" si="32"/>
        <v>0</v>
      </c>
      <c r="S152" s="147">
        <v>0</v>
      </c>
      <c r="T152" s="148">
        <f t="shared" si="33"/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164</v>
      </c>
      <c r="AT152" s="149" t="s">
        <v>159</v>
      </c>
      <c r="AU152" s="149" t="s">
        <v>78</v>
      </c>
      <c r="AY152" s="17" t="s">
        <v>157</v>
      </c>
      <c r="BE152" s="150">
        <f t="shared" si="34"/>
        <v>0</v>
      </c>
      <c r="BF152" s="150">
        <f t="shared" si="35"/>
        <v>0</v>
      </c>
      <c r="BG152" s="150">
        <f t="shared" si="36"/>
        <v>0</v>
      </c>
      <c r="BH152" s="150">
        <f t="shared" si="37"/>
        <v>0</v>
      </c>
      <c r="BI152" s="150">
        <f t="shared" si="38"/>
        <v>0</v>
      </c>
      <c r="BJ152" s="17" t="s">
        <v>78</v>
      </c>
      <c r="BK152" s="150">
        <f t="shared" si="39"/>
        <v>0</v>
      </c>
      <c r="BL152" s="17" t="s">
        <v>164</v>
      </c>
      <c r="BM152" s="149" t="s">
        <v>943</v>
      </c>
    </row>
    <row r="153" spans="1:65" s="2" customFormat="1" ht="16.5" customHeight="1" x14ac:dyDescent="0.2">
      <c r="A153" s="32"/>
      <c r="B153" s="137"/>
      <c r="C153" s="138" t="s">
        <v>560</v>
      </c>
      <c r="D153" s="138" t="s">
        <v>159</v>
      </c>
      <c r="E153" s="139" t="s">
        <v>2163</v>
      </c>
      <c r="F153" s="140" t="s">
        <v>2162</v>
      </c>
      <c r="G153" s="141" t="s">
        <v>777</v>
      </c>
      <c r="H153" s="142">
        <v>1</v>
      </c>
      <c r="I153" s="143"/>
      <c r="J153" s="144">
        <f t="shared" si="30"/>
        <v>0</v>
      </c>
      <c r="K153" s="140" t="s">
        <v>3</v>
      </c>
      <c r="L153" s="33"/>
      <c r="M153" s="145" t="s">
        <v>3</v>
      </c>
      <c r="N153" s="146" t="s">
        <v>41</v>
      </c>
      <c r="O153" s="53"/>
      <c r="P153" s="147">
        <f t="shared" si="31"/>
        <v>0</v>
      </c>
      <c r="Q153" s="147">
        <v>0</v>
      </c>
      <c r="R153" s="147">
        <f t="shared" si="32"/>
        <v>0</v>
      </c>
      <c r="S153" s="147">
        <v>0</v>
      </c>
      <c r="T153" s="148">
        <f t="shared" si="33"/>
        <v>0</v>
      </c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R153" s="149" t="s">
        <v>164</v>
      </c>
      <c r="AT153" s="149" t="s">
        <v>159</v>
      </c>
      <c r="AU153" s="149" t="s">
        <v>78</v>
      </c>
      <c r="AY153" s="17" t="s">
        <v>157</v>
      </c>
      <c r="BE153" s="150">
        <f t="shared" si="34"/>
        <v>0</v>
      </c>
      <c r="BF153" s="150">
        <f t="shared" si="35"/>
        <v>0</v>
      </c>
      <c r="BG153" s="150">
        <f t="shared" si="36"/>
        <v>0</v>
      </c>
      <c r="BH153" s="150">
        <f t="shared" si="37"/>
        <v>0</v>
      </c>
      <c r="BI153" s="150">
        <f t="shared" si="38"/>
        <v>0</v>
      </c>
      <c r="BJ153" s="17" t="s">
        <v>78</v>
      </c>
      <c r="BK153" s="150">
        <f t="shared" si="39"/>
        <v>0</v>
      </c>
      <c r="BL153" s="17" t="s">
        <v>164</v>
      </c>
      <c r="BM153" s="149" t="s">
        <v>955</v>
      </c>
    </row>
    <row r="154" spans="1:65" s="2" customFormat="1" ht="16.5" customHeight="1" x14ac:dyDescent="0.2">
      <c r="A154" s="32"/>
      <c r="B154" s="137"/>
      <c r="C154" s="138" t="s">
        <v>566</v>
      </c>
      <c r="D154" s="138" t="s">
        <v>159</v>
      </c>
      <c r="E154" s="139" t="s">
        <v>2164</v>
      </c>
      <c r="F154" s="140" t="s">
        <v>2162</v>
      </c>
      <c r="G154" s="141" t="s">
        <v>777</v>
      </c>
      <c r="H154" s="142">
        <v>1</v>
      </c>
      <c r="I154" s="143"/>
      <c r="J154" s="144">
        <f t="shared" si="30"/>
        <v>0</v>
      </c>
      <c r="K154" s="140" t="s">
        <v>3</v>
      </c>
      <c r="L154" s="33"/>
      <c r="M154" s="145" t="s">
        <v>3</v>
      </c>
      <c r="N154" s="146" t="s">
        <v>41</v>
      </c>
      <c r="O154" s="53"/>
      <c r="P154" s="147">
        <f t="shared" si="31"/>
        <v>0</v>
      </c>
      <c r="Q154" s="147">
        <v>0</v>
      </c>
      <c r="R154" s="147">
        <f t="shared" si="32"/>
        <v>0</v>
      </c>
      <c r="S154" s="147">
        <v>0</v>
      </c>
      <c r="T154" s="148">
        <f t="shared" si="33"/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164</v>
      </c>
      <c r="AT154" s="149" t="s">
        <v>159</v>
      </c>
      <c r="AU154" s="149" t="s">
        <v>78</v>
      </c>
      <c r="AY154" s="17" t="s">
        <v>157</v>
      </c>
      <c r="BE154" s="150">
        <f t="shared" si="34"/>
        <v>0</v>
      </c>
      <c r="BF154" s="150">
        <f t="shared" si="35"/>
        <v>0</v>
      </c>
      <c r="BG154" s="150">
        <f t="shared" si="36"/>
        <v>0</v>
      </c>
      <c r="BH154" s="150">
        <f t="shared" si="37"/>
        <v>0</v>
      </c>
      <c r="BI154" s="150">
        <f t="shared" si="38"/>
        <v>0</v>
      </c>
      <c r="BJ154" s="17" t="s">
        <v>78</v>
      </c>
      <c r="BK154" s="150">
        <f t="shared" si="39"/>
        <v>0</v>
      </c>
      <c r="BL154" s="17" t="s">
        <v>164</v>
      </c>
      <c r="BM154" s="149" t="s">
        <v>965</v>
      </c>
    </row>
    <row r="155" spans="1:65" s="2" customFormat="1" ht="24.2" customHeight="1" x14ac:dyDescent="0.2">
      <c r="A155" s="32"/>
      <c r="B155" s="137"/>
      <c r="C155" s="138" t="s">
        <v>572</v>
      </c>
      <c r="D155" s="138" t="s">
        <v>159</v>
      </c>
      <c r="E155" s="139" t="s">
        <v>2165</v>
      </c>
      <c r="F155" s="140" t="s">
        <v>2166</v>
      </c>
      <c r="G155" s="141" t="s">
        <v>777</v>
      </c>
      <c r="H155" s="142">
        <v>1</v>
      </c>
      <c r="I155" s="143"/>
      <c r="J155" s="144">
        <f t="shared" si="30"/>
        <v>0</v>
      </c>
      <c r="K155" s="140" t="s">
        <v>3</v>
      </c>
      <c r="L155" s="33"/>
      <c r="M155" s="145" t="s">
        <v>3</v>
      </c>
      <c r="N155" s="146" t="s">
        <v>41</v>
      </c>
      <c r="O155" s="53"/>
      <c r="P155" s="147">
        <f t="shared" si="31"/>
        <v>0</v>
      </c>
      <c r="Q155" s="147">
        <v>0</v>
      </c>
      <c r="R155" s="147">
        <f t="shared" si="32"/>
        <v>0</v>
      </c>
      <c r="S155" s="147">
        <v>0</v>
      </c>
      <c r="T155" s="148">
        <f t="shared" si="33"/>
        <v>0</v>
      </c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 t="s">
        <v>164</v>
      </c>
      <c r="AT155" s="149" t="s">
        <v>159</v>
      </c>
      <c r="AU155" s="149" t="s">
        <v>78</v>
      </c>
      <c r="AY155" s="17" t="s">
        <v>157</v>
      </c>
      <c r="BE155" s="150">
        <f t="shared" si="34"/>
        <v>0</v>
      </c>
      <c r="BF155" s="150">
        <f t="shared" si="35"/>
        <v>0</v>
      </c>
      <c r="BG155" s="150">
        <f t="shared" si="36"/>
        <v>0</v>
      </c>
      <c r="BH155" s="150">
        <f t="shared" si="37"/>
        <v>0</v>
      </c>
      <c r="BI155" s="150">
        <f t="shared" si="38"/>
        <v>0</v>
      </c>
      <c r="BJ155" s="17" t="s">
        <v>78</v>
      </c>
      <c r="BK155" s="150">
        <f t="shared" si="39"/>
        <v>0</v>
      </c>
      <c r="BL155" s="17" t="s">
        <v>164</v>
      </c>
      <c r="BM155" s="149" t="s">
        <v>977</v>
      </c>
    </row>
    <row r="156" spans="1:65" s="2" customFormat="1" ht="24.2" customHeight="1" x14ac:dyDescent="0.2">
      <c r="A156" s="32"/>
      <c r="B156" s="137"/>
      <c r="C156" s="138" t="s">
        <v>577</v>
      </c>
      <c r="D156" s="138" t="s">
        <v>159</v>
      </c>
      <c r="E156" s="139" t="s">
        <v>2167</v>
      </c>
      <c r="F156" s="140" t="s">
        <v>2166</v>
      </c>
      <c r="G156" s="141" t="s">
        <v>777</v>
      </c>
      <c r="H156" s="142">
        <v>1</v>
      </c>
      <c r="I156" s="143"/>
      <c r="J156" s="144">
        <f t="shared" si="30"/>
        <v>0</v>
      </c>
      <c r="K156" s="140" t="s">
        <v>3</v>
      </c>
      <c r="L156" s="33"/>
      <c r="M156" s="145" t="s">
        <v>3</v>
      </c>
      <c r="N156" s="146" t="s">
        <v>41</v>
      </c>
      <c r="O156" s="53"/>
      <c r="P156" s="147">
        <f t="shared" si="31"/>
        <v>0</v>
      </c>
      <c r="Q156" s="147">
        <v>0</v>
      </c>
      <c r="R156" s="147">
        <f t="shared" si="32"/>
        <v>0</v>
      </c>
      <c r="S156" s="147">
        <v>0</v>
      </c>
      <c r="T156" s="148">
        <f t="shared" si="33"/>
        <v>0</v>
      </c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R156" s="149" t="s">
        <v>164</v>
      </c>
      <c r="AT156" s="149" t="s">
        <v>159</v>
      </c>
      <c r="AU156" s="149" t="s">
        <v>78</v>
      </c>
      <c r="AY156" s="17" t="s">
        <v>157</v>
      </c>
      <c r="BE156" s="150">
        <f t="shared" si="34"/>
        <v>0</v>
      </c>
      <c r="BF156" s="150">
        <f t="shared" si="35"/>
        <v>0</v>
      </c>
      <c r="BG156" s="150">
        <f t="shared" si="36"/>
        <v>0</v>
      </c>
      <c r="BH156" s="150">
        <f t="shared" si="37"/>
        <v>0</v>
      </c>
      <c r="BI156" s="150">
        <f t="shared" si="38"/>
        <v>0</v>
      </c>
      <c r="BJ156" s="17" t="s">
        <v>78</v>
      </c>
      <c r="BK156" s="150">
        <f t="shared" si="39"/>
        <v>0</v>
      </c>
      <c r="BL156" s="17" t="s">
        <v>164</v>
      </c>
      <c r="BM156" s="149" t="s">
        <v>991</v>
      </c>
    </row>
    <row r="157" spans="1:65" s="2" customFormat="1" ht="24.2" customHeight="1" x14ac:dyDescent="0.2">
      <c r="A157" s="32"/>
      <c r="B157" s="137"/>
      <c r="C157" s="138" t="s">
        <v>583</v>
      </c>
      <c r="D157" s="138" t="s">
        <v>159</v>
      </c>
      <c r="E157" s="139" t="s">
        <v>2168</v>
      </c>
      <c r="F157" s="140" t="s">
        <v>2166</v>
      </c>
      <c r="G157" s="141" t="s">
        <v>777</v>
      </c>
      <c r="H157" s="142">
        <v>1</v>
      </c>
      <c r="I157" s="143"/>
      <c r="J157" s="144">
        <f t="shared" si="30"/>
        <v>0</v>
      </c>
      <c r="K157" s="140" t="s">
        <v>3</v>
      </c>
      <c r="L157" s="33"/>
      <c r="M157" s="145" t="s">
        <v>3</v>
      </c>
      <c r="N157" s="146" t="s">
        <v>41</v>
      </c>
      <c r="O157" s="53"/>
      <c r="P157" s="147">
        <f t="shared" si="31"/>
        <v>0</v>
      </c>
      <c r="Q157" s="147">
        <v>0</v>
      </c>
      <c r="R157" s="147">
        <f t="shared" si="32"/>
        <v>0</v>
      </c>
      <c r="S157" s="147">
        <v>0</v>
      </c>
      <c r="T157" s="148">
        <f t="shared" si="33"/>
        <v>0</v>
      </c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R157" s="149" t="s">
        <v>164</v>
      </c>
      <c r="AT157" s="149" t="s">
        <v>159</v>
      </c>
      <c r="AU157" s="149" t="s">
        <v>78</v>
      </c>
      <c r="AY157" s="17" t="s">
        <v>157</v>
      </c>
      <c r="BE157" s="150">
        <f t="shared" si="34"/>
        <v>0</v>
      </c>
      <c r="BF157" s="150">
        <f t="shared" si="35"/>
        <v>0</v>
      </c>
      <c r="BG157" s="150">
        <f t="shared" si="36"/>
        <v>0</v>
      </c>
      <c r="BH157" s="150">
        <f t="shared" si="37"/>
        <v>0</v>
      </c>
      <c r="BI157" s="150">
        <f t="shared" si="38"/>
        <v>0</v>
      </c>
      <c r="BJ157" s="17" t="s">
        <v>78</v>
      </c>
      <c r="BK157" s="150">
        <f t="shared" si="39"/>
        <v>0</v>
      </c>
      <c r="BL157" s="17" t="s">
        <v>164</v>
      </c>
      <c r="BM157" s="149" t="s">
        <v>999</v>
      </c>
    </row>
    <row r="158" spans="1:65" s="2" customFormat="1" ht="24.2" customHeight="1" x14ac:dyDescent="0.2">
      <c r="A158" s="32"/>
      <c r="B158" s="137"/>
      <c r="C158" s="138" t="s">
        <v>589</v>
      </c>
      <c r="D158" s="138" t="s">
        <v>159</v>
      </c>
      <c r="E158" s="139" t="s">
        <v>2169</v>
      </c>
      <c r="F158" s="140" t="s">
        <v>2166</v>
      </c>
      <c r="G158" s="141" t="s">
        <v>777</v>
      </c>
      <c r="H158" s="142">
        <v>1</v>
      </c>
      <c r="I158" s="143"/>
      <c r="J158" s="144">
        <f t="shared" si="30"/>
        <v>0</v>
      </c>
      <c r="K158" s="140" t="s">
        <v>3</v>
      </c>
      <c r="L158" s="33"/>
      <c r="M158" s="145" t="s">
        <v>3</v>
      </c>
      <c r="N158" s="146" t="s">
        <v>41</v>
      </c>
      <c r="O158" s="53"/>
      <c r="P158" s="147">
        <f t="shared" si="31"/>
        <v>0</v>
      </c>
      <c r="Q158" s="147">
        <v>0</v>
      </c>
      <c r="R158" s="147">
        <f t="shared" si="32"/>
        <v>0</v>
      </c>
      <c r="S158" s="147">
        <v>0</v>
      </c>
      <c r="T158" s="148">
        <f t="shared" si="33"/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164</v>
      </c>
      <c r="AT158" s="149" t="s">
        <v>159</v>
      </c>
      <c r="AU158" s="149" t="s">
        <v>78</v>
      </c>
      <c r="AY158" s="17" t="s">
        <v>157</v>
      </c>
      <c r="BE158" s="150">
        <f t="shared" si="34"/>
        <v>0</v>
      </c>
      <c r="BF158" s="150">
        <f t="shared" si="35"/>
        <v>0</v>
      </c>
      <c r="BG158" s="150">
        <f t="shared" si="36"/>
        <v>0</v>
      </c>
      <c r="BH158" s="150">
        <f t="shared" si="37"/>
        <v>0</v>
      </c>
      <c r="BI158" s="150">
        <f t="shared" si="38"/>
        <v>0</v>
      </c>
      <c r="BJ158" s="17" t="s">
        <v>78</v>
      </c>
      <c r="BK158" s="150">
        <f t="shared" si="39"/>
        <v>0</v>
      </c>
      <c r="BL158" s="17" t="s">
        <v>164</v>
      </c>
      <c r="BM158" s="149" t="s">
        <v>1007</v>
      </c>
    </row>
    <row r="159" spans="1:65" s="2" customFormat="1" ht="24.2" customHeight="1" x14ac:dyDescent="0.2">
      <c r="A159" s="32"/>
      <c r="B159" s="137"/>
      <c r="C159" s="138" t="s">
        <v>596</v>
      </c>
      <c r="D159" s="138" t="s">
        <v>159</v>
      </c>
      <c r="E159" s="139" t="s">
        <v>2170</v>
      </c>
      <c r="F159" s="140" t="s">
        <v>2166</v>
      </c>
      <c r="G159" s="141" t="s">
        <v>777</v>
      </c>
      <c r="H159" s="142">
        <v>1</v>
      </c>
      <c r="I159" s="143"/>
      <c r="J159" s="144">
        <f t="shared" si="30"/>
        <v>0</v>
      </c>
      <c r="K159" s="140" t="s">
        <v>3</v>
      </c>
      <c r="L159" s="33"/>
      <c r="M159" s="145" t="s">
        <v>3</v>
      </c>
      <c r="N159" s="146" t="s">
        <v>41</v>
      </c>
      <c r="O159" s="53"/>
      <c r="P159" s="147">
        <f t="shared" si="31"/>
        <v>0</v>
      </c>
      <c r="Q159" s="147">
        <v>0</v>
      </c>
      <c r="R159" s="147">
        <f t="shared" si="32"/>
        <v>0</v>
      </c>
      <c r="S159" s="147">
        <v>0</v>
      </c>
      <c r="T159" s="148">
        <f t="shared" si="33"/>
        <v>0</v>
      </c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R159" s="149" t="s">
        <v>164</v>
      </c>
      <c r="AT159" s="149" t="s">
        <v>159</v>
      </c>
      <c r="AU159" s="149" t="s">
        <v>78</v>
      </c>
      <c r="AY159" s="17" t="s">
        <v>157</v>
      </c>
      <c r="BE159" s="150">
        <f t="shared" si="34"/>
        <v>0</v>
      </c>
      <c r="BF159" s="150">
        <f t="shared" si="35"/>
        <v>0</v>
      </c>
      <c r="BG159" s="150">
        <f t="shared" si="36"/>
        <v>0</v>
      </c>
      <c r="BH159" s="150">
        <f t="shared" si="37"/>
        <v>0</v>
      </c>
      <c r="BI159" s="150">
        <f t="shared" si="38"/>
        <v>0</v>
      </c>
      <c r="BJ159" s="17" t="s">
        <v>78</v>
      </c>
      <c r="BK159" s="150">
        <f t="shared" si="39"/>
        <v>0</v>
      </c>
      <c r="BL159" s="17" t="s">
        <v>164</v>
      </c>
      <c r="BM159" s="149" t="s">
        <v>1015</v>
      </c>
    </row>
    <row r="160" spans="1:65" s="2" customFormat="1" ht="24.2" customHeight="1" x14ac:dyDescent="0.2">
      <c r="A160" s="32"/>
      <c r="B160" s="137"/>
      <c r="C160" s="138" t="s">
        <v>602</v>
      </c>
      <c r="D160" s="138" t="s">
        <v>159</v>
      </c>
      <c r="E160" s="139" t="s">
        <v>2171</v>
      </c>
      <c r="F160" s="140" t="s">
        <v>2100</v>
      </c>
      <c r="G160" s="141" t="s">
        <v>777</v>
      </c>
      <c r="H160" s="142">
        <v>1</v>
      </c>
      <c r="I160" s="143"/>
      <c r="J160" s="144">
        <f t="shared" si="30"/>
        <v>0</v>
      </c>
      <c r="K160" s="140" t="s">
        <v>3</v>
      </c>
      <c r="L160" s="33"/>
      <c r="M160" s="145" t="s">
        <v>3</v>
      </c>
      <c r="N160" s="146" t="s">
        <v>41</v>
      </c>
      <c r="O160" s="53"/>
      <c r="P160" s="147">
        <f t="shared" si="31"/>
        <v>0</v>
      </c>
      <c r="Q160" s="147">
        <v>0</v>
      </c>
      <c r="R160" s="147">
        <f t="shared" si="32"/>
        <v>0</v>
      </c>
      <c r="S160" s="147">
        <v>0</v>
      </c>
      <c r="T160" s="148">
        <f t="shared" si="33"/>
        <v>0</v>
      </c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R160" s="149" t="s">
        <v>164</v>
      </c>
      <c r="AT160" s="149" t="s">
        <v>159</v>
      </c>
      <c r="AU160" s="149" t="s">
        <v>78</v>
      </c>
      <c r="AY160" s="17" t="s">
        <v>157</v>
      </c>
      <c r="BE160" s="150">
        <f t="shared" si="34"/>
        <v>0</v>
      </c>
      <c r="BF160" s="150">
        <f t="shared" si="35"/>
        <v>0</v>
      </c>
      <c r="BG160" s="150">
        <f t="shared" si="36"/>
        <v>0</v>
      </c>
      <c r="BH160" s="150">
        <f t="shared" si="37"/>
        <v>0</v>
      </c>
      <c r="BI160" s="150">
        <f t="shared" si="38"/>
        <v>0</v>
      </c>
      <c r="BJ160" s="17" t="s">
        <v>78</v>
      </c>
      <c r="BK160" s="150">
        <f t="shared" si="39"/>
        <v>0</v>
      </c>
      <c r="BL160" s="17" t="s">
        <v>164</v>
      </c>
      <c r="BM160" s="149" t="s">
        <v>1023</v>
      </c>
    </row>
    <row r="161" spans="1:65" s="2" customFormat="1" ht="24.2" customHeight="1" x14ac:dyDescent="0.2">
      <c r="A161" s="32"/>
      <c r="B161" s="137"/>
      <c r="C161" s="138" t="s">
        <v>607</v>
      </c>
      <c r="D161" s="138" t="s">
        <v>159</v>
      </c>
      <c r="E161" s="139" t="s">
        <v>2172</v>
      </c>
      <c r="F161" s="140" t="s">
        <v>2166</v>
      </c>
      <c r="G161" s="141" t="s">
        <v>777</v>
      </c>
      <c r="H161" s="142">
        <v>1</v>
      </c>
      <c r="I161" s="143"/>
      <c r="J161" s="144">
        <f t="shared" si="30"/>
        <v>0</v>
      </c>
      <c r="K161" s="140" t="s">
        <v>3</v>
      </c>
      <c r="L161" s="33"/>
      <c r="M161" s="145" t="s">
        <v>3</v>
      </c>
      <c r="N161" s="146" t="s">
        <v>41</v>
      </c>
      <c r="O161" s="53"/>
      <c r="P161" s="147">
        <f t="shared" si="31"/>
        <v>0</v>
      </c>
      <c r="Q161" s="147">
        <v>0</v>
      </c>
      <c r="R161" s="147">
        <f t="shared" si="32"/>
        <v>0</v>
      </c>
      <c r="S161" s="147">
        <v>0</v>
      </c>
      <c r="T161" s="148">
        <f t="shared" si="33"/>
        <v>0</v>
      </c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R161" s="149" t="s">
        <v>164</v>
      </c>
      <c r="AT161" s="149" t="s">
        <v>159</v>
      </c>
      <c r="AU161" s="149" t="s">
        <v>78</v>
      </c>
      <c r="AY161" s="17" t="s">
        <v>157</v>
      </c>
      <c r="BE161" s="150">
        <f t="shared" si="34"/>
        <v>0</v>
      </c>
      <c r="BF161" s="150">
        <f t="shared" si="35"/>
        <v>0</v>
      </c>
      <c r="BG161" s="150">
        <f t="shared" si="36"/>
        <v>0</v>
      </c>
      <c r="BH161" s="150">
        <f t="shared" si="37"/>
        <v>0</v>
      </c>
      <c r="BI161" s="150">
        <f t="shared" si="38"/>
        <v>0</v>
      </c>
      <c r="BJ161" s="17" t="s">
        <v>78</v>
      </c>
      <c r="BK161" s="150">
        <f t="shared" si="39"/>
        <v>0</v>
      </c>
      <c r="BL161" s="17" t="s">
        <v>164</v>
      </c>
      <c r="BM161" s="149" t="s">
        <v>1031</v>
      </c>
    </row>
    <row r="162" spans="1:65" s="2" customFormat="1" ht="24.2" customHeight="1" x14ac:dyDescent="0.2">
      <c r="A162" s="32"/>
      <c r="B162" s="137"/>
      <c r="C162" s="138" t="s">
        <v>612</v>
      </c>
      <c r="D162" s="138" t="s">
        <v>159</v>
      </c>
      <c r="E162" s="139" t="s">
        <v>2173</v>
      </c>
      <c r="F162" s="140" t="s">
        <v>2166</v>
      </c>
      <c r="G162" s="141" t="s">
        <v>777</v>
      </c>
      <c r="H162" s="142">
        <v>1</v>
      </c>
      <c r="I162" s="143"/>
      <c r="J162" s="144">
        <f t="shared" si="30"/>
        <v>0</v>
      </c>
      <c r="K162" s="140" t="s">
        <v>3</v>
      </c>
      <c r="L162" s="33"/>
      <c r="M162" s="145" t="s">
        <v>3</v>
      </c>
      <c r="N162" s="146" t="s">
        <v>41</v>
      </c>
      <c r="O162" s="53"/>
      <c r="P162" s="147">
        <f t="shared" si="31"/>
        <v>0</v>
      </c>
      <c r="Q162" s="147">
        <v>0</v>
      </c>
      <c r="R162" s="147">
        <f t="shared" si="32"/>
        <v>0</v>
      </c>
      <c r="S162" s="147">
        <v>0</v>
      </c>
      <c r="T162" s="148">
        <f t="shared" si="33"/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164</v>
      </c>
      <c r="AT162" s="149" t="s">
        <v>159</v>
      </c>
      <c r="AU162" s="149" t="s">
        <v>78</v>
      </c>
      <c r="AY162" s="17" t="s">
        <v>157</v>
      </c>
      <c r="BE162" s="150">
        <f t="shared" si="34"/>
        <v>0</v>
      </c>
      <c r="BF162" s="150">
        <f t="shared" si="35"/>
        <v>0</v>
      </c>
      <c r="BG162" s="150">
        <f t="shared" si="36"/>
        <v>0</v>
      </c>
      <c r="BH162" s="150">
        <f t="shared" si="37"/>
        <v>0</v>
      </c>
      <c r="BI162" s="150">
        <f t="shared" si="38"/>
        <v>0</v>
      </c>
      <c r="BJ162" s="17" t="s">
        <v>78</v>
      </c>
      <c r="BK162" s="150">
        <f t="shared" si="39"/>
        <v>0</v>
      </c>
      <c r="BL162" s="17" t="s">
        <v>164</v>
      </c>
      <c r="BM162" s="149" t="s">
        <v>1038</v>
      </c>
    </row>
    <row r="163" spans="1:65" s="2" customFormat="1" ht="24.2" customHeight="1" x14ac:dyDescent="0.2">
      <c r="A163" s="32"/>
      <c r="B163" s="137"/>
      <c r="C163" s="138" t="s">
        <v>617</v>
      </c>
      <c r="D163" s="138" t="s">
        <v>159</v>
      </c>
      <c r="E163" s="139" t="s">
        <v>2174</v>
      </c>
      <c r="F163" s="140" t="s">
        <v>2166</v>
      </c>
      <c r="G163" s="141" t="s">
        <v>777</v>
      </c>
      <c r="H163" s="142">
        <v>1</v>
      </c>
      <c r="I163" s="143"/>
      <c r="J163" s="144">
        <f t="shared" si="30"/>
        <v>0</v>
      </c>
      <c r="K163" s="140" t="s">
        <v>3</v>
      </c>
      <c r="L163" s="33"/>
      <c r="M163" s="145" t="s">
        <v>3</v>
      </c>
      <c r="N163" s="146" t="s">
        <v>41</v>
      </c>
      <c r="O163" s="53"/>
      <c r="P163" s="147">
        <f t="shared" si="31"/>
        <v>0</v>
      </c>
      <c r="Q163" s="147">
        <v>0</v>
      </c>
      <c r="R163" s="147">
        <f t="shared" si="32"/>
        <v>0</v>
      </c>
      <c r="S163" s="147">
        <v>0</v>
      </c>
      <c r="T163" s="148">
        <f t="shared" si="33"/>
        <v>0</v>
      </c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R163" s="149" t="s">
        <v>164</v>
      </c>
      <c r="AT163" s="149" t="s">
        <v>159</v>
      </c>
      <c r="AU163" s="149" t="s">
        <v>78</v>
      </c>
      <c r="AY163" s="17" t="s">
        <v>157</v>
      </c>
      <c r="BE163" s="150">
        <f t="shared" si="34"/>
        <v>0</v>
      </c>
      <c r="BF163" s="150">
        <f t="shared" si="35"/>
        <v>0</v>
      </c>
      <c r="BG163" s="150">
        <f t="shared" si="36"/>
        <v>0</v>
      </c>
      <c r="BH163" s="150">
        <f t="shared" si="37"/>
        <v>0</v>
      </c>
      <c r="BI163" s="150">
        <f t="shared" si="38"/>
        <v>0</v>
      </c>
      <c r="BJ163" s="17" t="s">
        <v>78</v>
      </c>
      <c r="BK163" s="150">
        <f t="shared" si="39"/>
        <v>0</v>
      </c>
      <c r="BL163" s="17" t="s">
        <v>164</v>
      </c>
      <c r="BM163" s="149" t="s">
        <v>1046</v>
      </c>
    </row>
    <row r="164" spans="1:65" s="2" customFormat="1" ht="24.2" customHeight="1" x14ac:dyDescent="0.2">
      <c r="A164" s="32"/>
      <c r="B164" s="137"/>
      <c r="C164" s="138" t="s">
        <v>622</v>
      </c>
      <c r="D164" s="138" t="s">
        <v>159</v>
      </c>
      <c r="E164" s="139" t="s">
        <v>2175</v>
      </c>
      <c r="F164" s="140" t="s">
        <v>2166</v>
      </c>
      <c r="G164" s="141" t="s">
        <v>777</v>
      </c>
      <c r="H164" s="142">
        <v>1</v>
      </c>
      <c r="I164" s="143"/>
      <c r="J164" s="144">
        <f t="shared" si="30"/>
        <v>0</v>
      </c>
      <c r="K164" s="140" t="s">
        <v>3</v>
      </c>
      <c r="L164" s="33"/>
      <c r="M164" s="145" t="s">
        <v>3</v>
      </c>
      <c r="N164" s="146" t="s">
        <v>41</v>
      </c>
      <c r="O164" s="53"/>
      <c r="P164" s="147">
        <f t="shared" si="31"/>
        <v>0</v>
      </c>
      <c r="Q164" s="147">
        <v>0</v>
      </c>
      <c r="R164" s="147">
        <f t="shared" si="32"/>
        <v>0</v>
      </c>
      <c r="S164" s="147">
        <v>0</v>
      </c>
      <c r="T164" s="148">
        <f t="shared" si="33"/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164</v>
      </c>
      <c r="AT164" s="149" t="s">
        <v>159</v>
      </c>
      <c r="AU164" s="149" t="s">
        <v>78</v>
      </c>
      <c r="AY164" s="17" t="s">
        <v>157</v>
      </c>
      <c r="BE164" s="150">
        <f t="shared" si="34"/>
        <v>0</v>
      </c>
      <c r="BF164" s="150">
        <f t="shared" si="35"/>
        <v>0</v>
      </c>
      <c r="BG164" s="150">
        <f t="shared" si="36"/>
        <v>0</v>
      </c>
      <c r="BH164" s="150">
        <f t="shared" si="37"/>
        <v>0</v>
      </c>
      <c r="BI164" s="150">
        <f t="shared" si="38"/>
        <v>0</v>
      </c>
      <c r="BJ164" s="17" t="s">
        <v>78</v>
      </c>
      <c r="BK164" s="150">
        <f t="shared" si="39"/>
        <v>0</v>
      </c>
      <c r="BL164" s="17" t="s">
        <v>164</v>
      </c>
      <c r="BM164" s="149" t="s">
        <v>1054</v>
      </c>
    </row>
    <row r="165" spans="1:65" s="2" customFormat="1" ht="24.2" customHeight="1" x14ac:dyDescent="0.2">
      <c r="A165" s="32"/>
      <c r="B165" s="137"/>
      <c r="C165" s="138" t="s">
        <v>629</v>
      </c>
      <c r="D165" s="138" t="s">
        <v>159</v>
      </c>
      <c r="E165" s="139" t="s">
        <v>2176</v>
      </c>
      <c r="F165" s="140" t="s">
        <v>2166</v>
      </c>
      <c r="G165" s="141" t="s">
        <v>777</v>
      </c>
      <c r="H165" s="142">
        <v>1</v>
      </c>
      <c r="I165" s="143"/>
      <c r="J165" s="144">
        <f t="shared" si="30"/>
        <v>0</v>
      </c>
      <c r="K165" s="140" t="s">
        <v>3</v>
      </c>
      <c r="L165" s="33"/>
      <c r="M165" s="145" t="s">
        <v>3</v>
      </c>
      <c r="N165" s="146" t="s">
        <v>41</v>
      </c>
      <c r="O165" s="53"/>
      <c r="P165" s="147">
        <f t="shared" si="31"/>
        <v>0</v>
      </c>
      <c r="Q165" s="147">
        <v>0</v>
      </c>
      <c r="R165" s="147">
        <f t="shared" si="32"/>
        <v>0</v>
      </c>
      <c r="S165" s="147">
        <v>0</v>
      </c>
      <c r="T165" s="148">
        <f t="shared" si="33"/>
        <v>0</v>
      </c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R165" s="149" t="s">
        <v>164</v>
      </c>
      <c r="AT165" s="149" t="s">
        <v>159</v>
      </c>
      <c r="AU165" s="149" t="s">
        <v>78</v>
      </c>
      <c r="AY165" s="17" t="s">
        <v>157</v>
      </c>
      <c r="BE165" s="150">
        <f t="shared" si="34"/>
        <v>0</v>
      </c>
      <c r="BF165" s="150">
        <f t="shared" si="35"/>
        <v>0</v>
      </c>
      <c r="BG165" s="150">
        <f t="shared" si="36"/>
        <v>0</v>
      </c>
      <c r="BH165" s="150">
        <f t="shared" si="37"/>
        <v>0</v>
      </c>
      <c r="BI165" s="150">
        <f t="shared" si="38"/>
        <v>0</v>
      </c>
      <c r="BJ165" s="17" t="s">
        <v>78</v>
      </c>
      <c r="BK165" s="150">
        <f t="shared" si="39"/>
        <v>0</v>
      </c>
      <c r="BL165" s="17" t="s">
        <v>164</v>
      </c>
      <c r="BM165" s="149" t="s">
        <v>1062</v>
      </c>
    </row>
    <row r="166" spans="1:65" s="2" customFormat="1" ht="24.2" customHeight="1" x14ac:dyDescent="0.2">
      <c r="A166" s="32"/>
      <c r="B166" s="137"/>
      <c r="C166" s="138" t="s">
        <v>633</v>
      </c>
      <c r="D166" s="138" t="s">
        <v>159</v>
      </c>
      <c r="E166" s="139" t="s">
        <v>2177</v>
      </c>
      <c r="F166" s="140" t="s">
        <v>2166</v>
      </c>
      <c r="G166" s="141" t="s">
        <v>777</v>
      </c>
      <c r="H166" s="142">
        <v>1</v>
      </c>
      <c r="I166" s="143"/>
      <c r="J166" s="144">
        <f t="shared" si="30"/>
        <v>0</v>
      </c>
      <c r="K166" s="140" t="s">
        <v>3</v>
      </c>
      <c r="L166" s="33"/>
      <c r="M166" s="145" t="s">
        <v>3</v>
      </c>
      <c r="N166" s="146" t="s">
        <v>41</v>
      </c>
      <c r="O166" s="53"/>
      <c r="P166" s="147">
        <f t="shared" si="31"/>
        <v>0</v>
      </c>
      <c r="Q166" s="147">
        <v>0</v>
      </c>
      <c r="R166" s="147">
        <f t="shared" si="32"/>
        <v>0</v>
      </c>
      <c r="S166" s="147">
        <v>0</v>
      </c>
      <c r="T166" s="148">
        <f t="shared" si="33"/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164</v>
      </c>
      <c r="AT166" s="149" t="s">
        <v>159</v>
      </c>
      <c r="AU166" s="149" t="s">
        <v>78</v>
      </c>
      <c r="AY166" s="17" t="s">
        <v>157</v>
      </c>
      <c r="BE166" s="150">
        <f t="shared" si="34"/>
        <v>0</v>
      </c>
      <c r="BF166" s="150">
        <f t="shared" si="35"/>
        <v>0</v>
      </c>
      <c r="BG166" s="150">
        <f t="shared" si="36"/>
        <v>0</v>
      </c>
      <c r="BH166" s="150">
        <f t="shared" si="37"/>
        <v>0</v>
      </c>
      <c r="BI166" s="150">
        <f t="shared" si="38"/>
        <v>0</v>
      </c>
      <c r="BJ166" s="17" t="s">
        <v>78</v>
      </c>
      <c r="BK166" s="150">
        <f t="shared" si="39"/>
        <v>0</v>
      </c>
      <c r="BL166" s="17" t="s">
        <v>164</v>
      </c>
      <c r="BM166" s="149" t="s">
        <v>1070</v>
      </c>
    </row>
    <row r="167" spans="1:65" s="2" customFormat="1" ht="24.2" customHeight="1" x14ac:dyDescent="0.2">
      <c r="A167" s="32"/>
      <c r="B167" s="137"/>
      <c r="C167" s="138" t="s">
        <v>639</v>
      </c>
      <c r="D167" s="138" t="s">
        <v>159</v>
      </c>
      <c r="E167" s="139" t="s">
        <v>2178</v>
      </c>
      <c r="F167" s="140" t="s">
        <v>2166</v>
      </c>
      <c r="G167" s="141" t="s">
        <v>777</v>
      </c>
      <c r="H167" s="142">
        <v>1</v>
      </c>
      <c r="I167" s="143"/>
      <c r="J167" s="144">
        <f t="shared" si="30"/>
        <v>0</v>
      </c>
      <c r="K167" s="140" t="s">
        <v>3</v>
      </c>
      <c r="L167" s="33"/>
      <c r="M167" s="145" t="s">
        <v>3</v>
      </c>
      <c r="N167" s="146" t="s">
        <v>41</v>
      </c>
      <c r="O167" s="53"/>
      <c r="P167" s="147">
        <f t="shared" si="31"/>
        <v>0</v>
      </c>
      <c r="Q167" s="147">
        <v>0</v>
      </c>
      <c r="R167" s="147">
        <f t="shared" si="32"/>
        <v>0</v>
      </c>
      <c r="S167" s="147">
        <v>0</v>
      </c>
      <c r="T167" s="148">
        <f t="shared" si="33"/>
        <v>0</v>
      </c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R167" s="149" t="s">
        <v>164</v>
      </c>
      <c r="AT167" s="149" t="s">
        <v>159</v>
      </c>
      <c r="AU167" s="149" t="s">
        <v>78</v>
      </c>
      <c r="AY167" s="17" t="s">
        <v>157</v>
      </c>
      <c r="BE167" s="150">
        <f t="shared" si="34"/>
        <v>0</v>
      </c>
      <c r="BF167" s="150">
        <f t="shared" si="35"/>
        <v>0</v>
      </c>
      <c r="BG167" s="150">
        <f t="shared" si="36"/>
        <v>0</v>
      </c>
      <c r="BH167" s="150">
        <f t="shared" si="37"/>
        <v>0</v>
      </c>
      <c r="BI167" s="150">
        <f t="shared" si="38"/>
        <v>0</v>
      </c>
      <c r="BJ167" s="17" t="s">
        <v>78</v>
      </c>
      <c r="BK167" s="150">
        <f t="shared" si="39"/>
        <v>0</v>
      </c>
      <c r="BL167" s="17" t="s">
        <v>164</v>
      </c>
      <c r="BM167" s="149" t="s">
        <v>1078</v>
      </c>
    </row>
    <row r="168" spans="1:65" s="2" customFormat="1" ht="24.2" customHeight="1" x14ac:dyDescent="0.2">
      <c r="A168" s="32"/>
      <c r="B168" s="137"/>
      <c r="C168" s="138" t="s">
        <v>645</v>
      </c>
      <c r="D168" s="138" t="s">
        <v>159</v>
      </c>
      <c r="E168" s="139" t="s">
        <v>2179</v>
      </c>
      <c r="F168" s="140" t="s">
        <v>2166</v>
      </c>
      <c r="G168" s="141" t="s">
        <v>777</v>
      </c>
      <c r="H168" s="142">
        <v>1</v>
      </c>
      <c r="I168" s="143"/>
      <c r="J168" s="144">
        <f t="shared" si="30"/>
        <v>0</v>
      </c>
      <c r="K168" s="140" t="s">
        <v>3</v>
      </c>
      <c r="L168" s="33"/>
      <c r="M168" s="145" t="s">
        <v>3</v>
      </c>
      <c r="N168" s="146" t="s">
        <v>41</v>
      </c>
      <c r="O168" s="53"/>
      <c r="P168" s="147">
        <f t="shared" si="31"/>
        <v>0</v>
      </c>
      <c r="Q168" s="147">
        <v>0</v>
      </c>
      <c r="R168" s="147">
        <f t="shared" si="32"/>
        <v>0</v>
      </c>
      <c r="S168" s="147">
        <v>0</v>
      </c>
      <c r="T168" s="148">
        <f t="shared" si="33"/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164</v>
      </c>
      <c r="AT168" s="149" t="s">
        <v>159</v>
      </c>
      <c r="AU168" s="149" t="s">
        <v>78</v>
      </c>
      <c r="AY168" s="17" t="s">
        <v>157</v>
      </c>
      <c r="BE168" s="150">
        <f t="shared" si="34"/>
        <v>0</v>
      </c>
      <c r="BF168" s="150">
        <f t="shared" si="35"/>
        <v>0</v>
      </c>
      <c r="BG168" s="150">
        <f t="shared" si="36"/>
        <v>0</v>
      </c>
      <c r="BH168" s="150">
        <f t="shared" si="37"/>
        <v>0</v>
      </c>
      <c r="BI168" s="150">
        <f t="shared" si="38"/>
        <v>0</v>
      </c>
      <c r="BJ168" s="17" t="s">
        <v>78</v>
      </c>
      <c r="BK168" s="150">
        <f t="shared" si="39"/>
        <v>0</v>
      </c>
      <c r="BL168" s="17" t="s">
        <v>164</v>
      </c>
      <c r="BM168" s="149" t="s">
        <v>1086</v>
      </c>
    </row>
    <row r="169" spans="1:65" s="2" customFormat="1" ht="24.2" customHeight="1" x14ac:dyDescent="0.2">
      <c r="A169" s="32"/>
      <c r="B169" s="137"/>
      <c r="C169" s="138" t="s">
        <v>650</v>
      </c>
      <c r="D169" s="138" t="s">
        <v>159</v>
      </c>
      <c r="E169" s="139" t="s">
        <v>2180</v>
      </c>
      <c r="F169" s="140" t="s">
        <v>2166</v>
      </c>
      <c r="G169" s="141" t="s">
        <v>777</v>
      </c>
      <c r="H169" s="142">
        <v>1</v>
      </c>
      <c r="I169" s="143"/>
      <c r="J169" s="144">
        <f t="shared" si="30"/>
        <v>0</v>
      </c>
      <c r="K169" s="140" t="s">
        <v>3</v>
      </c>
      <c r="L169" s="33"/>
      <c r="M169" s="145" t="s">
        <v>3</v>
      </c>
      <c r="N169" s="146" t="s">
        <v>41</v>
      </c>
      <c r="O169" s="53"/>
      <c r="P169" s="147">
        <f t="shared" si="31"/>
        <v>0</v>
      </c>
      <c r="Q169" s="147">
        <v>0</v>
      </c>
      <c r="R169" s="147">
        <f t="shared" si="32"/>
        <v>0</v>
      </c>
      <c r="S169" s="147">
        <v>0</v>
      </c>
      <c r="T169" s="148">
        <f t="shared" si="33"/>
        <v>0</v>
      </c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R169" s="149" t="s">
        <v>164</v>
      </c>
      <c r="AT169" s="149" t="s">
        <v>159</v>
      </c>
      <c r="AU169" s="149" t="s">
        <v>78</v>
      </c>
      <c r="AY169" s="17" t="s">
        <v>157</v>
      </c>
      <c r="BE169" s="150">
        <f t="shared" si="34"/>
        <v>0</v>
      </c>
      <c r="BF169" s="150">
        <f t="shared" si="35"/>
        <v>0</v>
      </c>
      <c r="BG169" s="150">
        <f t="shared" si="36"/>
        <v>0</v>
      </c>
      <c r="BH169" s="150">
        <f t="shared" si="37"/>
        <v>0</v>
      </c>
      <c r="BI169" s="150">
        <f t="shared" si="38"/>
        <v>0</v>
      </c>
      <c r="BJ169" s="17" t="s">
        <v>78</v>
      </c>
      <c r="BK169" s="150">
        <f t="shared" si="39"/>
        <v>0</v>
      </c>
      <c r="BL169" s="17" t="s">
        <v>164</v>
      </c>
      <c r="BM169" s="149" t="s">
        <v>1094</v>
      </c>
    </row>
    <row r="170" spans="1:65" s="2" customFormat="1" ht="24.2" customHeight="1" x14ac:dyDescent="0.2">
      <c r="A170" s="32"/>
      <c r="B170" s="137"/>
      <c r="C170" s="138" t="s">
        <v>656</v>
      </c>
      <c r="D170" s="138" t="s">
        <v>159</v>
      </c>
      <c r="E170" s="139" t="s">
        <v>2181</v>
      </c>
      <c r="F170" s="140" t="s">
        <v>2166</v>
      </c>
      <c r="G170" s="141" t="s">
        <v>777</v>
      </c>
      <c r="H170" s="142">
        <v>1</v>
      </c>
      <c r="I170" s="143"/>
      <c r="J170" s="144">
        <f t="shared" si="30"/>
        <v>0</v>
      </c>
      <c r="K170" s="140" t="s">
        <v>3</v>
      </c>
      <c r="L170" s="33"/>
      <c r="M170" s="145" t="s">
        <v>3</v>
      </c>
      <c r="N170" s="146" t="s">
        <v>41</v>
      </c>
      <c r="O170" s="53"/>
      <c r="P170" s="147">
        <f t="shared" si="31"/>
        <v>0</v>
      </c>
      <c r="Q170" s="147">
        <v>0</v>
      </c>
      <c r="R170" s="147">
        <f t="shared" si="32"/>
        <v>0</v>
      </c>
      <c r="S170" s="147">
        <v>0</v>
      </c>
      <c r="T170" s="148">
        <f t="shared" si="33"/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164</v>
      </c>
      <c r="AT170" s="149" t="s">
        <v>159</v>
      </c>
      <c r="AU170" s="149" t="s">
        <v>78</v>
      </c>
      <c r="AY170" s="17" t="s">
        <v>157</v>
      </c>
      <c r="BE170" s="150">
        <f t="shared" si="34"/>
        <v>0</v>
      </c>
      <c r="BF170" s="150">
        <f t="shared" si="35"/>
        <v>0</v>
      </c>
      <c r="BG170" s="150">
        <f t="shared" si="36"/>
        <v>0</v>
      </c>
      <c r="BH170" s="150">
        <f t="shared" si="37"/>
        <v>0</v>
      </c>
      <c r="BI170" s="150">
        <f t="shared" si="38"/>
        <v>0</v>
      </c>
      <c r="BJ170" s="17" t="s">
        <v>78</v>
      </c>
      <c r="BK170" s="150">
        <f t="shared" si="39"/>
        <v>0</v>
      </c>
      <c r="BL170" s="17" t="s">
        <v>164</v>
      </c>
      <c r="BM170" s="149" t="s">
        <v>1102</v>
      </c>
    </row>
    <row r="171" spans="1:65" s="2" customFormat="1" ht="24.2" customHeight="1" x14ac:dyDescent="0.2">
      <c r="A171" s="32"/>
      <c r="B171" s="137"/>
      <c r="C171" s="138" t="s">
        <v>670</v>
      </c>
      <c r="D171" s="138" t="s">
        <v>159</v>
      </c>
      <c r="E171" s="139" t="s">
        <v>2182</v>
      </c>
      <c r="F171" s="140" t="s">
        <v>2166</v>
      </c>
      <c r="G171" s="141" t="s">
        <v>777</v>
      </c>
      <c r="H171" s="142">
        <v>1</v>
      </c>
      <c r="I171" s="143"/>
      <c r="J171" s="144">
        <f t="shared" si="30"/>
        <v>0</v>
      </c>
      <c r="K171" s="140" t="s">
        <v>3</v>
      </c>
      <c r="L171" s="33"/>
      <c r="M171" s="145" t="s">
        <v>3</v>
      </c>
      <c r="N171" s="146" t="s">
        <v>41</v>
      </c>
      <c r="O171" s="53"/>
      <c r="P171" s="147">
        <f t="shared" si="31"/>
        <v>0</v>
      </c>
      <c r="Q171" s="147">
        <v>0</v>
      </c>
      <c r="R171" s="147">
        <f t="shared" si="32"/>
        <v>0</v>
      </c>
      <c r="S171" s="147">
        <v>0</v>
      </c>
      <c r="T171" s="148">
        <f t="shared" si="33"/>
        <v>0</v>
      </c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R171" s="149" t="s">
        <v>164</v>
      </c>
      <c r="AT171" s="149" t="s">
        <v>159</v>
      </c>
      <c r="AU171" s="149" t="s">
        <v>78</v>
      </c>
      <c r="AY171" s="17" t="s">
        <v>157</v>
      </c>
      <c r="BE171" s="150">
        <f t="shared" si="34"/>
        <v>0</v>
      </c>
      <c r="BF171" s="150">
        <f t="shared" si="35"/>
        <v>0</v>
      </c>
      <c r="BG171" s="150">
        <f t="shared" si="36"/>
        <v>0</v>
      </c>
      <c r="BH171" s="150">
        <f t="shared" si="37"/>
        <v>0</v>
      </c>
      <c r="BI171" s="150">
        <f t="shared" si="38"/>
        <v>0</v>
      </c>
      <c r="BJ171" s="17" t="s">
        <v>78</v>
      </c>
      <c r="BK171" s="150">
        <f t="shared" si="39"/>
        <v>0</v>
      </c>
      <c r="BL171" s="17" t="s">
        <v>164</v>
      </c>
      <c r="BM171" s="149" t="s">
        <v>1110</v>
      </c>
    </row>
    <row r="172" spans="1:65" s="2" customFormat="1" ht="24.2" customHeight="1" x14ac:dyDescent="0.2">
      <c r="A172" s="32"/>
      <c r="B172" s="137"/>
      <c r="C172" s="138" t="s">
        <v>679</v>
      </c>
      <c r="D172" s="138" t="s">
        <v>159</v>
      </c>
      <c r="E172" s="139" t="s">
        <v>2183</v>
      </c>
      <c r="F172" s="140" t="s">
        <v>2166</v>
      </c>
      <c r="G172" s="141" t="s">
        <v>777</v>
      </c>
      <c r="H172" s="142">
        <v>1</v>
      </c>
      <c r="I172" s="143"/>
      <c r="J172" s="144">
        <f t="shared" ref="J172:J203" si="40">ROUND(I172*H172,2)</f>
        <v>0</v>
      </c>
      <c r="K172" s="140" t="s">
        <v>3</v>
      </c>
      <c r="L172" s="33"/>
      <c r="M172" s="145" t="s">
        <v>3</v>
      </c>
      <c r="N172" s="146" t="s">
        <v>41</v>
      </c>
      <c r="O172" s="53"/>
      <c r="P172" s="147">
        <f t="shared" ref="P172:P203" si="41">O172*H172</f>
        <v>0</v>
      </c>
      <c r="Q172" s="147">
        <v>0</v>
      </c>
      <c r="R172" s="147">
        <f t="shared" ref="R172:R203" si="42">Q172*H172</f>
        <v>0</v>
      </c>
      <c r="S172" s="147">
        <v>0</v>
      </c>
      <c r="T172" s="148">
        <f t="shared" ref="T172:T203" si="43">S172*H172</f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164</v>
      </c>
      <c r="AT172" s="149" t="s">
        <v>159</v>
      </c>
      <c r="AU172" s="149" t="s">
        <v>78</v>
      </c>
      <c r="AY172" s="17" t="s">
        <v>157</v>
      </c>
      <c r="BE172" s="150">
        <f t="shared" ref="BE172:BE203" si="44">IF(N172="základní",J172,0)</f>
        <v>0</v>
      </c>
      <c r="BF172" s="150">
        <f t="shared" ref="BF172:BF203" si="45">IF(N172="snížená",J172,0)</f>
        <v>0</v>
      </c>
      <c r="BG172" s="150">
        <f t="shared" ref="BG172:BG203" si="46">IF(N172="zákl. přenesená",J172,0)</f>
        <v>0</v>
      </c>
      <c r="BH172" s="150">
        <f t="shared" ref="BH172:BH203" si="47">IF(N172="sníž. přenesená",J172,0)</f>
        <v>0</v>
      </c>
      <c r="BI172" s="150">
        <f t="shared" ref="BI172:BI203" si="48">IF(N172="nulová",J172,0)</f>
        <v>0</v>
      </c>
      <c r="BJ172" s="17" t="s">
        <v>78</v>
      </c>
      <c r="BK172" s="150">
        <f t="shared" ref="BK172:BK203" si="49">ROUND(I172*H172,2)</f>
        <v>0</v>
      </c>
      <c r="BL172" s="17" t="s">
        <v>164</v>
      </c>
      <c r="BM172" s="149" t="s">
        <v>1118</v>
      </c>
    </row>
    <row r="173" spans="1:65" s="2" customFormat="1" ht="24.2" customHeight="1" x14ac:dyDescent="0.2">
      <c r="A173" s="32"/>
      <c r="B173" s="137"/>
      <c r="C173" s="138" t="s">
        <v>686</v>
      </c>
      <c r="D173" s="138" t="s">
        <v>159</v>
      </c>
      <c r="E173" s="139" t="s">
        <v>2184</v>
      </c>
      <c r="F173" s="140" t="s">
        <v>2166</v>
      </c>
      <c r="G173" s="141" t="s">
        <v>777</v>
      </c>
      <c r="H173" s="142">
        <v>1</v>
      </c>
      <c r="I173" s="143"/>
      <c r="J173" s="144">
        <f t="shared" si="40"/>
        <v>0</v>
      </c>
      <c r="K173" s="140" t="s">
        <v>3</v>
      </c>
      <c r="L173" s="33"/>
      <c r="M173" s="145" t="s">
        <v>3</v>
      </c>
      <c r="N173" s="146" t="s">
        <v>41</v>
      </c>
      <c r="O173" s="53"/>
      <c r="P173" s="147">
        <f t="shared" si="41"/>
        <v>0</v>
      </c>
      <c r="Q173" s="147">
        <v>0</v>
      </c>
      <c r="R173" s="147">
        <f t="shared" si="42"/>
        <v>0</v>
      </c>
      <c r="S173" s="147">
        <v>0</v>
      </c>
      <c r="T173" s="148">
        <f t="shared" si="43"/>
        <v>0</v>
      </c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R173" s="149" t="s">
        <v>164</v>
      </c>
      <c r="AT173" s="149" t="s">
        <v>159</v>
      </c>
      <c r="AU173" s="149" t="s">
        <v>78</v>
      </c>
      <c r="AY173" s="17" t="s">
        <v>157</v>
      </c>
      <c r="BE173" s="150">
        <f t="shared" si="44"/>
        <v>0</v>
      </c>
      <c r="BF173" s="150">
        <f t="shared" si="45"/>
        <v>0</v>
      </c>
      <c r="BG173" s="150">
        <f t="shared" si="46"/>
        <v>0</v>
      </c>
      <c r="BH173" s="150">
        <f t="shared" si="47"/>
        <v>0</v>
      </c>
      <c r="BI173" s="150">
        <f t="shared" si="48"/>
        <v>0</v>
      </c>
      <c r="BJ173" s="17" t="s">
        <v>78</v>
      </c>
      <c r="BK173" s="150">
        <f t="shared" si="49"/>
        <v>0</v>
      </c>
      <c r="BL173" s="17" t="s">
        <v>164</v>
      </c>
      <c r="BM173" s="149" t="s">
        <v>1126</v>
      </c>
    </row>
    <row r="174" spans="1:65" s="2" customFormat="1" ht="24.2" customHeight="1" x14ac:dyDescent="0.2">
      <c r="A174" s="32"/>
      <c r="B174" s="137"/>
      <c r="C174" s="138" t="s">
        <v>692</v>
      </c>
      <c r="D174" s="138" t="s">
        <v>159</v>
      </c>
      <c r="E174" s="139" t="s">
        <v>2185</v>
      </c>
      <c r="F174" s="140" t="s">
        <v>2166</v>
      </c>
      <c r="G174" s="141" t="s">
        <v>777</v>
      </c>
      <c r="H174" s="142">
        <v>1</v>
      </c>
      <c r="I174" s="143"/>
      <c r="J174" s="144">
        <f t="shared" si="40"/>
        <v>0</v>
      </c>
      <c r="K174" s="140" t="s">
        <v>3</v>
      </c>
      <c r="L174" s="33"/>
      <c r="M174" s="145" t="s">
        <v>3</v>
      </c>
      <c r="N174" s="146" t="s">
        <v>41</v>
      </c>
      <c r="O174" s="53"/>
      <c r="P174" s="147">
        <f t="shared" si="41"/>
        <v>0</v>
      </c>
      <c r="Q174" s="147">
        <v>0</v>
      </c>
      <c r="R174" s="147">
        <f t="shared" si="42"/>
        <v>0</v>
      </c>
      <c r="S174" s="147">
        <v>0</v>
      </c>
      <c r="T174" s="148">
        <f t="shared" si="43"/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164</v>
      </c>
      <c r="AT174" s="149" t="s">
        <v>159</v>
      </c>
      <c r="AU174" s="149" t="s">
        <v>78</v>
      </c>
      <c r="AY174" s="17" t="s">
        <v>157</v>
      </c>
      <c r="BE174" s="150">
        <f t="shared" si="44"/>
        <v>0</v>
      </c>
      <c r="BF174" s="150">
        <f t="shared" si="45"/>
        <v>0</v>
      </c>
      <c r="BG174" s="150">
        <f t="shared" si="46"/>
        <v>0</v>
      </c>
      <c r="BH174" s="150">
        <f t="shared" si="47"/>
        <v>0</v>
      </c>
      <c r="BI174" s="150">
        <f t="shared" si="48"/>
        <v>0</v>
      </c>
      <c r="BJ174" s="17" t="s">
        <v>78</v>
      </c>
      <c r="BK174" s="150">
        <f t="shared" si="49"/>
        <v>0</v>
      </c>
      <c r="BL174" s="17" t="s">
        <v>164</v>
      </c>
      <c r="BM174" s="149" t="s">
        <v>1137</v>
      </c>
    </row>
    <row r="175" spans="1:65" s="2" customFormat="1" ht="24.2" customHeight="1" x14ac:dyDescent="0.2">
      <c r="A175" s="32"/>
      <c r="B175" s="137"/>
      <c r="C175" s="138" t="s">
        <v>697</v>
      </c>
      <c r="D175" s="138" t="s">
        <v>159</v>
      </c>
      <c r="E175" s="139" t="s">
        <v>2186</v>
      </c>
      <c r="F175" s="140" t="s">
        <v>2166</v>
      </c>
      <c r="G175" s="141" t="s">
        <v>777</v>
      </c>
      <c r="H175" s="142">
        <v>1</v>
      </c>
      <c r="I175" s="143"/>
      <c r="J175" s="144">
        <f t="shared" si="40"/>
        <v>0</v>
      </c>
      <c r="K175" s="140" t="s">
        <v>3</v>
      </c>
      <c r="L175" s="33"/>
      <c r="M175" s="145" t="s">
        <v>3</v>
      </c>
      <c r="N175" s="146" t="s">
        <v>41</v>
      </c>
      <c r="O175" s="53"/>
      <c r="P175" s="147">
        <f t="shared" si="41"/>
        <v>0</v>
      </c>
      <c r="Q175" s="147">
        <v>0</v>
      </c>
      <c r="R175" s="147">
        <f t="shared" si="42"/>
        <v>0</v>
      </c>
      <c r="S175" s="147">
        <v>0</v>
      </c>
      <c r="T175" s="148">
        <f t="shared" si="43"/>
        <v>0</v>
      </c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R175" s="149" t="s">
        <v>164</v>
      </c>
      <c r="AT175" s="149" t="s">
        <v>159</v>
      </c>
      <c r="AU175" s="149" t="s">
        <v>78</v>
      </c>
      <c r="AY175" s="17" t="s">
        <v>157</v>
      </c>
      <c r="BE175" s="150">
        <f t="shared" si="44"/>
        <v>0</v>
      </c>
      <c r="BF175" s="150">
        <f t="shared" si="45"/>
        <v>0</v>
      </c>
      <c r="BG175" s="150">
        <f t="shared" si="46"/>
        <v>0</v>
      </c>
      <c r="BH175" s="150">
        <f t="shared" si="47"/>
        <v>0</v>
      </c>
      <c r="BI175" s="150">
        <f t="shared" si="48"/>
        <v>0</v>
      </c>
      <c r="BJ175" s="17" t="s">
        <v>78</v>
      </c>
      <c r="BK175" s="150">
        <f t="shared" si="49"/>
        <v>0</v>
      </c>
      <c r="BL175" s="17" t="s">
        <v>164</v>
      </c>
      <c r="BM175" s="149" t="s">
        <v>1146</v>
      </c>
    </row>
    <row r="176" spans="1:65" s="2" customFormat="1" ht="24.2" customHeight="1" x14ac:dyDescent="0.2">
      <c r="A176" s="32"/>
      <c r="B176" s="137"/>
      <c r="C176" s="138" t="s">
        <v>703</v>
      </c>
      <c r="D176" s="138" t="s">
        <v>159</v>
      </c>
      <c r="E176" s="139" t="s">
        <v>2187</v>
      </c>
      <c r="F176" s="140" t="s">
        <v>2166</v>
      </c>
      <c r="G176" s="141" t="s">
        <v>777</v>
      </c>
      <c r="H176" s="142">
        <v>1</v>
      </c>
      <c r="I176" s="143"/>
      <c r="J176" s="144">
        <f t="shared" si="40"/>
        <v>0</v>
      </c>
      <c r="K176" s="140" t="s">
        <v>3</v>
      </c>
      <c r="L176" s="33"/>
      <c r="M176" s="145" t="s">
        <v>3</v>
      </c>
      <c r="N176" s="146" t="s">
        <v>41</v>
      </c>
      <c r="O176" s="53"/>
      <c r="P176" s="147">
        <f t="shared" si="41"/>
        <v>0</v>
      </c>
      <c r="Q176" s="147">
        <v>0</v>
      </c>
      <c r="R176" s="147">
        <f t="shared" si="42"/>
        <v>0</v>
      </c>
      <c r="S176" s="147">
        <v>0</v>
      </c>
      <c r="T176" s="148">
        <f t="shared" si="43"/>
        <v>0</v>
      </c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R176" s="149" t="s">
        <v>164</v>
      </c>
      <c r="AT176" s="149" t="s">
        <v>159</v>
      </c>
      <c r="AU176" s="149" t="s">
        <v>78</v>
      </c>
      <c r="AY176" s="17" t="s">
        <v>157</v>
      </c>
      <c r="BE176" s="150">
        <f t="shared" si="44"/>
        <v>0</v>
      </c>
      <c r="BF176" s="150">
        <f t="shared" si="45"/>
        <v>0</v>
      </c>
      <c r="BG176" s="150">
        <f t="shared" si="46"/>
        <v>0</v>
      </c>
      <c r="BH176" s="150">
        <f t="shared" si="47"/>
        <v>0</v>
      </c>
      <c r="BI176" s="150">
        <f t="shared" si="48"/>
        <v>0</v>
      </c>
      <c r="BJ176" s="17" t="s">
        <v>78</v>
      </c>
      <c r="BK176" s="150">
        <f t="shared" si="49"/>
        <v>0</v>
      </c>
      <c r="BL176" s="17" t="s">
        <v>164</v>
      </c>
      <c r="BM176" s="149" t="s">
        <v>1156</v>
      </c>
    </row>
    <row r="177" spans="1:65" s="2" customFormat="1" ht="24.2" customHeight="1" x14ac:dyDescent="0.2">
      <c r="A177" s="32"/>
      <c r="B177" s="137"/>
      <c r="C177" s="138" t="s">
        <v>707</v>
      </c>
      <c r="D177" s="138" t="s">
        <v>159</v>
      </c>
      <c r="E177" s="139" t="s">
        <v>2188</v>
      </c>
      <c r="F177" s="140" t="s">
        <v>2166</v>
      </c>
      <c r="G177" s="141" t="s">
        <v>777</v>
      </c>
      <c r="H177" s="142">
        <v>1</v>
      </c>
      <c r="I177" s="143"/>
      <c r="J177" s="144">
        <f t="shared" si="40"/>
        <v>0</v>
      </c>
      <c r="K177" s="140" t="s">
        <v>3</v>
      </c>
      <c r="L177" s="33"/>
      <c r="M177" s="145" t="s">
        <v>3</v>
      </c>
      <c r="N177" s="146" t="s">
        <v>41</v>
      </c>
      <c r="O177" s="53"/>
      <c r="P177" s="147">
        <f t="shared" si="41"/>
        <v>0</v>
      </c>
      <c r="Q177" s="147">
        <v>0</v>
      </c>
      <c r="R177" s="147">
        <f t="shared" si="42"/>
        <v>0</v>
      </c>
      <c r="S177" s="147">
        <v>0</v>
      </c>
      <c r="T177" s="148">
        <f t="shared" si="43"/>
        <v>0</v>
      </c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R177" s="149" t="s">
        <v>164</v>
      </c>
      <c r="AT177" s="149" t="s">
        <v>159</v>
      </c>
      <c r="AU177" s="149" t="s">
        <v>78</v>
      </c>
      <c r="AY177" s="17" t="s">
        <v>157</v>
      </c>
      <c r="BE177" s="150">
        <f t="shared" si="44"/>
        <v>0</v>
      </c>
      <c r="BF177" s="150">
        <f t="shared" si="45"/>
        <v>0</v>
      </c>
      <c r="BG177" s="150">
        <f t="shared" si="46"/>
        <v>0</v>
      </c>
      <c r="BH177" s="150">
        <f t="shared" si="47"/>
        <v>0</v>
      </c>
      <c r="BI177" s="150">
        <f t="shared" si="48"/>
        <v>0</v>
      </c>
      <c r="BJ177" s="17" t="s">
        <v>78</v>
      </c>
      <c r="BK177" s="150">
        <f t="shared" si="49"/>
        <v>0</v>
      </c>
      <c r="BL177" s="17" t="s">
        <v>164</v>
      </c>
      <c r="BM177" s="149" t="s">
        <v>1167</v>
      </c>
    </row>
    <row r="178" spans="1:65" s="2" customFormat="1" ht="24.2" customHeight="1" x14ac:dyDescent="0.2">
      <c r="A178" s="32"/>
      <c r="B178" s="137"/>
      <c r="C178" s="138" t="s">
        <v>716</v>
      </c>
      <c r="D178" s="138" t="s">
        <v>159</v>
      </c>
      <c r="E178" s="139" t="s">
        <v>2189</v>
      </c>
      <c r="F178" s="140" t="s">
        <v>2166</v>
      </c>
      <c r="G178" s="141" t="s">
        <v>777</v>
      </c>
      <c r="H178" s="142">
        <v>1</v>
      </c>
      <c r="I178" s="143"/>
      <c r="J178" s="144">
        <f t="shared" si="40"/>
        <v>0</v>
      </c>
      <c r="K178" s="140" t="s">
        <v>3</v>
      </c>
      <c r="L178" s="33"/>
      <c r="M178" s="145" t="s">
        <v>3</v>
      </c>
      <c r="N178" s="146" t="s">
        <v>41</v>
      </c>
      <c r="O178" s="53"/>
      <c r="P178" s="147">
        <f t="shared" si="41"/>
        <v>0</v>
      </c>
      <c r="Q178" s="147">
        <v>0</v>
      </c>
      <c r="R178" s="147">
        <f t="shared" si="42"/>
        <v>0</v>
      </c>
      <c r="S178" s="147">
        <v>0</v>
      </c>
      <c r="T178" s="148">
        <f t="shared" si="43"/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164</v>
      </c>
      <c r="AT178" s="149" t="s">
        <v>159</v>
      </c>
      <c r="AU178" s="149" t="s">
        <v>78</v>
      </c>
      <c r="AY178" s="17" t="s">
        <v>157</v>
      </c>
      <c r="BE178" s="150">
        <f t="shared" si="44"/>
        <v>0</v>
      </c>
      <c r="BF178" s="150">
        <f t="shared" si="45"/>
        <v>0</v>
      </c>
      <c r="BG178" s="150">
        <f t="shared" si="46"/>
        <v>0</v>
      </c>
      <c r="BH178" s="150">
        <f t="shared" si="47"/>
        <v>0</v>
      </c>
      <c r="BI178" s="150">
        <f t="shared" si="48"/>
        <v>0</v>
      </c>
      <c r="BJ178" s="17" t="s">
        <v>78</v>
      </c>
      <c r="BK178" s="150">
        <f t="shared" si="49"/>
        <v>0</v>
      </c>
      <c r="BL178" s="17" t="s">
        <v>164</v>
      </c>
      <c r="BM178" s="149" t="s">
        <v>1181</v>
      </c>
    </row>
    <row r="179" spans="1:65" s="2" customFormat="1" ht="24.2" customHeight="1" x14ac:dyDescent="0.2">
      <c r="A179" s="32"/>
      <c r="B179" s="137"/>
      <c r="C179" s="138" t="s">
        <v>722</v>
      </c>
      <c r="D179" s="138" t="s">
        <v>159</v>
      </c>
      <c r="E179" s="139" t="s">
        <v>2190</v>
      </c>
      <c r="F179" s="140" t="s">
        <v>2166</v>
      </c>
      <c r="G179" s="141" t="s">
        <v>777</v>
      </c>
      <c r="H179" s="142">
        <v>1</v>
      </c>
      <c r="I179" s="143"/>
      <c r="J179" s="144">
        <f t="shared" si="40"/>
        <v>0</v>
      </c>
      <c r="K179" s="140" t="s">
        <v>3</v>
      </c>
      <c r="L179" s="33"/>
      <c r="M179" s="145" t="s">
        <v>3</v>
      </c>
      <c r="N179" s="146" t="s">
        <v>41</v>
      </c>
      <c r="O179" s="53"/>
      <c r="P179" s="147">
        <f t="shared" si="41"/>
        <v>0</v>
      </c>
      <c r="Q179" s="147">
        <v>0</v>
      </c>
      <c r="R179" s="147">
        <f t="shared" si="42"/>
        <v>0</v>
      </c>
      <c r="S179" s="147">
        <v>0</v>
      </c>
      <c r="T179" s="148">
        <f t="shared" si="43"/>
        <v>0</v>
      </c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R179" s="149" t="s">
        <v>164</v>
      </c>
      <c r="AT179" s="149" t="s">
        <v>159</v>
      </c>
      <c r="AU179" s="149" t="s">
        <v>78</v>
      </c>
      <c r="AY179" s="17" t="s">
        <v>157</v>
      </c>
      <c r="BE179" s="150">
        <f t="shared" si="44"/>
        <v>0</v>
      </c>
      <c r="BF179" s="150">
        <f t="shared" si="45"/>
        <v>0</v>
      </c>
      <c r="BG179" s="150">
        <f t="shared" si="46"/>
        <v>0</v>
      </c>
      <c r="BH179" s="150">
        <f t="shared" si="47"/>
        <v>0</v>
      </c>
      <c r="BI179" s="150">
        <f t="shared" si="48"/>
        <v>0</v>
      </c>
      <c r="BJ179" s="17" t="s">
        <v>78</v>
      </c>
      <c r="BK179" s="150">
        <f t="shared" si="49"/>
        <v>0</v>
      </c>
      <c r="BL179" s="17" t="s">
        <v>164</v>
      </c>
      <c r="BM179" s="149" t="s">
        <v>1193</v>
      </c>
    </row>
    <row r="180" spans="1:65" s="2" customFormat="1" ht="24.2" customHeight="1" x14ac:dyDescent="0.2">
      <c r="A180" s="32"/>
      <c r="B180" s="137"/>
      <c r="C180" s="138" t="s">
        <v>731</v>
      </c>
      <c r="D180" s="138" t="s">
        <v>159</v>
      </c>
      <c r="E180" s="139" t="s">
        <v>2191</v>
      </c>
      <c r="F180" s="140" t="s">
        <v>2166</v>
      </c>
      <c r="G180" s="141" t="s">
        <v>777</v>
      </c>
      <c r="H180" s="142">
        <v>1</v>
      </c>
      <c r="I180" s="143"/>
      <c r="J180" s="144">
        <f t="shared" si="40"/>
        <v>0</v>
      </c>
      <c r="K180" s="140" t="s">
        <v>3</v>
      </c>
      <c r="L180" s="33"/>
      <c r="M180" s="145" t="s">
        <v>3</v>
      </c>
      <c r="N180" s="146" t="s">
        <v>41</v>
      </c>
      <c r="O180" s="53"/>
      <c r="P180" s="147">
        <f t="shared" si="41"/>
        <v>0</v>
      </c>
      <c r="Q180" s="147">
        <v>0</v>
      </c>
      <c r="R180" s="147">
        <f t="shared" si="42"/>
        <v>0</v>
      </c>
      <c r="S180" s="147">
        <v>0</v>
      </c>
      <c r="T180" s="148">
        <f t="shared" si="43"/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164</v>
      </c>
      <c r="AT180" s="149" t="s">
        <v>159</v>
      </c>
      <c r="AU180" s="149" t="s">
        <v>78</v>
      </c>
      <c r="AY180" s="17" t="s">
        <v>157</v>
      </c>
      <c r="BE180" s="150">
        <f t="shared" si="44"/>
        <v>0</v>
      </c>
      <c r="BF180" s="150">
        <f t="shared" si="45"/>
        <v>0</v>
      </c>
      <c r="BG180" s="150">
        <f t="shared" si="46"/>
        <v>0</v>
      </c>
      <c r="BH180" s="150">
        <f t="shared" si="47"/>
        <v>0</v>
      </c>
      <c r="BI180" s="150">
        <f t="shared" si="48"/>
        <v>0</v>
      </c>
      <c r="BJ180" s="17" t="s">
        <v>78</v>
      </c>
      <c r="BK180" s="150">
        <f t="shared" si="49"/>
        <v>0</v>
      </c>
      <c r="BL180" s="17" t="s">
        <v>164</v>
      </c>
      <c r="BM180" s="149" t="s">
        <v>1203</v>
      </c>
    </row>
    <row r="181" spans="1:65" s="2" customFormat="1" ht="24.2" customHeight="1" x14ac:dyDescent="0.2">
      <c r="A181" s="32"/>
      <c r="B181" s="137"/>
      <c r="C181" s="138" t="s">
        <v>737</v>
      </c>
      <c r="D181" s="138" t="s">
        <v>159</v>
      </c>
      <c r="E181" s="139" t="s">
        <v>2192</v>
      </c>
      <c r="F181" s="140" t="s">
        <v>2166</v>
      </c>
      <c r="G181" s="141" t="s">
        <v>777</v>
      </c>
      <c r="H181" s="142">
        <v>1</v>
      </c>
      <c r="I181" s="143"/>
      <c r="J181" s="144">
        <f t="shared" si="40"/>
        <v>0</v>
      </c>
      <c r="K181" s="140" t="s">
        <v>3</v>
      </c>
      <c r="L181" s="33"/>
      <c r="M181" s="145" t="s">
        <v>3</v>
      </c>
      <c r="N181" s="146" t="s">
        <v>41</v>
      </c>
      <c r="O181" s="53"/>
      <c r="P181" s="147">
        <f t="shared" si="41"/>
        <v>0</v>
      </c>
      <c r="Q181" s="147">
        <v>0</v>
      </c>
      <c r="R181" s="147">
        <f t="shared" si="42"/>
        <v>0</v>
      </c>
      <c r="S181" s="147">
        <v>0</v>
      </c>
      <c r="T181" s="148">
        <f t="shared" si="43"/>
        <v>0</v>
      </c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R181" s="149" t="s">
        <v>164</v>
      </c>
      <c r="AT181" s="149" t="s">
        <v>159</v>
      </c>
      <c r="AU181" s="149" t="s">
        <v>78</v>
      </c>
      <c r="AY181" s="17" t="s">
        <v>157</v>
      </c>
      <c r="BE181" s="150">
        <f t="shared" si="44"/>
        <v>0</v>
      </c>
      <c r="BF181" s="150">
        <f t="shared" si="45"/>
        <v>0</v>
      </c>
      <c r="BG181" s="150">
        <f t="shared" si="46"/>
        <v>0</v>
      </c>
      <c r="BH181" s="150">
        <f t="shared" si="47"/>
        <v>0</v>
      </c>
      <c r="BI181" s="150">
        <f t="shared" si="48"/>
        <v>0</v>
      </c>
      <c r="BJ181" s="17" t="s">
        <v>78</v>
      </c>
      <c r="BK181" s="150">
        <f t="shared" si="49"/>
        <v>0</v>
      </c>
      <c r="BL181" s="17" t="s">
        <v>164</v>
      </c>
      <c r="BM181" s="149" t="s">
        <v>1213</v>
      </c>
    </row>
    <row r="182" spans="1:65" s="2" customFormat="1" ht="24.2" customHeight="1" x14ac:dyDescent="0.2">
      <c r="A182" s="32"/>
      <c r="B182" s="137"/>
      <c r="C182" s="138" t="s">
        <v>746</v>
      </c>
      <c r="D182" s="138" t="s">
        <v>159</v>
      </c>
      <c r="E182" s="139" t="s">
        <v>2193</v>
      </c>
      <c r="F182" s="140" t="s">
        <v>2166</v>
      </c>
      <c r="G182" s="141" t="s">
        <v>777</v>
      </c>
      <c r="H182" s="142">
        <v>1</v>
      </c>
      <c r="I182" s="143"/>
      <c r="J182" s="144">
        <f t="shared" si="40"/>
        <v>0</v>
      </c>
      <c r="K182" s="140" t="s">
        <v>3</v>
      </c>
      <c r="L182" s="33"/>
      <c r="M182" s="145" t="s">
        <v>3</v>
      </c>
      <c r="N182" s="146" t="s">
        <v>41</v>
      </c>
      <c r="O182" s="53"/>
      <c r="P182" s="147">
        <f t="shared" si="41"/>
        <v>0</v>
      </c>
      <c r="Q182" s="147">
        <v>0</v>
      </c>
      <c r="R182" s="147">
        <f t="shared" si="42"/>
        <v>0</v>
      </c>
      <c r="S182" s="147">
        <v>0</v>
      </c>
      <c r="T182" s="148">
        <f t="shared" si="43"/>
        <v>0</v>
      </c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 t="s">
        <v>164</v>
      </c>
      <c r="AT182" s="149" t="s">
        <v>159</v>
      </c>
      <c r="AU182" s="149" t="s">
        <v>78</v>
      </c>
      <c r="AY182" s="17" t="s">
        <v>157</v>
      </c>
      <c r="BE182" s="150">
        <f t="shared" si="44"/>
        <v>0</v>
      </c>
      <c r="BF182" s="150">
        <f t="shared" si="45"/>
        <v>0</v>
      </c>
      <c r="BG182" s="150">
        <f t="shared" si="46"/>
        <v>0</v>
      </c>
      <c r="BH182" s="150">
        <f t="shared" si="47"/>
        <v>0</v>
      </c>
      <c r="BI182" s="150">
        <f t="shared" si="48"/>
        <v>0</v>
      </c>
      <c r="BJ182" s="17" t="s">
        <v>78</v>
      </c>
      <c r="BK182" s="150">
        <f t="shared" si="49"/>
        <v>0</v>
      </c>
      <c r="BL182" s="17" t="s">
        <v>164</v>
      </c>
      <c r="BM182" s="149" t="s">
        <v>1224</v>
      </c>
    </row>
    <row r="183" spans="1:65" s="2" customFormat="1" ht="24.2" customHeight="1" x14ac:dyDescent="0.2">
      <c r="A183" s="32"/>
      <c r="B183" s="137"/>
      <c r="C183" s="138" t="s">
        <v>757</v>
      </c>
      <c r="D183" s="138" t="s">
        <v>159</v>
      </c>
      <c r="E183" s="139" t="s">
        <v>2194</v>
      </c>
      <c r="F183" s="140" t="s">
        <v>2166</v>
      </c>
      <c r="G183" s="141" t="s">
        <v>777</v>
      </c>
      <c r="H183" s="142">
        <v>1</v>
      </c>
      <c r="I183" s="143"/>
      <c r="J183" s="144">
        <f t="shared" si="40"/>
        <v>0</v>
      </c>
      <c r="K183" s="140" t="s">
        <v>3</v>
      </c>
      <c r="L183" s="33"/>
      <c r="M183" s="145" t="s">
        <v>3</v>
      </c>
      <c r="N183" s="146" t="s">
        <v>41</v>
      </c>
      <c r="O183" s="53"/>
      <c r="P183" s="147">
        <f t="shared" si="41"/>
        <v>0</v>
      </c>
      <c r="Q183" s="147">
        <v>0</v>
      </c>
      <c r="R183" s="147">
        <f t="shared" si="42"/>
        <v>0</v>
      </c>
      <c r="S183" s="147">
        <v>0</v>
      </c>
      <c r="T183" s="148">
        <f t="shared" si="43"/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164</v>
      </c>
      <c r="AT183" s="149" t="s">
        <v>159</v>
      </c>
      <c r="AU183" s="149" t="s">
        <v>78</v>
      </c>
      <c r="AY183" s="17" t="s">
        <v>157</v>
      </c>
      <c r="BE183" s="150">
        <f t="shared" si="44"/>
        <v>0</v>
      </c>
      <c r="BF183" s="150">
        <f t="shared" si="45"/>
        <v>0</v>
      </c>
      <c r="BG183" s="150">
        <f t="shared" si="46"/>
        <v>0</v>
      </c>
      <c r="BH183" s="150">
        <f t="shared" si="47"/>
        <v>0</v>
      </c>
      <c r="BI183" s="150">
        <f t="shared" si="48"/>
        <v>0</v>
      </c>
      <c r="BJ183" s="17" t="s">
        <v>78</v>
      </c>
      <c r="BK183" s="150">
        <f t="shared" si="49"/>
        <v>0</v>
      </c>
      <c r="BL183" s="17" t="s">
        <v>164</v>
      </c>
      <c r="BM183" s="149" t="s">
        <v>1236</v>
      </c>
    </row>
    <row r="184" spans="1:65" s="2" customFormat="1" ht="24.2" customHeight="1" x14ac:dyDescent="0.2">
      <c r="A184" s="32"/>
      <c r="B184" s="137"/>
      <c r="C184" s="138" t="s">
        <v>763</v>
      </c>
      <c r="D184" s="138" t="s">
        <v>159</v>
      </c>
      <c r="E184" s="139" t="s">
        <v>2195</v>
      </c>
      <c r="F184" s="140" t="s">
        <v>2166</v>
      </c>
      <c r="G184" s="141" t="s">
        <v>777</v>
      </c>
      <c r="H184" s="142">
        <v>1</v>
      </c>
      <c r="I184" s="143"/>
      <c r="J184" s="144">
        <f t="shared" si="40"/>
        <v>0</v>
      </c>
      <c r="K184" s="140" t="s">
        <v>3</v>
      </c>
      <c r="L184" s="33"/>
      <c r="M184" s="145" t="s">
        <v>3</v>
      </c>
      <c r="N184" s="146" t="s">
        <v>41</v>
      </c>
      <c r="O184" s="53"/>
      <c r="P184" s="147">
        <f t="shared" si="41"/>
        <v>0</v>
      </c>
      <c r="Q184" s="147">
        <v>0</v>
      </c>
      <c r="R184" s="147">
        <f t="shared" si="42"/>
        <v>0</v>
      </c>
      <c r="S184" s="147">
        <v>0</v>
      </c>
      <c r="T184" s="148">
        <f t="shared" si="43"/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164</v>
      </c>
      <c r="AT184" s="149" t="s">
        <v>159</v>
      </c>
      <c r="AU184" s="149" t="s">
        <v>78</v>
      </c>
      <c r="AY184" s="17" t="s">
        <v>157</v>
      </c>
      <c r="BE184" s="150">
        <f t="shared" si="44"/>
        <v>0</v>
      </c>
      <c r="BF184" s="150">
        <f t="shared" si="45"/>
        <v>0</v>
      </c>
      <c r="BG184" s="150">
        <f t="shared" si="46"/>
        <v>0</v>
      </c>
      <c r="BH184" s="150">
        <f t="shared" si="47"/>
        <v>0</v>
      </c>
      <c r="BI184" s="150">
        <f t="shared" si="48"/>
        <v>0</v>
      </c>
      <c r="BJ184" s="17" t="s">
        <v>78</v>
      </c>
      <c r="BK184" s="150">
        <f t="shared" si="49"/>
        <v>0</v>
      </c>
      <c r="BL184" s="17" t="s">
        <v>164</v>
      </c>
      <c r="BM184" s="149" t="s">
        <v>1250</v>
      </c>
    </row>
    <row r="185" spans="1:65" s="2" customFormat="1" ht="24.2" customHeight="1" x14ac:dyDescent="0.2">
      <c r="A185" s="32"/>
      <c r="B185" s="137"/>
      <c r="C185" s="138" t="s">
        <v>768</v>
      </c>
      <c r="D185" s="138" t="s">
        <v>159</v>
      </c>
      <c r="E185" s="139" t="s">
        <v>2196</v>
      </c>
      <c r="F185" s="140" t="s">
        <v>2166</v>
      </c>
      <c r="G185" s="141" t="s">
        <v>777</v>
      </c>
      <c r="H185" s="142">
        <v>1</v>
      </c>
      <c r="I185" s="143"/>
      <c r="J185" s="144">
        <f t="shared" si="40"/>
        <v>0</v>
      </c>
      <c r="K185" s="140" t="s">
        <v>3</v>
      </c>
      <c r="L185" s="33"/>
      <c r="M185" s="145" t="s">
        <v>3</v>
      </c>
      <c r="N185" s="146" t="s">
        <v>41</v>
      </c>
      <c r="O185" s="53"/>
      <c r="P185" s="147">
        <f t="shared" si="41"/>
        <v>0</v>
      </c>
      <c r="Q185" s="147">
        <v>0</v>
      </c>
      <c r="R185" s="147">
        <f t="shared" si="42"/>
        <v>0</v>
      </c>
      <c r="S185" s="147">
        <v>0</v>
      </c>
      <c r="T185" s="148">
        <f t="shared" si="43"/>
        <v>0</v>
      </c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R185" s="149" t="s">
        <v>164</v>
      </c>
      <c r="AT185" s="149" t="s">
        <v>159</v>
      </c>
      <c r="AU185" s="149" t="s">
        <v>78</v>
      </c>
      <c r="AY185" s="17" t="s">
        <v>157</v>
      </c>
      <c r="BE185" s="150">
        <f t="shared" si="44"/>
        <v>0</v>
      </c>
      <c r="BF185" s="150">
        <f t="shared" si="45"/>
        <v>0</v>
      </c>
      <c r="BG185" s="150">
        <f t="shared" si="46"/>
        <v>0</v>
      </c>
      <c r="BH185" s="150">
        <f t="shared" si="47"/>
        <v>0</v>
      </c>
      <c r="BI185" s="150">
        <f t="shared" si="48"/>
        <v>0</v>
      </c>
      <c r="BJ185" s="17" t="s">
        <v>78</v>
      </c>
      <c r="BK185" s="150">
        <f t="shared" si="49"/>
        <v>0</v>
      </c>
      <c r="BL185" s="17" t="s">
        <v>164</v>
      </c>
      <c r="BM185" s="149" t="s">
        <v>1262</v>
      </c>
    </row>
    <row r="186" spans="1:65" s="2" customFormat="1" ht="24.2" customHeight="1" x14ac:dyDescent="0.2">
      <c r="A186" s="32"/>
      <c r="B186" s="137"/>
      <c r="C186" s="138" t="s">
        <v>774</v>
      </c>
      <c r="D186" s="138" t="s">
        <v>159</v>
      </c>
      <c r="E186" s="139" t="s">
        <v>2197</v>
      </c>
      <c r="F186" s="140" t="s">
        <v>2166</v>
      </c>
      <c r="G186" s="141" t="s">
        <v>777</v>
      </c>
      <c r="H186" s="142">
        <v>1</v>
      </c>
      <c r="I186" s="143"/>
      <c r="J186" s="144">
        <f t="shared" si="40"/>
        <v>0</v>
      </c>
      <c r="K186" s="140" t="s">
        <v>3</v>
      </c>
      <c r="L186" s="33"/>
      <c r="M186" s="145" t="s">
        <v>3</v>
      </c>
      <c r="N186" s="146" t="s">
        <v>41</v>
      </c>
      <c r="O186" s="53"/>
      <c r="P186" s="147">
        <f t="shared" si="41"/>
        <v>0</v>
      </c>
      <c r="Q186" s="147">
        <v>0</v>
      </c>
      <c r="R186" s="147">
        <f t="shared" si="42"/>
        <v>0</v>
      </c>
      <c r="S186" s="147">
        <v>0</v>
      </c>
      <c r="T186" s="148">
        <f t="shared" si="43"/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164</v>
      </c>
      <c r="AT186" s="149" t="s">
        <v>159</v>
      </c>
      <c r="AU186" s="149" t="s">
        <v>78</v>
      </c>
      <c r="AY186" s="17" t="s">
        <v>157</v>
      </c>
      <c r="BE186" s="150">
        <f t="shared" si="44"/>
        <v>0</v>
      </c>
      <c r="BF186" s="150">
        <f t="shared" si="45"/>
        <v>0</v>
      </c>
      <c r="BG186" s="150">
        <f t="shared" si="46"/>
        <v>0</v>
      </c>
      <c r="BH186" s="150">
        <f t="shared" si="47"/>
        <v>0</v>
      </c>
      <c r="BI186" s="150">
        <f t="shared" si="48"/>
        <v>0</v>
      </c>
      <c r="BJ186" s="17" t="s">
        <v>78</v>
      </c>
      <c r="BK186" s="150">
        <f t="shared" si="49"/>
        <v>0</v>
      </c>
      <c r="BL186" s="17" t="s">
        <v>164</v>
      </c>
      <c r="BM186" s="149" t="s">
        <v>1272</v>
      </c>
    </row>
    <row r="187" spans="1:65" s="2" customFormat="1" ht="24.2" customHeight="1" x14ac:dyDescent="0.2">
      <c r="A187" s="32"/>
      <c r="B187" s="137"/>
      <c r="C187" s="138" t="s">
        <v>779</v>
      </c>
      <c r="D187" s="138" t="s">
        <v>159</v>
      </c>
      <c r="E187" s="139" t="s">
        <v>2198</v>
      </c>
      <c r="F187" s="140" t="s">
        <v>2166</v>
      </c>
      <c r="G187" s="141" t="s">
        <v>777</v>
      </c>
      <c r="H187" s="142">
        <v>1</v>
      </c>
      <c r="I187" s="143"/>
      <c r="J187" s="144">
        <f t="shared" si="40"/>
        <v>0</v>
      </c>
      <c r="K187" s="140" t="s">
        <v>3</v>
      </c>
      <c r="L187" s="33"/>
      <c r="M187" s="145" t="s">
        <v>3</v>
      </c>
      <c r="N187" s="146" t="s">
        <v>41</v>
      </c>
      <c r="O187" s="53"/>
      <c r="P187" s="147">
        <f t="shared" si="41"/>
        <v>0</v>
      </c>
      <c r="Q187" s="147">
        <v>0</v>
      </c>
      <c r="R187" s="147">
        <f t="shared" si="42"/>
        <v>0</v>
      </c>
      <c r="S187" s="147">
        <v>0</v>
      </c>
      <c r="T187" s="148">
        <f t="shared" si="43"/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164</v>
      </c>
      <c r="AT187" s="149" t="s">
        <v>159</v>
      </c>
      <c r="AU187" s="149" t="s">
        <v>78</v>
      </c>
      <c r="AY187" s="17" t="s">
        <v>157</v>
      </c>
      <c r="BE187" s="150">
        <f t="shared" si="44"/>
        <v>0</v>
      </c>
      <c r="BF187" s="150">
        <f t="shared" si="45"/>
        <v>0</v>
      </c>
      <c r="BG187" s="150">
        <f t="shared" si="46"/>
        <v>0</v>
      </c>
      <c r="BH187" s="150">
        <f t="shared" si="47"/>
        <v>0</v>
      </c>
      <c r="BI187" s="150">
        <f t="shared" si="48"/>
        <v>0</v>
      </c>
      <c r="BJ187" s="17" t="s">
        <v>78</v>
      </c>
      <c r="BK187" s="150">
        <f t="shared" si="49"/>
        <v>0</v>
      </c>
      <c r="BL187" s="17" t="s">
        <v>164</v>
      </c>
      <c r="BM187" s="149" t="s">
        <v>1281</v>
      </c>
    </row>
    <row r="188" spans="1:65" s="2" customFormat="1" ht="24.2" customHeight="1" x14ac:dyDescent="0.2">
      <c r="A188" s="32"/>
      <c r="B188" s="137"/>
      <c r="C188" s="138" t="s">
        <v>784</v>
      </c>
      <c r="D188" s="138" t="s">
        <v>159</v>
      </c>
      <c r="E188" s="139" t="s">
        <v>2199</v>
      </c>
      <c r="F188" s="140" t="s">
        <v>2166</v>
      </c>
      <c r="G188" s="141" t="s">
        <v>777</v>
      </c>
      <c r="H188" s="142">
        <v>1</v>
      </c>
      <c r="I188" s="143"/>
      <c r="J188" s="144">
        <f t="shared" si="40"/>
        <v>0</v>
      </c>
      <c r="K188" s="140" t="s">
        <v>3</v>
      </c>
      <c r="L188" s="33"/>
      <c r="M188" s="145" t="s">
        <v>3</v>
      </c>
      <c r="N188" s="146" t="s">
        <v>41</v>
      </c>
      <c r="O188" s="53"/>
      <c r="P188" s="147">
        <f t="shared" si="41"/>
        <v>0</v>
      </c>
      <c r="Q188" s="147">
        <v>0</v>
      </c>
      <c r="R188" s="147">
        <f t="shared" si="42"/>
        <v>0</v>
      </c>
      <c r="S188" s="147">
        <v>0</v>
      </c>
      <c r="T188" s="148">
        <f t="shared" si="43"/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164</v>
      </c>
      <c r="AT188" s="149" t="s">
        <v>159</v>
      </c>
      <c r="AU188" s="149" t="s">
        <v>78</v>
      </c>
      <c r="AY188" s="17" t="s">
        <v>157</v>
      </c>
      <c r="BE188" s="150">
        <f t="shared" si="44"/>
        <v>0</v>
      </c>
      <c r="BF188" s="150">
        <f t="shared" si="45"/>
        <v>0</v>
      </c>
      <c r="BG188" s="150">
        <f t="shared" si="46"/>
        <v>0</v>
      </c>
      <c r="BH188" s="150">
        <f t="shared" si="47"/>
        <v>0</v>
      </c>
      <c r="BI188" s="150">
        <f t="shared" si="48"/>
        <v>0</v>
      </c>
      <c r="BJ188" s="17" t="s">
        <v>78</v>
      </c>
      <c r="BK188" s="150">
        <f t="shared" si="49"/>
        <v>0</v>
      </c>
      <c r="BL188" s="17" t="s">
        <v>164</v>
      </c>
      <c r="BM188" s="149" t="s">
        <v>1293</v>
      </c>
    </row>
    <row r="189" spans="1:65" s="2" customFormat="1" ht="24.2" customHeight="1" x14ac:dyDescent="0.2">
      <c r="A189" s="32"/>
      <c r="B189" s="137"/>
      <c r="C189" s="138" t="s">
        <v>788</v>
      </c>
      <c r="D189" s="138" t="s">
        <v>159</v>
      </c>
      <c r="E189" s="139" t="s">
        <v>2200</v>
      </c>
      <c r="F189" s="140" t="s">
        <v>2201</v>
      </c>
      <c r="G189" s="141" t="s">
        <v>777</v>
      </c>
      <c r="H189" s="142">
        <v>1</v>
      </c>
      <c r="I189" s="143"/>
      <c r="J189" s="144">
        <f t="shared" si="40"/>
        <v>0</v>
      </c>
      <c r="K189" s="140" t="s">
        <v>3</v>
      </c>
      <c r="L189" s="33"/>
      <c r="M189" s="145" t="s">
        <v>3</v>
      </c>
      <c r="N189" s="146" t="s">
        <v>41</v>
      </c>
      <c r="O189" s="53"/>
      <c r="P189" s="147">
        <f t="shared" si="41"/>
        <v>0</v>
      </c>
      <c r="Q189" s="147">
        <v>0</v>
      </c>
      <c r="R189" s="147">
        <f t="shared" si="42"/>
        <v>0</v>
      </c>
      <c r="S189" s="147">
        <v>0</v>
      </c>
      <c r="T189" s="148">
        <f t="shared" si="43"/>
        <v>0</v>
      </c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R189" s="149" t="s">
        <v>164</v>
      </c>
      <c r="AT189" s="149" t="s">
        <v>159</v>
      </c>
      <c r="AU189" s="149" t="s">
        <v>78</v>
      </c>
      <c r="AY189" s="17" t="s">
        <v>157</v>
      </c>
      <c r="BE189" s="150">
        <f t="shared" si="44"/>
        <v>0</v>
      </c>
      <c r="BF189" s="150">
        <f t="shared" si="45"/>
        <v>0</v>
      </c>
      <c r="BG189" s="150">
        <f t="shared" si="46"/>
        <v>0</v>
      </c>
      <c r="BH189" s="150">
        <f t="shared" si="47"/>
        <v>0</v>
      </c>
      <c r="BI189" s="150">
        <f t="shared" si="48"/>
        <v>0</v>
      </c>
      <c r="BJ189" s="17" t="s">
        <v>78</v>
      </c>
      <c r="BK189" s="150">
        <f t="shared" si="49"/>
        <v>0</v>
      </c>
      <c r="BL189" s="17" t="s">
        <v>164</v>
      </c>
      <c r="BM189" s="149" t="s">
        <v>1309</v>
      </c>
    </row>
    <row r="190" spans="1:65" s="2" customFormat="1" ht="24.2" customHeight="1" x14ac:dyDescent="0.2">
      <c r="A190" s="32"/>
      <c r="B190" s="137"/>
      <c r="C190" s="138" t="s">
        <v>792</v>
      </c>
      <c r="D190" s="138" t="s">
        <v>159</v>
      </c>
      <c r="E190" s="139" t="s">
        <v>2202</v>
      </c>
      <c r="F190" s="140" t="s">
        <v>2201</v>
      </c>
      <c r="G190" s="141" t="s">
        <v>777</v>
      </c>
      <c r="H190" s="142">
        <v>1</v>
      </c>
      <c r="I190" s="143"/>
      <c r="J190" s="144">
        <f t="shared" si="40"/>
        <v>0</v>
      </c>
      <c r="K190" s="140" t="s">
        <v>3</v>
      </c>
      <c r="L190" s="33"/>
      <c r="M190" s="145" t="s">
        <v>3</v>
      </c>
      <c r="N190" s="146" t="s">
        <v>41</v>
      </c>
      <c r="O190" s="53"/>
      <c r="P190" s="147">
        <f t="shared" si="41"/>
        <v>0</v>
      </c>
      <c r="Q190" s="147">
        <v>0</v>
      </c>
      <c r="R190" s="147">
        <f t="shared" si="42"/>
        <v>0</v>
      </c>
      <c r="S190" s="147">
        <v>0</v>
      </c>
      <c r="T190" s="148">
        <f t="shared" si="43"/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164</v>
      </c>
      <c r="AT190" s="149" t="s">
        <v>159</v>
      </c>
      <c r="AU190" s="149" t="s">
        <v>78</v>
      </c>
      <c r="AY190" s="17" t="s">
        <v>157</v>
      </c>
      <c r="BE190" s="150">
        <f t="shared" si="44"/>
        <v>0</v>
      </c>
      <c r="BF190" s="150">
        <f t="shared" si="45"/>
        <v>0</v>
      </c>
      <c r="BG190" s="150">
        <f t="shared" si="46"/>
        <v>0</v>
      </c>
      <c r="BH190" s="150">
        <f t="shared" si="47"/>
        <v>0</v>
      </c>
      <c r="BI190" s="150">
        <f t="shared" si="48"/>
        <v>0</v>
      </c>
      <c r="BJ190" s="17" t="s">
        <v>78</v>
      </c>
      <c r="BK190" s="150">
        <f t="shared" si="49"/>
        <v>0</v>
      </c>
      <c r="BL190" s="17" t="s">
        <v>164</v>
      </c>
      <c r="BM190" s="149" t="s">
        <v>1322</v>
      </c>
    </row>
    <row r="191" spans="1:65" s="2" customFormat="1" ht="24.2" customHeight="1" x14ac:dyDescent="0.2">
      <c r="A191" s="32"/>
      <c r="B191" s="137"/>
      <c r="C191" s="138" t="s">
        <v>796</v>
      </c>
      <c r="D191" s="138" t="s">
        <v>159</v>
      </c>
      <c r="E191" s="139" t="s">
        <v>2203</v>
      </c>
      <c r="F191" s="140" t="s">
        <v>2100</v>
      </c>
      <c r="G191" s="141" t="s">
        <v>777</v>
      </c>
      <c r="H191" s="142">
        <v>1</v>
      </c>
      <c r="I191" s="143"/>
      <c r="J191" s="144">
        <f t="shared" si="40"/>
        <v>0</v>
      </c>
      <c r="K191" s="140" t="s">
        <v>3</v>
      </c>
      <c r="L191" s="33"/>
      <c r="M191" s="145" t="s">
        <v>3</v>
      </c>
      <c r="N191" s="146" t="s">
        <v>41</v>
      </c>
      <c r="O191" s="53"/>
      <c r="P191" s="147">
        <f t="shared" si="41"/>
        <v>0</v>
      </c>
      <c r="Q191" s="147">
        <v>0</v>
      </c>
      <c r="R191" s="147">
        <f t="shared" si="42"/>
        <v>0</v>
      </c>
      <c r="S191" s="147">
        <v>0</v>
      </c>
      <c r="T191" s="148">
        <f t="shared" si="43"/>
        <v>0</v>
      </c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R191" s="149" t="s">
        <v>164</v>
      </c>
      <c r="AT191" s="149" t="s">
        <v>159</v>
      </c>
      <c r="AU191" s="149" t="s">
        <v>78</v>
      </c>
      <c r="AY191" s="17" t="s">
        <v>157</v>
      </c>
      <c r="BE191" s="150">
        <f t="shared" si="44"/>
        <v>0</v>
      </c>
      <c r="BF191" s="150">
        <f t="shared" si="45"/>
        <v>0</v>
      </c>
      <c r="BG191" s="150">
        <f t="shared" si="46"/>
        <v>0</v>
      </c>
      <c r="BH191" s="150">
        <f t="shared" si="47"/>
        <v>0</v>
      </c>
      <c r="BI191" s="150">
        <f t="shared" si="48"/>
        <v>0</v>
      </c>
      <c r="BJ191" s="17" t="s">
        <v>78</v>
      </c>
      <c r="BK191" s="150">
        <f t="shared" si="49"/>
        <v>0</v>
      </c>
      <c r="BL191" s="17" t="s">
        <v>164</v>
      </c>
      <c r="BM191" s="149" t="s">
        <v>1333</v>
      </c>
    </row>
    <row r="192" spans="1:65" s="2" customFormat="1" ht="24.2" customHeight="1" x14ac:dyDescent="0.2">
      <c r="A192" s="32"/>
      <c r="B192" s="137"/>
      <c r="C192" s="138" t="s">
        <v>800</v>
      </c>
      <c r="D192" s="138" t="s">
        <v>159</v>
      </c>
      <c r="E192" s="139" t="s">
        <v>2204</v>
      </c>
      <c r="F192" s="140" t="s">
        <v>2201</v>
      </c>
      <c r="G192" s="141" t="s">
        <v>777</v>
      </c>
      <c r="H192" s="142">
        <v>1</v>
      </c>
      <c r="I192" s="143"/>
      <c r="J192" s="144">
        <f t="shared" si="40"/>
        <v>0</v>
      </c>
      <c r="K192" s="140" t="s">
        <v>3</v>
      </c>
      <c r="L192" s="33"/>
      <c r="M192" s="145" t="s">
        <v>3</v>
      </c>
      <c r="N192" s="146" t="s">
        <v>41</v>
      </c>
      <c r="O192" s="53"/>
      <c r="P192" s="147">
        <f t="shared" si="41"/>
        <v>0</v>
      </c>
      <c r="Q192" s="147">
        <v>0</v>
      </c>
      <c r="R192" s="147">
        <f t="shared" si="42"/>
        <v>0</v>
      </c>
      <c r="S192" s="147">
        <v>0</v>
      </c>
      <c r="T192" s="148">
        <f t="shared" si="43"/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164</v>
      </c>
      <c r="AT192" s="149" t="s">
        <v>159</v>
      </c>
      <c r="AU192" s="149" t="s">
        <v>78</v>
      </c>
      <c r="AY192" s="17" t="s">
        <v>157</v>
      </c>
      <c r="BE192" s="150">
        <f t="shared" si="44"/>
        <v>0</v>
      </c>
      <c r="BF192" s="150">
        <f t="shared" si="45"/>
        <v>0</v>
      </c>
      <c r="BG192" s="150">
        <f t="shared" si="46"/>
        <v>0</v>
      </c>
      <c r="BH192" s="150">
        <f t="shared" si="47"/>
        <v>0</v>
      </c>
      <c r="BI192" s="150">
        <f t="shared" si="48"/>
        <v>0</v>
      </c>
      <c r="BJ192" s="17" t="s">
        <v>78</v>
      </c>
      <c r="BK192" s="150">
        <f t="shared" si="49"/>
        <v>0</v>
      </c>
      <c r="BL192" s="17" t="s">
        <v>164</v>
      </c>
      <c r="BM192" s="149" t="s">
        <v>1343</v>
      </c>
    </row>
    <row r="193" spans="1:65" s="2" customFormat="1" ht="24.2" customHeight="1" x14ac:dyDescent="0.2">
      <c r="A193" s="32"/>
      <c r="B193" s="137"/>
      <c r="C193" s="138" t="s">
        <v>804</v>
      </c>
      <c r="D193" s="138" t="s">
        <v>159</v>
      </c>
      <c r="E193" s="139" t="s">
        <v>2205</v>
      </c>
      <c r="F193" s="140" t="s">
        <v>2201</v>
      </c>
      <c r="G193" s="141" t="s">
        <v>777</v>
      </c>
      <c r="H193" s="142">
        <v>1</v>
      </c>
      <c r="I193" s="143"/>
      <c r="J193" s="144">
        <f t="shared" si="40"/>
        <v>0</v>
      </c>
      <c r="K193" s="140" t="s">
        <v>3</v>
      </c>
      <c r="L193" s="33"/>
      <c r="M193" s="145" t="s">
        <v>3</v>
      </c>
      <c r="N193" s="146" t="s">
        <v>41</v>
      </c>
      <c r="O193" s="53"/>
      <c r="P193" s="147">
        <f t="shared" si="41"/>
        <v>0</v>
      </c>
      <c r="Q193" s="147">
        <v>0</v>
      </c>
      <c r="R193" s="147">
        <f t="shared" si="42"/>
        <v>0</v>
      </c>
      <c r="S193" s="147">
        <v>0</v>
      </c>
      <c r="T193" s="148">
        <f t="shared" si="43"/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164</v>
      </c>
      <c r="AT193" s="149" t="s">
        <v>159</v>
      </c>
      <c r="AU193" s="149" t="s">
        <v>78</v>
      </c>
      <c r="AY193" s="17" t="s">
        <v>157</v>
      </c>
      <c r="BE193" s="150">
        <f t="shared" si="44"/>
        <v>0</v>
      </c>
      <c r="BF193" s="150">
        <f t="shared" si="45"/>
        <v>0</v>
      </c>
      <c r="BG193" s="150">
        <f t="shared" si="46"/>
        <v>0</v>
      </c>
      <c r="BH193" s="150">
        <f t="shared" si="47"/>
        <v>0</v>
      </c>
      <c r="BI193" s="150">
        <f t="shared" si="48"/>
        <v>0</v>
      </c>
      <c r="BJ193" s="17" t="s">
        <v>78</v>
      </c>
      <c r="BK193" s="150">
        <f t="shared" si="49"/>
        <v>0</v>
      </c>
      <c r="BL193" s="17" t="s">
        <v>164</v>
      </c>
      <c r="BM193" s="149" t="s">
        <v>1354</v>
      </c>
    </row>
    <row r="194" spans="1:65" s="2" customFormat="1" ht="24.2" customHeight="1" x14ac:dyDescent="0.2">
      <c r="A194" s="32"/>
      <c r="B194" s="137"/>
      <c r="C194" s="138" t="s">
        <v>808</v>
      </c>
      <c r="D194" s="138" t="s">
        <v>159</v>
      </c>
      <c r="E194" s="139" t="s">
        <v>2206</v>
      </c>
      <c r="F194" s="140" t="s">
        <v>2201</v>
      </c>
      <c r="G194" s="141" t="s">
        <v>777</v>
      </c>
      <c r="H194" s="142">
        <v>1</v>
      </c>
      <c r="I194" s="143"/>
      <c r="J194" s="144">
        <f t="shared" si="40"/>
        <v>0</v>
      </c>
      <c r="K194" s="140" t="s">
        <v>3</v>
      </c>
      <c r="L194" s="33"/>
      <c r="M194" s="145" t="s">
        <v>3</v>
      </c>
      <c r="N194" s="146" t="s">
        <v>41</v>
      </c>
      <c r="O194" s="53"/>
      <c r="P194" s="147">
        <f t="shared" si="41"/>
        <v>0</v>
      </c>
      <c r="Q194" s="147">
        <v>0</v>
      </c>
      <c r="R194" s="147">
        <f t="shared" si="42"/>
        <v>0</v>
      </c>
      <c r="S194" s="147">
        <v>0</v>
      </c>
      <c r="T194" s="148">
        <f t="shared" si="43"/>
        <v>0</v>
      </c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R194" s="149" t="s">
        <v>164</v>
      </c>
      <c r="AT194" s="149" t="s">
        <v>159</v>
      </c>
      <c r="AU194" s="149" t="s">
        <v>78</v>
      </c>
      <c r="AY194" s="17" t="s">
        <v>157</v>
      </c>
      <c r="BE194" s="150">
        <f t="shared" si="44"/>
        <v>0</v>
      </c>
      <c r="BF194" s="150">
        <f t="shared" si="45"/>
        <v>0</v>
      </c>
      <c r="BG194" s="150">
        <f t="shared" si="46"/>
        <v>0</v>
      </c>
      <c r="BH194" s="150">
        <f t="shared" si="47"/>
        <v>0</v>
      </c>
      <c r="BI194" s="150">
        <f t="shared" si="48"/>
        <v>0</v>
      </c>
      <c r="BJ194" s="17" t="s">
        <v>78</v>
      </c>
      <c r="BK194" s="150">
        <f t="shared" si="49"/>
        <v>0</v>
      </c>
      <c r="BL194" s="17" t="s">
        <v>164</v>
      </c>
      <c r="BM194" s="149" t="s">
        <v>1363</v>
      </c>
    </row>
    <row r="195" spans="1:65" s="2" customFormat="1" ht="24.2" customHeight="1" x14ac:dyDescent="0.2">
      <c r="A195" s="32"/>
      <c r="B195" s="137"/>
      <c r="C195" s="138" t="s">
        <v>812</v>
      </c>
      <c r="D195" s="138" t="s">
        <v>159</v>
      </c>
      <c r="E195" s="139" t="s">
        <v>2207</v>
      </c>
      <c r="F195" s="140" t="s">
        <v>2166</v>
      </c>
      <c r="G195" s="141" t="s">
        <v>777</v>
      </c>
      <c r="H195" s="142">
        <v>1</v>
      </c>
      <c r="I195" s="143"/>
      <c r="J195" s="144">
        <f t="shared" si="40"/>
        <v>0</v>
      </c>
      <c r="K195" s="140" t="s">
        <v>3</v>
      </c>
      <c r="L195" s="33"/>
      <c r="M195" s="145" t="s">
        <v>3</v>
      </c>
      <c r="N195" s="146" t="s">
        <v>41</v>
      </c>
      <c r="O195" s="53"/>
      <c r="P195" s="147">
        <f t="shared" si="41"/>
        <v>0</v>
      </c>
      <c r="Q195" s="147">
        <v>0</v>
      </c>
      <c r="R195" s="147">
        <f t="shared" si="42"/>
        <v>0</v>
      </c>
      <c r="S195" s="147">
        <v>0</v>
      </c>
      <c r="T195" s="148">
        <f t="shared" si="43"/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164</v>
      </c>
      <c r="AT195" s="149" t="s">
        <v>159</v>
      </c>
      <c r="AU195" s="149" t="s">
        <v>78</v>
      </c>
      <c r="AY195" s="17" t="s">
        <v>157</v>
      </c>
      <c r="BE195" s="150">
        <f t="shared" si="44"/>
        <v>0</v>
      </c>
      <c r="BF195" s="150">
        <f t="shared" si="45"/>
        <v>0</v>
      </c>
      <c r="BG195" s="150">
        <f t="shared" si="46"/>
        <v>0</v>
      </c>
      <c r="BH195" s="150">
        <f t="shared" si="47"/>
        <v>0</v>
      </c>
      <c r="BI195" s="150">
        <f t="shared" si="48"/>
        <v>0</v>
      </c>
      <c r="BJ195" s="17" t="s">
        <v>78</v>
      </c>
      <c r="BK195" s="150">
        <f t="shared" si="49"/>
        <v>0</v>
      </c>
      <c r="BL195" s="17" t="s">
        <v>164</v>
      </c>
      <c r="BM195" s="149" t="s">
        <v>1373</v>
      </c>
    </row>
    <row r="196" spans="1:65" s="2" customFormat="1" ht="24.2" customHeight="1" x14ac:dyDescent="0.2">
      <c r="A196" s="32"/>
      <c r="B196" s="137"/>
      <c r="C196" s="138" t="s">
        <v>818</v>
      </c>
      <c r="D196" s="138" t="s">
        <v>159</v>
      </c>
      <c r="E196" s="139" t="s">
        <v>2208</v>
      </c>
      <c r="F196" s="140" t="s">
        <v>2098</v>
      </c>
      <c r="G196" s="141" t="s">
        <v>777</v>
      </c>
      <c r="H196" s="142">
        <v>1</v>
      </c>
      <c r="I196" s="143"/>
      <c r="J196" s="144">
        <f t="shared" si="40"/>
        <v>0</v>
      </c>
      <c r="K196" s="140" t="s">
        <v>3</v>
      </c>
      <c r="L196" s="33"/>
      <c r="M196" s="145" t="s">
        <v>3</v>
      </c>
      <c r="N196" s="146" t="s">
        <v>41</v>
      </c>
      <c r="O196" s="53"/>
      <c r="P196" s="147">
        <f t="shared" si="41"/>
        <v>0</v>
      </c>
      <c r="Q196" s="147">
        <v>0</v>
      </c>
      <c r="R196" s="147">
        <f t="shared" si="42"/>
        <v>0</v>
      </c>
      <c r="S196" s="147">
        <v>0</v>
      </c>
      <c r="T196" s="148">
        <f t="shared" si="43"/>
        <v>0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 t="s">
        <v>164</v>
      </c>
      <c r="AT196" s="149" t="s">
        <v>159</v>
      </c>
      <c r="AU196" s="149" t="s">
        <v>78</v>
      </c>
      <c r="AY196" s="17" t="s">
        <v>157</v>
      </c>
      <c r="BE196" s="150">
        <f t="shared" si="44"/>
        <v>0</v>
      </c>
      <c r="BF196" s="150">
        <f t="shared" si="45"/>
        <v>0</v>
      </c>
      <c r="BG196" s="150">
        <f t="shared" si="46"/>
        <v>0</v>
      </c>
      <c r="BH196" s="150">
        <f t="shared" si="47"/>
        <v>0</v>
      </c>
      <c r="BI196" s="150">
        <f t="shared" si="48"/>
        <v>0</v>
      </c>
      <c r="BJ196" s="17" t="s">
        <v>78</v>
      </c>
      <c r="BK196" s="150">
        <f t="shared" si="49"/>
        <v>0</v>
      </c>
      <c r="BL196" s="17" t="s">
        <v>164</v>
      </c>
      <c r="BM196" s="149" t="s">
        <v>1384</v>
      </c>
    </row>
    <row r="197" spans="1:65" s="2" customFormat="1" ht="24.2" customHeight="1" x14ac:dyDescent="0.2">
      <c r="A197" s="32"/>
      <c r="B197" s="137"/>
      <c r="C197" s="138" t="s">
        <v>826</v>
      </c>
      <c r="D197" s="138" t="s">
        <v>159</v>
      </c>
      <c r="E197" s="139" t="s">
        <v>2209</v>
      </c>
      <c r="F197" s="140" t="s">
        <v>2100</v>
      </c>
      <c r="G197" s="141" t="s">
        <v>777</v>
      </c>
      <c r="H197" s="142">
        <v>1</v>
      </c>
      <c r="I197" s="143"/>
      <c r="J197" s="144">
        <f t="shared" si="40"/>
        <v>0</v>
      </c>
      <c r="K197" s="140" t="s">
        <v>3</v>
      </c>
      <c r="L197" s="33"/>
      <c r="M197" s="145" t="s">
        <v>3</v>
      </c>
      <c r="N197" s="146" t="s">
        <v>41</v>
      </c>
      <c r="O197" s="53"/>
      <c r="P197" s="147">
        <f t="shared" si="41"/>
        <v>0</v>
      </c>
      <c r="Q197" s="147">
        <v>0</v>
      </c>
      <c r="R197" s="147">
        <f t="shared" si="42"/>
        <v>0</v>
      </c>
      <c r="S197" s="147">
        <v>0</v>
      </c>
      <c r="T197" s="148">
        <f t="shared" si="43"/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164</v>
      </c>
      <c r="AT197" s="149" t="s">
        <v>159</v>
      </c>
      <c r="AU197" s="149" t="s">
        <v>78</v>
      </c>
      <c r="AY197" s="17" t="s">
        <v>157</v>
      </c>
      <c r="BE197" s="150">
        <f t="shared" si="44"/>
        <v>0</v>
      </c>
      <c r="BF197" s="150">
        <f t="shared" si="45"/>
        <v>0</v>
      </c>
      <c r="BG197" s="150">
        <f t="shared" si="46"/>
        <v>0</v>
      </c>
      <c r="BH197" s="150">
        <f t="shared" si="47"/>
        <v>0</v>
      </c>
      <c r="BI197" s="150">
        <f t="shared" si="48"/>
        <v>0</v>
      </c>
      <c r="BJ197" s="17" t="s">
        <v>78</v>
      </c>
      <c r="BK197" s="150">
        <f t="shared" si="49"/>
        <v>0</v>
      </c>
      <c r="BL197" s="17" t="s">
        <v>164</v>
      </c>
      <c r="BM197" s="149" t="s">
        <v>1392</v>
      </c>
    </row>
    <row r="198" spans="1:65" s="2" customFormat="1" ht="24.2" customHeight="1" x14ac:dyDescent="0.2">
      <c r="A198" s="32"/>
      <c r="B198" s="137"/>
      <c r="C198" s="138" t="s">
        <v>831</v>
      </c>
      <c r="D198" s="138" t="s">
        <v>159</v>
      </c>
      <c r="E198" s="139" t="s">
        <v>2210</v>
      </c>
      <c r="F198" s="140" t="s">
        <v>2166</v>
      </c>
      <c r="G198" s="141" t="s">
        <v>777</v>
      </c>
      <c r="H198" s="142">
        <v>1</v>
      </c>
      <c r="I198" s="143"/>
      <c r="J198" s="144">
        <f t="shared" si="40"/>
        <v>0</v>
      </c>
      <c r="K198" s="140" t="s">
        <v>3</v>
      </c>
      <c r="L198" s="33"/>
      <c r="M198" s="145" t="s">
        <v>3</v>
      </c>
      <c r="N198" s="146" t="s">
        <v>41</v>
      </c>
      <c r="O198" s="53"/>
      <c r="P198" s="147">
        <f t="shared" si="41"/>
        <v>0</v>
      </c>
      <c r="Q198" s="147">
        <v>0</v>
      </c>
      <c r="R198" s="147">
        <f t="shared" si="42"/>
        <v>0</v>
      </c>
      <c r="S198" s="147">
        <v>0</v>
      </c>
      <c r="T198" s="148">
        <f t="shared" si="43"/>
        <v>0</v>
      </c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 t="s">
        <v>164</v>
      </c>
      <c r="AT198" s="149" t="s">
        <v>159</v>
      </c>
      <c r="AU198" s="149" t="s">
        <v>78</v>
      </c>
      <c r="AY198" s="17" t="s">
        <v>157</v>
      </c>
      <c r="BE198" s="150">
        <f t="shared" si="44"/>
        <v>0</v>
      </c>
      <c r="BF198" s="150">
        <f t="shared" si="45"/>
        <v>0</v>
      </c>
      <c r="BG198" s="150">
        <f t="shared" si="46"/>
        <v>0</v>
      </c>
      <c r="BH198" s="150">
        <f t="shared" si="47"/>
        <v>0</v>
      </c>
      <c r="BI198" s="150">
        <f t="shared" si="48"/>
        <v>0</v>
      </c>
      <c r="BJ198" s="17" t="s">
        <v>78</v>
      </c>
      <c r="BK198" s="150">
        <f t="shared" si="49"/>
        <v>0</v>
      </c>
      <c r="BL198" s="17" t="s">
        <v>164</v>
      </c>
      <c r="BM198" s="149" t="s">
        <v>1408</v>
      </c>
    </row>
    <row r="199" spans="1:65" s="2" customFormat="1" ht="24.2" customHeight="1" x14ac:dyDescent="0.2">
      <c r="A199" s="32"/>
      <c r="B199" s="137"/>
      <c r="C199" s="138" t="s">
        <v>836</v>
      </c>
      <c r="D199" s="138" t="s">
        <v>159</v>
      </c>
      <c r="E199" s="139" t="s">
        <v>2211</v>
      </c>
      <c r="F199" s="140" t="s">
        <v>2166</v>
      </c>
      <c r="G199" s="141" t="s">
        <v>777</v>
      </c>
      <c r="H199" s="142">
        <v>1</v>
      </c>
      <c r="I199" s="143"/>
      <c r="J199" s="144">
        <f t="shared" si="40"/>
        <v>0</v>
      </c>
      <c r="K199" s="140" t="s">
        <v>3</v>
      </c>
      <c r="L199" s="33"/>
      <c r="M199" s="145" t="s">
        <v>3</v>
      </c>
      <c r="N199" s="146" t="s">
        <v>41</v>
      </c>
      <c r="O199" s="53"/>
      <c r="P199" s="147">
        <f t="shared" si="41"/>
        <v>0</v>
      </c>
      <c r="Q199" s="147">
        <v>0</v>
      </c>
      <c r="R199" s="147">
        <f t="shared" si="42"/>
        <v>0</v>
      </c>
      <c r="S199" s="147">
        <v>0</v>
      </c>
      <c r="T199" s="148">
        <f t="shared" si="43"/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164</v>
      </c>
      <c r="AT199" s="149" t="s">
        <v>159</v>
      </c>
      <c r="AU199" s="149" t="s">
        <v>78</v>
      </c>
      <c r="AY199" s="17" t="s">
        <v>157</v>
      </c>
      <c r="BE199" s="150">
        <f t="shared" si="44"/>
        <v>0</v>
      </c>
      <c r="BF199" s="150">
        <f t="shared" si="45"/>
        <v>0</v>
      </c>
      <c r="BG199" s="150">
        <f t="shared" si="46"/>
        <v>0</v>
      </c>
      <c r="BH199" s="150">
        <f t="shared" si="47"/>
        <v>0</v>
      </c>
      <c r="BI199" s="150">
        <f t="shared" si="48"/>
        <v>0</v>
      </c>
      <c r="BJ199" s="17" t="s">
        <v>78</v>
      </c>
      <c r="BK199" s="150">
        <f t="shared" si="49"/>
        <v>0</v>
      </c>
      <c r="BL199" s="17" t="s">
        <v>164</v>
      </c>
      <c r="BM199" s="149" t="s">
        <v>1420</v>
      </c>
    </row>
    <row r="200" spans="1:65" s="2" customFormat="1" ht="24.2" customHeight="1" x14ac:dyDescent="0.2">
      <c r="A200" s="32"/>
      <c r="B200" s="137"/>
      <c r="C200" s="138" t="s">
        <v>842</v>
      </c>
      <c r="D200" s="138" t="s">
        <v>159</v>
      </c>
      <c r="E200" s="139" t="s">
        <v>2212</v>
      </c>
      <c r="F200" s="140" t="s">
        <v>2166</v>
      </c>
      <c r="G200" s="141" t="s">
        <v>777</v>
      </c>
      <c r="H200" s="142">
        <v>1</v>
      </c>
      <c r="I200" s="143"/>
      <c r="J200" s="144">
        <f t="shared" si="40"/>
        <v>0</v>
      </c>
      <c r="K200" s="140" t="s">
        <v>3</v>
      </c>
      <c r="L200" s="33"/>
      <c r="M200" s="145" t="s">
        <v>3</v>
      </c>
      <c r="N200" s="146" t="s">
        <v>41</v>
      </c>
      <c r="O200" s="53"/>
      <c r="P200" s="147">
        <f t="shared" si="41"/>
        <v>0</v>
      </c>
      <c r="Q200" s="147">
        <v>0</v>
      </c>
      <c r="R200" s="147">
        <f t="shared" si="42"/>
        <v>0</v>
      </c>
      <c r="S200" s="147">
        <v>0</v>
      </c>
      <c r="T200" s="148">
        <f t="shared" si="43"/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164</v>
      </c>
      <c r="AT200" s="149" t="s">
        <v>159</v>
      </c>
      <c r="AU200" s="149" t="s">
        <v>78</v>
      </c>
      <c r="AY200" s="17" t="s">
        <v>157</v>
      </c>
      <c r="BE200" s="150">
        <f t="shared" si="44"/>
        <v>0</v>
      </c>
      <c r="BF200" s="150">
        <f t="shared" si="45"/>
        <v>0</v>
      </c>
      <c r="BG200" s="150">
        <f t="shared" si="46"/>
        <v>0</v>
      </c>
      <c r="BH200" s="150">
        <f t="shared" si="47"/>
        <v>0</v>
      </c>
      <c r="BI200" s="150">
        <f t="shared" si="48"/>
        <v>0</v>
      </c>
      <c r="BJ200" s="17" t="s">
        <v>78</v>
      </c>
      <c r="BK200" s="150">
        <f t="shared" si="49"/>
        <v>0</v>
      </c>
      <c r="BL200" s="17" t="s">
        <v>164</v>
      </c>
      <c r="BM200" s="149" t="s">
        <v>1433</v>
      </c>
    </row>
    <row r="201" spans="1:65" s="2" customFormat="1" ht="24.2" customHeight="1" x14ac:dyDescent="0.2">
      <c r="A201" s="32"/>
      <c r="B201" s="137"/>
      <c r="C201" s="138" t="s">
        <v>849</v>
      </c>
      <c r="D201" s="138" t="s">
        <v>159</v>
      </c>
      <c r="E201" s="139" t="s">
        <v>2213</v>
      </c>
      <c r="F201" s="140" t="s">
        <v>2214</v>
      </c>
      <c r="G201" s="141" t="s">
        <v>777</v>
      </c>
      <c r="H201" s="142">
        <v>1</v>
      </c>
      <c r="I201" s="143"/>
      <c r="J201" s="144">
        <f t="shared" si="40"/>
        <v>0</v>
      </c>
      <c r="K201" s="140" t="s">
        <v>3</v>
      </c>
      <c r="L201" s="33"/>
      <c r="M201" s="145" t="s">
        <v>3</v>
      </c>
      <c r="N201" s="146" t="s">
        <v>41</v>
      </c>
      <c r="O201" s="53"/>
      <c r="P201" s="147">
        <f t="shared" si="41"/>
        <v>0</v>
      </c>
      <c r="Q201" s="147">
        <v>0</v>
      </c>
      <c r="R201" s="147">
        <f t="shared" si="42"/>
        <v>0</v>
      </c>
      <c r="S201" s="147">
        <v>0</v>
      </c>
      <c r="T201" s="148">
        <f t="shared" si="43"/>
        <v>0</v>
      </c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R201" s="149" t="s">
        <v>164</v>
      </c>
      <c r="AT201" s="149" t="s">
        <v>159</v>
      </c>
      <c r="AU201" s="149" t="s">
        <v>78</v>
      </c>
      <c r="AY201" s="17" t="s">
        <v>157</v>
      </c>
      <c r="BE201" s="150">
        <f t="shared" si="44"/>
        <v>0</v>
      </c>
      <c r="BF201" s="150">
        <f t="shared" si="45"/>
        <v>0</v>
      </c>
      <c r="BG201" s="150">
        <f t="shared" si="46"/>
        <v>0</v>
      </c>
      <c r="BH201" s="150">
        <f t="shared" si="47"/>
        <v>0</v>
      </c>
      <c r="BI201" s="150">
        <f t="shared" si="48"/>
        <v>0</v>
      </c>
      <c r="BJ201" s="17" t="s">
        <v>78</v>
      </c>
      <c r="BK201" s="150">
        <f t="shared" si="49"/>
        <v>0</v>
      </c>
      <c r="BL201" s="17" t="s">
        <v>164</v>
      </c>
      <c r="BM201" s="149" t="s">
        <v>1445</v>
      </c>
    </row>
    <row r="202" spans="1:65" s="2" customFormat="1" ht="24.2" customHeight="1" x14ac:dyDescent="0.2">
      <c r="A202" s="32"/>
      <c r="B202" s="137"/>
      <c r="C202" s="138" t="s">
        <v>857</v>
      </c>
      <c r="D202" s="138" t="s">
        <v>159</v>
      </c>
      <c r="E202" s="139" t="s">
        <v>2215</v>
      </c>
      <c r="F202" s="140" t="s">
        <v>2166</v>
      </c>
      <c r="G202" s="141" t="s">
        <v>777</v>
      </c>
      <c r="H202" s="142">
        <v>1</v>
      </c>
      <c r="I202" s="143"/>
      <c r="J202" s="144">
        <f t="shared" si="40"/>
        <v>0</v>
      </c>
      <c r="K202" s="140" t="s">
        <v>3</v>
      </c>
      <c r="L202" s="33"/>
      <c r="M202" s="145" t="s">
        <v>3</v>
      </c>
      <c r="N202" s="146" t="s">
        <v>41</v>
      </c>
      <c r="O202" s="53"/>
      <c r="P202" s="147">
        <f t="shared" si="41"/>
        <v>0</v>
      </c>
      <c r="Q202" s="147">
        <v>0</v>
      </c>
      <c r="R202" s="147">
        <f t="shared" si="42"/>
        <v>0</v>
      </c>
      <c r="S202" s="147">
        <v>0</v>
      </c>
      <c r="T202" s="148">
        <f t="shared" si="43"/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164</v>
      </c>
      <c r="AT202" s="149" t="s">
        <v>159</v>
      </c>
      <c r="AU202" s="149" t="s">
        <v>78</v>
      </c>
      <c r="AY202" s="17" t="s">
        <v>157</v>
      </c>
      <c r="BE202" s="150">
        <f t="shared" si="44"/>
        <v>0</v>
      </c>
      <c r="BF202" s="150">
        <f t="shared" si="45"/>
        <v>0</v>
      </c>
      <c r="BG202" s="150">
        <f t="shared" si="46"/>
        <v>0</v>
      </c>
      <c r="BH202" s="150">
        <f t="shared" si="47"/>
        <v>0</v>
      </c>
      <c r="BI202" s="150">
        <f t="shared" si="48"/>
        <v>0</v>
      </c>
      <c r="BJ202" s="17" t="s">
        <v>78</v>
      </c>
      <c r="BK202" s="150">
        <f t="shared" si="49"/>
        <v>0</v>
      </c>
      <c r="BL202" s="17" t="s">
        <v>164</v>
      </c>
      <c r="BM202" s="149" t="s">
        <v>1456</v>
      </c>
    </row>
    <row r="203" spans="1:65" s="2" customFormat="1" ht="24.2" customHeight="1" x14ac:dyDescent="0.2">
      <c r="A203" s="32"/>
      <c r="B203" s="137"/>
      <c r="C203" s="138" t="s">
        <v>863</v>
      </c>
      <c r="D203" s="138" t="s">
        <v>159</v>
      </c>
      <c r="E203" s="139" t="s">
        <v>2216</v>
      </c>
      <c r="F203" s="140" t="s">
        <v>2166</v>
      </c>
      <c r="G203" s="141" t="s">
        <v>777</v>
      </c>
      <c r="H203" s="142">
        <v>1</v>
      </c>
      <c r="I203" s="143"/>
      <c r="J203" s="144">
        <f t="shared" si="40"/>
        <v>0</v>
      </c>
      <c r="K203" s="140" t="s">
        <v>3</v>
      </c>
      <c r="L203" s="33"/>
      <c r="M203" s="145" t="s">
        <v>3</v>
      </c>
      <c r="N203" s="146" t="s">
        <v>41</v>
      </c>
      <c r="O203" s="53"/>
      <c r="P203" s="147">
        <f t="shared" si="41"/>
        <v>0</v>
      </c>
      <c r="Q203" s="147">
        <v>0</v>
      </c>
      <c r="R203" s="147">
        <f t="shared" si="42"/>
        <v>0</v>
      </c>
      <c r="S203" s="147">
        <v>0</v>
      </c>
      <c r="T203" s="148">
        <f t="shared" si="43"/>
        <v>0</v>
      </c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R203" s="149" t="s">
        <v>164</v>
      </c>
      <c r="AT203" s="149" t="s">
        <v>159</v>
      </c>
      <c r="AU203" s="149" t="s">
        <v>78</v>
      </c>
      <c r="AY203" s="17" t="s">
        <v>157</v>
      </c>
      <c r="BE203" s="150">
        <f t="shared" si="44"/>
        <v>0</v>
      </c>
      <c r="BF203" s="150">
        <f t="shared" si="45"/>
        <v>0</v>
      </c>
      <c r="BG203" s="150">
        <f t="shared" si="46"/>
        <v>0</v>
      </c>
      <c r="BH203" s="150">
        <f t="shared" si="47"/>
        <v>0</v>
      </c>
      <c r="BI203" s="150">
        <f t="shared" si="48"/>
        <v>0</v>
      </c>
      <c r="BJ203" s="17" t="s">
        <v>78</v>
      </c>
      <c r="BK203" s="150">
        <f t="shared" si="49"/>
        <v>0</v>
      </c>
      <c r="BL203" s="17" t="s">
        <v>164</v>
      </c>
      <c r="BM203" s="149" t="s">
        <v>1473</v>
      </c>
    </row>
    <row r="204" spans="1:65" s="2" customFormat="1" ht="24.2" customHeight="1" x14ac:dyDescent="0.2">
      <c r="A204" s="32"/>
      <c r="B204" s="137"/>
      <c r="C204" s="138" t="s">
        <v>868</v>
      </c>
      <c r="D204" s="138" t="s">
        <v>159</v>
      </c>
      <c r="E204" s="139" t="s">
        <v>2217</v>
      </c>
      <c r="F204" s="140" t="s">
        <v>2166</v>
      </c>
      <c r="G204" s="141" t="s">
        <v>777</v>
      </c>
      <c r="H204" s="142">
        <v>1</v>
      </c>
      <c r="I204" s="143"/>
      <c r="J204" s="144">
        <f t="shared" ref="J204:J222" si="50">ROUND(I204*H204,2)</f>
        <v>0</v>
      </c>
      <c r="K204" s="140" t="s">
        <v>3</v>
      </c>
      <c r="L204" s="33"/>
      <c r="M204" s="145" t="s">
        <v>3</v>
      </c>
      <c r="N204" s="146" t="s">
        <v>41</v>
      </c>
      <c r="O204" s="53"/>
      <c r="P204" s="147">
        <f t="shared" ref="P204:P222" si="51">O204*H204</f>
        <v>0</v>
      </c>
      <c r="Q204" s="147">
        <v>0</v>
      </c>
      <c r="R204" s="147">
        <f t="shared" ref="R204:R222" si="52">Q204*H204</f>
        <v>0</v>
      </c>
      <c r="S204" s="147">
        <v>0</v>
      </c>
      <c r="T204" s="148">
        <f t="shared" ref="T204:T222" si="53">S204*H204</f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164</v>
      </c>
      <c r="AT204" s="149" t="s">
        <v>159</v>
      </c>
      <c r="AU204" s="149" t="s">
        <v>78</v>
      </c>
      <c r="AY204" s="17" t="s">
        <v>157</v>
      </c>
      <c r="BE204" s="150">
        <f t="shared" ref="BE204:BE222" si="54">IF(N204="základní",J204,0)</f>
        <v>0</v>
      </c>
      <c r="BF204" s="150">
        <f t="shared" ref="BF204:BF222" si="55">IF(N204="snížená",J204,0)</f>
        <v>0</v>
      </c>
      <c r="BG204" s="150">
        <f t="shared" ref="BG204:BG222" si="56">IF(N204="zákl. přenesená",J204,0)</f>
        <v>0</v>
      </c>
      <c r="BH204" s="150">
        <f t="shared" ref="BH204:BH222" si="57">IF(N204="sníž. přenesená",J204,0)</f>
        <v>0</v>
      </c>
      <c r="BI204" s="150">
        <f t="shared" ref="BI204:BI222" si="58">IF(N204="nulová",J204,0)</f>
        <v>0</v>
      </c>
      <c r="BJ204" s="17" t="s">
        <v>78</v>
      </c>
      <c r="BK204" s="150">
        <f t="shared" ref="BK204:BK222" si="59">ROUND(I204*H204,2)</f>
        <v>0</v>
      </c>
      <c r="BL204" s="17" t="s">
        <v>164</v>
      </c>
      <c r="BM204" s="149" t="s">
        <v>2218</v>
      </c>
    </row>
    <row r="205" spans="1:65" s="2" customFormat="1" ht="24.2" customHeight="1" x14ac:dyDescent="0.2">
      <c r="A205" s="32"/>
      <c r="B205" s="137"/>
      <c r="C205" s="138" t="s">
        <v>874</v>
      </c>
      <c r="D205" s="138" t="s">
        <v>159</v>
      </c>
      <c r="E205" s="139" t="s">
        <v>2219</v>
      </c>
      <c r="F205" s="140" t="s">
        <v>2166</v>
      </c>
      <c r="G205" s="141" t="s">
        <v>777</v>
      </c>
      <c r="H205" s="142">
        <v>1</v>
      </c>
      <c r="I205" s="143"/>
      <c r="J205" s="144">
        <f t="shared" si="50"/>
        <v>0</v>
      </c>
      <c r="K205" s="140" t="s">
        <v>3</v>
      </c>
      <c r="L205" s="33"/>
      <c r="M205" s="145" t="s">
        <v>3</v>
      </c>
      <c r="N205" s="146" t="s">
        <v>41</v>
      </c>
      <c r="O205" s="53"/>
      <c r="P205" s="147">
        <f t="shared" si="51"/>
        <v>0</v>
      </c>
      <c r="Q205" s="147">
        <v>0</v>
      </c>
      <c r="R205" s="147">
        <f t="shared" si="52"/>
        <v>0</v>
      </c>
      <c r="S205" s="147">
        <v>0</v>
      </c>
      <c r="T205" s="148">
        <f t="shared" si="53"/>
        <v>0</v>
      </c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R205" s="149" t="s">
        <v>164</v>
      </c>
      <c r="AT205" s="149" t="s">
        <v>159</v>
      </c>
      <c r="AU205" s="149" t="s">
        <v>78</v>
      </c>
      <c r="AY205" s="17" t="s">
        <v>157</v>
      </c>
      <c r="BE205" s="150">
        <f t="shared" si="54"/>
        <v>0</v>
      </c>
      <c r="BF205" s="150">
        <f t="shared" si="55"/>
        <v>0</v>
      </c>
      <c r="BG205" s="150">
        <f t="shared" si="56"/>
        <v>0</v>
      </c>
      <c r="BH205" s="150">
        <f t="shared" si="57"/>
        <v>0</v>
      </c>
      <c r="BI205" s="150">
        <f t="shared" si="58"/>
        <v>0</v>
      </c>
      <c r="BJ205" s="17" t="s">
        <v>78</v>
      </c>
      <c r="BK205" s="150">
        <f t="shared" si="59"/>
        <v>0</v>
      </c>
      <c r="BL205" s="17" t="s">
        <v>164</v>
      </c>
      <c r="BM205" s="149" t="s">
        <v>2220</v>
      </c>
    </row>
    <row r="206" spans="1:65" s="2" customFormat="1" ht="24.2" customHeight="1" x14ac:dyDescent="0.2">
      <c r="A206" s="32"/>
      <c r="B206" s="137"/>
      <c r="C206" s="138" t="s">
        <v>879</v>
      </c>
      <c r="D206" s="138" t="s">
        <v>159</v>
      </c>
      <c r="E206" s="139" t="s">
        <v>2221</v>
      </c>
      <c r="F206" s="140" t="s">
        <v>2166</v>
      </c>
      <c r="G206" s="141" t="s">
        <v>777</v>
      </c>
      <c r="H206" s="142">
        <v>1</v>
      </c>
      <c r="I206" s="143"/>
      <c r="J206" s="144">
        <f t="shared" si="50"/>
        <v>0</v>
      </c>
      <c r="K206" s="140" t="s">
        <v>3</v>
      </c>
      <c r="L206" s="33"/>
      <c r="M206" s="145" t="s">
        <v>3</v>
      </c>
      <c r="N206" s="146" t="s">
        <v>41</v>
      </c>
      <c r="O206" s="53"/>
      <c r="P206" s="147">
        <f t="shared" si="51"/>
        <v>0</v>
      </c>
      <c r="Q206" s="147">
        <v>0</v>
      </c>
      <c r="R206" s="147">
        <f t="shared" si="52"/>
        <v>0</v>
      </c>
      <c r="S206" s="147">
        <v>0</v>
      </c>
      <c r="T206" s="148">
        <f t="shared" si="53"/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164</v>
      </c>
      <c r="AT206" s="149" t="s">
        <v>159</v>
      </c>
      <c r="AU206" s="149" t="s">
        <v>78</v>
      </c>
      <c r="AY206" s="17" t="s">
        <v>157</v>
      </c>
      <c r="BE206" s="150">
        <f t="shared" si="54"/>
        <v>0</v>
      </c>
      <c r="BF206" s="150">
        <f t="shared" si="55"/>
        <v>0</v>
      </c>
      <c r="BG206" s="150">
        <f t="shared" si="56"/>
        <v>0</v>
      </c>
      <c r="BH206" s="150">
        <f t="shared" si="57"/>
        <v>0</v>
      </c>
      <c r="BI206" s="150">
        <f t="shared" si="58"/>
        <v>0</v>
      </c>
      <c r="BJ206" s="17" t="s">
        <v>78</v>
      </c>
      <c r="BK206" s="150">
        <f t="shared" si="59"/>
        <v>0</v>
      </c>
      <c r="BL206" s="17" t="s">
        <v>164</v>
      </c>
      <c r="BM206" s="149" t="s">
        <v>2222</v>
      </c>
    </row>
    <row r="207" spans="1:65" s="2" customFormat="1" ht="24.2" customHeight="1" x14ac:dyDescent="0.2">
      <c r="A207" s="32"/>
      <c r="B207" s="137"/>
      <c r="C207" s="138" t="s">
        <v>886</v>
      </c>
      <c r="D207" s="138" t="s">
        <v>159</v>
      </c>
      <c r="E207" s="139" t="s">
        <v>2223</v>
      </c>
      <c r="F207" s="140" t="s">
        <v>2166</v>
      </c>
      <c r="G207" s="141" t="s">
        <v>777</v>
      </c>
      <c r="H207" s="142">
        <v>1</v>
      </c>
      <c r="I207" s="143"/>
      <c r="J207" s="144">
        <f t="shared" si="50"/>
        <v>0</v>
      </c>
      <c r="K207" s="140" t="s">
        <v>3</v>
      </c>
      <c r="L207" s="33"/>
      <c r="M207" s="145" t="s">
        <v>3</v>
      </c>
      <c r="N207" s="146" t="s">
        <v>41</v>
      </c>
      <c r="O207" s="53"/>
      <c r="P207" s="147">
        <f t="shared" si="51"/>
        <v>0</v>
      </c>
      <c r="Q207" s="147">
        <v>0</v>
      </c>
      <c r="R207" s="147">
        <f t="shared" si="52"/>
        <v>0</v>
      </c>
      <c r="S207" s="147">
        <v>0</v>
      </c>
      <c r="T207" s="148">
        <f t="shared" si="53"/>
        <v>0</v>
      </c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R207" s="149" t="s">
        <v>164</v>
      </c>
      <c r="AT207" s="149" t="s">
        <v>159</v>
      </c>
      <c r="AU207" s="149" t="s">
        <v>78</v>
      </c>
      <c r="AY207" s="17" t="s">
        <v>157</v>
      </c>
      <c r="BE207" s="150">
        <f t="shared" si="54"/>
        <v>0</v>
      </c>
      <c r="BF207" s="150">
        <f t="shared" si="55"/>
        <v>0</v>
      </c>
      <c r="BG207" s="150">
        <f t="shared" si="56"/>
        <v>0</v>
      </c>
      <c r="BH207" s="150">
        <f t="shared" si="57"/>
        <v>0</v>
      </c>
      <c r="BI207" s="150">
        <f t="shared" si="58"/>
        <v>0</v>
      </c>
      <c r="BJ207" s="17" t="s">
        <v>78</v>
      </c>
      <c r="BK207" s="150">
        <f t="shared" si="59"/>
        <v>0</v>
      </c>
      <c r="BL207" s="17" t="s">
        <v>164</v>
      </c>
      <c r="BM207" s="149" t="s">
        <v>2224</v>
      </c>
    </row>
    <row r="208" spans="1:65" s="2" customFormat="1" ht="24.2" customHeight="1" x14ac:dyDescent="0.2">
      <c r="A208" s="32"/>
      <c r="B208" s="137"/>
      <c r="C208" s="138" t="s">
        <v>892</v>
      </c>
      <c r="D208" s="138" t="s">
        <v>159</v>
      </c>
      <c r="E208" s="139" t="s">
        <v>2225</v>
      </c>
      <c r="F208" s="140" t="s">
        <v>2166</v>
      </c>
      <c r="G208" s="141" t="s">
        <v>777</v>
      </c>
      <c r="H208" s="142">
        <v>1</v>
      </c>
      <c r="I208" s="143"/>
      <c r="J208" s="144">
        <f t="shared" si="50"/>
        <v>0</v>
      </c>
      <c r="K208" s="140" t="s">
        <v>3</v>
      </c>
      <c r="L208" s="33"/>
      <c r="M208" s="145" t="s">
        <v>3</v>
      </c>
      <c r="N208" s="146" t="s">
        <v>41</v>
      </c>
      <c r="O208" s="53"/>
      <c r="P208" s="147">
        <f t="shared" si="51"/>
        <v>0</v>
      </c>
      <c r="Q208" s="147">
        <v>0</v>
      </c>
      <c r="R208" s="147">
        <f t="shared" si="52"/>
        <v>0</v>
      </c>
      <c r="S208" s="147">
        <v>0</v>
      </c>
      <c r="T208" s="148">
        <f t="shared" si="53"/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164</v>
      </c>
      <c r="AT208" s="149" t="s">
        <v>159</v>
      </c>
      <c r="AU208" s="149" t="s">
        <v>78</v>
      </c>
      <c r="AY208" s="17" t="s">
        <v>157</v>
      </c>
      <c r="BE208" s="150">
        <f t="shared" si="54"/>
        <v>0</v>
      </c>
      <c r="BF208" s="150">
        <f t="shared" si="55"/>
        <v>0</v>
      </c>
      <c r="BG208" s="150">
        <f t="shared" si="56"/>
        <v>0</v>
      </c>
      <c r="BH208" s="150">
        <f t="shared" si="57"/>
        <v>0</v>
      </c>
      <c r="BI208" s="150">
        <f t="shared" si="58"/>
        <v>0</v>
      </c>
      <c r="BJ208" s="17" t="s">
        <v>78</v>
      </c>
      <c r="BK208" s="150">
        <f t="shared" si="59"/>
        <v>0</v>
      </c>
      <c r="BL208" s="17" t="s">
        <v>164</v>
      </c>
      <c r="BM208" s="149" t="s">
        <v>2226</v>
      </c>
    </row>
    <row r="209" spans="1:65" s="2" customFormat="1" ht="24.2" customHeight="1" x14ac:dyDescent="0.2">
      <c r="A209" s="32"/>
      <c r="B209" s="137"/>
      <c r="C209" s="138" t="s">
        <v>895</v>
      </c>
      <c r="D209" s="138" t="s">
        <v>159</v>
      </c>
      <c r="E209" s="139" t="s">
        <v>2227</v>
      </c>
      <c r="F209" s="140" t="s">
        <v>2166</v>
      </c>
      <c r="G209" s="141" t="s">
        <v>777</v>
      </c>
      <c r="H209" s="142">
        <v>1</v>
      </c>
      <c r="I209" s="143"/>
      <c r="J209" s="144">
        <f t="shared" si="50"/>
        <v>0</v>
      </c>
      <c r="K209" s="140" t="s">
        <v>3</v>
      </c>
      <c r="L209" s="33"/>
      <c r="M209" s="145" t="s">
        <v>3</v>
      </c>
      <c r="N209" s="146" t="s">
        <v>41</v>
      </c>
      <c r="O209" s="53"/>
      <c r="P209" s="147">
        <f t="shared" si="51"/>
        <v>0</v>
      </c>
      <c r="Q209" s="147">
        <v>0</v>
      </c>
      <c r="R209" s="147">
        <f t="shared" si="52"/>
        <v>0</v>
      </c>
      <c r="S209" s="147">
        <v>0</v>
      </c>
      <c r="T209" s="148">
        <f t="shared" si="53"/>
        <v>0</v>
      </c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R209" s="149" t="s">
        <v>164</v>
      </c>
      <c r="AT209" s="149" t="s">
        <v>159</v>
      </c>
      <c r="AU209" s="149" t="s">
        <v>78</v>
      </c>
      <c r="AY209" s="17" t="s">
        <v>157</v>
      </c>
      <c r="BE209" s="150">
        <f t="shared" si="54"/>
        <v>0</v>
      </c>
      <c r="BF209" s="150">
        <f t="shared" si="55"/>
        <v>0</v>
      </c>
      <c r="BG209" s="150">
        <f t="shared" si="56"/>
        <v>0</v>
      </c>
      <c r="BH209" s="150">
        <f t="shared" si="57"/>
        <v>0</v>
      </c>
      <c r="BI209" s="150">
        <f t="shared" si="58"/>
        <v>0</v>
      </c>
      <c r="BJ209" s="17" t="s">
        <v>78</v>
      </c>
      <c r="BK209" s="150">
        <f t="shared" si="59"/>
        <v>0</v>
      </c>
      <c r="BL209" s="17" t="s">
        <v>164</v>
      </c>
      <c r="BM209" s="149" t="s">
        <v>2228</v>
      </c>
    </row>
    <row r="210" spans="1:65" s="2" customFormat="1" ht="24.2" customHeight="1" x14ac:dyDescent="0.2">
      <c r="A210" s="32"/>
      <c r="B210" s="137"/>
      <c r="C210" s="138" t="s">
        <v>901</v>
      </c>
      <c r="D210" s="138" t="s">
        <v>159</v>
      </c>
      <c r="E210" s="139" t="s">
        <v>2229</v>
      </c>
      <c r="F210" s="140" t="s">
        <v>2098</v>
      </c>
      <c r="G210" s="141" t="s">
        <v>777</v>
      </c>
      <c r="H210" s="142">
        <v>1</v>
      </c>
      <c r="I210" s="143"/>
      <c r="J210" s="144">
        <f t="shared" si="50"/>
        <v>0</v>
      </c>
      <c r="K210" s="140" t="s">
        <v>3</v>
      </c>
      <c r="L210" s="33"/>
      <c r="M210" s="145" t="s">
        <v>3</v>
      </c>
      <c r="N210" s="146" t="s">
        <v>41</v>
      </c>
      <c r="O210" s="53"/>
      <c r="P210" s="147">
        <f t="shared" si="51"/>
        <v>0</v>
      </c>
      <c r="Q210" s="147">
        <v>0</v>
      </c>
      <c r="R210" s="147">
        <f t="shared" si="52"/>
        <v>0</v>
      </c>
      <c r="S210" s="147">
        <v>0</v>
      </c>
      <c r="T210" s="148">
        <f t="shared" si="53"/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164</v>
      </c>
      <c r="AT210" s="149" t="s">
        <v>159</v>
      </c>
      <c r="AU210" s="149" t="s">
        <v>78</v>
      </c>
      <c r="AY210" s="17" t="s">
        <v>157</v>
      </c>
      <c r="BE210" s="150">
        <f t="shared" si="54"/>
        <v>0</v>
      </c>
      <c r="BF210" s="150">
        <f t="shared" si="55"/>
        <v>0</v>
      </c>
      <c r="BG210" s="150">
        <f t="shared" si="56"/>
        <v>0</v>
      </c>
      <c r="BH210" s="150">
        <f t="shared" si="57"/>
        <v>0</v>
      </c>
      <c r="BI210" s="150">
        <f t="shared" si="58"/>
        <v>0</v>
      </c>
      <c r="BJ210" s="17" t="s">
        <v>78</v>
      </c>
      <c r="BK210" s="150">
        <f t="shared" si="59"/>
        <v>0</v>
      </c>
      <c r="BL210" s="17" t="s">
        <v>164</v>
      </c>
      <c r="BM210" s="149" t="s">
        <v>2230</v>
      </c>
    </row>
    <row r="211" spans="1:65" s="2" customFormat="1" ht="21.75" customHeight="1" x14ac:dyDescent="0.2">
      <c r="A211" s="32"/>
      <c r="B211" s="137"/>
      <c r="C211" s="138" t="s">
        <v>908</v>
      </c>
      <c r="D211" s="138" t="s">
        <v>159</v>
      </c>
      <c r="E211" s="139" t="s">
        <v>2231</v>
      </c>
      <c r="F211" s="140" t="s">
        <v>2103</v>
      </c>
      <c r="G211" s="141" t="s">
        <v>777</v>
      </c>
      <c r="H211" s="142">
        <v>12</v>
      </c>
      <c r="I211" s="143"/>
      <c r="J211" s="144">
        <f t="shared" si="50"/>
        <v>0</v>
      </c>
      <c r="K211" s="140" t="s">
        <v>3</v>
      </c>
      <c r="L211" s="33"/>
      <c r="M211" s="145" t="s">
        <v>3</v>
      </c>
      <c r="N211" s="146" t="s">
        <v>41</v>
      </c>
      <c r="O211" s="53"/>
      <c r="P211" s="147">
        <f t="shared" si="51"/>
        <v>0</v>
      </c>
      <c r="Q211" s="147">
        <v>0</v>
      </c>
      <c r="R211" s="147">
        <f t="shared" si="52"/>
        <v>0</v>
      </c>
      <c r="S211" s="147">
        <v>0</v>
      </c>
      <c r="T211" s="148">
        <f t="shared" si="53"/>
        <v>0</v>
      </c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R211" s="149" t="s">
        <v>164</v>
      </c>
      <c r="AT211" s="149" t="s">
        <v>159</v>
      </c>
      <c r="AU211" s="149" t="s">
        <v>78</v>
      </c>
      <c r="AY211" s="17" t="s">
        <v>157</v>
      </c>
      <c r="BE211" s="150">
        <f t="shared" si="54"/>
        <v>0</v>
      </c>
      <c r="BF211" s="150">
        <f t="shared" si="55"/>
        <v>0</v>
      </c>
      <c r="BG211" s="150">
        <f t="shared" si="56"/>
        <v>0</v>
      </c>
      <c r="BH211" s="150">
        <f t="shared" si="57"/>
        <v>0</v>
      </c>
      <c r="BI211" s="150">
        <f t="shared" si="58"/>
        <v>0</v>
      </c>
      <c r="BJ211" s="17" t="s">
        <v>78</v>
      </c>
      <c r="BK211" s="150">
        <f t="shared" si="59"/>
        <v>0</v>
      </c>
      <c r="BL211" s="17" t="s">
        <v>164</v>
      </c>
      <c r="BM211" s="149" t="s">
        <v>2232</v>
      </c>
    </row>
    <row r="212" spans="1:65" s="2" customFormat="1" ht="16.5" customHeight="1" x14ac:dyDescent="0.2">
      <c r="A212" s="32"/>
      <c r="B212" s="137"/>
      <c r="C212" s="138" t="s">
        <v>914</v>
      </c>
      <c r="D212" s="138" t="s">
        <v>159</v>
      </c>
      <c r="E212" s="139" t="s">
        <v>2233</v>
      </c>
      <c r="F212" s="140" t="s">
        <v>2085</v>
      </c>
      <c r="G212" s="141" t="s">
        <v>286</v>
      </c>
      <c r="H212" s="142">
        <v>12.92</v>
      </c>
      <c r="I212" s="143"/>
      <c r="J212" s="144">
        <f t="shared" si="50"/>
        <v>0</v>
      </c>
      <c r="K212" s="140" t="s">
        <v>3</v>
      </c>
      <c r="L212" s="33"/>
      <c r="M212" s="145" t="s">
        <v>3</v>
      </c>
      <c r="N212" s="146" t="s">
        <v>41</v>
      </c>
      <c r="O212" s="53"/>
      <c r="P212" s="147">
        <f t="shared" si="51"/>
        <v>0</v>
      </c>
      <c r="Q212" s="147">
        <v>0</v>
      </c>
      <c r="R212" s="147">
        <f t="shared" si="52"/>
        <v>0</v>
      </c>
      <c r="S212" s="147">
        <v>0</v>
      </c>
      <c r="T212" s="148">
        <f t="shared" si="53"/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164</v>
      </c>
      <c r="AT212" s="149" t="s">
        <v>159</v>
      </c>
      <c r="AU212" s="149" t="s">
        <v>78</v>
      </c>
      <c r="AY212" s="17" t="s">
        <v>157</v>
      </c>
      <c r="BE212" s="150">
        <f t="shared" si="54"/>
        <v>0</v>
      </c>
      <c r="BF212" s="150">
        <f t="shared" si="55"/>
        <v>0</v>
      </c>
      <c r="BG212" s="150">
        <f t="shared" si="56"/>
        <v>0</v>
      </c>
      <c r="BH212" s="150">
        <f t="shared" si="57"/>
        <v>0</v>
      </c>
      <c r="BI212" s="150">
        <f t="shared" si="58"/>
        <v>0</v>
      </c>
      <c r="BJ212" s="17" t="s">
        <v>78</v>
      </c>
      <c r="BK212" s="150">
        <f t="shared" si="59"/>
        <v>0</v>
      </c>
      <c r="BL212" s="17" t="s">
        <v>164</v>
      </c>
      <c r="BM212" s="149" t="s">
        <v>2234</v>
      </c>
    </row>
    <row r="213" spans="1:65" s="2" customFormat="1" ht="16.5" customHeight="1" x14ac:dyDescent="0.2">
      <c r="A213" s="32"/>
      <c r="B213" s="137"/>
      <c r="C213" s="138" t="s">
        <v>919</v>
      </c>
      <c r="D213" s="138" t="s">
        <v>159</v>
      </c>
      <c r="E213" s="139" t="s">
        <v>2235</v>
      </c>
      <c r="F213" s="140" t="s">
        <v>2087</v>
      </c>
      <c r="G213" s="141" t="s">
        <v>286</v>
      </c>
      <c r="H213" s="142">
        <v>76.39</v>
      </c>
      <c r="I213" s="143"/>
      <c r="J213" s="144">
        <f t="shared" si="50"/>
        <v>0</v>
      </c>
      <c r="K213" s="140" t="s">
        <v>3</v>
      </c>
      <c r="L213" s="33"/>
      <c r="M213" s="145" t="s">
        <v>3</v>
      </c>
      <c r="N213" s="146" t="s">
        <v>41</v>
      </c>
      <c r="O213" s="53"/>
      <c r="P213" s="147">
        <f t="shared" si="51"/>
        <v>0</v>
      </c>
      <c r="Q213" s="147">
        <v>0</v>
      </c>
      <c r="R213" s="147">
        <f t="shared" si="52"/>
        <v>0</v>
      </c>
      <c r="S213" s="147">
        <v>0</v>
      </c>
      <c r="T213" s="148">
        <f t="shared" si="53"/>
        <v>0</v>
      </c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R213" s="149" t="s">
        <v>164</v>
      </c>
      <c r="AT213" s="149" t="s">
        <v>159</v>
      </c>
      <c r="AU213" s="149" t="s">
        <v>78</v>
      </c>
      <c r="AY213" s="17" t="s">
        <v>157</v>
      </c>
      <c r="BE213" s="150">
        <f t="shared" si="54"/>
        <v>0</v>
      </c>
      <c r="BF213" s="150">
        <f t="shared" si="55"/>
        <v>0</v>
      </c>
      <c r="BG213" s="150">
        <f t="shared" si="56"/>
        <v>0</v>
      </c>
      <c r="BH213" s="150">
        <f t="shared" si="57"/>
        <v>0</v>
      </c>
      <c r="BI213" s="150">
        <f t="shared" si="58"/>
        <v>0</v>
      </c>
      <c r="BJ213" s="17" t="s">
        <v>78</v>
      </c>
      <c r="BK213" s="150">
        <f t="shared" si="59"/>
        <v>0</v>
      </c>
      <c r="BL213" s="17" t="s">
        <v>164</v>
      </c>
      <c r="BM213" s="149" t="s">
        <v>2236</v>
      </c>
    </row>
    <row r="214" spans="1:65" s="2" customFormat="1" ht="21.75" customHeight="1" x14ac:dyDescent="0.2">
      <c r="A214" s="32"/>
      <c r="B214" s="137"/>
      <c r="C214" s="138" t="s">
        <v>925</v>
      </c>
      <c r="D214" s="138" t="s">
        <v>159</v>
      </c>
      <c r="E214" s="139" t="s">
        <v>2237</v>
      </c>
      <c r="F214" s="140" t="s">
        <v>2091</v>
      </c>
      <c r="G214" s="141" t="s">
        <v>286</v>
      </c>
      <c r="H214" s="142">
        <v>13.78</v>
      </c>
      <c r="I214" s="143"/>
      <c r="J214" s="144">
        <f t="shared" si="50"/>
        <v>0</v>
      </c>
      <c r="K214" s="140" t="s">
        <v>3</v>
      </c>
      <c r="L214" s="33"/>
      <c r="M214" s="145" t="s">
        <v>3</v>
      </c>
      <c r="N214" s="146" t="s">
        <v>41</v>
      </c>
      <c r="O214" s="53"/>
      <c r="P214" s="147">
        <f t="shared" si="51"/>
        <v>0</v>
      </c>
      <c r="Q214" s="147">
        <v>0</v>
      </c>
      <c r="R214" s="147">
        <f t="shared" si="52"/>
        <v>0</v>
      </c>
      <c r="S214" s="147">
        <v>0</v>
      </c>
      <c r="T214" s="148">
        <f t="shared" si="53"/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164</v>
      </c>
      <c r="AT214" s="149" t="s">
        <v>159</v>
      </c>
      <c r="AU214" s="149" t="s">
        <v>78</v>
      </c>
      <c r="AY214" s="17" t="s">
        <v>157</v>
      </c>
      <c r="BE214" s="150">
        <f t="shared" si="54"/>
        <v>0</v>
      </c>
      <c r="BF214" s="150">
        <f t="shared" si="55"/>
        <v>0</v>
      </c>
      <c r="BG214" s="150">
        <f t="shared" si="56"/>
        <v>0</v>
      </c>
      <c r="BH214" s="150">
        <f t="shared" si="57"/>
        <v>0</v>
      </c>
      <c r="BI214" s="150">
        <f t="shared" si="58"/>
        <v>0</v>
      </c>
      <c r="BJ214" s="17" t="s">
        <v>78</v>
      </c>
      <c r="BK214" s="150">
        <f t="shared" si="59"/>
        <v>0</v>
      </c>
      <c r="BL214" s="17" t="s">
        <v>164</v>
      </c>
      <c r="BM214" s="149" t="s">
        <v>2238</v>
      </c>
    </row>
    <row r="215" spans="1:65" s="2" customFormat="1" ht="16.5" customHeight="1" x14ac:dyDescent="0.2">
      <c r="A215" s="32"/>
      <c r="B215" s="137"/>
      <c r="C215" s="138" t="s">
        <v>931</v>
      </c>
      <c r="D215" s="138" t="s">
        <v>159</v>
      </c>
      <c r="E215" s="139" t="s">
        <v>2239</v>
      </c>
      <c r="F215" s="140" t="s">
        <v>2240</v>
      </c>
      <c r="G215" s="141" t="s">
        <v>2241</v>
      </c>
      <c r="H215" s="142">
        <v>0.08</v>
      </c>
      <c r="I215" s="143"/>
      <c r="J215" s="144">
        <f t="shared" si="50"/>
        <v>0</v>
      </c>
      <c r="K215" s="140" t="s">
        <v>3</v>
      </c>
      <c r="L215" s="33"/>
      <c r="M215" s="145" t="s">
        <v>3</v>
      </c>
      <c r="N215" s="146" t="s">
        <v>41</v>
      </c>
      <c r="O215" s="53"/>
      <c r="P215" s="147">
        <f t="shared" si="51"/>
        <v>0</v>
      </c>
      <c r="Q215" s="147">
        <v>0</v>
      </c>
      <c r="R215" s="147">
        <f t="shared" si="52"/>
        <v>0</v>
      </c>
      <c r="S215" s="147">
        <v>0</v>
      </c>
      <c r="T215" s="148">
        <f t="shared" si="53"/>
        <v>0</v>
      </c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R215" s="149" t="s">
        <v>164</v>
      </c>
      <c r="AT215" s="149" t="s">
        <v>159</v>
      </c>
      <c r="AU215" s="149" t="s">
        <v>78</v>
      </c>
      <c r="AY215" s="17" t="s">
        <v>157</v>
      </c>
      <c r="BE215" s="150">
        <f t="shared" si="54"/>
        <v>0</v>
      </c>
      <c r="BF215" s="150">
        <f t="shared" si="55"/>
        <v>0</v>
      </c>
      <c r="BG215" s="150">
        <f t="shared" si="56"/>
        <v>0</v>
      </c>
      <c r="BH215" s="150">
        <f t="shared" si="57"/>
        <v>0</v>
      </c>
      <c r="BI215" s="150">
        <f t="shared" si="58"/>
        <v>0</v>
      </c>
      <c r="BJ215" s="17" t="s">
        <v>78</v>
      </c>
      <c r="BK215" s="150">
        <f t="shared" si="59"/>
        <v>0</v>
      </c>
      <c r="BL215" s="17" t="s">
        <v>164</v>
      </c>
      <c r="BM215" s="149" t="s">
        <v>2242</v>
      </c>
    </row>
    <row r="216" spans="1:65" s="2" customFormat="1" ht="16.5" customHeight="1" x14ac:dyDescent="0.2">
      <c r="A216" s="32"/>
      <c r="B216" s="137"/>
      <c r="C216" s="138" t="s">
        <v>937</v>
      </c>
      <c r="D216" s="138" t="s">
        <v>159</v>
      </c>
      <c r="E216" s="139" t="s">
        <v>2243</v>
      </c>
      <c r="F216" s="140" t="s">
        <v>2244</v>
      </c>
      <c r="G216" s="141" t="s">
        <v>2241</v>
      </c>
      <c r="H216" s="142">
        <v>0.48</v>
      </c>
      <c r="I216" s="143"/>
      <c r="J216" s="144">
        <f t="shared" si="50"/>
        <v>0</v>
      </c>
      <c r="K216" s="140" t="s">
        <v>3</v>
      </c>
      <c r="L216" s="33"/>
      <c r="M216" s="145" t="s">
        <v>3</v>
      </c>
      <c r="N216" s="146" t="s">
        <v>41</v>
      </c>
      <c r="O216" s="53"/>
      <c r="P216" s="147">
        <f t="shared" si="51"/>
        <v>0</v>
      </c>
      <c r="Q216" s="147">
        <v>0</v>
      </c>
      <c r="R216" s="147">
        <f t="shared" si="52"/>
        <v>0</v>
      </c>
      <c r="S216" s="147">
        <v>0</v>
      </c>
      <c r="T216" s="148">
        <f t="shared" si="53"/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164</v>
      </c>
      <c r="AT216" s="149" t="s">
        <v>159</v>
      </c>
      <c r="AU216" s="149" t="s">
        <v>78</v>
      </c>
      <c r="AY216" s="17" t="s">
        <v>157</v>
      </c>
      <c r="BE216" s="150">
        <f t="shared" si="54"/>
        <v>0</v>
      </c>
      <c r="BF216" s="150">
        <f t="shared" si="55"/>
        <v>0</v>
      </c>
      <c r="BG216" s="150">
        <f t="shared" si="56"/>
        <v>0</v>
      </c>
      <c r="BH216" s="150">
        <f t="shared" si="57"/>
        <v>0</v>
      </c>
      <c r="BI216" s="150">
        <f t="shared" si="58"/>
        <v>0</v>
      </c>
      <c r="BJ216" s="17" t="s">
        <v>78</v>
      </c>
      <c r="BK216" s="150">
        <f t="shared" si="59"/>
        <v>0</v>
      </c>
      <c r="BL216" s="17" t="s">
        <v>164</v>
      </c>
      <c r="BM216" s="149" t="s">
        <v>2245</v>
      </c>
    </row>
    <row r="217" spans="1:65" s="2" customFormat="1" ht="16.5" customHeight="1" x14ac:dyDescent="0.2">
      <c r="A217" s="32"/>
      <c r="B217" s="137"/>
      <c r="C217" s="138" t="s">
        <v>943</v>
      </c>
      <c r="D217" s="138" t="s">
        <v>159</v>
      </c>
      <c r="E217" s="139" t="s">
        <v>2246</v>
      </c>
      <c r="F217" s="140" t="s">
        <v>2240</v>
      </c>
      <c r="G217" s="141" t="s">
        <v>2241</v>
      </c>
      <c r="H217" s="142">
        <v>21.46</v>
      </c>
      <c r="I217" s="143"/>
      <c r="J217" s="144">
        <f t="shared" si="50"/>
        <v>0</v>
      </c>
      <c r="K217" s="140" t="s">
        <v>3</v>
      </c>
      <c r="L217" s="33"/>
      <c r="M217" s="145" t="s">
        <v>3</v>
      </c>
      <c r="N217" s="146" t="s">
        <v>41</v>
      </c>
      <c r="O217" s="53"/>
      <c r="P217" s="147">
        <f t="shared" si="51"/>
        <v>0</v>
      </c>
      <c r="Q217" s="147">
        <v>0</v>
      </c>
      <c r="R217" s="147">
        <f t="shared" si="52"/>
        <v>0</v>
      </c>
      <c r="S217" s="147">
        <v>0</v>
      </c>
      <c r="T217" s="148">
        <f t="shared" si="53"/>
        <v>0</v>
      </c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R217" s="149" t="s">
        <v>164</v>
      </c>
      <c r="AT217" s="149" t="s">
        <v>159</v>
      </c>
      <c r="AU217" s="149" t="s">
        <v>78</v>
      </c>
      <c r="AY217" s="17" t="s">
        <v>157</v>
      </c>
      <c r="BE217" s="150">
        <f t="shared" si="54"/>
        <v>0</v>
      </c>
      <c r="BF217" s="150">
        <f t="shared" si="55"/>
        <v>0</v>
      </c>
      <c r="BG217" s="150">
        <f t="shared" si="56"/>
        <v>0</v>
      </c>
      <c r="BH217" s="150">
        <f t="shared" si="57"/>
        <v>0</v>
      </c>
      <c r="BI217" s="150">
        <f t="shared" si="58"/>
        <v>0</v>
      </c>
      <c r="BJ217" s="17" t="s">
        <v>78</v>
      </c>
      <c r="BK217" s="150">
        <f t="shared" si="59"/>
        <v>0</v>
      </c>
      <c r="BL217" s="17" t="s">
        <v>164</v>
      </c>
      <c r="BM217" s="149" t="s">
        <v>2247</v>
      </c>
    </row>
    <row r="218" spans="1:65" s="2" customFormat="1" ht="16.5" customHeight="1" x14ac:dyDescent="0.2">
      <c r="A218" s="32"/>
      <c r="B218" s="137"/>
      <c r="C218" s="138" t="s">
        <v>949</v>
      </c>
      <c r="D218" s="138" t="s">
        <v>159</v>
      </c>
      <c r="E218" s="139" t="s">
        <v>2248</v>
      </c>
      <c r="F218" s="140" t="s">
        <v>2244</v>
      </c>
      <c r="G218" s="141" t="s">
        <v>2241</v>
      </c>
      <c r="H218" s="142">
        <v>70.37</v>
      </c>
      <c r="I218" s="143"/>
      <c r="J218" s="144">
        <f t="shared" si="50"/>
        <v>0</v>
      </c>
      <c r="K218" s="140" t="s">
        <v>3</v>
      </c>
      <c r="L218" s="33"/>
      <c r="M218" s="145" t="s">
        <v>3</v>
      </c>
      <c r="N218" s="146" t="s">
        <v>41</v>
      </c>
      <c r="O218" s="53"/>
      <c r="P218" s="147">
        <f t="shared" si="51"/>
        <v>0</v>
      </c>
      <c r="Q218" s="147">
        <v>0</v>
      </c>
      <c r="R218" s="147">
        <f t="shared" si="52"/>
        <v>0</v>
      </c>
      <c r="S218" s="147">
        <v>0</v>
      </c>
      <c r="T218" s="148">
        <f t="shared" si="5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164</v>
      </c>
      <c r="AT218" s="149" t="s">
        <v>159</v>
      </c>
      <c r="AU218" s="149" t="s">
        <v>78</v>
      </c>
      <c r="AY218" s="17" t="s">
        <v>157</v>
      </c>
      <c r="BE218" s="150">
        <f t="shared" si="54"/>
        <v>0</v>
      </c>
      <c r="BF218" s="150">
        <f t="shared" si="55"/>
        <v>0</v>
      </c>
      <c r="BG218" s="150">
        <f t="shared" si="56"/>
        <v>0</v>
      </c>
      <c r="BH218" s="150">
        <f t="shared" si="57"/>
        <v>0</v>
      </c>
      <c r="BI218" s="150">
        <f t="shared" si="58"/>
        <v>0</v>
      </c>
      <c r="BJ218" s="17" t="s">
        <v>78</v>
      </c>
      <c r="BK218" s="150">
        <f t="shared" si="59"/>
        <v>0</v>
      </c>
      <c r="BL218" s="17" t="s">
        <v>164</v>
      </c>
      <c r="BM218" s="149" t="s">
        <v>2249</v>
      </c>
    </row>
    <row r="219" spans="1:65" s="2" customFormat="1" ht="16.5" customHeight="1" x14ac:dyDescent="0.2">
      <c r="A219" s="32"/>
      <c r="B219" s="137"/>
      <c r="C219" s="138" t="s">
        <v>955</v>
      </c>
      <c r="D219" s="138" t="s">
        <v>159</v>
      </c>
      <c r="E219" s="139" t="s">
        <v>2250</v>
      </c>
      <c r="F219" s="140" t="s">
        <v>2251</v>
      </c>
      <c r="G219" s="141" t="s">
        <v>2241</v>
      </c>
      <c r="H219" s="142">
        <v>0.41</v>
      </c>
      <c r="I219" s="143"/>
      <c r="J219" s="144">
        <f t="shared" si="50"/>
        <v>0</v>
      </c>
      <c r="K219" s="140" t="s">
        <v>3</v>
      </c>
      <c r="L219" s="33"/>
      <c r="M219" s="145" t="s">
        <v>3</v>
      </c>
      <c r="N219" s="146" t="s">
        <v>41</v>
      </c>
      <c r="O219" s="53"/>
      <c r="P219" s="147">
        <f t="shared" si="51"/>
        <v>0</v>
      </c>
      <c r="Q219" s="147">
        <v>0</v>
      </c>
      <c r="R219" s="147">
        <f t="shared" si="52"/>
        <v>0</v>
      </c>
      <c r="S219" s="147">
        <v>0</v>
      </c>
      <c r="T219" s="148">
        <f t="shared" si="53"/>
        <v>0</v>
      </c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R219" s="149" t="s">
        <v>164</v>
      </c>
      <c r="AT219" s="149" t="s">
        <v>159</v>
      </c>
      <c r="AU219" s="149" t="s">
        <v>78</v>
      </c>
      <c r="AY219" s="17" t="s">
        <v>157</v>
      </c>
      <c r="BE219" s="150">
        <f t="shared" si="54"/>
        <v>0</v>
      </c>
      <c r="BF219" s="150">
        <f t="shared" si="55"/>
        <v>0</v>
      </c>
      <c r="BG219" s="150">
        <f t="shared" si="56"/>
        <v>0</v>
      </c>
      <c r="BH219" s="150">
        <f t="shared" si="57"/>
        <v>0</v>
      </c>
      <c r="BI219" s="150">
        <f t="shared" si="58"/>
        <v>0</v>
      </c>
      <c r="BJ219" s="17" t="s">
        <v>78</v>
      </c>
      <c r="BK219" s="150">
        <f t="shared" si="59"/>
        <v>0</v>
      </c>
      <c r="BL219" s="17" t="s">
        <v>164</v>
      </c>
      <c r="BM219" s="149" t="s">
        <v>2252</v>
      </c>
    </row>
    <row r="220" spans="1:65" s="2" customFormat="1" ht="16.5" customHeight="1" x14ac:dyDescent="0.2">
      <c r="A220" s="32"/>
      <c r="B220" s="137"/>
      <c r="C220" s="138" t="s">
        <v>960</v>
      </c>
      <c r="D220" s="138" t="s">
        <v>159</v>
      </c>
      <c r="E220" s="139" t="s">
        <v>2253</v>
      </c>
      <c r="F220" s="140" t="s">
        <v>2254</v>
      </c>
      <c r="G220" s="141" t="s">
        <v>2241</v>
      </c>
      <c r="H220" s="142">
        <v>0.15</v>
      </c>
      <c r="I220" s="143"/>
      <c r="J220" s="144">
        <f t="shared" si="50"/>
        <v>0</v>
      </c>
      <c r="K220" s="140" t="s">
        <v>3</v>
      </c>
      <c r="L220" s="33"/>
      <c r="M220" s="145" t="s">
        <v>3</v>
      </c>
      <c r="N220" s="146" t="s">
        <v>41</v>
      </c>
      <c r="O220" s="53"/>
      <c r="P220" s="147">
        <f t="shared" si="51"/>
        <v>0</v>
      </c>
      <c r="Q220" s="147">
        <v>0</v>
      </c>
      <c r="R220" s="147">
        <f t="shared" si="52"/>
        <v>0</v>
      </c>
      <c r="S220" s="147">
        <v>0</v>
      </c>
      <c r="T220" s="148">
        <f t="shared" si="53"/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164</v>
      </c>
      <c r="AT220" s="149" t="s">
        <v>159</v>
      </c>
      <c r="AU220" s="149" t="s">
        <v>78</v>
      </c>
      <c r="AY220" s="17" t="s">
        <v>157</v>
      </c>
      <c r="BE220" s="150">
        <f t="shared" si="54"/>
        <v>0</v>
      </c>
      <c r="BF220" s="150">
        <f t="shared" si="55"/>
        <v>0</v>
      </c>
      <c r="BG220" s="150">
        <f t="shared" si="56"/>
        <v>0</v>
      </c>
      <c r="BH220" s="150">
        <f t="shared" si="57"/>
        <v>0</v>
      </c>
      <c r="BI220" s="150">
        <f t="shared" si="58"/>
        <v>0</v>
      </c>
      <c r="BJ220" s="17" t="s">
        <v>78</v>
      </c>
      <c r="BK220" s="150">
        <f t="shared" si="59"/>
        <v>0</v>
      </c>
      <c r="BL220" s="17" t="s">
        <v>164</v>
      </c>
      <c r="BM220" s="149" t="s">
        <v>2255</v>
      </c>
    </row>
    <row r="221" spans="1:65" s="2" customFormat="1" ht="16.5" customHeight="1" x14ac:dyDescent="0.2">
      <c r="A221" s="32"/>
      <c r="B221" s="137"/>
      <c r="C221" s="138" t="s">
        <v>965</v>
      </c>
      <c r="D221" s="138" t="s">
        <v>159</v>
      </c>
      <c r="E221" s="139" t="s">
        <v>2256</v>
      </c>
      <c r="F221" s="140" t="s">
        <v>2251</v>
      </c>
      <c r="G221" s="141" t="s">
        <v>2241</v>
      </c>
      <c r="H221" s="142">
        <v>14.07</v>
      </c>
      <c r="I221" s="143"/>
      <c r="J221" s="144">
        <f t="shared" si="50"/>
        <v>0</v>
      </c>
      <c r="K221" s="140" t="s">
        <v>3</v>
      </c>
      <c r="L221" s="33"/>
      <c r="M221" s="145" t="s">
        <v>3</v>
      </c>
      <c r="N221" s="146" t="s">
        <v>41</v>
      </c>
      <c r="O221" s="53"/>
      <c r="P221" s="147">
        <f t="shared" si="51"/>
        <v>0</v>
      </c>
      <c r="Q221" s="147">
        <v>0</v>
      </c>
      <c r="R221" s="147">
        <f t="shared" si="52"/>
        <v>0</v>
      </c>
      <c r="S221" s="147">
        <v>0</v>
      </c>
      <c r="T221" s="148">
        <f t="shared" si="53"/>
        <v>0</v>
      </c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R221" s="149" t="s">
        <v>164</v>
      </c>
      <c r="AT221" s="149" t="s">
        <v>159</v>
      </c>
      <c r="AU221" s="149" t="s">
        <v>78</v>
      </c>
      <c r="AY221" s="17" t="s">
        <v>157</v>
      </c>
      <c r="BE221" s="150">
        <f t="shared" si="54"/>
        <v>0</v>
      </c>
      <c r="BF221" s="150">
        <f t="shared" si="55"/>
        <v>0</v>
      </c>
      <c r="BG221" s="150">
        <f t="shared" si="56"/>
        <v>0</v>
      </c>
      <c r="BH221" s="150">
        <f t="shared" si="57"/>
        <v>0</v>
      </c>
      <c r="BI221" s="150">
        <f t="shared" si="58"/>
        <v>0</v>
      </c>
      <c r="BJ221" s="17" t="s">
        <v>78</v>
      </c>
      <c r="BK221" s="150">
        <f t="shared" si="59"/>
        <v>0</v>
      </c>
      <c r="BL221" s="17" t="s">
        <v>164</v>
      </c>
      <c r="BM221" s="149" t="s">
        <v>2257</v>
      </c>
    </row>
    <row r="222" spans="1:65" s="2" customFormat="1" ht="16.5" customHeight="1" x14ac:dyDescent="0.2">
      <c r="A222" s="32"/>
      <c r="B222" s="137"/>
      <c r="C222" s="138" t="s">
        <v>971</v>
      </c>
      <c r="D222" s="138" t="s">
        <v>159</v>
      </c>
      <c r="E222" s="139" t="s">
        <v>2258</v>
      </c>
      <c r="F222" s="140" t="s">
        <v>2254</v>
      </c>
      <c r="G222" s="141" t="s">
        <v>2241</v>
      </c>
      <c r="H222" s="142">
        <v>13.61</v>
      </c>
      <c r="I222" s="143"/>
      <c r="J222" s="144">
        <f t="shared" si="50"/>
        <v>0</v>
      </c>
      <c r="K222" s="140" t="s">
        <v>3</v>
      </c>
      <c r="L222" s="33"/>
      <c r="M222" s="145" t="s">
        <v>3</v>
      </c>
      <c r="N222" s="146" t="s">
        <v>41</v>
      </c>
      <c r="O222" s="53"/>
      <c r="P222" s="147">
        <f t="shared" si="51"/>
        <v>0</v>
      </c>
      <c r="Q222" s="147">
        <v>0</v>
      </c>
      <c r="R222" s="147">
        <f t="shared" si="52"/>
        <v>0</v>
      </c>
      <c r="S222" s="147">
        <v>0</v>
      </c>
      <c r="T222" s="148">
        <f t="shared" si="53"/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164</v>
      </c>
      <c r="AT222" s="149" t="s">
        <v>159</v>
      </c>
      <c r="AU222" s="149" t="s">
        <v>78</v>
      </c>
      <c r="AY222" s="17" t="s">
        <v>157</v>
      </c>
      <c r="BE222" s="150">
        <f t="shared" si="54"/>
        <v>0</v>
      </c>
      <c r="BF222" s="150">
        <f t="shared" si="55"/>
        <v>0</v>
      </c>
      <c r="BG222" s="150">
        <f t="shared" si="56"/>
        <v>0</v>
      </c>
      <c r="BH222" s="150">
        <f t="shared" si="57"/>
        <v>0</v>
      </c>
      <c r="BI222" s="150">
        <f t="shared" si="58"/>
        <v>0</v>
      </c>
      <c r="BJ222" s="17" t="s">
        <v>78</v>
      </c>
      <c r="BK222" s="150">
        <f t="shared" si="59"/>
        <v>0</v>
      </c>
      <c r="BL222" s="17" t="s">
        <v>164</v>
      </c>
      <c r="BM222" s="149" t="s">
        <v>2259</v>
      </c>
    </row>
    <row r="223" spans="1:65" s="12" customFormat="1" ht="25.9" customHeight="1" x14ac:dyDescent="0.2">
      <c r="B223" s="124"/>
      <c r="D223" s="125" t="s">
        <v>69</v>
      </c>
      <c r="E223" s="126" t="s">
        <v>2260</v>
      </c>
      <c r="F223" s="126" t="s">
        <v>2260</v>
      </c>
      <c r="I223" s="127"/>
      <c r="J223" s="128">
        <f>BK223</f>
        <v>0</v>
      </c>
      <c r="L223" s="124"/>
      <c r="M223" s="129"/>
      <c r="N223" s="130"/>
      <c r="O223" s="130"/>
      <c r="P223" s="131">
        <f>SUM(P224:P233)</f>
        <v>0</v>
      </c>
      <c r="Q223" s="130"/>
      <c r="R223" s="131">
        <f>SUM(R224:R233)</f>
        <v>0</v>
      </c>
      <c r="S223" s="130"/>
      <c r="T223" s="132">
        <f>SUM(T224:T233)</f>
        <v>0</v>
      </c>
      <c r="AR223" s="125" t="s">
        <v>78</v>
      </c>
      <c r="AT223" s="133" t="s">
        <v>69</v>
      </c>
      <c r="AU223" s="133" t="s">
        <v>70</v>
      </c>
      <c r="AY223" s="125" t="s">
        <v>157</v>
      </c>
      <c r="BK223" s="134">
        <f>SUM(BK224:BK233)</f>
        <v>0</v>
      </c>
    </row>
    <row r="224" spans="1:65" s="2" customFormat="1" ht="24.2" customHeight="1" x14ac:dyDescent="0.2">
      <c r="A224" s="32"/>
      <c r="B224" s="137"/>
      <c r="C224" s="138" t="s">
        <v>977</v>
      </c>
      <c r="D224" s="138" t="s">
        <v>159</v>
      </c>
      <c r="E224" s="139" t="s">
        <v>2261</v>
      </c>
      <c r="F224" s="140" t="s">
        <v>2262</v>
      </c>
      <c r="G224" s="141" t="s">
        <v>777</v>
      </c>
      <c r="H224" s="142">
        <v>1</v>
      </c>
      <c r="I224" s="143"/>
      <c r="J224" s="144">
        <f t="shared" ref="J224:J233" si="60">ROUND(I224*H224,2)</f>
        <v>0</v>
      </c>
      <c r="K224" s="140" t="s">
        <v>3</v>
      </c>
      <c r="L224" s="33"/>
      <c r="M224" s="145" t="s">
        <v>3</v>
      </c>
      <c r="N224" s="146" t="s">
        <v>41</v>
      </c>
      <c r="O224" s="53"/>
      <c r="P224" s="147">
        <f t="shared" ref="P224:P233" si="61">O224*H224</f>
        <v>0</v>
      </c>
      <c r="Q224" s="147">
        <v>0</v>
      </c>
      <c r="R224" s="147">
        <f t="shared" ref="R224:R233" si="62">Q224*H224</f>
        <v>0</v>
      </c>
      <c r="S224" s="147">
        <v>0</v>
      </c>
      <c r="T224" s="148">
        <f t="shared" ref="T224:T233" si="63">S224*H224</f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164</v>
      </c>
      <c r="AT224" s="149" t="s">
        <v>159</v>
      </c>
      <c r="AU224" s="149" t="s">
        <v>78</v>
      </c>
      <c r="AY224" s="17" t="s">
        <v>157</v>
      </c>
      <c r="BE224" s="150">
        <f t="shared" ref="BE224:BE233" si="64">IF(N224="základní",J224,0)</f>
        <v>0</v>
      </c>
      <c r="BF224" s="150">
        <f t="shared" ref="BF224:BF233" si="65">IF(N224="snížená",J224,0)</f>
        <v>0</v>
      </c>
      <c r="BG224" s="150">
        <f t="shared" ref="BG224:BG233" si="66">IF(N224="zákl. přenesená",J224,0)</f>
        <v>0</v>
      </c>
      <c r="BH224" s="150">
        <f t="shared" ref="BH224:BH233" si="67">IF(N224="sníž. přenesená",J224,0)</f>
        <v>0</v>
      </c>
      <c r="BI224" s="150">
        <f t="shared" ref="BI224:BI233" si="68">IF(N224="nulová",J224,0)</f>
        <v>0</v>
      </c>
      <c r="BJ224" s="17" t="s">
        <v>78</v>
      </c>
      <c r="BK224" s="150">
        <f t="shared" ref="BK224:BK233" si="69">ROUND(I224*H224,2)</f>
        <v>0</v>
      </c>
      <c r="BL224" s="17" t="s">
        <v>164</v>
      </c>
      <c r="BM224" s="149" t="s">
        <v>2263</v>
      </c>
    </row>
    <row r="225" spans="1:65" s="2" customFormat="1" ht="24.2" customHeight="1" x14ac:dyDescent="0.2">
      <c r="A225" s="32"/>
      <c r="B225" s="137"/>
      <c r="C225" s="138" t="s">
        <v>984</v>
      </c>
      <c r="D225" s="138" t="s">
        <v>159</v>
      </c>
      <c r="E225" s="139" t="s">
        <v>2264</v>
      </c>
      <c r="F225" s="140" t="s">
        <v>2262</v>
      </c>
      <c r="G225" s="141" t="s">
        <v>777</v>
      </c>
      <c r="H225" s="142">
        <v>1</v>
      </c>
      <c r="I225" s="143"/>
      <c r="J225" s="144">
        <f t="shared" si="60"/>
        <v>0</v>
      </c>
      <c r="K225" s="140" t="s">
        <v>3</v>
      </c>
      <c r="L225" s="33"/>
      <c r="M225" s="145" t="s">
        <v>3</v>
      </c>
      <c r="N225" s="146" t="s">
        <v>41</v>
      </c>
      <c r="O225" s="53"/>
      <c r="P225" s="147">
        <f t="shared" si="61"/>
        <v>0</v>
      </c>
      <c r="Q225" s="147">
        <v>0</v>
      </c>
      <c r="R225" s="147">
        <f t="shared" si="62"/>
        <v>0</v>
      </c>
      <c r="S225" s="147">
        <v>0</v>
      </c>
      <c r="T225" s="148">
        <f t="shared" si="63"/>
        <v>0</v>
      </c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R225" s="149" t="s">
        <v>164</v>
      </c>
      <c r="AT225" s="149" t="s">
        <v>159</v>
      </c>
      <c r="AU225" s="149" t="s">
        <v>78</v>
      </c>
      <c r="AY225" s="17" t="s">
        <v>157</v>
      </c>
      <c r="BE225" s="150">
        <f t="shared" si="64"/>
        <v>0</v>
      </c>
      <c r="BF225" s="150">
        <f t="shared" si="65"/>
        <v>0</v>
      </c>
      <c r="BG225" s="150">
        <f t="shared" si="66"/>
        <v>0</v>
      </c>
      <c r="BH225" s="150">
        <f t="shared" si="67"/>
        <v>0</v>
      </c>
      <c r="BI225" s="150">
        <f t="shared" si="68"/>
        <v>0</v>
      </c>
      <c r="BJ225" s="17" t="s">
        <v>78</v>
      </c>
      <c r="BK225" s="150">
        <f t="shared" si="69"/>
        <v>0</v>
      </c>
      <c r="BL225" s="17" t="s">
        <v>164</v>
      </c>
      <c r="BM225" s="149" t="s">
        <v>2265</v>
      </c>
    </row>
    <row r="226" spans="1:65" s="2" customFormat="1" ht="16.5" customHeight="1" x14ac:dyDescent="0.2">
      <c r="A226" s="32"/>
      <c r="B226" s="137"/>
      <c r="C226" s="138" t="s">
        <v>991</v>
      </c>
      <c r="D226" s="138" t="s">
        <v>159</v>
      </c>
      <c r="E226" s="139" t="s">
        <v>2266</v>
      </c>
      <c r="F226" s="140" t="s">
        <v>2267</v>
      </c>
      <c r="G226" s="141" t="s">
        <v>777</v>
      </c>
      <c r="H226" s="142">
        <v>4</v>
      </c>
      <c r="I226" s="143"/>
      <c r="J226" s="144">
        <f t="shared" si="60"/>
        <v>0</v>
      </c>
      <c r="K226" s="140" t="s">
        <v>3</v>
      </c>
      <c r="L226" s="33"/>
      <c r="M226" s="145" t="s">
        <v>3</v>
      </c>
      <c r="N226" s="146" t="s">
        <v>41</v>
      </c>
      <c r="O226" s="53"/>
      <c r="P226" s="147">
        <f t="shared" si="61"/>
        <v>0</v>
      </c>
      <c r="Q226" s="147">
        <v>0</v>
      </c>
      <c r="R226" s="147">
        <f t="shared" si="62"/>
        <v>0</v>
      </c>
      <c r="S226" s="147">
        <v>0</v>
      </c>
      <c r="T226" s="148">
        <f t="shared" si="63"/>
        <v>0</v>
      </c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R226" s="149" t="s">
        <v>164</v>
      </c>
      <c r="AT226" s="149" t="s">
        <v>159</v>
      </c>
      <c r="AU226" s="149" t="s">
        <v>78</v>
      </c>
      <c r="AY226" s="17" t="s">
        <v>157</v>
      </c>
      <c r="BE226" s="150">
        <f t="shared" si="64"/>
        <v>0</v>
      </c>
      <c r="BF226" s="150">
        <f t="shared" si="65"/>
        <v>0</v>
      </c>
      <c r="BG226" s="150">
        <f t="shared" si="66"/>
        <v>0</v>
      </c>
      <c r="BH226" s="150">
        <f t="shared" si="67"/>
        <v>0</v>
      </c>
      <c r="BI226" s="150">
        <f t="shared" si="68"/>
        <v>0</v>
      </c>
      <c r="BJ226" s="17" t="s">
        <v>78</v>
      </c>
      <c r="BK226" s="150">
        <f t="shared" si="69"/>
        <v>0</v>
      </c>
      <c r="BL226" s="17" t="s">
        <v>164</v>
      </c>
      <c r="BM226" s="149" t="s">
        <v>2268</v>
      </c>
    </row>
    <row r="227" spans="1:65" s="2" customFormat="1" ht="16.5" customHeight="1" x14ac:dyDescent="0.2">
      <c r="A227" s="32"/>
      <c r="B227" s="137"/>
      <c r="C227" s="138" t="s">
        <v>995</v>
      </c>
      <c r="D227" s="138" t="s">
        <v>159</v>
      </c>
      <c r="E227" s="139" t="s">
        <v>2269</v>
      </c>
      <c r="F227" s="140" t="s">
        <v>2270</v>
      </c>
      <c r="G227" s="141" t="s">
        <v>777</v>
      </c>
      <c r="H227" s="142">
        <v>1</v>
      </c>
      <c r="I227" s="143"/>
      <c r="J227" s="144">
        <f t="shared" si="60"/>
        <v>0</v>
      </c>
      <c r="K227" s="140" t="s">
        <v>3</v>
      </c>
      <c r="L227" s="33"/>
      <c r="M227" s="145" t="s">
        <v>3</v>
      </c>
      <c r="N227" s="146" t="s">
        <v>41</v>
      </c>
      <c r="O227" s="53"/>
      <c r="P227" s="147">
        <f t="shared" si="61"/>
        <v>0</v>
      </c>
      <c r="Q227" s="147">
        <v>0</v>
      </c>
      <c r="R227" s="147">
        <f t="shared" si="62"/>
        <v>0</v>
      </c>
      <c r="S227" s="147">
        <v>0</v>
      </c>
      <c r="T227" s="148">
        <f t="shared" si="63"/>
        <v>0</v>
      </c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R227" s="149" t="s">
        <v>164</v>
      </c>
      <c r="AT227" s="149" t="s">
        <v>159</v>
      </c>
      <c r="AU227" s="149" t="s">
        <v>78</v>
      </c>
      <c r="AY227" s="17" t="s">
        <v>157</v>
      </c>
      <c r="BE227" s="150">
        <f t="shared" si="64"/>
        <v>0</v>
      </c>
      <c r="BF227" s="150">
        <f t="shared" si="65"/>
        <v>0</v>
      </c>
      <c r="BG227" s="150">
        <f t="shared" si="66"/>
        <v>0</v>
      </c>
      <c r="BH227" s="150">
        <f t="shared" si="67"/>
        <v>0</v>
      </c>
      <c r="BI227" s="150">
        <f t="shared" si="68"/>
        <v>0</v>
      </c>
      <c r="BJ227" s="17" t="s">
        <v>78</v>
      </c>
      <c r="BK227" s="150">
        <f t="shared" si="69"/>
        <v>0</v>
      </c>
      <c r="BL227" s="17" t="s">
        <v>164</v>
      </c>
      <c r="BM227" s="149" t="s">
        <v>2271</v>
      </c>
    </row>
    <row r="228" spans="1:65" s="2" customFormat="1" ht="16.5" customHeight="1" x14ac:dyDescent="0.2">
      <c r="A228" s="32"/>
      <c r="B228" s="137"/>
      <c r="C228" s="138" t="s">
        <v>999</v>
      </c>
      <c r="D228" s="138" t="s">
        <v>159</v>
      </c>
      <c r="E228" s="139" t="s">
        <v>2272</v>
      </c>
      <c r="F228" s="140" t="s">
        <v>2270</v>
      </c>
      <c r="G228" s="141" t="s">
        <v>777</v>
      </c>
      <c r="H228" s="142">
        <v>1</v>
      </c>
      <c r="I228" s="143"/>
      <c r="J228" s="144">
        <f t="shared" si="60"/>
        <v>0</v>
      </c>
      <c r="K228" s="140" t="s">
        <v>3</v>
      </c>
      <c r="L228" s="33"/>
      <c r="M228" s="145" t="s">
        <v>3</v>
      </c>
      <c r="N228" s="146" t="s">
        <v>41</v>
      </c>
      <c r="O228" s="53"/>
      <c r="P228" s="147">
        <f t="shared" si="61"/>
        <v>0</v>
      </c>
      <c r="Q228" s="147">
        <v>0</v>
      </c>
      <c r="R228" s="147">
        <f t="shared" si="62"/>
        <v>0</v>
      </c>
      <c r="S228" s="147">
        <v>0</v>
      </c>
      <c r="T228" s="148">
        <f t="shared" si="63"/>
        <v>0</v>
      </c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R228" s="149" t="s">
        <v>164</v>
      </c>
      <c r="AT228" s="149" t="s">
        <v>159</v>
      </c>
      <c r="AU228" s="149" t="s">
        <v>78</v>
      </c>
      <c r="AY228" s="17" t="s">
        <v>157</v>
      </c>
      <c r="BE228" s="150">
        <f t="shared" si="64"/>
        <v>0</v>
      </c>
      <c r="BF228" s="150">
        <f t="shared" si="65"/>
        <v>0</v>
      </c>
      <c r="BG228" s="150">
        <f t="shared" si="66"/>
        <v>0</v>
      </c>
      <c r="BH228" s="150">
        <f t="shared" si="67"/>
        <v>0</v>
      </c>
      <c r="BI228" s="150">
        <f t="shared" si="68"/>
        <v>0</v>
      </c>
      <c r="BJ228" s="17" t="s">
        <v>78</v>
      </c>
      <c r="BK228" s="150">
        <f t="shared" si="69"/>
        <v>0</v>
      </c>
      <c r="BL228" s="17" t="s">
        <v>164</v>
      </c>
      <c r="BM228" s="149" t="s">
        <v>2273</v>
      </c>
    </row>
    <row r="229" spans="1:65" s="2" customFormat="1" ht="16.5" customHeight="1" x14ac:dyDescent="0.2">
      <c r="A229" s="32"/>
      <c r="B229" s="137"/>
      <c r="C229" s="138" t="s">
        <v>1003</v>
      </c>
      <c r="D229" s="138" t="s">
        <v>159</v>
      </c>
      <c r="E229" s="139" t="s">
        <v>2274</v>
      </c>
      <c r="F229" s="140" t="s">
        <v>2275</v>
      </c>
      <c r="G229" s="141" t="s">
        <v>777</v>
      </c>
      <c r="H229" s="142">
        <v>2</v>
      </c>
      <c r="I229" s="143"/>
      <c r="J229" s="144">
        <f t="shared" si="60"/>
        <v>0</v>
      </c>
      <c r="K229" s="140" t="s">
        <v>3</v>
      </c>
      <c r="L229" s="33"/>
      <c r="M229" s="145" t="s">
        <v>3</v>
      </c>
      <c r="N229" s="146" t="s">
        <v>41</v>
      </c>
      <c r="O229" s="53"/>
      <c r="P229" s="147">
        <f t="shared" si="61"/>
        <v>0</v>
      </c>
      <c r="Q229" s="147">
        <v>0</v>
      </c>
      <c r="R229" s="147">
        <f t="shared" si="62"/>
        <v>0</v>
      </c>
      <c r="S229" s="147">
        <v>0</v>
      </c>
      <c r="T229" s="148">
        <f t="shared" si="63"/>
        <v>0</v>
      </c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R229" s="149" t="s">
        <v>164</v>
      </c>
      <c r="AT229" s="149" t="s">
        <v>159</v>
      </c>
      <c r="AU229" s="149" t="s">
        <v>78</v>
      </c>
      <c r="AY229" s="17" t="s">
        <v>157</v>
      </c>
      <c r="BE229" s="150">
        <f t="shared" si="64"/>
        <v>0</v>
      </c>
      <c r="BF229" s="150">
        <f t="shared" si="65"/>
        <v>0</v>
      </c>
      <c r="BG229" s="150">
        <f t="shared" si="66"/>
        <v>0</v>
      </c>
      <c r="BH229" s="150">
        <f t="shared" si="67"/>
        <v>0</v>
      </c>
      <c r="BI229" s="150">
        <f t="shared" si="68"/>
        <v>0</v>
      </c>
      <c r="BJ229" s="17" t="s">
        <v>78</v>
      </c>
      <c r="BK229" s="150">
        <f t="shared" si="69"/>
        <v>0</v>
      </c>
      <c r="BL229" s="17" t="s">
        <v>164</v>
      </c>
      <c r="BM229" s="149" t="s">
        <v>2276</v>
      </c>
    </row>
    <row r="230" spans="1:65" s="2" customFormat="1" ht="16.5" customHeight="1" x14ac:dyDescent="0.2">
      <c r="A230" s="32"/>
      <c r="B230" s="137"/>
      <c r="C230" s="138" t="s">
        <v>1007</v>
      </c>
      <c r="D230" s="138" t="s">
        <v>159</v>
      </c>
      <c r="E230" s="139" t="s">
        <v>2277</v>
      </c>
      <c r="F230" s="140" t="s">
        <v>2278</v>
      </c>
      <c r="G230" s="141" t="s">
        <v>777</v>
      </c>
      <c r="H230" s="142">
        <v>1</v>
      </c>
      <c r="I230" s="143"/>
      <c r="J230" s="144">
        <f t="shared" si="60"/>
        <v>0</v>
      </c>
      <c r="K230" s="140" t="s">
        <v>3</v>
      </c>
      <c r="L230" s="33"/>
      <c r="M230" s="145" t="s">
        <v>3</v>
      </c>
      <c r="N230" s="146" t="s">
        <v>41</v>
      </c>
      <c r="O230" s="53"/>
      <c r="P230" s="147">
        <f t="shared" si="61"/>
        <v>0</v>
      </c>
      <c r="Q230" s="147">
        <v>0</v>
      </c>
      <c r="R230" s="147">
        <f t="shared" si="62"/>
        <v>0</v>
      </c>
      <c r="S230" s="147">
        <v>0</v>
      </c>
      <c r="T230" s="148">
        <f t="shared" si="63"/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164</v>
      </c>
      <c r="AT230" s="149" t="s">
        <v>159</v>
      </c>
      <c r="AU230" s="149" t="s">
        <v>78</v>
      </c>
      <c r="AY230" s="17" t="s">
        <v>157</v>
      </c>
      <c r="BE230" s="150">
        <f t="shared" si="64"/>
        <v>0</v>
      </c>
      <c r="BF230" s="150">
        <f t="shared" si="65"/>
        <v>0</v>
      </c>
      <c r="BG230" s="150">
        <f t="shared" si="66"/>
        <v>0</v>
      </c>
      <c r="BH230" s="150">
        <f t="shared" si="67"/>
        <v>0</v>
      </c>
      <c r="BI230" s="150">
        <f t="shared" si="68"/>
        <v>0</v>
      </c>
      <c r="BJ230" s="17" t="s">
        <v>78</v>
      </c>
      <c r="BK230" s="150">
        <f t="shared" si="69"/>
        <v>0</v>
      </c>
      <c r="BL230" s="17" t="s">
        <v>164</v>
      </c>
      <c r="BM230" s="149" t="s">
        <v>2279</v>
      </c>
    </row>
    <row r="231" spans="1:65" s="2" customFormat="1" ht="16.5" customHeight="1" x14ac:dyDescent="0.2">
      <c r="A231" s="32"/>
      <c r="B231" s="137"/>
      <c r="C231" s="138" t="s">
        <v>1011</v>
      </c>
      <c r="D231" s="138" t="s">
        <v>159</v>
      </c>
      <c r="E231" s="139" t="s">
        <v>2280</v>
      </c>
      <c r="F231" s="140" t="s">
        <v>2085</v>
      </c>
      <c r="G231" s="141" t="s">
        <v>286</v>
      </c>
      <c r="H231" s="142">
        <v>183.21</v>
      </c>
      <c r="I231" s="143"/>
      <c r="J231" s="144">
        <f t="shared" si="60"/>
        <v>0</v>
      </c>
      <c r="K231" s="140" t="s">
        <v>3</v>
      </c>
      <c r="L231" s="33"/>
      <c r="M231" s="145" t="s">
        <v>3</v>
      </c>
      <c r="N231" s="146" t="s">
        <v>41</v>
      </c>
      <c r="O231" s="53"/>
      <c r="P231" s="147">
        <f t="shared" si="61"/>
        <v>0</v>
      </c>
      <c r="Q231" s="147">
        <v>0</v>
      </c>
      <c r="R231" s="147">
        <f t="shared" si="62"/>
        <v>0</v>
      </c>
      <c r="S231" s="147">
        <v>0</v>
      </c>
      <c r="T231" s="148">
        <f t="shared" si="63"/>
        <v>0</v>
      </c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R231" s="149" t="s">
        <v>164</v>
      </c>
      <c r="AT231" s="149" t="s">
        <v>159</v>
      </c>
      <c r="AU231" s="149" t="s">
        <v>78</v>
      </c>
      <c r="AY231" s="17" t="s">
        <v>157</v>
      </c>
      <c r="BE231" s="150">
        <f t="shared" si="64"/>
        <v>0</v>
      </c>
      <c r="BF231" s="150">
        <f t="shared" si="65"/>
        <v>0</v>
      </c>
      <c r="BG231" s="150">
        <f t="shared" si="66"/>
        <v>0</v>
      </c>
      <c r="BH231" s="150">
        <f t="shared" si="67"/>
        <v>0</v>
      </c>
      <c r="BI231" s="150">
        <f t="shared" si="68"/>
        <v>0</v>
      </c>
      <c r="BJ231" s="17" t="s">
        <v>78</v>
      </c>
      <c r="BK231" s="150">
        <f t="shared" si="69"/>
        <v>0</v>
      </c>
      <c r="BL231" s="17" t="s">
        <v>164</v>
      </c>
      <c r="BM231" s="149" t="s">
        <v>2281</v>
      </c>
    </row>
    <row r="232" spans="1:65" s="2" customFormat="1" ht="21.75" customHeight="1" x14ac:dyDescent="0.2">
      <c r="A232" s="32"/>
      <c r="B232" s="137"/>
      <c r="C232" s="138" t="s">
        <v>1015</v>
      </c>
      <c r="D232" s="138" t="s">
        <v>159</v>
      </c>
      <c r="E232" s="139" t="s">
        <v>2282</v>
      </c>
      <c r="F232" s="140" t="s">
        <v>2089</v>
      </c>
      <c r="G232" s="141" t="s">
        <v>286</v>
      </c>
      <c r="H232" s="142">
        <v>196.36</v>
      </c>
      <c r="I232" s="143"/>
      <c r="J232" s="144">
        <f t="shared" si="60"/>
        <v>0</v>
      </c>
      <c r="K232" s="140" t="s">
        <v>3</v>
      </c>
      <c r="L232" s="33"/>
      <c r="M232" s="145" t="s">
        <v>3</v>
      </c>
      <c r="N232" s="146" t="s">
        <v>41</v>
      </c>
      <c r="O232" s="53"/>
      <c r="P232" s="147">
        <f t="shared" si="61"/>
        <v>0</v>
      </c>
      <c r="Q232" s="147">
        <v>0</v>
      </c>
      <c r="R232" s="147">
        <f t="shared" si="62"/>
        <v>0</v>
      </c>
      <c r="S232" s="147">
        <v>0</v>
      </c>
      <c r="T232" s="148">
        <f t="shared" si="63"/>
        <v>0</v>
      </c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R232" s="149" t="s">
        <v>164</v>
      </c>
      <c r="AT232" s="149" t="s">
        <v>159</v>
      </c>
      <c r="AU232" s="149" t="s">
        <v>78</v>
      </c>
      <c r="AY232" s="17" t="s">
        <v>157</v>
      </c>
      <c r="BE232" s="150">
        <f t="shared" si="64"/>
        <v>0</v>
      </c>
      <c r="BF232" s="150">
        <f t="shared" si="65"/>
        <v>0</v>
      </c>
      <c r="BG232" s="150">
        <f t="shared" si="66"/>
        <v>0</v>
      </c>
      <c r="BH232" s="150">
        <f t="shared" si="67"/>
        <v>0</v>
      </c>
      <c r="BI232" s="150">
        <f t="shared" si="68"/>
        <v>0</v>
      </c>
      <c r="BJ232" s="17" t="s">
        <v>78</v>
      </c>
      <c r="BK232" s="150">
        <f t="shared" si="69"/>
        <v>0</v>
      </c>
      <c r="BL232" s="17" t="s">
        <v>164</v>
      </c>
      <c r="BM232" s="149" t="s">
        <v>2283</v>
      </c>
    </row>
    <row r="233" spans="1:65" s="2" customFormat="1" ht="21.75" customHeight="1" x14ac:dyDescent="0.2">
      <c r="A233" s="32"/>
      <c r="B233" s="137"/>
      <c r="C233" s="138" t="s">
        <v>1019</v>
      </c>
      <c r="D233" s="138" t="s">
        <v>159</v>
      </c>
      <c r="E233" s="139" t="s">
        <v>2284</v>
      </c>
      <c r="F233" s="140" t="s">
        <v>2093</v>
      </c>
      <c r="G233" s="141" t="s">
        <v>286</v>
      </c>
      <c r="H233" s="142">
        <v>76.75</v>
      </c>
      <c r="I233" s="143"/>
      <c r="J233" s="144">
        <f t="shared" si="60"/>
        <v>0</v>
      </c>
      <c r="K233" s="140" t="s">
        <v>3</v>
      </c>
      <c r="L233" s="33"/>
      <c r="M233" s="145" t="s">
        <v>3</v>
      </c>
      <c r="N233" s="146" t="s">
        <v>41</v>
      </c>
      <c r="O233" s="53"/>
      <c r="P233" s="147">
        <f t="shared" si="61"/>
        <v>0</v>
      </c>
      <c r="Q233" s="147">
        <v>0</v>
      </c>
      <c r="R233" s="147">
        <f t="shared" si="62"/>
        <v>0</v>
      </c>
      <c r="S233" s="147">
        <v>0</v>
      </c>
      <c r="T233" s="148">
        <f t="shared" si="63"/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164</v>
      </c>
      <c r="AT233" s="149" t="s">
        <v>159</v>
      </c>
      <c r="AU233" s="149" t="s">
        <v>78</v>
      </c>
      <c r="AY233" s="17" t="s">
        <v>157</v>
      </c>
      <c r="BE233" s="150">
        <f t="shared" si="64"/>
        <v>0</v>
      </c>
      <c r="BF233" s="150">
        <f t="shared" si="65"/>
        <v>0</v>
      </c>
      <c r="BG233" s="150">
        <f t="shared" si="66"/>
        <v>0</v>
      </c>
      <c r="BH233" s="150">
        <f t="shared" si="67"/>
        <v>0</v>
      </c>
      <c r="BI233" s="150">
        <f t="shared" si="68"/>
        <v>0</v>
      </c>
      <c r="BJ233" s="17" t="s">
        <v>78</v>
      </c>
      <c r="BK233" s="150">
        <f t="shared" si="69"/>
        <v>0</v>
      </c>
      <c r="BL233" s="17" t="s">
        <v>164</v>
      </c>
      <c r="BM233" s="149" t="s">
        <v>2285</v>
      </c>
    </row>
    <row r="234" spans="1:65" s="12" customFormat="1" ht="25.9" customHeight="1" x14ac:dyDescent="0.2">
      <c r="B234" s="124"/>
      <c r="D234" s="125" t="s">
        <v>69</v>
      </c>
      <c r="E234" s="126" t="s">
        <v>2286</v>
      </c>
      <c r="F234" s="126" t="s">
        <v>2286</v>
      </c>
      <c r="I234" s="127"/>
      <c r="J234" s="128">
        <f>BK234</f>
        <v>0</v>
      </c>
      <c r="L234" s="124"/>
      <c r="M234" s="129"/>
      <c r="N234" s="130"/>
      <c r="O234" s="130"/>
      <c r="P234" s="131">
        <f>SUM(P235:P243)</f>
        <v>0</v>
      </c>
      <c r="Q234" s="130"/>
      <c r="R234" s="131">
        <f>SUM(R235:R243)</f>
        <v>0</v>
      </c>
      <c r="S234" s="130"/>
      <c r="T234" s="132">
        <f>SUM(T235:T243)</f>
        <v>0</v>
      </c>
      <c r="AR234" s="125" t="s">
        <v>78</v>
      </c>
      <c r="AT234" s="133" t="s">
        <v>69</v>
      </c>
      <c r="AU234" s="133" t="s">
        <v>70</v>
      </c>
      <c r="AY234" s="125" t="s">
        <v>157</v>
      </c>
      <c r="BK234" s="134">
        <f>SUM(BK235:BK243)</f>
        <v>0</v>
      </c>
    </row>
    <row r="235" spans="1:65" s="2" customFormat="1" ht="16.5" customHeight="1" x14ac:dyDescent="0.2">
      <c r="A235" s="32"/>
      <c r="B235" s="137"/>
      <c r="C235" s="138" t="s">
        <v>1023</v>
      </c>
      <c r="D235" s="138" t="s">
        <v>159</v>
      </c>
      <c r="E235" s="139" t="s">
        <v>2287</v>
      </c>
      <c r="F235" s="140" t="s">
        <v>2288</v>
      </c>
      <c r="G235" s="141" t="s">
        <v>1504</v>
      </c>
      <c r="H235" s="142">
        <v>1</v>
      </c>
      <c r="I235" s="143"/>
      <c r="J235" s="144">
        <f t="shared" ref="J235:J243" si="70">ROUND(I235*H235,2)</f>
        <v>0</v>
      </c>
      <c r="K235" s="140" t="s">
        <v>3</v>
      </c>
      <c r="L235" s="33"/>
      <c r="M235" s="145" t="s">
        <v>3</v>
      </c>
      <c r="N235" s="146" t="s">
        <v>41</v>
      </c>
      <c r="O235" s="53"/>
      <c r="P235" s="147">
        <f t="shared" ref="P235:P243" si="71">O235*H235</f>
        <v>0</v>
      </c>
      <c r="Q235" s="147">
        <v>0</v>
      </c>
      <c r="R235" s="147">
        <f t="shared" ref="R235:R243" si="72">Q235*H235</f>
        <v>0</v>
      </c>
      <c r="S235" s="147">
        <v>0</v>
      </c>
      <c r="T235" s="148">
        <f t="shared" ref="T235:T243" si="73">S235*H235</f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164</v>
      </c>
      <c r="AT235" s="149" t="s">
        <v>159</v>
      </c>
      <c r="AU235" s="149" t="s">
        <v>78</v>
      </c>
      <c r="AY235" s="17" t="s">
        <v>157</v>
      </c>
      <c r="BE235" s="150">
        <f t="shared" ref="BE235:BE243" si="74">IF(N235="základní",J235,0)</f>
        <v>0</v>
      </c>
      <c r="BF235" s="150">
        <f t="shared" ref="BF235:BF243" si="75">IF(N235="snížená",J235,0)</f>
        <v>0</v>
      </c>
      <c r="BG235" s="150">
        <f t="shared" ref="BG235:BG243" si="76">IF(N235="zákl. přenesená",J235,0)</f>
        <v>0</v>
      </c>
      <c r="BH235" s="150">
        <f t="shared" ref="BH235:BH243" si="77">IF(N235="sníž. přenesená",J235,0)</f>
        <v>0</v>
      </c>
      <c r="BI235" s="150">
        <f t="shared" ref="BI235:BI243" si="78">IF(N235="nulová",J235,0)</f>
        <v>0</v>
      </c>
      <c r="BJ235" s="17" t="s">
        <v>78</v>
      </c>
      <c r="BK235" s="150">
        <f t="shared" ref="BK235:BK243" si="79">ROUND(I235*H235,2)</f>
        <v>0</v>
      </c>
      <c r="BL235" s="17" t="s">
        <v>164</v>
      </c>
      <c r="BM235" s="149" t="s">
        <v>2289</v>
      </c>
    </row>
    <row r="236" spans="1:65" s="2" customFormat="1" ht="16.5" customHeight="1" x14ac:dyDescent="0.2">
      <c r="A236" s="32"/>
      <c r="B236" s="137"/>
      <c r="C236" s="138" t="s">
        <v>1027</v>
      </c>
      <c r="D236" s="138" t="s">
        <v>159</v>
      </c>
      <c r="E236" s="139" t="s">
        <v>2290</v>
      </c>
      <c r="F236" s="140" t="s">
        <v>2291</v>
      </c>
      <c r="G236" s="141" t="s">
        <v>1504</v>
      </c>
      <c r="H236" s="142">
        <v>1</v>
      </c>
      <c r="I236" s="143"/>
      <c r="J236" s="144">
        <f t="shared" si="70"/>
        <v>0</v>
      </c>
      <c r="K236" s="140" t="s">
        <v>3</v>
      </c>
      <c r="L236" s="33"/>
      <c r="M236" s="145" t="s">
        <v>3</v>
      </c>
      <c r="N236" s="146" t="s">
        <v>41</v>
      </c>
      <c r="O236" s="53"/>
      <c r="P236" s="147">
        <f t="shared" si="71"/>
        <v>0</v>
      </c>
      <c r="Q236" s="147">
        <v>0</v>
      </c>
      <c r="R236" s="147">
        <f t="shared" si="72"/>
        <v>0</v>
      </c>
      <c r="S236" s="147">
        <v>0</v>
      </c>
      <c r="T236" s="148">
        <f t="shared" si="73"/>
        <v>0</v>
      </c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R236" s="149" t="s">
        <v>164</v>
      </c>
      <c r="AT236" s="149" t="s">
        <v>159</v>
      </c>
      <c r="AU236" s="149" t="s">
        <v>78</v>
      </c>
      <c r="AY236" s="17" t="s">
        <v>157</v>
      </c>
      <c r="BE236" s="150">
        <f t="shared" si="74"/>
        <v>0</v>
      </c>
      <c r="BF236" s="150">
        <f t="shared" si="75"/>
        <v>0</v>
      </c>
      <c r="BG236" s="150">
        <f t="shared" si="76"/>
        <v>0</v>
      </c>
      <c r="BH236" s="150">
        <f t="shared" si="77"/>
        <v>0</v>
      </c>
      <c r="BI236" s="150">
        <f t="shared" si="78"/>
        <v>0</v>
      </c>
      <c r="BJ236" s="17" t="s">
        <v>78</v>
      </c>
      <c r="BK236" s="150">
        <f t="shared" si="79"/>
        <v>0</v>
      </c>
      <c r="BL236" s="17" t="s">
        <v>164</v>
      </c>
      <c r="BM236" s="149" t="s">
        <v>2292</v>
      </c>
    </row>
    <row r="237" spans="1:65" s="2" customFormat="1" ht="16.5" customHeight="1" x14ac:dyDescent="0.2">
      <c r="A237" s="32"/>
      <c r="B237" s="137"/>
      <c r="C237" s="138" t="s">
        <v>1031</v>
      </c>
      <c r="D237" s="138" t="s">
        <v>159</v>
      </c>
      <c r="E237" s="139" t="s">
        <v>2293</v>
      </c>
      <c r="F237" s="140" t="s">
        <v>2294</v>
      </c>
      <c r="G237" s="141" t="s">
        <v>1504</v>
      </c>
      <c r="H237" s="142">
        <v>1</v>
      </c>
      <c r="I237" s="143"/>
      <c r="J237" s="144">
        <f t="shared" si="70"/>
        <v>0</v>
      </c>
      <c r="K237" s="140" t="s">
        <v>3</v>
      </c>
      <c r="L237" s="33"/>
      <c r="M237" s="145" t="s">
        <v>3</v>
      </c>
      <c r="N237" s="146" t="s">
        <v>41</v>
      </c>
      <c r="O237" s="53"/>
      <c r="P237" s="147">
        <f t="shared" si="71"/>
        <v>0</v>
      </c>
      <c r="Q237" s="147">
        <v>0</v>
      </c>
      <c r="R237" s="147">
        <f t="shared" si="72"/>
        <v>0</v>
      </c>
      <c r="S237" s="147">
        <v>0</v>
      </c>
      <c r="T237" s="148">
        <f t="shared" si="73"/>
        <v>0</v>
      </c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R237" s="149" t="s">
        <v>164</v>
      </c>
      <c r="AT237" s="149" t="s">
        <v>159</v>
      </c>
      <c r="AU237" s="149" t="s">
        <v>78</v>
      </c>
      <c r="AY237" s="17" t="s">
        <v>157</v>
      </c>
      <c r="BE237" s="150">
        <f t="shared" si="74"/>
        <v>0</v>
      </c>
      <c r="BF237" s="150">
        <f t="shared" si="75"/>
        <v>0</v>
      </c>
      <c r="BG237" s="150">
        <f t="shared" si="76"/>
        <v>0</v>
      </c>
      <c r="BH237" s="150">
        <f t="shared" si="77"/>
        <v>0</v>
      </c>
      <c r="BI237" s="150">
        <f t="shared" si="78"/>
        <v>0</v>
      </c>
      <c r="BJ237" s="17" t="s">
        <v>78</v>
      </c>
      <c r="BK237" s="150">
        <f t="shared" si="79"/>
        <v>0</v>
      </c>
      <c r="BL237" s="17" t="s">
        <v>164</v>
      </c>
      <c r="BM237" s="149" t="s">
        <v>2295</v>
      </c>
    </row>
    <row r="238" spans="1:65" s="2" customFormat="1" ht="16.5" customHeight="1" x14ac:dyDescent="0.2">
      <c r="A238" s="32"/>
      <c r="B238" s="137"/>
      <c r="C238" s="138" t="s">
        <v>1035</v>
      </c>
      <c r="D238" s="138" t="s">
        <v>159</v>
      </c>
      <c r="E238" s="139" t="s">
        <v>2296</v>
      </c>
      <c r="F238" s="140" t="s">
        <v>2297</v>
      </c>
      <c r="G238" s="141" t="s">
        <v>1504</v>
      </c>
      <c r="H238" s="142">
        <v>1</v>
      </c>
      <c r="I238" s="143"/>
      <c r="J238" s="144">
        <f t="shared" si="70"/>
        <v>0</v>
      </c>
      <c r="K238" s="140" t="s">
        <v>3</v>
      </c>
      <c r="L238" s="33"/>
      <c r="M238" s="145" t="s">
        <v>3</v>
      </c>
      <c r="N238" s="146" t="s">
        <v>41</v>
      </c>
      <c r="O238" s="53"/>
      <c r="P238" s="147">
        <f t="shared" si="71"/>
        <v>0</v>
      </c>
      <c r="Q238" s="147">
        <v>0</v>
      </c>
      <c r="R238" s="147">
        <f t="shared" si="72"/>
        <v>0</v>
      </c>
      <c r="S238" s="147">
        <v>0</v>
      </c>
      <c r="T238" s="148">
        <f t="shared" si="73"/>
        <v>0</v>
      </c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R238" s="149" t="s">
        <v>164</v>
      </c>
      <c r="AT238" s="149" t="s">
        <v>159</v>
      </c>
      <c r="AU238" s="149" t="s">
        <v>78</v>
      </c>
      <c r="AY238" s="17" t="s">
        <v>157</v>
      </c>
      <c r="BE238" s="150">
        <f t="shared" si="74"/>
        <v>0</v>
      </c>
      <c r="BF238" s="150">
        <f t="shared" si="75"/>
        <v>0</v>
      </c>
      <c r="BG238" s="150">
        <f t="shared" si="76"/>
        <v>0</v>
      </c>
      <c r="BH238" s="150">
        <f t="shared" si="77"/>
        <v>0</v>
      </c>
      <c r="BI238" s="150">
        <f t="shared" si="78"/>
        <v>0</v>
      </c>
      <c r="BJ238" s="17" t="s">
        <v>78</v>
      </c>
      <c r="BK238" s="150">
        <f t="shared" si="79"/>
        <v>0</v>
      </c>
      <c r="BL238" s="17" t="s">
        <v>164</v>
      </c>
      <c r="BM238" s="149" t="s">
        <v>2298</v>
      </c>
    </row>
    <row r="239" spans="1:65" s="2" customFormat="1" ht="16.5" customHeight="1" x14ac:dyDescent="0.2">
      <c r="A239" s="32"/>
      <c r="B239" s="137"/>
      <c r="C239" s="138" t="s">
        <v>1038</v>
      </c>
      <c r="D239" s="138" t="s">
        <v>159</v>
      </c>
      <c r="E239" s="139" t="s">
        <v>2299</v>
      </c>
      <c r="F239" s="140" t="s">
        <v>2300</v>
      </c>
      <c r="G239" s="141" t="s">
        <v>1504</v>
      </c>
      <c r="H239" s="142">
        <v>1</v>
      </c>
      <c r="I239" s="143"/>
      <c r="J239" s="144">
        <f t="shared" si="70"/>
        <v>0</v>
      </c>
      <c r="K239" s="140" t="s">
        <v>3</v>
      </c>
      <c r="L239" s="33"/>
      <c r="M239" s="145" t="s">
        <v>3</v>
      </c>
      <c r="N239" s="146" t="s">
        <v>41</v>
      </c>
      <c r="O239" s="53"/>
      <c r="P239" s="147">
        <f t="shared" si="71"/>
        <v>0</v>
      </c>
      <c r="Q239" s="147">
        <v>0</v>
      </c>
      <c r="R239" s="147">
        <f t="shared" si="72"/>
        <v>0</v>
      </c>
      <c r="S239" s="147">
        <v>0</v>
      </c>
      <c r="T239" s="148">
        <f t="shared" si="73"/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164</v>
      </c>
      <c r="AT239" s="149" t="s">
        <v>159</v>
      </c>
      <c r="AU239" s="149" t="s">
        <v>78</v>
      </c>
      <c r="AY239" s="17" t="s">
        <v>157</v>
      </c>
      <c r="BE239" s="150">
        <f t="shared" si="74"/>
        <v>0</v>
      </c>
      <c r="BF239" s="150">
        <f t="shared" si="75"/>
        <v>0</v>
      </c>
      <c r="BG239" s="150">
        <f t="shared" si="76"/>
        <v>0</v>
      </c>
      <c r="BH239" s="150">
        <f t="shared" si="77"/>
        <v>0</v>
      </c>
      <c r="BI239" s="150">
        <f t="shared" si="78"/>
        <v>0</v>
      </c>
      <c r="BJ239" s="17" t="s">
        <v>78</v>
      </c>
      <c r="BK239" s="150">
        <f t="shared" si="79"/>
        <v>0</v>
      </c>
      <c r="BL239" s="17" t="s">
        <v>164</v>
      </c>
      <c r="BM239" s="149" t="s">
        <v>2301</v>
      </c>
    </row>
    <row r="240" spans="1:65" s="2" customFormat="1" ht="16.5" customHeight="1" x14ac:dyDescent="0.2">
      <c r="A240" s="32"/>
      <c r="B240" s="137"/>
      <c r="C240" s="138" t="s">
        <v>1042</v>
      </c>
      <c r="D240" s="138" t="s">
        <v>159</v>
      </c>
      <c r="E240" s="139" t="s">
        <v>2302</v>
      </c>
      <c r="F240" s="140" t="s">
        <v>2303</v>
      </c>
      <c r="G240" s="141" t="s">
        <v>1504</v>
      </c>
      <c r="H240" s="142">
        <v>1</v>
      </c>
      <c r="I240" s="143"/>
      <c r="J240" s="144">
        <f t="shared" si="70"/>
        <v>0</v>
      </c>
      <c r="K240" s="140" t="s">
        <v>3</v>
      </c>
      <c r="L240" s="33"/>
      <c r="M240" s="145" t="s">
        <v>3</v>
      </c>
      <c r="N240" s="146" t="s">
        <v>41</v>
      </c>
      <c r="O240" s="53"/>
      <c r="P240" s="147">
        <f t="shared" si="71"/>
        <v>0</v>
      </c>
      <c r="Q240" s="147">
        <v>0</v>
      </c>
      <c r="R240" s="147">
        <f t="shared" si="72"/>
        <v>0</v>
      </c>
      <c r="S240" s="147">
        <v>0</v>
      </c>
      <c r="T240" s="148">
        <f t="shared" si="73"/>
        <v>0</v>
      </c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R240" s="149" t="s">
        <v>164</v>
      </c>
      <c r="AT240" s="149" t="s">
        <v>159</v>
      </c>
      <c r="AU240" s="149" t="s">
        <v>78</v>
      </c>
      <c r="AY240" s="17" t="s">
        <v>157</v>
      </c>
      <c r="BE240" s="150">
        <f t="shared" si="74"/>
        <v>0</v>
      </c>
      <c r="BF240" s="150">
        <f t="shared" si="75"/>
        <v>0</v>
      </c>
      <c r="BG240" s="150">
        <f t="shared" si="76"/>
        <v>0</v>
      </c>
      <c r="BH240" s="150">
        <f t="shared" si="77"/>
        <v>0</v>
      </c>
      <c r="BI240" s="150">
        <f t="shared" si="78"/>
        <v>0</v>
      </c>
      <c r="BJ240" s="17" t="s">
        <v>78</v>
      </c>
      <c r="BK240" s="150">
        <f t="shared" si="79"/>
        <v>0</v>
      </c>
      <c r="BL240" s="17" t="s">
        <v>164</v>
      </c>
      <c r="BM240" s="149" t="s">
        <v>2304</v>
      </c>
    </row>
    <row r="241" spans="1:65" s="2" customFormat="1" ht="16.5" customHeight="1" x14ac:dyDescent="0.2">
      <c r="A241" s="32"/>
      <c r="B241" s="137"/>
      <c r="C241" s="138" t="s">
        <v>1046</v>
      </c>
      <c r="D241" s="138" t="s">
        <v>159</v>
      </c>
      <c r="E241" s="139" t="s">
        <v>2305</v>
      </c>
      <c r="F241" s="140" t="s">
        <v>2306</v>
      </c>
      <c r="G241" s="141" t="s">
        <v>1504</v>
      </c>
      <c r="H241" s="142">
        <v>1</v>
      </c>
      <c r="I241" s="143"/>
      <c r="J241" s="144">
        <f t="shared" si="70"/>
        <v>0</v>
      </c>
      <c r="K241" s="140" t="s">
        <v>3</v>
      </c>
      <c r="L241" s="33"/>
      <c r="M241" s="145" t="s">
        <v>3</v>
      </c>
      <c r="N241" s="146" t="s">
        <v>41</v>
      </c>
      <c r="O241" s="53"/>
      <c r="P241" s="147">
        <f t="shared" si="71"/>
        <v>0</v>
      </c>
      <c r="Q241" s="147">
        <v>0</v>
      </c>
      <c r="R241" s="147">
        <f t="shared" si="72"/>
        <v>0</v>
      </c>
      <c r="S241" s="147">
        <v>0</v>
      </c>
      <c r="T241" s="148">
        <f t="shared" si="73"/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164</v>
      </c>
      <c r="AT241" s="149" t="s">
        <v>159</v>
      </c>
      <c r="AU241" s="149" t="s">
        <v>78</v>
      </c>
      <c r="AY241" s="17" t="s">
        <v>157</v>
      </c>
      <c r="BE241" s="150">
        <f t="shared" si="74"/>
        <v>0</v>
      </c>
      <c r="BF241" s="150">
        <f t="shared" si="75"/>
        <v>0</v>
      </c>
      <c r="BG241" s="150">
        <f t="shared" si="76"/>
        <v>0</v>
      </c>
      <c r="BH241" s="150">
        <f t="shared" si="77"/>
        <v>0</v>
      </c>
      <c r="BI241" s="150">
        <f t="shared" si="78"/>
        <v>0</v>
      </c>
      <c r="BJ241" s="17" t="s">
        <v>78</v>
      </c>
      <c r="BK241" s="150">
        <f t="shared" si="79"/>
        <v>0</v>
      </c>
      <c r="BL241" s="17" t="s">
        <v>164</v>
      </c>
      <c r="BM241" s="149" t="s">
        <v>2307</v>
      </c>
    </row>
    <row r="242" spans="1:65" s="2" customFormat="1" ht="16.5" customHeight="1" x14ac:dyDescent="0.2">
      <c r="A242" s="32"/>
      <c r="B242" s="137"/>
      <c r="C242" s="138" t="s">
        <v>1050</v>
      </c>
      <c r="D242" s="138" t="s">
        <v>159</v>
      </c>
      <c r="E242" s="139" t="s">
        <v>2308</v>
      </c>
      <c r="F242" s="140" t="s">
        <v>2309</v>
      </c>
      <c r="G242" s="141" t="s">
        <v>1504</v>
      </c>
      <c r="H242" s="142">
        <v>1</v>
      </c>
      <c r="I242" s="143"/>
      <c r="J242" s="144">
        <f t="shared" si="70"/>
        <v>0</v>
      </c>
      <c r="K242" s="140" t="s">
        <v>3</v>
      </c>
      <c r="L242" s="33"/>
      <c r="M242" s="145" t="s">
        <v>3</v>
      </c>
      <c r="N242" s="146" t="s">
        <v>41</v>
      </c>
      <c r="O242" s="53"/>
      <c r="P242" s="147">
        <f t="shared" si="71"/>
        <v>0</v>
      </c>
      <c r="Q242" s="147">
        <v>0</v>
      </c>
      <c r="R242" s="147">
        <f t="shared" si="72"/>
        <v>0</v>
      </c>
      <c r="S242" s="147">
        <v>0</v>
      </c>
      <c r="T242" s="148">
        <f t="shared" si="73"/>
        <v>0</v>
      </c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R242" s="149" t="s">
        <v>164</v>
      </c>
      <c r="AT242" s="149" t="s">
        <v>159</v>
      </c>
      <c r="AU242" s="149" t="s">
        <v>78</v>
      </c>
      <c r="AY242" s="17" t="s">
        <v>157</v>
      </c>
      <c r="BE242" s="150">
        <f t="shared" si="74"/>
        <v>0</v>
      </c>
      <c r="BF242" s="150">
        <f t="shared" si="75"/>
        <v>0</v>
      </c>
      <c r="BG242" s="150">
        <f t="shared" si="76"/>
        <v>0</v>
      </c>
      <c r="BH242" s="150">
        <f t="shared" si="77"/>
        <v>0</v>
      </c>
      <c r="BI242" s="150">
        <f t="shared" si="78"/>
        <v>0</v>
      </c>
      <c r="BJ242" s="17" t="s">
        <v>78</v>
      </c>
      <c r="BK242" s="150">
        <f t="shared" si="79"/>
        <v>0</v>
      </c>
      <c r="BL242" s="17" t="s">
        <v>164</v>
      </c>
      <c r="BM242" s="149" t="s">
        <v>2310</v>
      </c>
    </row>
    <row r="243" spans="1:65" s="2" customFormat="1" ht="16.5" customHeight="1" x14ac:dyDescent="0.2">
      <c r="A243" s="32"/>
      <c r="B243" s="137"/>
      <c r="C243" s="138" t="s">
        <v>1054</v>
      </c>
      <c r="D243" s="138" t="s">
        <v>159</v>
      </c>
      <c r="E243" s="139" t="s">
        <v>2311</v>
      </c>
      <c r="F243" s="140" t="s">
        <v>1925</v>
      </c>
      <c r="G243" s="141" t="s">
        <v>1504</v>
      </c>
      <c r="H243" s="142">
        <v>1</v>
      </c>
      <c r="I243" s="143"/>
      <c r="J243" s="144">
        <f t="shared" si="70"/>
        <v>0</v>
      </c>
      <c r="K243" s="140" t="s">
        <v>3</v>
      </c>
      <c r="L243" s="33"/>
      <c r="M243" s="193" t="s">
        <v>3</v>
      </c>
      <c r="N243" s="194" t="s">
        <v>41</v>
      </c>
      <c r="O243" s="195"/>
      <c r="P243" s="196">
        <f t="shared" si="71"/>
        <v>0</v>
      </c>
      <c r="Q243" s="196">
        <v>0</v>
      </c>
      <c r="R243" s="196">
        <f t="shared" si="72"/>
        <v>0</v>
      </c>
      <c r="S243" s="196">
        <v>0</v>
      </c>
      <c r="T243" s="197">
        <f t="shared" si="73"/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164</v>
      </c>
      <c r="AT243" s="149" t="s">
        <v>159</v>
      </c>
      <c r="AU243" s="149" t="s">
        <v>78</v>
      </c>
      <c r="AY243" s="17" t="s">
        <v>157</v>
      </c>
      <c r="BE243" s="150">
        <f t="shared" si="74"/>
        <v>0</v>
      </c>
      <c r="BF243" s="150">
        <f t="shared" si="75"/>
        <v>0</v>
      </c>
      <c r="BG243" s="150">
        <f t="shared" si="76"/>
        <v>0</v>
      </c>
      <c r="BH243" s="150">
        <f t="shared" si="77"/>
        <v>0</v>
      </c>
      <c r="BI243" s="150">
        <f t="shared" si="78"/>
        <v>0</v>
      </c>
      <c r="BJ243" s="17" t="s">
        <v>78</v>
      </c>
      <c r="BK243" s="150">
        <f t="shared" si="79"/>
        <v>0</v>
      </c>
      <c r="BL243" s="17" t="s">
        <v>164</v>
      </c>
      <c r="BM243" s="149" t="s">
        <v>2312</v>
      </c>
    </row>
    <row r="244" spans="1:65" s="2" customFormat="1" ht="6.95" customHeight="1" x14ac:dyDescent="0.2">
      <c r="A244" s="32"/>
      <c r="B244" s="42"/>
      <c r="C244" s="43"/>
      <c r="D244" s="43"/>
      <c r="E244" s="43"/>
      <c r="F244" s="43"/>
      <c r="G244" s="43"/>
      <c r="H244" s="43"/>
      <c r="I244" s="43"/>
      <c r="J244" s="43"/>
      <c r="K244" s="43"/>
      <c r="L244" s="33"/>
      <c r="M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</row>
  </sheetData>
  <autoFilter ref="C83:K243" xr:uid="{00000000-0009-0000-0000-000005000000}"/>
  <mergeCells count="9">
    <mergeCell ref="E50:H50"/>
    <mergeCell ref="E74:H74"/>
    <mergeCell ref="E76:H76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filterMode="1">
    <pageSetUpPr fitToPage="1"/>
  </sheetPr>
  <dimension ref="A2:BM272"/>
  <sheetViews>
    <sheetView showGridLines="0" workbookViewId="0">
      <selection activeCell="I91" sqref="I91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95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2313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ROUND(J87,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v>0</v>
      </c>
      <c r="G33" s="32"/>
      <c r="H33" s="32"/>
      <c r="I33" s="96">
        <v>0.21</v>
      </c>
      <c r="J33" s="95">
        <f>ROUND(((SUM(BE87:BE270))*I33),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v>0</v>
      </c>
      <c r="G34" s="32"/>
      <c r="H34" s="32"/>
      <c r="I34" s="96">
        <v>0.15</v>
      </c>
      <c r="J34" s="95">
        <f>ROUND(((SUM(BF87:BF270))*I34),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D.1.8 - Elektroinstalace-silnoproud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">
        <v>22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">
        <v>27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">
        <v>30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J87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2314</v>
      </c>
      <c r="E60" s="108"/>
      <c r="F60" s="108"/>
      <c r="G60" s="108"/>
      <c r="H60" s="108"/>
      <c r="I60" s="108"/>
      <c r="J60" s="109">
        <f>J88</f>
        <v>0</v>
      </c>
      <c r="L60" s="106"/>
    </row>
    <row r="61" spans="1:47" s="9" customFormat="1" ht="24.95" hidden="1" customHeight="1" x14ac:dyDescent="0.2">
      <c r="B61" s="106"/>
      <c r="D61" s="107" t="s">
        <v>2315</v>
      </c>
      <c r="E61" s="108"/>
      <c r="F61" s="108"/>
      <c r="G61" s="108"/>
      <c r="H61" s="108"/>
      <c r="I61" s="108"/>
      <c r="J61" s="109">
        <f>J103</f>
        <v>0</v>
      </c>
      <c r="L61" s="106"/>
    </row>
    <row r="62" spans="1:47" s="9" customFormat="1" ht="24.95" hidden="1" customHeight="1" x14ac:dyDescent="0.2">
      <c r="B62" s="106"/>
      <c r="D62" s="107" t="s">
        <v>2316</v>
      </c>
      <c r="E62" s="108"/>
      <c r="F62" s="108"/>
      <c r="G62" s="108"/>
      <c r="H62" s="108"/>
      <c r="I62" s="108"/>
      <c r="J62" s="109">
        <f>J146</f>
        <v>0</v>
      </c>
      <c r="L62" s="106"/>
    </row>
    <row r="63" spans="1:47" s="9" customFormat="1" ht="24.95" hidden="1" customHeight="1" x14ac:dyDescent="0.2">
      <c r="B63" s="106"/>
      <c r="D63" s="107" t="s">
        <v>2317</v>
      </c>
      <c r="E63" s="108"/>
      <c r="F63" s="108"/>
      <c r="G63" s="108"/>
      <c r="H63" s="108"/>
      <c r="I63" s="108"/>
      <c r="J63" s="109">
        <f>J153</f>
        <v>0</v>
      </c>
      <c r="L63" s="106"/>
    </row>
    <row r="64" spans="1:47" s="9" customFormat="1" ht="24.95" hidden="1" customHeight="1" x14ac:dyDescent="0.2">
      <c r="B64" s="106"/>
      <c r="D64" s="107" t="s">
        <v>2318</v>
      </c>
      <c r="E64" s="108"/>
      <c r="F64" s="108"/>
      <c r="G64" s="108"/>
      <c r="H64" s="108"/>
      <c r="I64" s="108"/>
      <c r="J64" s="109">
        <f>J164</f>
        <v>0</v>
      </c>
      <c r="L64" s="106"/>
    </row>
    <row r="65" spans="1:31" s="9" customFormat="1" ht="24.95" hidden="1" customHeight="1" x14ac:dyDescent="0.2">
      <c r="B65" s="106"/>
      <c r="D65" s="107" t="s">
        <v>2319</v>
      </c>
      <c r="E65" s="108"/>
      <c r="F65" s="108"/>
      <c r="G65" s="108"/>
      <c r="H65" s="108"/>
      <c r="I65" s="108"/>
      <c r="J65" s="109">
        <f>J205</f>
        <v>0</v>
      </c>
      <c r="L65" s="106"/>
    </row>
    <row r="66" spans="1:31" s="9" customFormat="1" ht="24.95" hidden="1" customHeight="1" x14ac:dyDescent="0.2">
      <c r="B66" s="106"/>
      <c r="D66" s="107" t="s">
        <v>2320</v>
      </c>
      <c r="E66" s="108"/>
      <c r="F66" s="108"/>
      <c r="G66" s="108"/>
      <c r="H66" s="108"/>
      <c r="I66" s="108"/>
      <c r="J66" s="109">
        <f>J222</f>
        <v>0</v>
      </c>
      <c r="L66" s="106"/>
    </row>
    <row r="67" spans="1:31" s="9" customFormat="1" ht="24.95" hidden="1" customHeight="1" x14ac:dyDescent="0.2">
      <c r="B67" s="106"/>
      <c r="D67" s="107" t="s">
        <v>2321</v>
      </c>
      <c r="E67" s="108"/>
      <c r="F67" s="108"/>
      <c r="G67" s="108"/>
      <c r="H67" s="108"/>
      <c r="I67" s="108"/>
      <c r="J67" s="109">
        <f>J255</f>
        <v>0</v>
      </c>
      <c r="L67" s="106"/>
    </row>
    <row r="68" spans="1:31" s="2" customFormat="1" ht="21.75" hidden="1" customHeight="1" x14ac:dyDescent="0.2">
      <c r="A68" s="32"/>
      <c r="B68" s="33"/>
      <c r="C68" s="32"/>
      <c r="D68" s="32"/>
      <c r="E68" s="32"/>
      <c r="F68" s="32"/>
      <c r="G68" s="32"/>
      <c r="H68" s="32"/>
      <c r="I68" s="32"/>
      <c r="J68" s="32"/>
      <c r="K68" s="32"/>
      <c r="L68" s="89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</row>
    <row r="69" spans="1:31" s="2" customFormat="1" ht="6.95" hidden="1" customHeight="1" x14ac:dyDescent="0.2">
      <c r="A69" s="32"/>
      <c r="B69" s="42"/>
      <c r="C69" s="43"/>
      <c r="D69" s="43"/>
      <c r="E69" s="43"/>
      <c r="F69" s="43"/>
      <c r="G69" s="43"/>
      <c r="H69" s="43"/>
      <c r="I69" s="43"/>
      <c r="J69" s="43"/>
      <c r="K69" s="43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hidden="1" x14ac:dyDescent="0.2"/>
    <row r="71" spans="1:31" hidden="1" x14ac:dyDescent="0.2"/>
    <row r="72" spans="1:31" hidden="1" x14ac:dyDescent="0.2"/>
    <row r="73" spans="1:31" s="2" customFormat="1" ht="6.95" customHeight="1" x14ac:dyDescent="0.2">
      <c r="A73" s="32"/>
      <c r="B73" s="44"/>
      <c r="C73" s="45"/>
      <c r="D73" s="45"/>
      <c r="E73" s="45"/>
      <c r="F73" s="45"/>
      <c r="G73" s="45"/>
      <c r="H73" s="45"/>
      <c r="I73" s="45"/>
      <c r="J73" s="45"/>
      <c r="K73" s="45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24.95" customHeight="1" x14ac:dyDescent="0.2">
      <c r="A74" s="32"/>
      <c r="B74" s="33"/>
      <c r="C74" s="21" t="s">
        <v>142</v>
      </c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6.95" customHeight="1" x14ac:dyDescent="0.2">
      <c r="A75" s="32"/>
      <c r="B75" s="33"/>
      <c r="C75" s="32"/>
      <c r="D75" s="32"/>
      <c r="E75" s="32"/>
      <c r="F75" s="32"/>
      <c r="G75" s="32"/>
      <c r="H75" s="32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2" customHeight="1" x14ac:dyDescent="0.2">
      <c r="A76" s="32"/>
      <c r="B76" s="33"/>
      <c r="C76" s="27" t="s">
        <v>17</v>
      </c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6.5" customHeight="1" x14ac:dyDescent="0.2">
      <c r="A77" s="32"/>
      <c r="B77" s="33"/>
      <c r="C77" s="32"/>
      <c r="D77" s="32"/>
      <c r="E77" s="308" t="str">
        <f>E7</f>
        <v>Přestavba a rozšíření domova pro seniory Jiráskova č.p.193 Broumov - CHRÁNĚNÉ BYTY</v>
      </c>
      <c r="F77" s="309"/>
      <c r="G77" s="309"/>
      <c r="H77" s="309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2" customHeight="1" x14ac:dyDescent="0.2">
      <c r="A78" s="32"/>
      <c r="B78" s="33"/>
      <c r="C78" s="27" t="s">
        <v>109</v>
      </c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6.5" customHeight="1" x14ac:dyDescent="0.2">
      <c r="A79" s="32"/>
      <c r="B79" s="33"/>
      <c r="C79" s="32"/>
      <c r="D79" s="32"/>
      <c r="E79" s="298" t="str">
        <f>E9</f>
        <v>D.1.8 - Elektroinstalace-silnoproud</v>
      </c>
      <c r="F79" s="307"/>
      <c r="G79" s="307"/>
      <c r="H79" s="307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6.95" customHeight="1" x14ac:dyDescent="0.2">
      <c r="A80" s="32"/>
      <c r="B80" s="33"/>
      <c r="C80" s="32"/>
      <c r="D80" s="32"/>
      <c r="E80" s="32"/>
      <c r="F80" s="32"/>
      <c r="G80" s="32"/>
      <c r="H80" s="32"/>
      <c r="I80" s="32"/>
      <c r="J80" s="32"/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2" customHeight="1" x14ac:dyDescent="0.2">
      <c r="A81" s="32"/>
      <c r="B81" s="33"/>
      <c r="C81" s="27" t="s">
        <v>21</v>
      </c>
      <c r="D81" s="32"/>
      <c r="E81" s="32"/>
      <c r="F81" s="25" t="s">
        <v>22</v>
      </c>
      <c r="G81" s="32"/>
      <c r="H81" s="32"/>
      <c r="I81" s="27" t="s">
        <v>23</v>
      </c>
      <c r="J81" s="199">
        <v>44651</v>
      </c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6.95" customHeight="1" x14ac:dyDescent="0.2">
      <c r="A82" s="32"/>
      <c r="B82" s="33"/>
      <c r="C82" s="32"/>
      <c r="D82" s="32"/>
      <c r="E82" s="32"/>
      <c r="F82" s="32"/>
      <c r="G82" s="32"/>
      <c r="H82" s="32"/>
      <c r="I82" s="32"/>
      <c r="J82" s="32"/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15.2" customHeight="1" x14ac:dyDescent="0.2">
      <c r="A83" s="32"/>
      <c r="B83" s="33"/>
      <c r="C83" s="27" t="s">
        <v>25</v>
      </c>
      <c r="D83" s="32"/>
      <c r="E83" s="32"/>
      <c r="F83" s="25" t="s">
        <v>27</v>
      </c>
      <c r="G83" s="32"/>
      <c r="H83" s="32"/>
      <c r="I83" s="27" t="s">
        <v>31</v>
      </c>
      <c r="J83" s="30" t="str">
        <f>E21</f>
        <v xml:space="preserve"> </v>
      </c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2" customFormat="1" ht="15.2" customHeight="1" x14ac:dyDescent="0.2">
      <c r="A84" s="32"/>
      <c r="B84" s="33"/>
      <c r="C84" s="27" t="s">
        <v>29</v>
      </c>
      <c r="D84" s="32"/>
      <c r="E84" s="32"/>
      <c r="F84" s="25" t="s">
        <v>30</v>
      </c>
      <c r="G84" s="32"/>
      <c r="H84" s="32"/>
      <c r="I84" s="27" t="s">
        <v>33</v>
      </c>
      <c r="J84" s="30" t="str">
        <f>E24</f>
        <v xml:space="preserve"> </v>
      </c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65" s="2" customFormat="1" ht="10.35" customHeight="1" x14ac:dyDescent="0.2">
      <c r="A85" s="32"/>
      <c r="B85" s="33"/>
      <c r="C85" s="32"/>
      <c r="D85" s="32"/>
      <c r="E85" s="32"/>
      <c r="F85" s="32"/>
      <c r="G85" s="32"/>
      <c r="H85" s="32"/>
      <c r="I85" s="32"/>
      <c r="J85" s="32"/>
      <c r="K85" s="32"/>
      <c r="L85" s="89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</row>
    <row r="86" spans="1:65" s="11" customFormat="1" ht="29.25" customHeight="1" x14ac:dyDescent="0.2">
      <c r="A86" s="114"/>
      <c r="B86" s="115"/>
      <c r="C86" s="116" t="s">
        <v>143</v>
      </c>
      <c r="D86" s="117" t="s">
        <v>55</v>
      </c>
      <c r="E86" s="117" t="s">
        <v>51</v>
      </c>
      <c r="F86" s="117" t="s">
        <v>52</v>
      </c>
      <c r="G86" s="117" t="s">
        <v>144</v>
      </c>
      <c r="H86" s="117" t="s">
        <v>145</v>
      </c>
      <c r="I86" s="117" t="s">
        <v>146</v>
      </c>
      <c r="J86" s="117" t="s">
        <v>113</v>
      </c>
      <c r="K86" s="118" t="s">
        <v>147</v>
      </c>
      <c r="L86" s="119"/>
      <c r="M86" s="57" t="s">
        <v>3</v>
      </c>
      <c r="N86" s="58" t="s">
        <v>40</v>
      </c>
      <c r="O86" s="58" t="s">
        <v>148</v>
      </c>
      <c r="P86" s="58" t="s">
        <v>149</v>
      </c>
      <c r="Q86" s="58" t="s">
        <v>150</v>
      </c>
      <c r="R86" s="58" t="s">
        <v>151</v>
      </c>
      <c r="S86" s="58" t="s">
        <v>152</v>
      </c>
      <c r="T86" s="59" t="s">
        <v>153</v>
      </c>
      <c r="U86" s="114"/>
      <c r="V86" s="114"/>
      <c r="W86" s="114"/>
      <c r="X86" s="114"/>
      <c r="Y86" s="114"/>
      <c r="Z86" s="114"/>
      <c r="AA86" s="114"/>
      <c r="AB86" s="114"/>
      <c r="AC86" s="114"/>
      <c r="AD86" s="114"/>
      <c r="AE86" s="114"/>
    </row>
    <row r="87" spans="1:65" s="2" customFormat="1" ht="22.9" hidden="1" customHeight="1" x14ac:dyDescent="0.25">
      <c r="A87" s="32"/>
      <c r="B87" s="33"/>
      <c r="C87" s="64" t="s">
        <v>154</v>
      </c>
      <c r="D87" s="32"/>
      <c r="E87" s="32"/>
      <c r="F87" s="32"/>
      <c r="G87" s="32"/>
      <c r="H87" s="32"/>
      <c r="I87" s="32"/>
      <c r="J87" s="120">
        <f>BK87</f>
        <v>0</v>
      </c>
      <c r="K87" s="32"/>
      <c r="L87" s="33"/>
      <c r="M87" s="60"/>
      <c r="N87" s="51"/>
      <c r="O87" s="61"/>
      <c r="P87" s="121">
        <f>P88+P103+P146+P153+P164+P205+P222+P255</f>
        <v>0</v>
      </c>
      <c r="Q87" s="61"/>
      <c r="R87" s="121">
        <f>R88+R103+R146+R153+R164+R205+R222+R255</f>
        <v>0</v>
      </c>
      <c r="S87" s="61"/>
      <c r="T87" s="122">
        <f>T88+T103+T146+T153+T164+T205+T222+T255</f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T87" s="17" t="s">
        <v>69</v>
      </c>
      <c r="AU87" s="17" t="s">
        <v>114</v>
      </c>
      <c r="BK87" s="123">
        <f>BK88+BK103+BK146+BK153+BK164+BK205+BK222+BK255</f>
        <v>0</v>
      </c>
    </row>
    <row r="88" spans="1:65" s="12" customFormat="1" ht="25.9" hidden="1" customHeight="1" x14ac:dyDescent="0.2">
      <c r="B88" s="124"/>
      <c r="D88" s="125" t="s">
        <v>69</v>
      </c>
      <c r="E88" s="126" t="s">
        <v>2322</v>
      </c>
      <c r="F88" s="126" t="s">
        <v>2322</v>
      </c>
      <c r="I88" s="127"/>
      <c r="J88" s="128">
        <f>BK88</f>
        <v>0</v>
      </c>
      <c r="L88" s="124"/>
      <c r="M88" s="129"/>
      <c r="N88" s="130"/>
      <c r="O88" s="130"/>
      <c r="P88" s="131">
        <f>SUM(P89:P101)</f>
        <v>0</v>
      </c>
      <c r="Q88" s="130"/>
      <c r="R88" s="131">
        <f>SUM(R89:R101)</f>
        <v>0</v>
      </c>
      <c r="S88" s="130"/>
      <c r="T88" s="132">
        <f>SUM(T89:T101)</f>
        <v>0</v>
      </c>
      <c r="AR88" s="125" t="s">
        <v>78</v>
      </c>
      <c r="AT88" s="133" t="s">
        <v>69</v>
      </c>
      <c r="AU88" s="133" t="s">
        <v>70</v>
      </c>
      <c r="AY88" s="125" t="s">
        <v>157</v>
      </c>
      <c r="BK88" s="134">
        <f>SUM(BK89:BK101)</f>
        <v>0</v>
      </c>
    </row>
    <row r="89" spans="1:65" s="2" customFormat="1" ht="16.5" hidden="1" customHeight="1" x14ac:dyDescent="0.2">
      <c r="A89" s="32"/>
      <c r="B89" s="137"/>
      <c r="C89" s="138" t="s">
        <v>78</v>
      </c>
      <c r="D89" s="138" t="s">
        <v>159</v>
      </c>
      <c r="E89" s="139" t="s">
        <v>2323</v>
      </c>
      <c r="F89" s="140" t="s">
        <v>2324</v>
      </c>
      <c r="G89" s="141" t="s">
        <v>777</v>
      </c>
      <c r="H89" s="142">
        <v>1</v>
      </c>
      <c r="I89" s="143"/>
      <c r="J89" s="144">
        <f t="shared" ref="J89:J101" si="0">ROUND(I89*H89,2)</f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 t="shared" ref="P89:P101" si="1">O89*H89</f>
        <v>0</v>
      </c>
      <c r="Q89" s="147">
        <v>0</v>
      </c>
      <c r="R89" s="147">
        <f t="shared" ref="R89:R101" si="2">Q89*H89</f>
        <v>0</v>
      </c>
      <c r="S89" s="147">
        <v>0</v>
      </c>
      <c r="T89" s="148">
        <f t="shared" ref="T89:T101" si="3">S89*H89</f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164</v>
      </c>
      <c r="AT89" s="149" t="s">
        <v>159</v>
      </c>
      <c r="AU89" s="149" t="s">
        <v>78</v>
      </c>
      <c r="AY89" s="17" t="s">
        <v>157</v>
      </c>
      <c r="BE89" s="150">
        <f t="shared" ref="BE89:BE101" si="4">IF(N89="základní",J89,0)</f>
        <v>0</v>
      </c>
      <c r="BF89" s="150">
        <f t="shared" ref="BF89:BF101" si="5">IF(N89="snížená",J89,0)</f>
        <v>0</v>
      </c>
      <c r="BG89" s="150">
        <f t="shared" ref="BG89:BG101" si="6">IF(N89="zákl. přenesená",J89,0)</f>
        <v>0</v>
      </c>
      <c r="BH89" s="150">
        <f t="shared" ref="BH89:BH101" si="7">IF(N89="sníž. přenesená",J89,0)</f>
        <v>0</v>
      </c>
      <c r="BI89" s="150">
        <f t="shared" ref="BI89:BI101" si="8">IF(N89="nulová",J89,0)</f>
        <v>0</v>
      </c>
      <c r="BJ89" s="17" t="s">
        <v>92</v>
      </c>
      <c r="BK89" s="150">
        <f t="shared" ref="BK89:BK101" si="9">ROUND(I89*H89,2)</f>
        <v>0</v>
      </c>
      <c r="BL89" s="17" t="s">
        <v>164</v>
      </c>
      <c r="BM89" s="149" t="s">
        <v>92</v>
      </c>
    </row>
    <row r="90" spans="1:65" s="2" customFormat="1" ht="22.5" x14ac:dyDescent="0.2">
      <c r="A90" s="14"/>
      <c r="B90" s="164"/>
      <c r="C90" s="14"/>
      <c r="D90" s="157" t="s">
        <v>168</v>
      </c>
      <c r="E90" s="165" t="s">
        <v>3</v>
      </c>
      <c r="F90" s="198" t="s">
        <v>3049</v>
      </c>
      <c r="G90" s="14"/>
      <c r="H90" s="167"/>
      <c r="I90" s="168"/>
      <c r="J90" s="14"/>
      <c r="K90" s="14"/>
      <c r="L90" s="33"/>
      <c r="M90" s="145"/>
      <c r="N90" s="146"/>
      <c r="O90" s="53"/>
      <c r="P90" s="147"/>
      <c r="Q90" s="147"/>
      <c r="R90" s="147"/>
      <c r="S90" s="147"/>
      <c r="T90" s="148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/>
      <c r="AT90" s="149"/>
      <c r="AU90" s="149"/>
      <c r="AY90" s="17"/>
      <c r="BE90" s="150"/>
      <c r="BF90" s="150"/>
      <c r="BG90" s="150"/>
      <c r="BH90" s="150"/>
      <c r="BI90" s="150"/>
      <c r="BJ90" s="17"/>
      <c r="BK90" s="150"/>
      <c r="BL90" s="17"/>
      <c r="BM90" s="149"/>
    </row>
    <row r="91" spans="1:65" s="2" customFormat="1" ht="12" x14ac:dyDescent="0.2">
      <c r="A91" s="32"/>
      <c r="B91" s="137"/>
      <c r="C91" s="138" t="s">
        <v>92</v>
      </c>
      <c r="D91" s="138" t="s">
        <v>159</v>
      </c>
      <c r="E91" s="139" t="s">
        <v>2325</v>
      </c>
      <c r="F91" s="140" t="s">
        <v>2326</v>
      </c>
      <c r="G91" s="141" t="s">
        <v>777</v>
      </c>
      <c r="H91" s="142">
        <v>1</v>
      </c>
      <c r="I91" s="143"/>
      <c r="J91" s="144">
        <f t="shared" si="0"/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164</v>
      </c>
      <c r="AT91" s="149" t="s">
        <v>159</v>
      </c>
      <c r="AU91" s="149" t="s">
        <v>78</v>
      </c>
      <c r="AY91" s="17" t="s">
        <v>157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92</v>
      </c>
      <c r="BK91" s="150">
        <f t="shared" si="9"/>
        <v>0</v>
      </c>
      <c r="BL91" s="17" t="s">
        <v>164</v>
      </c>
      <c r="BM91" s="149" t="s">
        <v>164</v>
      </c>
    </row>
    <row r="92" spans="1:65" s="2" customFormat="1" ht="22.5" x14ac:dyDescent="0.2">
      <c r="A92" s="14"/>
      <c r="B92" s="164"/>
      <c r="C92" s="14"/>
      <c r="D92" s="157" t="s">
        <v>168</v>
      </c>
      <c r="E92" s="165" t="s">
        <v>3</v>
      </c>
      <c r="F92" s="198" t="s">
        <v>3050</v>
      </c>
      <c r="G92" s="14"/>
      <c r="H92" s="167"/>
      <c r="I92" s="168"/>
      <c r="J92" s="14"/>
      <c r="K92" s="14"/>
      <c r="L92" s="33"/>
      <c r="M92" s="145"/>
      <c r="N92" s="146"/>
      <c r="O92" s="53"/>
      <c r="P92" s="147"/>
      <c r="Q92" s="147"/>
      <c r="R92" s="147"/>
      <c r="S92" s="147"/>
      <c r="T92" s="148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/>
      <c r="AT92" s="149"/>
      <c r="AU92" s="149"/>
      <c r="AY92" s="17"/>
      <c r="BE92" s="150"/>
      <c r="BF92" s="150"/>
      <c r="BG92" s="150"/>
      <c r="BH92" s="150"/>
      <c r="BI92" s="150"/>
      <c r="BJ92" s="17"/>
      <c r="BK92" s="150"/>
      <c r="BL92" s="17"/>
      <c r="BM92" s="149"/>
    </row>
    <row r="93" spans="1:65" s="2" customFormat="1" ht="24" x14ac:dyDescent="0.2">
      <c r="A93" s="32"/>
      <c r="B93" s="137"/>
      <c r="C93" s="138" t="s">
        <v>177</v>
      </c>
      <c r="D93" s="138" t="s">
        <v>159</v>
      </c>
      <c r="E93" s="139" t="s">
        <v>2327</v>
      </c>
      <c r="F93" s="140" t="s">
        <v>2328</v>
      </c>
      <c r="G93" s="141" t="s">
        <v>777</v>
      </c>
      <c r="H93" s="142">
        <v>1</v>
      </c>
      <c r="I93" s="143"/>
      <c r="J93" s="144">
        <f t="shared" si="0"/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164</v>
      </c>
      <c r="AT93" s="149" t="s">
        <v>159</v>
      </c>
      <c r="AU93" s="149" t="s">
        <v>78</v>
      </c>
      <c r="AY93" s="17" t="s">
        <v>157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92</v>
      </c>
      <c r="BK93" s="150">
        <f t="shared" si="9"/>
        <v>0</v>
      </c>
      <c r="BL93" s="17" t="s">
        <v>164</v>
      </c>
      <c r="BM93" s="149" t="s">
        <v>194</v>
      </c>
    </row>
    <row r="94" spans="1:65" s="2" customFormat="1" ht="22.5" x14ac:dyDescent="0.2">
      <c r="A94" s="14"/>
      <c r="B94" s="164"/>
      <c r="C94" s="14"/>
      <c r="D94" s="157" t="s">
        <v>168</v>
      </c>
      <c r="E94" s="165" t="s">
        <v>3</v>
      </c>
      <c r="F94" s="198" t="s">
        <v>3051</v>
      </c>
      <c r="G94" s="14"/>
      <c r="H94" s="167"/>
      <c r="I94" s="168"/>
      <c r="J94" s="14"/>
      <c r="K94" s="14"/>
      <c r="L94" s="33"/>
      <c r="M94" s="145"/>
      <c r="N94" s="146"/>
      <c r="O94" s="53"/>
      <c r="P94" s="147"/>
      <c r="Q94" s="147"/>
      <c r="R94" s="147"/>
      <c r="S94" s="147"/>
      <c r="T94" s="148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/>
      <c r="AT94" s="149"/>
      <c r="AU94" s="149"/>
      <c r="AY94" s="17"/>
      <c r="BE94" s="150"/>
      <c r="BF94" s="150"/>
      <c r="BG94" s="150"/>
      <c r="BH94" s="150"/>
      <c r="BI94" s="150"/>
      <c r="BJ94" s="17"/>
      <c r="BK94" s="150"/>
      <c r="BL94" s="17"/>
      <c r="BM94" s="149"/>
    </row>
    <row r="95" spans="1:65" s="2" customFormat="1" ht="12" x14ac:dyDescent="0.2">
      <c r="A95" s="32"/>
      <c r="B95" s="137"/>
      <c r="C95" s="138" t="s">
        <v>164</v>
      </c>
      <c r="D95" s="138" t="s">
        <v>159</v>
      </c>
      <c r="E95" s="139" t="s">
        <v>2329</v>
      </c>
      <c r="F95" s="140" t="s">
        <v>2330</v>
      </c>
      <c r="G95" s="141" t="s">
        <v>777</v>
      </c>
      <c r="H95" s="142">
        <v>1</v>
      </c>
      <c r="I95" s="143"/>
      <c r="J95" s="144">
        <f t="shared" si="0"/>
        <v>0</v>
      </c>
      <c r="K95" s="140" t="s">
        <v>3</v>
      </c>
      <c r="L95" s="33"/>
      <c r="M95" s="145" t="s">
        <v>3</v>
      </c>
      <c r="N95" s="146" t="s">
        <v>42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164</v>
      </c>
      <c r="AT95" s="149" t="s">
        <v>159</v>
      </c>
      <c r="AU95" s="149" t="s">
        <v>78</v>
      </c>
      <c r="AY95" s="17" t="s">
        <v>157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92</v>
      </c>
      <c r="BK95" s="150">
        <f t="shared" si="9"/>
        <v>0</v>
      </c>
      <c r="BL95" s="17" t="s">
        <v>164</v>
      </c>
      <c r="BM95" s="149" t="s">
        <v>207</v>
      </c>
    </row>
    <row r="96" spans="1:65" s="2" customFormat="1" ht="22.5" x14ac:dyDescent="0.2">
      <c r="A96" s="14"/>
      <c r="B96" s="164"/>
      <c r="C96" s="14"/>
      <c r="D96" s="157" t="s">
        <v>168</v>
      </c>
      <c r="E96" s="165" t="s">
        <v>3</v>
      </c>
      <c r="F96" s="198" t="s">
        <v>3052</v>
      </c>
      <c r="G96" s="14"/>
      <c r="H96" s="167"/>
      <c r="I96" s="168"/>
      <c r="J96" s="14"/>
      <c r="K96" s="14"/>
      <c r="L96" s="33"/>
      <c r="M96" s="145"/>
      <c r="N96" s="146"/>
      <c r="O96" s="53"/>
      <c r="P96" s="147"/>
      <c r="Q96" s="147"/>
      <c r="R96" s="147"/>
      <c r="S96" s="147"/>
      <c r="T96" s="148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/>
      <c r="AT96" s="149"/>
      <c r="AU96" s="149"/>
      <c r="AY96" s="17"/>
      <c r="BE96" s="150"/>
      <c r="BF96" s="150"/>
      <c r="BG96" s="150"/>
      <c r="BH96" s="150"/>
      <c r="BI96" s="150"/>
      <c r="BJ96" s="17"/>
      <c r="BK96" s="150"/>
      <c r="BL96" s="17"/>
      <c r="BM96" s="149"/>
    </row>
    <row r="97" spans="1:65" s="2" customFormat="1" ht="12" x14ac:dyDescent="0.2">
      <c r="A97" s="32"/>
      <c r="B97" s="137"/>
      <c r="C97" s="138" t="s">
        <v>189</v>
      </c>
      <c r="D97" s="138" t="s">
        <v>159</v>
      </c>
      <c r="E97" s="139" t="s">
        <v>2331</v>
      </c>
      <c r="F97" s="140" t="s">
        <v>2332</v>
      </c>
      <c r="G97" s="141" t="s">
        <v>777</v>
      </c>
      <c r="H97" s="142">
        <v>1</v>
      </c>
      <c r="I97" s="143"/>
      <c r="J97" s="144">
        <f t="shared" si="0"/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 t="shared" si="1"/>
        <v>0</v>
      </c>
      <c r="Q97" s="147">
        <v>0</v>
      </c>
      <c r="R97" s="147">
        <f t="shared" si="2"/>
        <v>0</v>
      </c>
      <c r="S97" s="147">
        <v>0</v>
      </c>
      <c r="T97" s="148">
        <f t="shared" si="3"/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164</v>
      </c>
      <c r="AT97" s="149" t="s">
        <v>159</v>
      </c>
      <c r="AU97" s="149" t="s">
        <v>78</v>
      </c>
      <c r="AY97" s="17" t="s">
        <v>157</v>
      </c>
      <c r="BE97" s="150">
        <f t="shared" si="4"/>
        <v>0</v>
      </c>
      <c r="BF97" s="150">
        <f t="shared" si="5"/>
        <v>0</v>
      </c>
      <c r="BG97" s="150">
        <f t="shared" si="6"/>
        <v>0</v>
      </c>
      <c r="BH97" s="150">
        <f t="shared" si="7"/>
        <v>0</v>
      </c>
      <c r="BI97" s="150">
        <f t="shared" si="8"/>
        <v>0</v>
      </c>
      <c r="BJ97" s="17" t="s">
        <v>92</v>
      </c>
      <c r="BK97" s="150">
        <f t="shared" si="9"/>
        <v>0</v>
      </c>
      <c r="BL97" s="17" t="s">
        <v>164</v>
      </c>
      <c r="BM97" s="149" t="s">
        <v>221</v>
      </c>
    </row>
    <row r="98" spans="1:65" s="2" customFormat="1" ht="22.5" x14ac:dyDescent="0.2">
      <c r="A98" s="14"/>
      <c r="B98" s="164"/>
      <c r="C98" s="14"/>
      <c r="D98" s="157" t="s">
        <v>168</v>
      </c>
      <c r="E98" s="165" t="s">
        <v>3</v>
      </c>
      <c r="F98" s="198" t="s">
        <v>3053</v>
      </c>
      <c r="G98" s="14"/>
      <c r="H98" s="167"/>
      <c r="I98" s="168"/>
      <c r="J98" s="14"/>
      <c r="K98" s="14"/>
      <c r="L98" s="33"/>
      <c r="M98" s="145"/>
      <c r="N98" s="146"/>
      <c r="O98" s="53"/>
      <c r="P98" s="147"/>
      <c r="Q98" s="147"/>
      <c r="R98" s="147"/>
      <c r="S98" s="147"/>
      <c r="T98" s="148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/>
      <c r="AT98" s="149"/>
      <c r="AU98" s="149"/>
      <c r="AY98" s="17"/>
      <c r="BE98" s="150"/>
      <c r="BF98" s="150"/>
      <c r="BG98" s="150"/>
      <c r="BH98" s="150"/>
      <c r="BI98" s="150"/>
      <c r="BJ98" s="17"/>
      <c r="BK98" s="150"/>
      <c r="BL98" s="17"/>
      <c r="BM98" s="149"/>
    </row>
    <row r="99" spans="1:65" s="2" customFormat="1" ht="12" x14ac:dyDescent="0.2">
      <c r="A99" s="32"/>
      <c r="B99" s="137"/>
      <c r="C99" s="138" t="s">
        <v>194</v>
      </c>
      <c r="D99" s="138" t="s">
        <v>159</v>
      </c>
      <c r="E99" s="139" t="s">
        <v>2333</v>
      </c>
      <c r="F99" s="140" t="s">
        <v>2334</v>
      </c>
      <c r="G99" s="141" t="s">
        <v>777</v>
      </c>
      <c r="H99" s="142">
        <v>1</v>
      </c>
      <c r="I99" s="143"/>
      <c r="J99" s="144">
        <f t="shared" si="0"/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 t="shared" si="1"/>
        <v>0</v>
      </c>
      <c r="Q99" s="147">
        <v>0</v>
      </c>
      <c r="R99" s="147">
        <f t="shared" si="2"/>
        <v>0</v>
      </c>
      <c r="S99" s="147">
        <v>0</v>
      </c>
      <c r="T99" s="148">
        <f t="shared" si="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164</v>
      </c>
      <c r="AT99" s="149" t="s">
        <v>159</v>
      </c>
      <c r="AU99" s="149" t="s">
        <v>78</v>
      </c>
      <c r="AY99" s="17" t="s">
        <v>157</v>
      </c>
      <c r="BE99" s="150">
        <f t="shared" si="4"/>
        <v>0</v>
      </c>
      <c r="BF99" s="150">
        <f t="shared" si="5"/>
        <v>0</v>
      </c>
      <c r="BG99" s="150">
        <f t="shared" si="6"/>
        <v>0</v>
      </c>
      <c r="BH99" s="150">
        <f t="shared" si="7"/>
        <v>0</v>
      </c>
      <c r="BI99" s="150">
        <f t="shared" si="8"/>
        <v>0</v>
      </c>
      <c r="BJ99" s="17" t="s">
        <v>92</v>
      </c>
      <c r="BK99" s="150">
        <f t="shared" si="9"/>
        <v>0</v>
      </c>
      <c r="BL99" s="17" t="s">
        <v>164</v>
      </c>
      <c r="BM99" s="149" t="s">
        <v>235</v>
      </c>
    </row>
    <row r="100" spans="1:65" s="2" customFormat="1" ht="22.5" x14ac:dyDescent="0.2">
      <c r="A100" s="14"/>
      <c r="B100" s="164"/>
      <c r="C100" s="14"/>
      <c r="D100" s="157" t="s">
        <v>168</v>
      </c>
      <c r="E100" s="165" t="s">
        <v>3</v>
      </c>
      <c r="F100" s="198" t="s">
        <v>3054</v>
      </c>
      <c r="G100" s="14"/>
      <c r="H100" s="167"/>
      <c r="I100" s="168"/>
      <c r="J100" s="14"/>
      <c r="K100" s="14"/>
      <c r="L100" s="33"/>
      <c r="M100" s="145"/>
      <c r="N100" s="146"/>
      <c r="O100" s="53"/>
      <c r="P100" s="147"/>
      <c r="Q100" s="147"/>
      <c r="R100" s="147"/>
      <c r="S100" s="147"/>
      <c r="T100" s="148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/>
      <c r="AT100" s="149"/>
      <c r="AU100" s="149"/>
      <c r="AY100" s="17"/>
      <c r="BE100" s="150"/>
      <c r="BF100" s="150"/>
      <c r="BG100" s="150"/>
      <c r="BH100" s="150"/>
      <c r="BI100" s="150"/>
      <c r="BJ100" s="17"/>
      <c r="BK100" s="150"/>
      <c r="BL100" s="17"/>
      <c r="BM100" s="149"/>
    </row>
    <row r="101" spans="1:65" s="2" customFormat="1" ht="12" x14ac:dyDescent="0.2">
      <c r="A101" s="32"/>
      <c r="B101" s="137"/>
      <c r="C101" s="138" t="s">
        <v>201</v>
      </c>
      <c r="D101" s="138" t="s">
        <v>159</v>
      </c>
      <c r="E101" s="139" t="s">
        <v>2335</v>
      </c>
      <c r="F101" s="140" t="s">
        <v>2336</v>
      </c>
      <c r="G101" s="141" t="s">
        <v>777</v>
      </c>
      <c r="H101" s="142">
        <v>10</v>
      </c>
      <c r="I101" s="143"/>
      <c r="J101" s="144">
        <f t="shared" si="0"/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si="1"/>
        <v>0</v>
      </c>
      <c r="Q101" s="147">
        <v>0</v>
      </c>
      <c r="R101" s="147">
        <f t="shared" si="2"/>
        <v>0</v>
      </c>
      <c r="S101" s="147">
        <v>0</v>
      </c>
      <c r="T101" s="148">
        <f t="shared" si="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164</v>
      </c>
      <c r="AT101" s="149" t="s">
        <v>159</v>
      </c>
      <c r="AU101" s="149" t="s">
        <v>78</v>
      </c>
      <c r="AY101" s="17" t="s">
        <v>157</v>
      </c>
      <c r="BE101" s="150">
        <f t="shared" si="4"/>
        <v>0</v>
      </c>
      <c r="BF101" s="150">
        <f t="shared" si="5"/>
        <v>0</v>
      </c>
      <c r="BG101" s="150">
        <f t="shared" si="6"/>
        <v>0</v>
      </c>
      <c r="BH101" s="150">
        <f t="shared" si="7"/>
        <v>0</v>
      </c>
      <c r="BI101" s="150">
        <f t="shared" si="8"/>
        <v>0</v>
      </c>
      <c r="BJ101" s="17" t="s">
        <v>92</v>
      </c>
      <c r="BK101" s="150">
        <f t="shared" si="9"/>
        <v>0</v>
      </c>
      <c r="BL101" s="17" t="s">
        <v>164</v>
      </c>
      <c r="BM101" s="149" t="s">
        <v>246</v>
      </c>
    </row>
    <row r="102" spans="1:65" s="2" customFormat="1" ht="12" x14ac:dyDescent="0.2">
      <c r="A102" s="14"/>
      <c r="B102" s="164"/>
      <c r="C102" s="14"/>
      <c r="D102" s="157" t="s">
        <v>168</v>
      </c>
      <c r="E102" s="165" t="s">
        <v>3</v>
      </c>
      <c r="F102" s="198" t="s">
        <v>3055</v>
      </c>
      <c r="G102" s="14"/>
      <c r="H102" s="167"/>
      <c r="I102" s="168"/>
      <c r="J102" s="14"/>
      <c r="K102" s="14"/>
      <c r="L102" s="33"/>
      <c r="M102" s="145"/>
      <c r="N102" s="146"/>
      <c r="O102" s="53"/>
      <c r="P102" s="147"/>
      <c r="Q102" s="147"/>
      <c r="R102" s="147"/>
      <c r="S102" s="147"/>
      <c r="T102" s="148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/>
      <c r="AT102" s="149"/>
      <c r="AU102" s="149"/>
      <c r="AY102" s="17"/>
      <c r="BE102" s="150"/>
      <c r="BF102" s="150"/>
      <c r="BG102" s="150"/>
      <c r="BH102" s="150"/>
      <c r="BI102" s="150"/>
      <c r="BJ102" s="17"/>
      <c r="BK102" s="150"/>
      <c r="BL102" s="17"/>
      <c r="BM102" s="149"/>
    </row>
    <row r="103" spans="1:65" s="12" customFormat="1" ht="15" x14ac:dyDescent="0.2">
      <c r="B103" s="124"/>
      <c r="D103" s="125" t="s">
        <v>69</v>
      </c>
      <c r="E103" s="126" t="s">
        <v>1496</v>
      </c>
      <c r="F103" s="126" t="s">
        <v>2337</v>
      </c>
      <c r="I103" s="127"/>
      <c r="J103" s="128">
        <f>BK103</f>
        <v>0</v>
      </c>
      <c r="L103" s="124"/>
      <c r="M103" s="129"/>
      <c r="N103" s="130"/>
      <c r="O103" s="130"/>
      <c r="P103" s="131">
        <f>SUM(P104:P144)</f>
        <v>0</v>
      </c>
      <c r="Q103" s="130"/>
      <c r="R103" s="131">
        <f>SUM(R104:R144)</f>
        <v>0</v>
      </c>
      <c r="S103" s="130"/>
      <c r="T103" s="132">
        <f>SUM(T104:T144)</f>
        <v>0</v>
      </c>
      <c r="AR103" s="125" t="s">
        <v>78</v>
      </c>
      <c r="AT103" s="133" t="s">
        <v>69</v>
      </c>
      <c r="AU103" s="133" t="s">
        <v>70</v>
      </c>
      <c r="AY103" s="125" t="s">
        <v>157</v>
      </c>
      <c r="BK103" s="134">
        <f>SUM(BK104:BK144)</f>
        <v>0</v>
      </c>
    </row>
    <row r="104" spans="1:65" s="2" customFormat="1" ht="12" x14ac:dyDescent="0.2">
      <c r="A104" s="32"/>
      <c r="B104" s="137"/>
      <c r="C104" s="138" t="s">
        <v>207</v>
      </c>
      <c r="D104" s="138" t="s">
        <v>159</v>
      </c>
      <c r="E104" s="139" t="s">
        <v>2338</v>
      </c>
      <c r="F104" s="140" t="s">
        <v>2339</v>
      </c>
      <c r="G104" s="141" t="s">
        <v>231</v>
      </c>
      <c r="H104" s="142">
        <v>2100</v>
      </c>
      <c r="I104" s="143"/>
      <c r="J104" s="144">
        <f t="shared" ref="J104:J144" si="10">ROUND(I104*H104,2)</f>
        <v>0</v>
      </c>
      <c r="K104" s="140" t="s">
        <v>3</v>
      </c>
      <c r="L104" s="33"/>
      <c r="M104" s="145" t="s">
        <v>3</v>
      </c>
      <c r="N104" s="146" t="s">
        <v>42</v>
      </c>
      <c r="O104" s="53"/>
      <c r="P104" s="147">
        <f t="shared" ref="P104:P144" si="11">O104*H104</f>
        <v>0</v>
      </c>
      <c r="Q104" s="147">
        <v>0</v>
      </c>
      <c r="R104" s="147">
        <f t="shared" ref="R104:R144" si="12">Q104*H104</f>
        <v>0</v>
      </c>
      <c r="S104" s="147">
        <v>0</v>
      </c>
      <c r="T104" s="148">
        <f t="shared" ref="T104:T144" si="13">S104*H104</f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164</v>
      </c>
      <c r="AT104" s="149" t="s">
        <v>159</v>
      </c>
      <c r="AU104" s="149" t="s">
        <v>78</v>
      </c>
      <c r="AY104" s="17" t="s">
        <v>157</v>
      </c>
      <c r="BE104" s="150">
        <f t="shared" ref="BE104:BE144" si="14">IF(N104="základní",J104,0)</f>
        <v>0</v>
      </c>
      <c r="BF104" s="150">
        <f t="shared" ref="BF104:BF144" si="15">IF(N104="snížená",J104,0)</f>
        <v>0</v>
      </c>
      <c r="BG104" s="150">
        <f t="shared" ref="BG104:BG144" si="16">IF(N104="zákl. přenesená",J104,0)</f>
        <v>0</v>
      </c>
      <c r="BH104" s="150">
        <f t="shared" ref="BH104:BH144" si="17">IF(N104="sníž. přenesená",J104,0)</f>
        <v>0</v>
      </c>
      <c r="BI104" s="150">
        <f t="shared" ref="BI104:BI144" si="18">IF(N104="nulová",J104,0)</f>
        <v>0</v>
      </c>
      <c r="BJ104" s="17" t="s">
        <v>92</v>
      </c>
      <c r="BK104" s="150">
        <f t="shared" ref="BK104:BK144" si="19">ROUND(I104*H104,2)</f>
        <v>0</v>
      </c>
      <c r="BL104" s="17" t="s">
        <v>164</v>
      </c>
      <c r="BM104" s="149" t="s">
        <v>255</v>
      </c>
    </row>
    <row r="105" spans="1:65" s="2" customFormat="1" ht="33.75" x14ac:dyDescent="0.2">
      <c r="A105" s="14"/>
      <c r="B105" s="164"/>
      <c r="C105" s="14"/>
      <c r="D105" s="157" t="s">
        <v>168</v>
      </c>
      <c r="E105" s="165" t="s">
        <v>3</v>
      </c>
      <c r="F105" s="198" t="s">
        <v>3056</v>
      </c>
      <c r="G105" s="14"/>
      <c r="H105" s="167"/>
      <c r="I105" s="168"/>
      <c r="J105" s="14"/>
      <c r="K105" s="14"/>
      <c r="L105" s="33"/>
      <c r="M105" s="145"/>
      <c r="N105" s="146"/>
      <c r="O105" s="53"/>
      <c r="P105" s="147"/>
      <c r="Q105" s="147"/>
      <c r="R105" s="147"/>
      <c r="S105" s="147"/>
      <c r="T105" s="148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/>
      <c r="AT105" s="149"/>
      <c r="AU105" s="149"/>
      <c r="AY105" s="17"/>
      <c r="BE105" s="150"/>
      <c r="BF105" s="150"/>
      <c r="BG105" s="150"/>
      <c r="BH105" s="150"/>
      <c r="BI105" s="150"/>
      <c r="BJ105" s="17"/>
      <c r="BK105" s="150"/>
      <c r="BL105" s="17"/>
      <c r="BM105" s="149"/>
    </row>
    <row r="106" spans="1:65" s="2" customFormat="1" ht="12" x14ac:dyDescent="0.2">
      <c r="A106" s="32"/>
      <c r="B106" s="137"/>
      <c r="C106" s="138" t="s">
        <v>214</v>
      </c>
      <c r="D106" s="138" t="s">
        <v>159</v>
      </c>
      <c r="E106" s="139" t="s">
        <v>2340</v>
      </c>
      <c r="F106" s="140" t="s">
        <v>2341</v>
      </c>
      <c r="G106" s="141" t="s">
        <v>231</v>
      </c>
      <c r="H106" s="142">
        <v>650</v>
      </c>
      <c r="I106" s="143"/>
      <c r="J106" s="144">
        <f t="shared" si="10"/>
        <v>0</v>
      </c>
      <c r="K106" s="140" t="s">
        <v>3</v>
      </c>
      <c r="L106" s="33"/>
      <c r="M106" s="145" t="s">
        <v>3</v>
      </c>
      <c r="N106" s="146" t="s">
        <v>42</v>
      </c>
      <c r="O106" s="53"/>
      <c r="P106" s="147">
        <f t="shared" si="11"/>
        <v>0</v>
      </c>
      <c r="Q106" s="147">
        <v>0</v>
      </c>
      <c r="R106" s="147">
        <f t="shared" si="12"/>
        <v>0</v>
      </c>
      <c r="S106" s="147">
        <v>0</v>
      </c>
      <c r="T106" s="148">
        <f t="shared" si="1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164</v>
      </c>
      <c r="AT106" s="149" t="s">
        <v>159</v>
      </c>
      <c r="AU106" s="149" t="s">
        <v>78</v>
      </c>
      <c r="AY106" s="17" t="s">
        <v>157</v>
      </c>
      <c r="BE106" s="150">
        <f t="shared" si="14"/>
        <v>0</v>
      </c>
      <c r="BF106" s="150">
        <f t="shared" si="15"/>
        <v>0</v>
      </c>
      <c r="BG106" s="150">
        <f t="shared" si="16"/>
        <v>0</v>
      </c>
      <c r="BH106" s="150">
        <f t="shared" si="17"/>
        <v>0</v>
      </c>
      <c r="BI106" s="150">
        <f t="shared" si="18"/>
        <v>0</v>
      </c>
      <c r="BJ106" s="17" t="s">
        <v>92</v>
      </c>
      <c r="BK106" s="150">
        <f t="shared" si="19"/>
        <v>0</v>
      </c>
      <c r="BL106" s="17" t="s">
        <v>164</v>
      </c>
      <c r="BM106" s="149" t="s">
        <v>270</v>
      </c>
    </row>
    <row r="107" spans="1:65" s="2" customFormat="1" ht="33.75" x14ac:dyDescent="0.2">
      <c r="A107" s="14"/>
      <c r="B107" s="164"/>
      <c r="C107" s="14"/>
      <c r="D107" s="157" t="s">
        <v>168</v>
      </c>
      <c r="E107" s="165" t="s">
        <v>3</v>
      </c>
      <c r="F107" s="198" t="s">
        <v>3056</v>
      </c>
      <c r="G107" s="14"/>
      <c r="H107" s="167"/>
      <c r="I107" s="168"/>
      <c r="J107" s="14"/>
      <c r="K107" s="14"/>
      <c r="L107" s="33"/>
      <c r="M107" s="145"/>
      <c r="N107" s="146"/>
      <c r="O107" s="53"/>
      <c r="P107" s="147"/>
      <c r="Q107" s="147"/>
      <c r="R107" s="147"/>
      <c r="S107" s="147"/>
      <c r="T107" s="148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/>
      <c r="AT107" s="149"/>
      <c r="AU107" s="149"/>
      <c r="AY107" s="17"/>
      <c r="BE107" s="150"/>
      <c r="BF107" s="150"/>
      <c r="BG107" s="150"/>
      <c r="BH107" s="150"/>
      <c r="BI107" s="150"/>
      <c r="BJ107" s="17"/>
      <c r="BK107" s="150"/>
      <c r="BL107" s="17"/>
      <c r="BM107" s="149"/>
    </row>
    <row r="108" spans="1:65" s="2" customFormat="1" ht="12" x14ac:dyDescent="0.2">
      <c r="A108" s="32"/>
      <c r="B108" s="137"/>
      <c r="C108" s="138" t="s">
        <v>221</v>
      </c>
      <c r="D108" s="138" t="s">
        <v>159</v>
      </c>
      <c r="E108" s="139" t="s">
        <v>2342</v>
      </c>
      <c r="F108" s="140" t="s">
        <v>2343</v>
      </c>
      <c r="G108" s="141" t="s">
        <v>231</v>
      </c>
      <c r="H108" s="142">
        <v>3600</v>
      </c>
      <c r="I108" s="143"/>
      <c r="J108" s="144">
        <f t="shared" si="1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11"/>
        <v>0</v>
      </c>
      <c r="Q108" s="147">
        <v>0</v>
      </c>
      <c r="R108" s="147">
        <f t="shared" si="12"/>
        <v>0</v>
      </c>
      <c r="S108" s="147">
        <v>0</v>
      </c>
      <c r="T108" s="148">
        <f t="shared" si="1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164</v>
      </c>
      <c r="AT108" s="149" t="s">
        <v>159</v>
      </c>
      <c r="AU108" s="149" t="s">
        <v>78</v>
      </c>
      <c r="AY108" s="17" t="s">
        <v>157</v>
      </c>
      <c r="BE108" s="150">
        <f t="shared" si="14"/>
        <v>0</v>
      </c>
      <c r="BF108" s="150">
        <f t="shared" si="15"/>
        <v>0</v>
      </c>
      <c r="BG108" s="150">
        <f t="shared" si="16"/>
        <v>0</v>
      </c>
      <c r="BH108" s="150">
        <f t="shared" si="17"/>
        <v>0</v>
      </c>
      <c r="BI108" s="150">
        <f t="shared" si="18"/>
        <v>0</v>
      </c>
      <c r="BJ108" s="17" t="s">
        <v>92</v>
      </c>
      <c r="BK108" s="150">
        <f t="shared" si="19"/>
        <v>0</v>
      </c>
      <c r="BL108" s="17" t="s">
        <v>164</v>
      </c>
      <c r="BM108" s="149" t="s">
        <v>283</v>
      </c>
    </row>
    <row r="109" spans="1:65" s="2" customFormat="1" ht="33.75" x14ac:dyDescent="0.2">
      <c r="A109" s="14"/>
      <c r="B109" s="164"/>
      <c r="C109" s="14"/>
      <c r="D109" s="157" t="s">
        <v>168</v>
      </c>
      <c r="E109" s="165" t="s">
        <v>3</v>
      </c>
      <c r="F109" s="198" t="s">
        <v>3056</v>
      </c>
      <c r="G109" s="14"/>
      <c r="H109" s="167"/>
      <c r="I109" s="168"/>
      <c r="J109" s="14"/>
      <c r="K109" s="14"/>
      <c r="L109" s="33"/>
      <c r="M109" s="145"/>
      <c r="N109" s="146"/>
      <c r="O109" s="53"/>
      <c r="P109" s="147"/>
      <c r="Q109" s="147"/>
      <c r="R109" s="147"/>
      <c r="S109" s="147"/>
      <c r="T109" s="148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/>
      <c r="AT109" s="149"/>
      <c r="AU109" s="149"/>
      <c r="AY109" s="17"/>
      <c r="BE109" s="150"/>
      <c r="BF109" s="150"/>
      <c r="BG109" s="150"/>
      <c r="BH109" s="150"/>
      <c r="BI109" s="150"/>
      <c r="BJ109" s="17"/>
      <c r="BK109" s="150"/>
      <c r="BL109" s="17"/>
      <c r="BM109" s="149"/>
    </row>
    <row r="110" spans="1:65" s="2" customFormat="1" ht="12" x14ac:dyDescent="0.2">
      <c r="A110" s="32"/>
      <c r="B110" s="137"/>
      <c r="C110" s="138" t="s">
        <v>228</v>
      </c>
      <c r="D110" s="138" t="s">
        <v>159</v>
      </c>
      <c r="E110" s="139" t="s">
        <v>2344</v>
      </c>
      <c r="F110" s="140" t="s">
        <v>2345</v>
      </c>
      <c r="G110" s="141" t="s">
        <v>231</v>
      </c>
      <c r="H110" s="142">
        <v>1100</v>
      </c>
      <c r="I110" s="143"/>
      <c r="J110" s="144">
        <f t="shared" si="1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11"/>
        <v>0</v>
      </c>
      <c r="Q110" s="147">
        <v>0</v>
      </c>
      <c r="R110" s="147">
        <f t="shared" si="12"/>
        <v>0</v>
      </c>
      <c r="S110" s="147">
        <v>0</v>
      </c>
      <c r="T110" s="148">
        <f t="shared" si="1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164</v>
      </c>
      <c r="AT110" s="149" t="s">
        <v>159</v>
      </c>
      <c r="AU110" s="149" t="s">
        <v>78</v>
      </c>
      <c r="AY110" s="17" t="s">
        <v>157</v>
      </c>
      <c r="BE110" s="150">
        <f t="shared" si="14"/>
        <v>0</v>
      </c>
      <c r="BF110" s="150">
        <f t="shared" si="15"/>
        <v>0</v>
      </c>
      <c r="BG110" s="150">
        <f t="shared" si="16"/>
        <v>0</v>
      </c>
      <c r="BH110" s="150">
        <f t="shared" si="17"/>
        <v>0</v>
      </c>
      <c r="BI110" s="150">
        <f t="shared" si="18"/>
        <v>0</v>
      </c>
      <c r="BJ110" s="17" t="s">
        <v>92</v>
      </c>
      <c r="BK110" s="150">
        <f t="shared" si="19"/>
        <v>0</v>
      </c>
      <c r="BL110" s="17" t="s">
        <v>164</v>
      </c>
      <c r="BM110" s="149" t="s">
        <v>295</v>
      </c>
    </row>
    <row r="111" spans="1:65" s="2" customFormat="1" ht="33.75" x14ac:dyDescent="0.2">
      <c r="A111" s="14"/>
      <c r="B111" s="164"/>
      <c r="C111" s="14"/>
      <c r="D111" s="157" t="s">
        <v>168</v>
      </c>
      <c r="E111" s="165" t="s">
        <v>3</v>
      </c>
      <c r="F111" s="198" t="s">
        <v>3056</v>
      </c>
      <c r="G111" s="14"/>
      <c r="H111" s="167"/>
      <c r="I111" s="168"/>
      <c r="J111" s="14"/>
      <c r="K111" s="14"/>
      <c r="L111" s="33"/>
      <c r="M111" s="145"/>
      <c r="N111" s="146"/>
      <c r="O111" s="53"/>
      <c r="P111" s="147"/>
      <c r="Q111" s="147"/>
      <c r="R111" s="147"/>
      <c r="S111" s="147"/>
      <c r="T111" s="148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/>
      <c r="AT111" s="149"/>
      <c r="AU111" s="149"/>
      <c r="AY111" s="17"/>
      <c r="BE111" s="150"/>
      <c r="BF111" s="150"/>
      <c r="BG111" s="150"/>
      <c r="BH111" s="150"/>
      <c r="BI111" s="150"/>
      <c r="BJ111" s="17"/>
      <c r="BK111" s="150"/>
      <c r="BL111" s="17"/>
      <c r="BM111" s="149"/>
    </row>
    <row r="112" spans="1:65" s="2" customFormat="1" ht="12" x14ac:dyDescent="0.2">
      <c r="A112" s="32"/>
      <c r="B112" s="137"/>
      <c r="C112" s="138" t="s">
        <v>235</v>
      </c>
      <c r="D112" s="138" t="s">
        <v>159</v>
      </c>
      <c r="E112" s="139" t="s">
        <v>2346</v>
      </c>
      <c r="F112" s="140" t="s">
        <v>2347</v>
      </c>
      <c r="G112" s="141" t="s">
        <v>231</v>
      </c>
      <c r="H112" s="142">
        <v>200</v>
      </c>
      <c r="I112" s="143"/>
      <c r="J112" s="144">
        <f t="shared" si="10"/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 t="shared" si="11"/>
        <v>0</v>
      </c>
      <c r="Q112" s="147">
        <v>0</v>
      </c>
      <c r="R112" s="147">
        <f t="shared" si="12"/>
        <v>0</v>
      </c>
      <c r="S112" s="147">
        <v>0</v>
      </c>
      <c r="T112" s="148">
        <f t="shared" si="1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164</v>
      </c>
      <c r="AT112" s="149" t="s">
        <v>159</v>
      </c>
      <c r="AU112" s="149" t="s">
        <v>78</v>
      </c>
      <c r="AY112" s="17" t="s">
        <v>157</v>
      </c>
      <c r="BE112" s="150">
        <f t="shared" si="14"/>
        <v>0</v>
      </c>
      <c r="BF112" s="150">
        <f t="shared" si="15"/>
        <v>0</v>
      </c>
      <c r="BG112" s="150">
        <f t="shared" si="16"/>
        <v>0</v>
      </c>
      <c r="BH112" s="150">
        <f t="shared" si="17"/>
        <v>0</v>
      </c>
      <c r="BI112" s="150">
        <f t="shared" si="18"/>
        <v>0</v>
      </c>
      <c r="BJ112" s="17" t="s">
        <v>92</v>
      </c>
      <c r="BK112" s="150">
        <f t="shared" si="19"/>
        <v>0</v>
      </c>
      <c r="BL112" s="17" t="s">
        <v>164</v>
      </c>
      <c r="BM112" s="149" t="s">
        <v>306</v>
      </c>
    </row>
    <row r="113" spans="1:65" s="2" customFormat="1" ht="33.75" x14ac:dyDescent="0.2">
      <c r="A113" s="14"/>
      <c r="B113" s="164"/>
      <c r="C113" s="14"/>
      <c r="D113" s="157" t="s">
        <v>168</v>
      </c>
      <c r="E113" s="165" t="s">
        <v>3</v>
      </c>
      <c r="F113" s="198" t="s">
        <v>3056</v>
      </c>
      <c r="G113" s="14"/>
      <c r="H113" s="167"/>
      <c r="I113" s="168"/>
      <c r="J113" s="14"/>
      <c r="K113" s="14"/>
      <c r="L113" s="33"/>
      <c r="M113" s="145"/>
      <c r="N113" s="146"/>
      <c r="O113" s="53"/>
      <c r="P113" s="147"/>
      <c r="Q113" s="147"/>
      <c r="R113" s="147"/>
      <c r="S113" s="147"/>
      <c r="T113" s="148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/>
      <c r="AT113" s="149"/>
      <c r="AU113" s="149"/>
      <c r="AY113" s="17"/>
      <c r="BE113" s="150"/>
      <c r="BF113" s="150"/>
      <c r="BG113" s="150"/>
      <c r="BH113" s="150"/>
      <c r="BI113" s="150"/>
      <c r="BJ113" s="17"/>
      <c r="BK113" s="150"/>
      <c r="BL113" s="17"/>
      <c r="BM113" s="149"/>
    </row>
    <row r="114" spans="1:65" s="2" customFormat="1" ht="12" x14ac:dyDescent="0.2">
      <c r="A114" s="32"/>
      <c r="B114" s="137"/>
      <c r="C114" s="138" t="s">
        <v>241</v>
      </c>
      <c r="D114" s="138" t="s">
        <v>159</v>
      </c>
      <c r="E114" s="139" t="s">
        <v>2348</v>
      </c>
      <c r="F114" s="140" t="s">
        <v>2349</v>
      </c>
      <c r="G114" s="141" t="s">
        <v>231</v>
      </c>
      <c r="H114" s="142">
        <v>480</v>
      </c>
      <c r="I114" s="143"/>
      <c r="J114" s="144">
        <f t="shared" si="10"/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 t="shared" si="11"/>
        <v>0</v>
      </c>
      <c r="Q114" s="147">
        <v>0</v>
      </c>
      <c r="R114" s="147">
        <f t="shared" si="12"/>
        <v>0</v>
      </c>
      <c r="S114" s="147">
        <v>0</v>
      </c>
      <c r="T114" s="148">
        <f t="shared" si="1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164</v>
      </c>
      <c r="AT114" s="149" t="s">
        <v>159</v>
      </c>
      <c r="AU114" s="149" t="s">
        <v>78</v>
      </c>
      <c r="AY114" s="17" t="s">
        <v>157</v>
      </c>
      <c r="BE114" s="150">
        <f t="shared" si="14"/>
        <v>0</v>
      </c>
      <c r="BF114" s="150">
        <f t="shared" si="15"/>
        <v>0</v>
      </c>
      <c r="BG114" s="150">
        <f t="shared" si="16"/>
        <v>0</v>
      </c>
      <c r="BH114" s="150">
        <f t="shared" si="17"/>
        <v>0</v>
      </c>
      <c r="BI114" s="150">
        <f t="shared" si="18"/>
        <v>0</v>
      </c>
      <c r="BJ114" s="17" t="s">
        <v>92</v>
      </c>
      <c r="BK114" s="150">
        <f t="shared" si="19"/>
        <v>0</v>
      </c>
      <c r="BL114" s="17" t="s">
        <v>164</v>
      </c>
      <c r="BM114" s="149" t="s">
        <v>317</v>
      </c>
    </row>
    <row r="115" spans="1:65" s="2" customFormat="1" ht="33.75" x14ac:dyDescent="0.2">
      <c r="A115" s="14"/>
      <c r="B115" s="164"/>
      <c r="C115" s="14"/>
      <c r="D115" s="157" t="s">
        <v>168</v>
      </c>
      <c r="E115" s="165" t="s">
        <v>3</v>
      </c>
      <c r="F115" s="198" t="s">
        <v>3056</v>
      </c>
      <c r="G115" s="14"/>
      <c r="H115" s="167"/>
      <c r="I115" s="168"/>
      <c r="J115" s="14"/>
      <c r="K115" s="14"/>
      <c r="L115" s="33"/>
      <c r="M115" s="145"/>
      <c r="N115" s="146"/>
      <c r="O115" s="53"/>
      <c r="P115" s="147"/>
      <c r="Q115" s="147"/>
      <c r="R115" s="147"/>
      <c r="S115" s="147"/>
      <c r="T115" s="148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/>
      <c r="AT115" s="149"/>
      <c r="AU115" s="149"/>
      <c r="AY115" s="17"/>
      <c r="BE115" s="150"/>
      <c r="BF115" s="150"/>
      <c r="BG115" s="150"/>
      <c r="BH115" s="150"/>
      <c r="BI115" s="150"/>
      <c r="BJ115" s="17"/>
      <c r="BK115" s="150"/>
      <c r="BL115" s="17"/>
      <c r="BM115" s="149"/>
    </row>
    <row r="116" spans="1:65" s="2" customFormat="1" ht="12" x14ac:dyDescent="0.2">
      <c r="A116" s="32"/>
      <c r="B116" s="137"/>
      <c r="C116" s="138" t="s">
        <v>246</v>
      </c>
      <c r="D116" s="138" t="s">
        <v>159</v>
      </c>
      <c r="E116" s="139" t="s">
        <v>2350</v>
      </c>
      <c r="F116" s="140" t="s">
        <v>2351</v>
      </c>
      <c r="G116" s="141" t="s">
        <v>231</v>
      </c>
      <c r="H116" s="142">
        <v>240</v>
      </c>
      <c r="I116" s="143"/>
      <c r="J116" s="144">
        <f t="shared" si="10"/>
        <v>0</v>
      </c>
      <c r="K116" s="140" t="s">
        <v>3</v>
      </c>
      <c r="L116" s="33"/>
      <c r="M116" s="145" t="s">
        <v>3</v>
      </c>
      <c r="N116" s="146" t="s">
        <v>42</v>
      </c>
      <c r="O116" s="53"/>
      <c r="P116" s="147">
        <f t="shared" si="11"/>
        <v>0</v>
      </c>
      <c r="Q116" s="147">
        <v>0</v>
      </c>
      <c r="R116" s="147">
        <f t="shared" si="12"/>
        <v>0</v>
      </c>
      <c r="S116" s="147">
        <v>0</v>
      </c>
      <c r="T116" s="148">
        <f t="shared" si="13"/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164</v>
      </c>
      <c r="AT116" s="149" t="s">
        <v>159</v>
      </c>
      <c r="AU116" s="149" t="s">
        <v>78</v>
      </c>
      <c r="AY116" s="17" t="s">
        <v>157</v>
      </c>
      <c r="BE116" s="150">
        <f t="shared" si="14"/>
        <v>0</v>
      </c>
      <c r="BF116" s="150">
        <f t="shared" si="15"/>
        <v>0</v>
      </c>
      <c r="BG116" s="150">
        <f t="shared" si="16"/>
        <v>0</v>
      </c>
      <c r="BH116" s="150">
        <f t="shared" si="17"/>
        <v>0</v>
      </c>
      <c r="BI116" s="150">
        <f t="shared" si="18"/>
        <v>0</v>
      </c>
      <c r="BJ116" s="17" t="s">
        <v>92</v>
      </c>
      <c r="BK116" s="150">
        <f t="shared" si="19"/>
        <v>0</v>
      </c>
      <c r="BL116" s="17" t="s">
        <v>164</v>
      </c>
      <c r="BM116" s="149" t="s">
        <v>328</v>
      </c>
    </row>
    <row r="117" spans="1:65" s="2" customFormat="1" ht="33.75" x14ac:dyDescent="0.2">
      <c r="A117" s="14"/>
      <c r="B117" s="164"/>
      <c r="C117" s="14"/>
      <c r="D117" s="157" t="s">
        <v>168</v>
      </c>
      <c r="E117" s="165" t="s">
        <v>3</v>
      </c>
      <c r="F117" s="198" t="s">
        <v>3056</v>
      </c>
      <c r="G117" s="14"/>
      <c r="H117" s="167"/>
      <c r="I117" s="168"/>
      <c r="J117" s="14"/>
      <c r="K117" s="14"/>
      <c r="L117" s="33"/>
      <c r="M117" s="145"/>
      <c r="N117" s="146"/>
      <c r="O117" s="53"/>
      <c r="P117" s="147"/>
      <c r="Q117" s="147"/>
      <c r="R117" s="147"/>
      <c r="S117" s="147"/>
      <c r="T117" s="148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/>
      <c r="AT117" s="149"/>
      <c r="AU117" s="149"/>
      <c r="AY117" s="17"/>
      <c r="BE117" s="150"/>
      <c r="BF117" s="150"/>
      <c r="BG117" s="150"/>
      <c r="BH117" s="150"/>
      <c r="BI117" s="150"/>
      <c r="BJ117" s="17"/>
      <c r="BK117" s="150"/>
      <c r="BL117" s="17"/>
      <c r="BM117" s="149"/>
    </row>
    <row r="118" spans="1:65" s="2" customFormat="1" ht="12" x14ac:dyDescent="0.2">
      <c r="A118" s="32"/>
      <c r="B118" s="137"/>
      <c r="C118" s="138" t="s">
        <v>9</v>
      </c>
      <c r="D118" s="138" t="s">
        <v>159</v>
      </c>
      <c r="E118" s="139" t="s">
        <v>2352</v>
      </c>
      <c r="F118" s="140" t="s">
        <v>2353</v>
      </c>
      <c r="G118" s="141" t="s">
        <v>231</v>
      </c>
      <c r="H118" s="142">
        <v>140</v>
      </c>
      <c r="I118" s="143"/>
      <c r="J118" s="144">
        <f t="shared" si="10"/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 t="shared" si="11"/>
        <v>0</v>
      </c>
      <c r="Q118" s="147">
        <v>0</v>
      </c>
      <c r="R118" s="147">
        <f t="shared" si="12"/>
        <v>0</v>
      </c>
      <c r="S118" s="147">
        <v>0</v>
      </c>
      <c r="T118" s="148">
        <f t="shared" si="13"/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164</v>
      </c>
      <c r="AT118" s="149" t="s">
        <v>159</v>
      </c>
      <c r="AU118" s="149" t="s">
        <v>78</v>
      </c>
      <c r="AY118" s="17" t="s">
        <v>157</v>
      </c>
      <c r="BE118" s="150">
        <f t="shared" si="14"/>
        <v>0</v>
      </c>
      <c r="BF118" s="150">
        <f t="shared" si="15"/>
        <v>0</v>
      </c>
      <c r="BG118" s="150">
        <f t="shared" si="16"/>
        <v>0</v>
      </c>
      <c r="BH118" s="150">
        <f t="shared" si="17"/>
        <v>0</v>
      </c>
      <c r="BI118" s="150">
        <f t="shared" si="18"/>
        <v>0</v>
      </c>
      <c r="BJ118" s="17" t="s">
        <v>92</v>
      </c>
      <c r="BK118" s="150">
        <f t="shared" si="19"/>
        <v>0</v>
      </c>
      <c r="BL118" s="17" t="s">
        <v>164</v>
      </c>
      <c r="BM118" s="149" t="s">
        <v>338</v>
      </c>
    </row>
    <row r="119" spans="1:65" s="2" customFormat="1" ht="33.75" x14ac:dyDescent="0.2">
      <c r="A119" s="14"/>
      <c r="B119" s="164"/>
      <c r="C119" s="14"/>
      <c r="D119" s="157" t="s">
        <v>168</v>
      </c>
      <c r="E119" s="165" t="s">
        <v>3</v>
      </c>
      <c r="F119" s="198" t="s">
        <v>3056</v>
      </c>
      <c r="G119" s="14"/>
      <c r="H119" s="167"/>
      <c r="I119" s="168"/>
      <c r="J119" s="14"/>
      <c r="K119" s="14"/>
      <c r="L119" s="33"/>
      <c r="M119" s="145"/>
      <c r="N119" s="146"/>
      <c r="O119" s="53"/>
      <c r="P119" s="147"/>
      <c r="Q119" s="147"/>
      <c r="R119" s="147"/>
      <c r="S119" s="147"/>
      <c r="T119" s="148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/>
      <c r="AT119" s="149"/>
      <c r="AU119" s="149"/>
      <c r="AY119" s="17"/>
      <c r="BE119" s="150"/>
      <c r="BF119" s="150"/>
      <c r="BG119" s="150"/>
      <c r="BH119" s="150"/>
      <c r="BI119" s="150"/>
      <c r="BJ119" s="17"/>
      <c r="BK119" s="150"/>
      <c r="BL119" s="17"/>
      <c r="BM119" s="149"/>
    </row>
    <row r="120" spans="1:65" s="2" customFormat="1" ht="12" x14ac:dyDescent="0.2">
      <c r="A120" s="32"/>
      <c r="B120" s="137"/>
      <c r="C120" s="138" t="s">
        <v>255</v>
      </c>
      <c r="D120" s="138" t="s">
        <v>159</v>
      </c>
      <c r="E120" s="139" t="s">
        <v>2354</v>
      </c>
      <c r="F120" s="140" t="s">
        <v>2355</v>
      </c>
      <c r="G120" s="141" t="s">
        <v>231</v>
      </c>
      <c r="H120" s="142">
        <v>80</v>
      </c>
      <c r="I120" s="143"/>
      <c r="J120" s="144">
        <f t="shared" si="10"/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 t="shared" si="11"/>
        <v>0</v>
      </c>
      <c r="Q120" s="147">
        <v>0</v>
      </c>
      <c r="R120" s="147">
        <f t="shared" si="12"/>
        <v>0</v>
      </c>
      <c r="S120" s="147">
        <v>0</v>
      </c>
      <c r="T120" s="148">
        <f t="shared" si="13"/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164</v>
      </c>
      <c r="AT120" s="149" t="s">
        <v>159</v>
      </c>
      <c r="AU120" s="149" t="s">
        <v>78</v>
      </c>
      <c r="AY120" s="17" t="s">
        <v>157</v>
      </c>
      <c r="BE120" s="150">
        <f t="shared" si="14"/>
        <v>0</v>
      </c>
      <c r="BF120" s="150">
        <f t="shared" si="15"/>
        <v>0</v>
      </c>
      <c r="BG120" s="150">
        <f t="shared" si="16"/>
        <v>0</v>
      </c>
      <c r="BH120" s="150">
        <f t="shared" si="17"/>
        <v>0</v>
      </c>
      <c r="BI120" s="150">
        <f t="shared" si="18"/>
        <v>0</v>
      </c>
      <c r="BJ120" s="17" t="s">
        <v>92</v>
      </c>
      <c r="BK120" s="150">
        <f t="shared" si="19"/>
        <v>0</v>
      </c>
      <c r="BL120" s="17" t="s">
        <v>164</v>
      </c>
      <c r="BM120" s="149" t="s">
        <v>349</v>
      </c>
    </row>
    <row r="121" spans="1:65" s="2" customFormat="1" ht="33.75" x14ac:dyDescent="0.2">
      <c r="A121" s="14"/>
      <c r="B121" s="164"/>
      <c r="C121" s="14"/>
      <c r="D121" s="157" t="s">
        <v>168</v>
      </c>
      <c r="E121" s="165" t="s">
        <v>3</v>
      </c>
      <c r="F121" s="198" t="s">
        <v>3056</v>
      </c>
      <c r="G121" s="14"/>
      <c r="H121" s="167"/>
      <c r="I121" s="168"/>
      <c r="J121" s="14"/>
      <c r="K121" s="14"/>
      <c r="L121" s="33"/>
      <c r="M121" s="145"/>
      <c r="N121" s="146"/>
      <c r="O121" s="53"/>
      <c r="P121" s="147"/>
      <c r="Q121" s="147"/>
      <c r="R121" s="147"/>
      <c r="S121" s="147"/>
      <c r="T121" s="148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/>
      <c r="AT121" s="149"/>
      <c r="AU121" s="149"/>
      <c r="AY121" s="17"/>
      <c r="BE121" s="150"/>
      <c r="BF121" s="150"/>
      <c r="BG121" s="150"/>
      <c r="BH121" s="150"/>
      <c r="BI121" s="150"/>
      <c r="BJ121" s="17"/>
      <c r="BK121" s="150"/>
      <c r="BL121" s="17"/>
      <c r="BM121" s="149"/>
    </row>
    <row r="122" spans="1:65" s="2" customFormat="1" ht="12" x14ac:dyDescent="0.2">
      <c r="A122" s="32"/>
      <c r="B122" s="137"/>
      <c r="C122" s="138" t="s">
        <v>260</v>
      </c>
      <c r="D122" s="138" t="s">
        <v>159</v>
      </c>
      <c r="E122" s="139" t="s">
        <v>2356</v>
      </c>
      <c r="F122" s="140" t="s">
        <v>2357</v>
      </c>
      <c r="G122" s="141" t="s">
        <v>231</v>
      </c>
      <c r="H122" s="142">
        <v>180</v>
      </c>
      <c r="I122" s="143"/>
      <c r="J122" s="144">
        <f t="shared" si="10"/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 t="shared" si="11"/>
        <v>0</v>
      </c>
      <c r="Q122" s="147">
        <v>0</v>
      </c>
      <c r="R122" s="147">
        <f t="shared" si="12"/>
        <v>0</v>
      </c>
      <c r="S122" s="147">
        <v>0</v>
      </c>
      <c r="T122" s="148">
        <f t="shared" si="13"/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164</v>
      </c>
      <c r="AT122" s="149" t="s">
        <v>159</v>
      </c>
      <c r="AU122" s="149" t="s">
        <v>78</v>
      </c>
      <c r="AY122" s="17" t="s">
        <v>157</v>
      </c>
      <c r="BE122" s="150">
        <f t="shared" si="14"/>
        <v>0</v>
      </c>
      <c r="BF122" s="150">
        <f t="shared" si="15"/>
        <v>0</v>
      </c>
      <c r="BG122" s="150">
        <f t="shared" si="16"/>
        <v>0</v>
      </c>
      <c r="BH122" s="150">
        <f t="shared" si="17"/>
        <v>0</v>
      </c>
      <c r="BI122" s="150">
        <f t="shared" si="18"/>
        <v>0</v>
      </c>
      <c r="BJ122" s="17" t="s">
        <v>92</v>
      </c>
      <c r="BK122" s="150">
        <f t="shared" si="19"/>
        <v>0</v>
      </c>
      <c r="BL122" s="17" t="s">
        <v>164</v>
      </c>
      <c r="BM122" s="149" t="s">
        <v>362</v>
      </c>
    </row>
    <row r="123" spans="1:65" s="2" customFormat="1" ht="33.75" x14ac:dyDescent="0.2">
      <c r="A123" s="14"/>
      <c r="B123" s="164"/>
      <c r="C123" s="14"/>
      <c r="D123" s="157" t="s">
        <v>168</v>
      </c>
      <c r="E123" s="165" t="s">
        <v>3</v>
      </c>
      <c r="F123" s="198" t="s">
        <v>3056</v>
      </c>
      <c r="G123" s="14"/>
      <c r="H123" s="167"/>
      <c r="I123" s="168"/>
      <c r="J123" s="14"/>
      <c r="K123" s="14"/>
      <c r="L123" s="33"/>
      <c r="M123" s="145"/>
      <c r="N123" s="146"/>
      <c r="O123" s="53"/>
      <c r="P123" s="147"/>
      <c r="Q123" s="147"/>
      <c r="R123" s="147"/>
      <c r="S123" s="147"/>
      <c r="T123" s="148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/>
      <c r="AT123" s="149"/>
      <c r="AU123" s="149"/>
      <c r="AY123" s="17"/>
      <c r="BE123" s="150"/>
      <c r="BF123" s="150"/>
      <c r="BG123" s="150"/>
      <c r="BH123" s="150"/>
      <c r="BI123" s="150"/>
      <c r="BJ123" s="17"/>
      <c r="BK123" s="150"/>
      <c r="BL123" s="17"/>
      <c r="BM123" s="149"/>
    </row>
    <row r="124" spans="1:65" s="2" customFormat="1" ht="12" x14ac:dyDescent="0.2">
      <c r="A124" s="32"/>
      <c r="B124" s="137"/>
      <c r="C124" s="138" t="s">
        <v>270</v>
      </c>
      <c r="D124" s="138" t="s">
        <v>159</v>
      </c>
      <c r="E124" s="139" t="s">
        <v>2358</v>
      </c>
      <c r="F124" s="140" t="s">
        <v>2359</v>
      </c>
      <c r="G124" s="141" t="s">
        <v>231</v>
      </c>
      <c r="H124" s="142">
        <v>30</v>
      </c>
      <c r="I124" s="143"/>
      <c r="J124" s="144">
        <f t="shared" si="10"/>
        <v>0</v>
      </c>
      <c r="K124" s="140" t="s">
        <v>3</v>
      </c>
      <c r="L124" s="33"/>
      <c r="M124" s="145" t="s">
        <v>3</v>
      </c>
      <c r="N124" s="146" t="s">
        <v>42</v>
      </c>
      <c r="O124" s="53"/>
      <c r="P124" s="147">
        <f t="shared" si="11"/>
        <v>0</v>
      </c>
      <c r="Q124" s="147">
        <v>0</v>
      </c>
      <c r="R124" s="147">
        <f t="shared" si="12"/>
        <v>0</v>
      </c>
      <c r="S124" s="147">
        <v>0</v>
      </c>
      <c r="T124" s="148">
        <f t="shared" si="13"/>
        <v>0</v>
      </c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R124" s="149" t="s">
        <v>164</v>
      </c>
      <c r="AT124" s="149" t="s">
        <v>159</v>
      </c>
      <c r="AU124" s="149" t="s">
        <v>78</v>
      </c>
      <c r="AY124" s="17" t="s">
        <v>157</v>
      </c>
      <c r="BE124" s="150">
        <f t="shared" si="14"/>
        <v>0</v>
      </c>
      <c r="BF124" s="150">
        <f t="shared" si="15"/>
        <v>0</v>
      </c>
      <c r="BG124" s="150">
        <f t="shared" si="16"/>
        <v>0</v>
      </c>
      <c r="BH124" s="150">
        <f t="shared" si="17"/>
        <v>0</v>
      </c>
      <c r="BI124" s="150">
        <f t="shared" si="18"/>
        <v>0</v>
      </c>
      <c r="BJ124" s="17" t="s">
        <v>92</v>
      </c>
      <c r="BK124" s="150">
        <f t="shared" si="19"/>
        <v>0</v>
      </c>
      <c r="BL124" s="17" t="s">
        <v>164</v>
      </c>
      <c r="BM124" s="149" t="s">
        <v>375</v>
      </c>
    </row>
    <row r="125" spans="1:65" s="2" customFormat="1" ht="33.75" x14ac:dyDescent="0.2">
      <c r="A125" s="14"/>
      <c r="B125" s="164"/>
      <c r="C125" s="14"/>
      <c r="D125" s="157" t="s">
        <v>168</v>
      </c>
      <c r="E125" s="165" t="s">
        <v>3</v>
      </c>
      <c r="F125" s="198" t="s">
        <v>3056</v>
      </c>
      <c r="G125" s="14"/>
      <c r="H125" s="167"/>
      <c r="I125" s="168"/>
      <c r="J125" s="14"/>
      <c r="K125" s="14"/>
      <c r="L125" s="33"/>
      <c r="M125" s="145"/>
      <c r="N125" s="146"/>
      <c r="O125" s="53"/>
      <c r="P125" s="147"/>
      <c r="Q125" s="147"/>
      <c r="R125" s="147"/>
      <c r="S125" s="147"/>
      <c r="T125" s="148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/>
      <c r="AT125" s="149"/>
      <c r="AU125" s="149"/>
      <c r="AY125" s="17"/>
      <c r="BE125" s="150"/>
      <c r="BF125" s="150"/>
      <c r="BG125" s="150"/>
      <c r="BH125" s="150"/>
      <c r="BI125" s="150"/>
      <c r="BJ125" s="17"/>
      <c r="BK125" s="150"/>
      <c r="BL125" s="17"/>
      <c r="BM125" s="149"/>
    </row>
    <row r="126" spans="1:65" s="2" customFormat="1" ht="12" x14ac:dyDescent="0.2">
      <c r="A126" s="32"/>
      <c r="B126" s="137"/>
      <c r="C126" s="138" t="s">
        <v>276</v>
      </c>
      <c r="D126" s="138" t="s">
        <v>159</v>
      </c>
      <c r="E126" s="139" t="s">
        <v>2360</v>
      </c>
      <c r="F126" s="140" t="s">
        <v>2361</v>
      </c>
      <c r="G126" s="141" t="s">
        <v>231</v>
      </c>
      <c r="H126" s="142">
        <v>80</v>
      </c>
      <c r="I126" s="143"/>
      <c r="J126" s="144">
        <f t="shared" si="10"/>
        <v>0</v>
      </c>
      <c r="K126" s="140" t="s">
        <v>3</v>
      </c>
      <c r="L126" s="33"/>
      <c r="M126" s="145" t="s">
        <v>3</v>
      </c>
      <c r="N126" s="146" t="s">
        <v>42</v>
      </c>
      <c r="O126" s="53"/>
      <c r="P126" s="147">
        <f t="shared" si="11"/>
        <v>0</v>
      </c>
      <c r="Q126" s="147">
        <v>0</v>
      </c>
      <c r="R126" s="147">
        <f t="shared" si="12"/>
        <v>0</v>
      </c>
      <c r="S126" s="147">
        <v>0</v>
      </c>
      <c r="T126" s="148">
        <f t="shared" si="13"/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164</v>
      </c>
      <c r="AT126" s="149" t="s">
        <v>159</v>
      </c>
      <c r="AU126" s="149" t="s">
        <v>78</v>
      </c>
      <c r="AY126" s="17" t="s">
        <v>157</v>
      </c>
      <c r="BE126" s="150">
        <f t="shared" si="14"/>
        <v>0</v>
      </c>
      <c r="BF126" s="150">
        <f t="shared" si="15"/>
        <v>0</v>
      </c>
      <c r="BG126" s="150">
        <f t="shared" si="16"/>
        <v>0</v>
      </c>
      <c r="BH126" s="150">
        <f t="shared" si="17"/>
        <v>0</v>
      </c>
      <c r="BI126" s="150">
        <f t="shared" si="18"/>
        <v>0</v>
      </c>
      <c r="BJ126" s="17" t="s">
        <v>92</v>
      </c>
      <c r="BK126" s="150">
        <f t="shared" si="19"/>
        <v>0</v>
      </c>
      <c r="BL126" s="17" t="s">
        <v>164</v>
      </c>
      <c r="BM126" s="149" t="s">
        <v>387</v>
      </c>
    </row>
    <row r="127" spans="1:65" s="2" customFormat="1" ht="33.75" x14ac:dyDescent="0.2">
      <c r="A127" s="14"/>
      <c r="B127" s="164"/>
      <c r="C127" s="14"/>
      <c r="D127" s="157" t="s">
        <v>168</v>
      </c>
      <c r="E127" s="165" t="s">
        <v>3</v>
      </c>
      <c r="F127" s="198" t="s">
        <v>3056</v>
      </c>
      <c r="G127" s="14"/>
      <c r="H127" s="167"/>
      <c r="I127" s="168"/>
      <c r="J127" s="14"/>
      <c r="K127" s="14"/>
      <c r="L127" s="33"/>
      <c r="M127" s="145"/>
      <c r="N127" s="146"/>
      <c r="O127" s="53"/>
      <c r="P127" s="147"/>
      <c r="Q127" s="147"/>
      <c r="R127" s="147"/>
      <c r="S127" s="147"/>
      <c r="T127" s="148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/>
      <c r="AT127" s="149"/>
      <c r="AU127" s="149"/>
      <c r="AY127" s="17"/>
      <c r="BE127" s="150"/>
      <c r="BF127" s="150"/>
      <c r="BG127" s="150"/>
      <c r="BH127" s="150"/>
      <c r="BI127" s="150"/>
      <c r="BJ127" s="17"/>
      <c r="BK127" s="150"/>
      <c r="BL127" s="17"/>
      <c r="BM127" s="149"/>
    </row>
    <row r="128" spans="1:65" s="2" customFormat="1" ht="12" x14ac:dyDescent="0.2">
      <c r="A128" s="32"/>
      <c r="B128" s="137"/>
      <c r="C128" s="138" t="s">
        <v>283</v>
      </c>
      <c r="D128" s="138" t="s">
        <v>159</v>
      </c>
      <c r="E128" s="139" t="s">
        <v>2362</v>
      </c>
      <c r="F128" s="140" t="s">
        <v>2363</v>
      </c>
      <c r="G128" s="141" t="s">
        <v>231</v>
      </c>
      <c r="H128" s="142">
        <v>160</v>
      </c>
      <c r="I128" s="143"/>
      <c r="J128" s="144">
        <f t="shared" si="10"/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 t="shared" si="11"/>
        <v>0</v>
      </c>
      <c r="Q128" s="147">
        <v>0</v>
      </c>
      <c r="R128" s="147">
        <f t="shared" si="12"/>
        <v>0</v>
      </c>
      <c r="S128" s="147">
        <v>0</v>
      </c>
      <c r="T128" s="148">
        <f t="shared" si="13"/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164</v>
      </c>
      <c r="AT128" s="149" t="s">
        <v>159</v>
      </c>
      <c r="AU128" s="149" t="s">
        <v>78</v>
      </c>
      <c r="AY128" s="17" t="s">
        <v>157</v>
      </c>
      <c r="BE128" s="150">
        <f t="shared" si="14"/>
        <v>0</v>
      </c>
      <c r="BF128" s="150">
        <f t="shared" si="15"/>
        <v>0</v>
      </c>
      <c r="BG128" s="150">
        <f t="shared" si="16"/>
        <v>0</v>
      </c>
      <c r="BH128" s="150">
        <f t="shared" si="17"/>
        <v>0</v>
      </c>
      <c r="BI128" s="150">
        <f t="shared" si="18"/>
        <v>0</v>
      </c>
      <c r="BJ128" s="17" t="s">
        <v>92</v>
      </c>
      <c r="BK128" s="150">
        <f t="shared" si="19"/>
        <v>0</v>
      </c>
      <c r="BL128" s="17" t="s">
        <v>164</v>
      </c>
      <c r="BM128" s="149" t="s">
        <v>397</v>
      </c>
    </row>
    <row r="129" spans="1:65" s="2" customFormat="1" ht="33.75" x14ac:dyDescent="0.2">
      <c r="A129" s="14"/>
      <c r="B129" s="164"/>
      <c r="C129" s="14"/>
      <c r="D129" s="157" t="s">
        <v>168</v>
      </c>
      <c r="E129" s="165" t="s">
        <v>3</v>
      </c>
      <c r="F129" s="198" t="s">
        <v>3056</v>
      </c>
      <c r="G129" s="14"/>
      <c r="H129" s="167"/>
      <c r="I129" s="168"/>
      <c r="J129" s="14"/>
      <c r="K129" s="14"/>
      <c r="L129" s="33"/>
      <c r="M129" s="145"/>
      <c r="N129" s="146"/>
      <c r="O129" s="53"/>
      <c r="P129" s="147"/>
      <c r="Q129" s="147"/>
      <c r="R129" s="147"/>
      <c r="S129" s="147"/>
      <c r="T129" s="148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/>
      <c r="AT129" s="149"/>
      <c r="AU129" s="149"/>
      <c r="AY129" s="17"/>
      <c r="BE129" s="150"/>
      <c r="BF129" s="150"/>
      <c r="BG129" s="150"/>
      <c r="BH129" s="150"/>
      <c r="BI129" s="150"/>
      <c r="BJ129" s="17"/>
      <c r="BK129" s="150"/>
      <c r="BL129" s="17"/>
      <c r="BM129" s="149"/>
    </row>
    <row r="130" spans="1:65" s="2" customFormat="1" ht="12" x14ac:dyDescent="0.2">
      <c r="A130" s="32"/>
      <c r="B130" s="137"/>
      <c r="C130" s="138" t="s">
        <v>8</v>
      </c>
      <c r="D130" s="138" t="s">
        <v>159</v>
      </c>
      <c r="E130" s="139" t="s">
        <v>2364</v>
      </c>
      <c r="F130" s="140" t="s">
        <v>2365</v>
      </c>
      <c r="G130" s="141" t="s">
        <v>231</v>
      </c>
      <c r="H130" s="142">
        <v>250</v>
      </c>
      <c r="I130" s="143"/>
      <c r="J130" s="144">
        <f t="shared" si="10"/>
        <v>0</v>
      </c>
      <c r="K130" s="140" t="s">
        <v>3</v>
      </c>
      <c r="L130" s="33"/>
      <c r="M130" s="145" t="s">
        <v>3</v>
      </c>
      <c r="N130" s="146" t="s">
        <v>42</v>
      </c>
      <c r="O130" s="53"/>
      <c r="P130" s="147">
        <f t="shared" si="11"/>
        <v>0</v>
      </c>
      <c r="Q130" s="147">
        <v>0</v>
      </c>
      <c r="R130" s="147">
        <f t="shared" si="12"/>
        <v>0</v>
      </c>
      <c r="S130" s="147">
        <v>0</v>
      </c>
      <c r="T130" s="148">
        <f t="shared" si="13"/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164</v>
      </c>
      <c r="AT130" s="149" t="s">
        <v>159</v>
      </c>
      <c r="AU130" s="149" t="s">
        <v>78</v>
      </c>
      <c r="AY130" s="17" t="s">
        <v>157</v>
      </c>
      <c r="BE130" s="150">
        <f t="shared" si="14"/>
        <v>0</v>
      </c>
      <c r="BF130" s="150">
        <f t="shared" si="15"/>
        <v>0</v>
      </c>
      <c r="BG130" s="150">
        <f t="shared" si="16"/>
        <v>0</v>
      </c>
      <c r="BH130" s="150">
        <f t="shared" si="17"/>
        <v>0</v>
      </c>
      <c r="BI130" s="150">
        <f t="shared" si="18"/>
        <v>0</v>
      </c>
      <c r="BJ130" s="17" t="s">
        <v>92</v>
      </c>
      <c r="BK130" s="150">
        <f t="shared" si="19"/>
        <v>0</v>
      </c>
      <c r="BL130" s="17" t="s">
        <v>164</v>
      </c>
      <c r="BM130" s="149" t="s">
        <v>408</v>
      </c>
    </row>
    <row r="131" spans="1:65" s="2" customFormat="1" ht="33.75" x14ac:dyDescent="0.2">
      <c r="A131" s="14"/>
      <c r="B131" s="164"/>
      <c r="C131" s="14"/>
      <c r="D131" s="157" t="s">
        <v>168</v>
      </c>
      <c r="E131" s="165" t="s">
        <v>3</v>
      </c>
      <c r="F131" s="198" t="s">
        <v>3056</v>
      </c>
      <c r="G131" s="14"/>
      <c r="H131" s="167"/>
      <c r="I131" s="168"/>
      <c r="J131" s="14"/>
      <c r="K131" s="14"/>
      <c r="L131" s="33"/>
      <c r="M131" s="145"/>
      <c r="N131" s="146"/>
      <c r="O131" s="53"/>
      <c r="P131" s="147"/>
      <c r="Q131" s="147"/>
      <c r="R131" s="147"/>
      <c r="S131" s="147"/>
      <c r="T131" s="148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/>
      <c r="AT131" s="149"/>
      <c r="AU131" s="149"/>
      <c r="AY131" s="17"/>
      <c r="BE131" s="150"/>
      <c r="BF131" s="150"/>
      <c r="BG131" s="150"/>
      <c r="BH131" s="150"/>
      <c r="BI131" s="150"/>
      <c r="BJ131" s="17"/>
      <c r="BK131" s="150"/>
      <c r="BL131" s="17"/>
      <c r="BM131" s="149"/>
    </row>
    <row r="132" spans="1:65" s="2" customFormat="1" ht="12" x14ac:dyDescent="0.2">
      <c r="A132" s="32"/>
      <c r="B132" s="137"/>
      <c r="C132" s="138" t="s">
        <v>295</v>
      </c>
      <c r="D132" s="138" t="s">
        <v>159</v>
      </c>
      <c r="E132" s="139" t="s">
        <v>2366</v>
      </c>
      <c r="F132" s="140" t="s">
        <v>2367</v>
      </c>
      <c r="G132" s="141" t="s">
        <v>231</v>
      </c>
      <c r="H132" s="142">
        <v>10</v>
      </c>
      <c r="I132" s="143"/>
      <c r="J132" s="144">
        <f t="shared" si="10"/>
        <v>0</v>
      </c>
      <c r="K132" s="140" t="s">
        <v>3</v>
      </c>
      <c r="L132" s="33"/>
      <c r="M132" s="145" t="s">
        <v>3</v>
      </c>
      <c r="N132" s="146" t="s">
        <v>42</v>
      </c>
      <c r="O132" s="53"/>
      <c r="P132" s="147">
        <f t="shared" si="11"/>
        <v>0</v>
      </c>
      <c r="Q132" s="147">
        <v>0</v>
      </c>
      <c r="R132" s="147">
        <f t="shared" si="12"/>
        <v>0</v>
      </c>
      <c r="S132" s="147">
        <v>0</v>
      </c>
      <c r="T132" s="148">
        <f t="shared" si="13"/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164</v>
      </c>
      <c r="AT132" s="149" t="s">
        <v>159</v>
      </c>
      <c r="AU132" s="149" t="s">
        <v>78</v>
      </c>
      <c r="AY132" s="17" t="s">
        <v>157</v>
      </c>
      <c r="BE132" s="150">
        <f t="shared" si="14"/>
        <v>0</v>
      </c>
      <c r="BF132" s="150">
        <f t="shared" si="15"/>
        <v>0</v>
      </c>
      <c r="BG132" s="150">
        <f t="shared" si="16"/>
        <v>0</v>
      </c>
      <c r="BH132" s="150">
        <f t="shared" si="17"/>
        <v>0</v>
      </c>
      <c r="BI132" s="150">
        <f t="shared" si="18"/>
        <v>0</v>
      </c>
      <c r="BJ132" s="17" t="s">
        <v>92</v>
      </c>
      <c r="BK132" s="150">
        <f t="shared" si="19"/>
        <v>0</v>
      </c>
      <c r="BL132" s="17" t="s">
        <v>164</v>
      </c>
      <c r="BM132" s="149" t="s">
        <v>420</v>
      </c>
    </row>
    <row r="133" spans="1:65" s="2" customFormat="1" ht="33.75" x14ac:dyDescent="0.2">
      <c r="A133" s="14"/>
      <c r="B133" s="164"/>
      <c r="C133" s="14"/>
      <c r="D133" s="157" t="s">
        <v>168</v>
      </c>
      <c r="E133" s="165" t="s">
        <v>3</v>
      </c>
      <c r="F133" s="198" t="s">
        <v>3056</v>
      </c>
      <c r="G133" s="14"/>
      <c r="H133" s="167"/>
      <c r="I133" s="168"/>
      <c r="J133" s="14"/>
      <c r="K133" s="14"/>
      <c r="L133" s="33"/>
      <c r="M133" s="145"/>
      <c r="N133" s="146"/>
      <c r="O133" s="53"/>
      <c r="P133" s="147"/>
      <c r="Q133" s="147"/>
      <c r="R133" s="147"/>
      <c r="S133" s="147"/>
      <c r="T133" s="148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R133" s="149"/>
      <c r="AT133" s="149"/>
      <c r="AU133" s="149"/>
      <c r="AY133" s="17"/>
      <c r="BE133" s="150"/>
      <c r="BF133" s="150"/>
      <c r="BG133" s="150"/>
      <c r="BH133" s="150"/>
      <c r="BI133" s="150"/>
      <c r="BJ133" s="17"/>
      <c r="BK133" s="150"/>
      <c r="BL133" s="17"/>
      <c r="BM133" s="149"/>
    </row>
    <row r="134" spans="1:65" s="2" customFormat="1" ht="12" x14ac:dyDescent="0.2">
      <c r="A134" s="32"/>
      <c r="B134" s="137"/>
      <c r="C134" s="138" t="s">
        <v>300</v>
      </c>
      <c r="D134" s="138" t="s">
        <v>159</v>
      </c>
      <c r="E134" s="139" t="s">
        <v>2368</v>
      </c>
      <c r="F134" s="140" t="s">
        <v>2369</v>
      </c>
      <c r="G134" s="141" t="s">
        <v>231</v>
      </c>
      <c r="H134" s="142">
        <v>20</v>
      </c>
      <c r="I134" s="143"/>
      <c r="J134" s="144">
        <f t="shared" si="10"/>
        <v>0</v>
      </c>
      <c r="K134" s="140" t="s">
        <v>3</v>
      </c>
      <c r="L134" s="33"/>
      <c r="M134" s="145" t="s">
        <v>3</v>
      </c>
      <c r="N134" s="146" t="s">
        <v>42</v>
      </c>
      <c r="O134" s="53"/>
      <c r="P134" s="147">
        <f t="shared" si="11"/>
        <v>0</v>
      </c>
      <c r="Q134" s="147">
        <v>0</v>
      </c>
      <c r="R134" s="147">
        <f t="shared" si="12"/>
        <v>0</v>
      </c>
      <c r="S134" s="147">
        <v>0</v>
      </c>
      <c r="T134" s="148">
        <f t="shared" si="13"/>
        <v>0</v>
      </c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R134" s="149" t="s">
        <v>164</v>
      </c>
      <c r="AT134" s="149" t="s">
        <v>159</v>
      </c>
      <c r="AU134" s="149" t="s">
        <v>78</v>
      </c>
      <c r="AY134" s="17" t="s">
        <v>157</v>
      </c>
      <c r="BE134" s="150">
        <f t="shared" si="14"/>
        <v>0</v>
      </c>
      <c r="BF134" s="150">
        <f t="shared" si="15"/>
        <v>0</v>
      </c>
      <c r="BG134" s="150">
        <f t="shared" si="16"/>
        <v>0</v>
      </c>
      <c r="BH134" s="150">
        <f t="shared" si="17"/>
        <v>0</v>
      </c>
      <c r="BI134" s="150">
        <f t="shared" si="18"/>
        <v>0</v>
      </c>
      <c r="BJ134" s="17" t="s">
        <v>92</v>
      </c>
      <c r="BK134" s="150">
        <f t="shared" si="19"/>
        <v>0</v>
      </c>
      <c r="BL134" s="17" t="s">
        <v>164</v>
      </c>
      <c r="BM134" s="149" t="s">
        <v>436</v>
      </c>
    </row>
    <row r="135" spans="1:65" s="2" customFormat="1" ht="33.75" x14ac:dyDescent="0.2">
      <c r="A135" s="14"/>
      <c r="B135" s="164"/>
      <c r="C135" s="14"/>
      <c r="D135" s="157" t="s">
        <v>168</v>
      </c>
      <c r="E135" s="165" t="s">
        <v>3</v>
      </c>
      <c r="F135" s="198" t="s">
        <v>3056</v>
      </c>
      <c r="G135" s="14"/>
      <c r="H135" s="167"/>
      <c r="I135" s="168"/>
      <c r="J135" s="14"/>
      <c r="K135" s="14"/>
      <c r="L135" s="33"/>
      <c r="M135" s="145"/>
      <c r="N135" s="146"/>
      <c r="O135" s="53"/>
      <c r="P135" s="147"/>
      <c r="Q135" s="147"/>
      <c r="R135" s="147"/>
      <c r="S135" s="147"/>
      <c r="T135" s="148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R135" s="149"/>
      <c r="AT135" s="149"/>
      <c r="AU135" s="149"/>
      <c r="AY135" s="17"/>
      <c r="BE135" s="150"/>
      <c r="BF135" s="150"/>
      <c r="BG135" s="150"/>
      <c r="BH135" s="150"/>
      <c r="BI135" s="150"/>
      <c r="BJ135" s="17"/>
      <c r="BK135" s="150"/>
      <c r="BL135" s="17"/>
      <c r="BM135" s="149"/>
    </row>
    <row r="136" spans="1:65" s="2" customFormat="1" ht="12" x14ac:dyDescent="0.2">
      <c r="A136" s="32"/>
      <c r="B136" s="137"/>
      <c r="C136" s="138" t="s">
        <v>306</v>
      </c>
      <c r="D136" s="138" t="s">
        <v>159</v>
      </c>
      <c r="E136" s="139" t="s">
        <v>2370</v>
      </c>
      <c r="F136" s="140" t="s">
        <v>2371</v>
      </c>
      <c r="G136" s="141" t="s">
        <v>231</v>
      </c>
      <c r="H136" s="142">
        <v>10</v>
      </c>
      <c r="I136" s="143"/>
      <c r="J136" s="144">
        <f t="shared" si="10"/>
        <v>0</v>
      </c>
      <c r="K136" s="140" t="s">
        <v>3</v>
      </c>
      <c r="L136" s="33"/>
      <c r="M136" s="145" t="s">
        <v>3</v>
      </c>
      <c r="N136" s="146" t="s">
        <v>42</v>
      </c>
      <c r="O136" s="53"/>
      <c r="P136" s="147">
        <f t="shared" si="11"/>
        <v>0</v>
      </c>
      <c r="Q136" s="147">
        <v>0</v>
      </c>
      <c r="R136" s="147">
        <f t="shared" si="12"/>
        <v>0</v>
      </c>
      <c r="S136" s="147">
        <v>0</v>
      </c>
      <c r="T136" s="148">
        <f t="shared" si="13"/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164</v>
      </c>
      <c r="AT136" s="149" t="s">
        <v>159</v>
      </c>
      <c r="AU136" s="149" t="s">
        <v>78</v>
      </c>
      <c r="AY136" s="17" t="s">
        <v>157</v>
      </c>
      <c r="BE136" s="150">
        <f t="shared" si="14"/>
        <v>0</v>
      </c>
      <c r="BF136" s="150">
        <f t="shared" si="15"/>
        <v>0</v>
      </c>
      <c r="BG136" s="150">
        <f t="shared" si="16"/>
        <v>0</v>
      </c>
      <c r="BH136" s="150">
        <f t="shared" si="17"/>
        <v>0</v>
      </c>
      <c r="BI136" s="150">
        <f t="shared" si="18"/>
        <v>0</v>
      </c>
      <c r="BJ136" s="17" t="s">
        <v>92</v>
      </c>
      <c r="BK136" s="150">
        <f t="shared" si="19"/>
        <v>0</v>
      </c>
      <c r="BL136" s="17" t="s">
        <v>164</v>
      </c>
      <c r="BM136" s="149" t="s">
        <v>453</v>
      </c>
    </row>
    <row r="137" spans="1:65" s="2" customFormat="1" ht="33.75" x14ac:dyDescent="0.2">
      <c r="A137" s="14"/>
      <c r="B137" s="164"/>
      <c r="C137" s="14"/>
      <c r="D137" s="157" t="s">
        <v>168</v>
      </c>
      <c r="E137" s="165" t="s">
        <v>3</v>
      </c>
      <c r="F137" s="198" t="s">
        <v>3056</v>
      </c>
      <c r="G137" s="14"/>
      <c r="H137" s="167"/>
      <c r="I137" s="168"/>
      <c r="J137" s="14"/>
      <c r="K137" s="14"/>
      <c r="L137" s="33"/>
      <c r="M137" s="145"/>
      <c r="N137" s="146"/>
      <c r="O137" s="53"/>
      <c r="P137" s="147"/>
      <c r="Q137" s="147"/>
      <c r="R137" s="147"/>
      <c r="S137" s="147"/>
      <c r="T137" s="148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/>
      <c r="AT137" s="149"/>
      <c r="AU137" s="149"/>
      <c r="AY137" s="17"/>
      <c r="BE137" s="150"/>
      <c r="BF137" s="150"/>
      <c r="BG137" s="150"/>
      <c r="BH137" s="150"/>
      <c r="BI137" s="150"/>
      <c r="BJ137" s="17"/>
      <c r="BK137" s="150"/>
      <c r="BL137" s="17"/>
      <c r="BM137" s="149"/>
    </row>
    <row r="138" spans="1:65" s="2" customFormat="1" ht="12" x14ac:dyDescent="0.2">
      <c r="A138" s="32"/>
      <c r="B138" s="137"/>
      <c r="C138" s="138" t="s">
        <v>312</v>
      </c>
      <c r="D138" s="138" t="s">
        <v>159</v>
      </c>
      <c r="E138" s="139" t="s">
        <v>2372</v>
      </c>
      <c r="F138" s="140" t="s">
        <v>2373</v>
      </c>
      <c r="G138" s="141" t="s">
        <v>231</v>
      </c>
      <c r="H138" s="142">
        <v>100</v>
      </c>
      <c r="I138" s="143"/>
      <c r="J138" s="144">
        <f t="shared" si="10"/>
        <v>0</v>
      </c>
      <c r="K138" s="140" t="s">
        <v>3</v>
      </c>
      <c r="L138" s="33"/>
      <c r="M138" s="145" t="s">
        <v>3</v>
      </c>
      <c r="N138" s="146" t="s">
        <v>42</v>
      </c>
      <c r="O138" s="53"/>
      <c r="P138" s="147">
        <f t="shared" si="11"/>
        <v>0</v>
      </c>
      <c r="Q138" s="147">
        <v>0</v>
      </c>
      <c r="R138" s="147">
        <f t="shared" si="12"/>
        <v>0</v>
      </c>
      <c r="S138" s="147">
        <v>0</v>
      </c>
      <c r="T138" s="148">
        <f t="shared" si="13"/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164</v>
      </c>
      <c r="AT138" s="149" t="s">
        <v>159</v>
      </c>
      <c r="AU138" s="149" t="s">
        <v>78</v>
      </c>
      <c r="AY138" s="17" t="s">
        <v>157</v>
      </c>
      <c r="BE138" s="150">
        <f t="shared" si="14"/>
        <v>0</v>
      </c>
      <c r="BF138" s="150">
        <f t="shared" si="15"/>
        <v>0</v>
      </c>
      <c r="BG138" s="150">
        <f t="shared" si="16"/>
        <v>0</v>
      </c>
      <c r="BH138" s="150">
        <f t="shared" si="17"/>
        <v>0</v>
      </c>
      <c r="BI138" s="150">
        <f t="shared" si="18"/>
        <v>0</v>
      </c>
      <c r="BJ138" s="17" t="s">
        <v>92</v>
      </c>
      <c r="BK138" s="150">
        <f t="shared" si="19"/>
        <v>0</v>
      </c>
      <c r="BL138" s="17" t="s">
        <v>164</v>
      </c>
      <c r="BM138" s="149" t="s">
        <v>471</v>
      </c>
    </row>
    <row r="139" spans="1:65" s="2" customFormat="1" ht="33.75" x14ac:dyDescent="0.2">
      <c r="A139" s="14"/>
      <c r="B139" s="164"/>
      <c r="C139" s="14"/>
      <c r="D139" s="157" t="s">
        <v>168</v>
      </c>
      <c r="E139" s="165" t="s">
        <v>3</v>
      </c>
      <c r="F139" s="198" t="s">
        <v>3056</v>
      </c>
      <c r="G139" s="14"/>
      <c r="H139" s="167"/>
      <c r="I139" s="168"/>
      <c r="J139" s="14"/>
      <c r="K139" s="14"/>
      <c r="L139" s="33"/>
      <c r="M139" s="145"/>
      <c r="N139" s="146"/>
      <c r="O139" s="53"/>
      <c r="P139" s="147"/>
      <c r="Q139" s="147"/>
      <c r="R139" s="147"/>
      <c r="S139" s="147"/>
      <c r="T139" s="148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/>
      <c r="AT139" s="149"/>
      <c r="AU139" s="149"/>
      <c r="AY139" s="17"/>
      <c r="BE139" s="150"/>
      <c r="BF139" s="150"/>
      <c r="BG139" s="150"/>
      <c r="BH139" s="150"/>
      <c r="BI139" s="150"/>
      <c r="BJ139" s="17"/>
      <c r="BK139" s="150"/>
      <c r="BL139" s="17"/>
      <c r="BM139" s="149"/>
    </row>
    <row r="140" spans="1:65" s="2" customFormat="1" ht="12" x14ac:dyDescent="0.2">
      <c r="A140" s="32"/>
      <c r="B140" s="137"/>
      <c r="C140" s="138" t="s">
        <v>317</v>
      </c>
      <c r="D140" s="138" t="s">
        <v>159</v>
      </c>
      <c r="E140" s="139" t="s">
        <v>2374</v>
      </c>
      <c r="F140" s="140" t="s">
        <v>2375</v>
      </c>
      <c r="G140" s="141" t="s">
        <v>231</v>
      </c>
      <c r="H140" s="142">
        <v>40</v>
      </c>
      <c r="I140" s="143"/>
      <c r="J140" s="144">
        <f t="shared" si="10"/>
        <v>0</v>
      </c>
      <c r="K140" s="140" t="s">
        <v>3</v>
      </c>
      <c r="L140" s="33"/>
      <c r="M140" s="145" t="s">
        <v>3</v>
      </c>
      <c r="N140" s="146" t="s">
        <v>42</v>
      </c>
      <c r="O140" s="53"/>
      <c r="P140" s="147">
        <f t="shared" si="11"/>
        <v>0</v>
      </c>
      <c r="Q140" s="147">
        <v>0</v>
      </c>
      <c r="R140" s="147">
        <f t="shared" si="12"/>
        <v>0</v>
      </c>
      <c r="S140" s="147">
        <v>0</v>
      </c>
      <c r="T140" s="148">
        <f t="shared" si="13"/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164</v>
      </c>
      <c r="AT140" s="149" t="s">
        <v>159</v>
      </c>
      <c r="AU140" s="149" t="s">
        <v>78</v>
      </c>
      <c r="AY140" s="17" t="s">
        <v>157</v>
      </c>
      <c r="BE140" s="150">
        <f t="shared" si="14"/>
        <v>0</v>
      </c>
      <c r="BF140" s="150">
        <f t="shared" si="15"/>
        <v>0</v>
      </c>
      <c r="BG140" s="150">
        <f t="shared" si="16"/>
        <v>0</v>
      </c>
      <c r="BH140" s="150">
        <f t="shared" si="17"/>
        <v>0</v>
      </c>
      <c r="BI140" s="150">
        <f t="shared" si="18"/>
        <v>0</v>
      </c>
      <c r="BJ140" s="17" t="s">
        <v>92</v>
      </c>
      <c r="BK140" s="150">
        <f t="shared" si="19"/>
        <v>0</v>
      </c>
      <c r="BL140" s="17" t="s">
        <v>164</v>
      </c>
      <c r="BM140" s="149" t="s">
        <v>482</v>
      </c>
    </row>
    <row r="141" spans="1:65" s="2" customFormat="1" ht="33.75" x14ac:dyDescent="0.2">
      <c r="A141" s="14"/>
      <c r="B141" s="164"/>
      <c r="C141" s="14"/>
      <c r="D141" s="157" t="s">
        <v>168</v>
      </c>
      <c r="E141" s="165" t="s">
        <v>3</v>
      </c>
      <c r="F141" s="198" t="s">
        <v>3056</v>
      </c>
      <c r="G141" s="14"/>
      <c r="H141" s="167"/>
      <c r="I141" s="168"/>
      <c r="J141" s="14"/>
      <c r="K141" s="14"/>
      <c r="L141" s="33"/>
      <c r="M141" s="145"/>
      <c r="N141" s="146"/>
      <c r="O141" s="53"/>
      <c r="P141" s="147"/>
      <c r="Q141" s="147"/>
      <c r="R141" s="147"/>
      <c r="S141" s="147"/>
      <c r="T141" s="148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R141" s="149"/>
      <c r="AT141" s="149"/>
      <c r="AU141" s="149"/>
      <c r="AY141" s="17"/>
      <c r="BE141" s="150"/>
      <c r="BF141" s="150"/>
      <c r="BG141" s="150"/>
      <c r="BH141" s="150"/>
      <c r="BI141" s="150"/>
      <c r="BJ141" s="17"/>
      <c r="BK141" s="150"/>
      <c r="BL141" s="17"/>
      <c r="BM141" s="149"/>
    </row>
    <row r="142" spans="1:65" s="2" customFormat="1" ht="12" x14ac:dyDescent="0.2">
      <c r="A142" s="32"/>
      <c r="B142" s="137"/>
      <c r="C142" s="138" t="s">
        <v>323</v>
      </c>
      <c r="D142" s="138" t="s">
        <v>159</v>
      </c>
      <c r="E142" s="139" t="s">
        <v>2376</v>
      </c>
      <c r="F142" s="140" t="s">
        <v>2377</v>
      </c>
      <c r="G142" s="141" t="s">
        <v>231</v>
      </c>
      <c r="H142" s="142">
        <v>180</v>
      </c>
      <c r="I142" s="143"/>
      <c r="J142" s="144">
        <f t="shared" si="10"/>
        <v>0</v>
      </c>
      <c r="K142" s="140" t="s">
        <v>3</v>
      </c>
      <c r="L142" s="33"/>
      <c r="M142" s="145" t="s">
        <v>3</v>
      </c>
      <c r="N142" s="146" t="s">
        <v>42</v>
      </c>
      <c r="O142" s="53"/>
      <c r="P142" s="147">
        <f t="shared" si="11"/>
        <v>0</v>
      </c>
      <c r="Q142" s="147">
        <v>0</v>
      </c>
      <c r="R142" s="147">
        <f t="shared" si="12"/>
        <v>0</v>
      </c>
      <c r="S142" s="147">
        <v>0</v>
      </c>
      <c r="T142" s="148">
        <f t="shared" si="13"/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164</v>
      </c>
      <c r="AT142" s="149" t="s">
        <v>159</v>
      </c>
      <c r="AU142" s="149" t="s">
        <v>78</v>
      </c>
      <c r="AY142" s="17" t="s">
        <v>157</v>
      </c>
      <c r="BE142" s="150">
        <f t="shared" si="14"/>
        <v>0</v>
      </c>
      <c r="BF142" s="150">
        <f t="shared" si="15"/>
        <v>0</v>
      </c>
      <c r="BG142" s="150">
        <f t="shared" si="16"/>
        <v>0</v>
      </c>
      <c r="BH142" s="150">
        <f t="shared" si="17"/>
        <v>0</v>
      </c>
      <c r="BI142" s="150">
        <f t="shared" si="18"/>
        <v>0</v>
      </c>
      <c r="BJ142" s="17" t="s">
        <v>92</v>
      </c>
      <c r="BK142" s="150">
        <f t="shared" si="19"/>
        <v>0</v>
      </c>
      <c r="BL142" s="17" t="s">
        <v>164</v>
      </c>
      <c r="BM142" s="149" t="s">
        <v>492</v>
      </c>
    </row>
    <row r="143" spans="1:65" s="2" customFormat="1" ht="33.75" x14ac:dyDescent="0.2">
      <c r="A143" s="14"/>
      <c r="B143" s="164"/>
      <c r="C143" s="14"/>
      <c r="D143" s="157" t="s">
        <v>168</v>
      </c>
      <c r="E143" s="165" t="s">
        <v>3</v>
      </c>
      <c r="F143" s="198" t="s">
        <v>3056</v>
      </c>
      <c r="G143" s="14"/>
      <c r="H143" s="167"/>
      <c r="I143" s="168"/>
      <c r="J143" s="14"/>
      <c r="K143" s="14"/>
      <c r="L143" s="33"/>
      <c r="M143" s="145"/>
      <c r="N143" s="146"/>
      <c r="O143" s="53"/>
      <c r="P143" s="147"/>
      <c r="Q143" s="147"/>
      <c r="R143" s="147"/>
      <c r="S143" s="147"/>
      <c r="T143" s="148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/>
      <c r="AT143" s="149"/>
      <c r="AU143" s="149"/>
      <c r="AY143" s="17"/>
      <c r="BE143" s="150"/>
      <c r="BF143" s="150"/>
      <c r="BG143" s="150"/>
      <c r="BH143" s="150"/>
      <c r="BI143" s="150"/>
      <c r="BJ143" s="17"/>
      <c r="BK143" s="150"/>
      <c r="BL143" s="17"/>
      <c r="BM143" s="149"/>
    </row>
    <row r="144" spans="1:65" s="2" customFormat="1" ht="12" x14ac:dyDescent="0.2">
      <c r="A144" s="32"/>
      <c r="B144" s="137"/>
      <c r="C144" s="138" t="s">
        <v>328</v>
      </c>
      <c r="D144" s="138" t="s">
        <v>159</v>
      </c>
      <c r="E144" s="139" t="s">
        <v>2378</v>
      </c>
      <c r="F144" s="140" t="s">
        <v>2379</v>
      </c>
      <c r="G144" s="141" t="s">
        <v>231</v>
      </c>
      <c r="H144" s="142">
        <v>280</v>
      </c>
      <c r="I144" s="143"/>
      <c r="J144" s="144">
        <f t="shared" si="10"/>
        <v>0</v>
      </c>
      <c r="K144" s="140" t="s">
        <v>3</v>
      </c>
      <c r="L144" s="33"/>
      <c r="M144" s="145" t="s">
        <v>3</v>
      </c>
      <c r="N144" s="146" t="s">
        <v>42</v>
      </c>
      <c r="O144" s="53"/>
      <c r="P144" s="147">
        <f t="shared" si="11"/>
        <v>0</v>
      </c>
      <c r="Q144" s="147">
        <v>0</v>
      </c>
      <c r="R144" s="147">
        <f t="shared" si="12"/>
        <v>0</v>
      </c>
      <c r="S144" s="147">
        <v>0</v>
      </c>
      <c r="T144" s="148">
        <f t="shared" si="13"/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164</v>
      </c>
      <c r="AT144" s="149" t="s">
        <v>159</v>
      </c>
      <c r="AU144" s="149" t="s">
        <v>78</v>
      </c>
      <c r="AY144" s="17" t="s">
        <v>157</v>
      </c>
      <c r="BE144" s="150">
        <f t="shared" si="14"/>
        <v>0</v>
      </c>
      <c r="BF144" s="150">
        <f t="shared" si="15"/>
        <v>0</v>
      </c>
      <c r="BG144" s="150">
        <f t="shared" si="16"/>
        <v>0</v>
      </c>
      <c r="BH144" s="150">
        <f t="shared" si="17"/>
        <v>0</v>
      </c>
      <c r="BI144" s="150">
        <f t="shared" si="18"/>
        <v>0</v>
      </c>
      <c r="BJ144" s="17" t="s">
        <v>92</v>
      </c>
      <c r="BK144" s="150">
        <f t="shared" si="19"/>
        <v>0</v>
      </c>
      <c r="BL144" s="17" t="s">
        <v>164</v>
      </c>
      <c r="BM144" s="149" t="s">
        <v>504</v>
      </c>
    </row>
    <row r="145" spans="1:65" s="2" customFormat="1" ht="33.75" x14ac:dyDescent="0.2">
      <c r="A145" s="14"/>
      <c r="B145" s="164"/>
      <c r="C145" s="14"/>
      <c r="D145" s="157" t="s">
        <v>168</v>
      </c>
      <c r="E145" s="165" t="s">
        <v>3</v>
      </c>
      <c r="F145" s="198" t="s">
        <v>3056</v>
      </c>
      <c r="G145" s="14"/>
      <c r="H145" s="167"/>
      <c r="I145" s="168"/>
      <c r="J145" s="14"/>
      <c r="K145" s="14"/>
      <c r="L145" s="33"/>
      <c r="M145" s="145"/>
      <c r="N145" s="146"/>
      <c r="O145" s="53"/>
      <c r="P145" s="147"/>
      <c r="Q145" s="147"/>
      <c r="R145" s="147"/>
      <c r="S145" s="147"/>
      <c r="T145" s="148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R145" s="149"/>
      <c r="AT145" s="149"/>
      <c r="AU145" s="149"/>
      <c r="AY145" s="17"/>
      <c r="BE145" s="150"/>
      <c r="BF145" s="150"/>
      <c r="BG145" s="150"/>
      <c r="BH145" s="150"/>
      <c r="BI145" s="150"/>
      <c r="BJ145" s="17"/>
      <c r="BK145" s="150"/>
      <c r="BL145" s="17"/>
      <c r="BM145" s="149"/>
    </row>
    <row r="146" spans="1:65" s="12" customFormat="1" ht="15" x14ac:dyDescent="0.2">
      <c r="B146" s="124"/>
      <c r="D146" s="125" t="s">
        <v>69</v>
      </c>
      <c r="E146" s="126" t="s">
        <v>1557</v>
      </c>
      <c r="F146" s="126" t="s">
        <v>2380</v>
      </c>
      <c r="I146" s="127"/>
      <c r="J146" s="128">
        <f>BK146</f>
        <v>0</v>
      </c>
      <c r="L146" s="124"/>
      <c r="M146" s="129"/>
      <c r="N146" s="130"/>
      <c r="O146" s="130"/>
      <c r="P146" s="131">
        <f>SUM(P147:P151)</f>
        <v>0</v>
      </c>
      <c r="Q146" s="130"/>
      <c r="R146" s="131">
        <f>SUM(R147:R151)</f>
        <v>0</v>
      </c>
      <c r="S146" s="130"/>
      <c r="T146" s="132">
        <f>SUM(T147:T151)</f>
        <v>0</v>
      </c>
      <c r="AR146" s="125" t="s">
        <v>78</v>
      </c>
      <c r="AT146" s="133" t="s">
        <v>69</v>
      </c>
      <c r="AU146" s="133" t="s">
        <v>70</v>
      </c>
      <c r="AY146" s="125" t="s">
        <v>157</v>
      </c>
      <c r="BK146" s="134">
        <f>SUM(BK147:BK151)</f>
        <v>0</v>
      </c>
    </row>
    <row r="147" spans="1:65" s="2" customFormat="1" ht="12" x14ac:dyDescent="0.2">
      <c r="A147" s="32"/>
      <c r="B147" s="137"/>
      <c r="C147" s="138" t="s">
        <v>334</v>
      </c>
      <c r="D147" s="138" t="s">
        <v>159</v>
      </c>
      <c r="E147" s="139" t="s">
        <v>2381</v>
      </c>
      <c r="F147" s="140" t="s">
        <v>2382</v>
      </c>
      <c r="G147" s="141" t="s">
        <v>231</v>
      </c>
      <c r="H147" s="142">
        <v>80</v>
      </c>
      <c r="I147" s="143"/>
      <c r="J147" s="144">
        <f>ROUND(I147*H147,2)</f>
        <v>0</v>
      </c>
      <c r="K147" s="140" t="s">
        <v>3</v>
      </c>
      <c r="L147" s="33"/>
      <c r="M147" s="145" t="s">
        <v>3</v>
      </c>
      <c r="N147" s="146" t="s">
        <v>42</v>
      </c>
      <c r="O147" s="53"/>
      <c r="P147" s="147">
        <f>O147*H147</f>
        <v>0</v>
      </c>
      <c r="Q147" s="147">
        <v>0</v>
      </c>
      <c r="R147" s="147">
        <f>Q147*H147</f>
        <v>0</v>
      </c>
      <c r="S147" s="147">
        <v>0</v>
      </c>
      <c r="T147" s="148">
        <f>S147*H147</f>
        <v>0</v>
      </c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R147" s="149" t="s">
        <v>164</v>
      </c>
      <c r="AT147" s="149" t="s">
        <v>159</v>
      </c>
      <c r="AU147" s="149" t="s">
        <v>78</v>
      </c>
      <c r="AY147" s="17" t="s">
        <v>157</v>
      </c>
      <c r="BE147" s="150">
        <f>IF(N147="základní",J147,0)</f>
        <v>0</v>
      </c>
      <c r="BF147" s="150">
        <f>IF(N147="snížená",J147,0)</f>
        <v>0</v>
      </c>
      <c r="BG147" s="150">
        <f>IF(N147="zákl. přenesená",J147,0)</f>
        <v>0</v>
      </c>
      <c r="BH147" s="150">
        <f>IF(N147="sníž. přenesená",J147,0)</f>
        <v>0</v>
      </c>
      <c r="BI147" s="150">
        <f>IF(N147="nulová",J147,0)</f>
        <v>0</v>
      </c>
      <c r="BJ147" s="17" t="s">
        <v>92</v>
      </c>
      <c r="BK147" s="150">
        <f>ROUND(I147*H147,2)</f>
        <v>0</v>
      </c>
      <c r="BL147" s="17" t="s">
        <v>164</v>
      </c>
      <c r="BM147" s="149" t="s">
        <v>516</v>
      </c>
    </row>
    <row r="148" spans="1:65" s="2" customFormat="1" ht="56.25" x14ac:dyDescent="0.2">
      <c r="A148" s="14"/>
      <c r="B148" s="164"/>
      <c r="C148" s="14"/>
      <c r="D148" s="157" t="s">
        <v>168</v>
      </c>
      <c r="E148" s="165" t="s">
        <v>3</v>
      </c>
      <c r="F148" s="198" t="s">
        <v>3057</v>
      </c>
      <c r="G148" s="14"/>
      <c r="H148" s="167"/>
      <c r="I148" s="168"/>
      <c r="J148" s="14"/>
      <c r="K148" s="14"/>
      <c r="L148" s="33"/>
      <c r="M148" s="145"/>
      <c r="N148" s="146"/>
      <c r="O148" s="53"/>
      <c r="P148" s="147"/>
      <c r="Q148" s="147"/>
      <c r="R148" s="147"/>
      <c r="S148" s="147"/>
      <c r="T148" s="148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/>
      <c r="AT148" s="149"/>
      <c r="AU148" s="149"/>
      <c r="AY148" s="17"/>
      <c r="BE148" s="150"/>
      <c r="BF148" s="150"/>
      <c r="BG148" s="150"/>
      <c r="BH148" s="150"/>
      <c r="BI148" s="150"/>
      <c r="BJ148" s="17"/>
      <c r="BK148" s="150"/>
      <c r="BL148" s="17"/>
      <c r="BM148" s="149"/>
    </row>
    <row r="149" spans="1:65" s="2" customFormat="1" ht="12" x14ac:dyDescent="0.2">
      <c r="A149" s="32"/>
      <c r="B149" s="137"/>
      <c r="C149" s="138" t="s">
        <v>338</v>
      </c>
      <c r="D149" s="138" t="s">
        <v>159</v>
      </c>
      <c r="E149" s="139" t="s">
        <v>2383</v>
      </c>
      <c r="F149" s="140" t="s">
        <v>2384</v>
      </c>
      <c r="G149" s="141" t="s">
        <v>231</v>
      </c>
      <c r="H149" s="142">
        <v>360</v>
      </c>
      <c r="I149" s="143"/>
      <c r="J149" s="144">
        <f>ROUND(I149*H149,2)</f>
        <v>0</v>
      </c>
      <c r="K149" s="140" t="s">
        <v>3</v>
      </c>
      <c r="L149" s="33"/>
      <c r="M149" s="145" t="s">
        <v>3</v>
      </c>
      <c r="N149" s="146" t="s">
        <v>42</v>
      </c>
      <c r="O149" s="53"/>
      <c r="P149" s="147">
        <f>O149*H149</f>
        <v>0</v>
      </c>
      <c r="Q149" s="147">
        <v>0</v>
      </c>
      <c r="R149" s="147">
        <f>Q149*H149</f>
        <v>0</v>
      </c>
      <c r="S149" s="147">
        <v>0</v>
      </c>
      <c r="T149" s="148">
        <f>S149*H149</f>
        <v>0</v>
      </c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R149" s="149" t="s">
        <v>164</v>
      </c>
      <c r="AT149" s="149" t="s">
        <v>159</v>
      </c>
      <c r="AU149" s="149" t="s">
        <v>78</v>
      </c>
      <c r="AY149" s="17" t="s">
        <v>157</v>
      </c>
      <c r="BE149" s="150">
        <f>IF(N149="základní",J149,0)</f>
        <v>0</v>
      </c>
      <c r="BF149" s="150">
        <f>IF(N149="snížená",J149,0)</f>
        <v>0</v>
      </c>
      <c r="BG149" s="150">
        <f>IF(N149="zákl. přenesená",J149,0)</f>
        <v>0</v>
      </c>
      <c r="BH149" s="150">
        <f>IF(N149="sníž. přenesená",J149,0)</f>
        <v>0</v>
      </c>
      <c r="BI149" s="150">
        <f>IF(N149="nulová",J149,0)</f>
        <v>0</v>
      </c>
      <c r="BJ149" s="17" t="s">
        <v>92</v>
      </c>
      <c r="BK149" s="150">
        <f>ROUND(I149*H149,2)</f>
        <v>0</v>
      </c>
      <c r="BL149" s="17" t="s">
        <v>164</v>
      </c>
      <c r="BM149" s="149" t="s">
        <v>526</v>
      </c>
    </row>
    <row r="150" spans="1:65" s="2" customFormat="1" ht="56.25" x14ac:dyDescent="0.2">
      <c r="A150" s="14"/>
      <c r="B150" s="164"/>
      <c r="C150" s="14"/>
      <c r="D150" s="157" t="s">
        <v>168</v>
      </c>
      <c r="E150" s="165" t="s">
        <v>3</v>
      </c>
      <c r="F150" s="198" t="s">
        <v>3057</v>
      </c>
      <c r="G150" s="14"/>
      <c r="H150" s="167"/>
      <c r="I150" s="168"/>
      <c r="J150" s="14"/>
      <c r="K150" s="14"/>
      <c r="L150" s="33"/>
      <c r="M150" s="145"/>
      <c r="N150" s="146"/>
      <c r="O150" s="53"/>
      <c r="P150" s="147"/>
      <c r="Q150" s="147"/>
      <c r="R150" s="147"/>
      <c r="S150" s="147"/>
      <c r="T150" s="148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/>
      <c r="AT150" s="149"/>
      <c r="AU150" s="149"/>
      <c r="AY150" s="17"/>
      <c r="BE150" s="150"/>
      <c r="BF150" s="150"/>
      <c r="BG150" s="150"/>
      <c r="BH150" s="150"/>
      <c r="BI150" s="150"/>
      <c r="BJ150" s="17"/>
      <c r="BK150" s="150"/>
      <c r="BL150" s="17"/>
      <c r="BM150" s="149"/>
    </row>
    <row r="151" spans="1:65" s="2" customFormat="1" ht="12" x14ac:dyDescent="0.2">
      <c r="A151" s="32"/>
      <c r="B151" s="137"/>
      <c r="C151" s="138" t="s">
        <v>344</v>
      </c>
      <c r="D151" s="138" t="s">
        <v>159</v>
      </c>
      <c r="E151" s="139" t="s">
        <v>2385</v>
      </c>
      <c r="F151" s="140" t="s">
        <v>2386</v>
      </c>
      <c r="G151" s="141" t="s">
        <v>231</v>
      </c>
      <c r="H151" s="142">
        <v>20</v>
      </c>
      <c r="I151" s="143"/>
      <c r="J151" s="144">
        <f>ROUND(I151*H151,2)</f>
        <v>0</v>
      </c>
      <c r="K151" s="140" t="s">
        <v>3</v>
      </c>
      <c r="L151" s="33"/>
      <c r="M151" s="145" t="s">
        <v>3</v>
      </c>
      <c r="N151" s="146" t="s">
        <v>42</v>
      </c>
      <c r="O151" s="53"/>
      <c r="P151" s="147">
        <f>O151*H151</f>
        <v>0</v>
      </c>
      <c r="Q151" s="147">
        <v>0</v>
      </c>
      <c r="R151" s="147">
        <f>Q151*H151</f>
        <v>0</v>
      </c>
      <c r="S151" s="147">
        <v>0</v>
      </c>
      <c r="T151" s="148">
        <f>S151*H151</f>
        <v>0</v>
      </c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R151" s="149" t="s">
        <v>164</v>
      </c>
      <c r="AT151" s="149" t="s">
        <v>159</v>
      </c>
      <c r="AU151" s="149" t="s">
        <v>78</v>
      </c>
      <c r="AY151" s="17" t="s">
        <v>157</v>
      </c>
      <c r="BE151" s="150">
        <f>IF(N151="základní",J151,0)</f>
        <v>0</v>
      </c>
      <c r="BF151" s="150">
        <f>IF(N151="snížená",J151,0)</f>
        <v>0</v>
      </c>
      <c r="BG151" s="150">
        <f>IF(N151="zákl. přenesená",J151,0)</f>
        <v>0</v>
      </c>
      <c r="BH151" s="150">
        <f>IF(N151="sníž. přenesená",J151,0)</f>
        <v>0</v>
      </c>
      <c r="BI151" s="150">
        <f>IF(N151="nulová",J151,0)</f>
        <v>0</v>
      </c>
      <c r="BJ151" s="17" t="s">
        <v>92</v>
      </c>
      <c r="BK151" s="150">
        <f>ROUND(I151*H151,2)</f>
        <v>0</v>
      </c>
      <c r="BL151" s="17" t="s">
        <v>164</v>
      </c>
      <c r="BM151" s="149" t="s">
        <v>537</v>
      </c>
    </row>
    <row r="152" spans="1:65" s="2" customFormat="1" ht="56.25" x14ac:dyDescent="0.2">
      <c r="A152" s="14"/>
      <c r="B152" s="164"/>
      <c r="C152" s="14"/>
      <c r="D152" s="157" t="s">
        <v>168</v>
      </c>
      <c r="E152" s="165" t="s">
        <v>3</v>
      </c>
      <c r="F152" s="198" t="s">
        <v>3057</v>
      </c>
      <c r="G152" s="14"/>
      <c r="H152" s="167"/>
      <c r="I152" s="168"/>
      <c r="J152" s="14"/>
      <c r="K152" s="14"/>
      <c r="L152" s="33"/>
      <c r="M152" s="145"/>
      <c r="N152" s="146"/>
      <c r="O152" s="53"/>
      <c r="P152" s="147"/>
      <c r="Q152" s="147"/>
      <c r="R152" s="147"/>
      <c r="S152" s="147"/>
      <c r="T152" s="148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/>
      <c r="AT152" s="149"/>
      <c r="AU152" s="149"/>
      <c r="AY152" s="17"/>
      <c r="BE152" s="150"/>
      <c r="BF152" s="150"/>
      <c r="BG152" s="150"/>
      <c r="BH152" s="150"/>
      <c r="BI152" s="150"/>
      <c r="BJ152" s="17"/>
      <c r="BK152" s="150"/>
      <c r="BL152" s="17"/>
      <c r="BM152" s="149"/>
    </row>
    <row r="153" spans="1:65" s="12" customFormat="1" ht="15" x14ac:dyDescent="0.2">
      <c r="B153" s="124"/>
      <c r="D153" s="125" t="s">
        <v>69</v>
      </c>
      <c r="E153" s="126" t="s">
        <v>1590</v>
      </c>
      <c r="F153" s="126" t="s">
        <v>2387</v>
      </c>
      <c r="I153" s="127"/>
      <c r="J153" s="128">
        <f>BK153</f>
        <v>0</v>
      </c>
      <c r="L153" s="124"/>
      <c r="M153" s="129"/>
      <c r="N153" s="130"/>
      <c r="O153" s="130"/>
      <c r="P153" s="131">
        <f>SUM(P154:P162)</f>
        <v>0</v>
      </c>
      <c r="Q153" s="130"/>
      <c r="R153" s="131">
        <f>SUM(R154:R162)</f>
        <v>0</v>
      </c>
      <c r="S153" s="130"/>
      <c r="T153" s="132">
        <f>SUM(T154:T162)</f>
        <v>0</v>
      </c>
      <c r="AR153" s="125" t="s">
        <v>78</v>
      </c>
      <c r="AT153" s="133" t="s">
        <v>69</v>
      </c>
      <c r="AU153" s="133" t="s">
        <v>70</v>
      </c>
      <c r="AY153" s="125" t="s">
        <v>157</v>
      </c>
      <c r="BK153" s="134">
        <f>SUM(BK154:BK162)</f>
        <v>0</v>
      </c>
    </row>
    <row r="154" spans="1:65" s="2" customFormat="1" ht="24" x14ac:dyDescent="0.2">
      <c r="A154" s="32"/>
      <c r="B154" s="137"/>
      <c r="C154" s="138" t="s">
        <v>349</v>
      </c>
      <c r="D154" s="138" t="s">
        <v>159</v>
      </c>
      <c r="E154" s="139" t="s">
        <v>2388</v>
      </c>
      <c r="F154" s="140" t="s">
        <v>2389</v>
      </c>
      <c r="G154" s="141" t="s">
        <v>231</v>
      </c>
      <c r="H154" s="142">
        <v>120</v>
      </c>
      <c r="I154" s="143"/>
      <c r="J154" s="144">
        <f>ROUND(I154*H154,2)</f>
        <v>0</v>
      </c>
      <c r="K154" s="140" t="s">
        <v>3</v>
      </c>
      <c r="L154" s="33"/>
      <c r="M154" s="145" t="s">
        <v>3</v>
      </c>
      <c r="N154" s="146" t="s">
        <v>42</v>
      </c>
      <c r="O154" s="53"/>
      <c r="P154" s="147">
        <f>O154*H154</f>
        <v>0</v>
      </c>
      <c r="Q154" s="147">
        <v>0</v>
      </c>
      <c r="R154" s="147">
        <f>Q154*H154</f>
        <v>0</v>
      </c>
      <c r="S154" s="147">
        <v>0</v>
      </c>
      <c r="T154" s="148">
        <f>S154*H154</f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164</v>
      </c>
      <c r="AT154" s="149" t="s">
        <v>159</v>
      </c>
      <c r="AU154" s="149" t="s">
        <v>78</v>
      </c>
      <c r="AY154" s="17" t="s">
        <v>157</v>
      </c>
      <c r="BE154" s="150">
        <f>IF(N154="základní",J154,0)</f>
        <v>0</v>
      </c>
      <c r="BF154" s="150">
        <f>IF(N154="snížená",J154,0)</f>
        <v>0</v>
      </c>
      <c r="BG154" s="150">
        <f>IF(N154="zákl. přenesená",J154,0)</f>
        <v>0</v>
      </c>
      <c r="BH154" s="150">
        <f>IF(N154="sníž. přenesená",J154,0)</f>
        <v>0</v>
      </c>
      <c r="BI154" s="150">
        <f>IF(N154="nulová",J154,0)</f>
        <v>0</v>
      </c>
      <c r="BJ154" s="17" t="s">
        <v>92</v>
      </c>
      <c r="BK154" s="150">
        <f>ROUND(I154*H154,2)</f>
        <v>0</v>
      </c>
      <c r="BL154" s="17" t="s">
        <v>164</v>
      </c>
      <c r="BM154" s="149" t="s">
        <v>414</v>
      </c>
    </row>
    <row r="155" spans="1:65" s="2" customFormat="1" ht="33.75" x14ac:dyDescent="0.2">
      <c r="A155" s="14"/>
      <c r="B155" s="164"/>
      <c r="C155" s="14"/>
      <c r="D155" s="157" t="s">
        <v>168</v>
      </c>
      <c r="E155" s="165" t="s">
        <v>3</v>
      </c>
      <c r="F155" s="198" t="s">
        <v>3067</v>
      </c>
      <c r="G155" s="14"/>
      <c r="H155" s="167"/>
      <c r="I155" s="168"/>
      <c r="J155" s="14"/>
      <c r="K155" s="14"/>
      <c r="L155" s="33"/>
      <c r="M155" s="145"/>
      <c r="N155" s="146"/>
      <c r="O155" s="53"/>
      <c r="P155" s="147"/>
      <c r="Q155" s="147"/>
      <c r="R155" s="147"/>
      <c r="S155" s="147"/>
      <c r="T155" s="148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/>
      <c r="AT155" s="149"/>
      <c r="AU155" s="149"/>
      <c r="AY155" s="17"/>
      <c r="BE155" s="150"/>
      <c r="BF155" s="150"/>
      <c r="BG155" s="150"/>
      <c r="BH155" s="150"/>
      <c r="BI155" s="150"/>
      <c r="BJ155" s="17"/>
      <c r="BK155" s="150"/>
      <c r="BL155" s="17"/>
      <c r="BM155" s="149"/>
    </row>
    <row r="156" spans="1:65" s="2" customFormat="1" ht="24" x14ac:dyDescent="0.2">
      <c r="A156" s="32"/>
      <c r="B156" s="137"/>
      <c r="C156" s="138" t="s">
        <v>356</v>
      </c>
      <c r="D156" s="138" t="s">
        <v>159</v>
      </c>
      <c r="E156" s="139" t="s">
        <v>2390</v>
      </c>
      <c r="F156" s="140" t="s">
        <v>2391</v>
      </c>
      <c r="G156" s="141" t="s">
        <v>231</v>
      </c>
      <c r="H156" s="142">
        <v>70</v>
      </c>
      <c r="I156" s="143"/>
      <c r="J156" s="144">
        <f>ROUND(I156*H156,2)</f>
        <v>0</v>
      </c>
      <c r="K156" s="140" t="s">
        <v>3</v>
      </c>
      <c r="L156" s="33"/>
      <c r="M156" s="145" t="s">
        <v>3</v>
      </c>
      <c r="N156" s="146" t="s">
        <v>42</v>
      </c>
      <c r="O156" s="53"/>
      <c r="P156" s="147">
        <f>O156*H156</f>
        <v>0</v>
      </c>
      <c r="Q156" s="147">
        <v>0</v>
      </c>
      <c r="R156" s="147">
        <f>Q156*H156</f>
        <v>0</v>
      </c>
      <c r="S156" s="147">
        <v>0</v>
      </c>
      <c r="T156" s="148">
        <f>S156*H156</f>
        <v>0</v>
      </c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R156" s="149" t="s">
        <v>164</v>
      </c>
      <c r="AT156" s="149" t="s">
        <v>159</v>
      </c>
      <c r="AU156" s="149" t="s">
        <v>78</v>
      </c>
      <c r="AY156" s="17" t="s">
        <v>157</v>
      </c>
      <c r="BE156" s="150">
        <f>IF(N156="základní",J156,0)</f>
        <v>0</v>
      </c>
      <c r="BF156" s="150">
        <f>IF(N156="snížená",J156,0)</f>
        <v>0</v>
      </c>
      <c r="BG156" s="150">
        <f>IF(N156="zákl. přenesená",J156,0)</f>
        <v>0</v>
      </c>
      <c r="BH156" s="150">
        <f>IF(N156="sníž. přenesená",J156,0)</f>
        <v>0</v>
      </c>
      <c r="BI156" s="150">
        <f>IF(N156="nulová",J156,0)</f>
        <v>0</v>
      </c>
      <c r="BJ156" s="17" t="s">
        <v>92</v>
      </c>
      <c r="BK156" s="150">
        <f>ROUND(I156*H156,2)</f>
        <v>0</v>
      </c>
      <c r="BL156" s="17" t="s">
        <v>164</v>
      </c>
      <c r="BM156" s="149" t="s">
        <v>560</v>
      </c>
    </row>
    <row r="157" spans="1:65" s="2" customFormat="1" ht="33.75" x14ac:dyDescent="0.2">
      <c r="A157" s="14"/>
      <c r="B157" s="164"/>
      <c r="C157" s="14"/>
      <c r="D157" s="157" t="s">
        <v>168</v>
      </c>
      <c r="E157" s="165" t="s">
        <v>3</v>
      </c>
      <c r="F157" s="198" t="s">
        <v>3067</v>
      </c>
      <c r="G157" s="14"/>
      <c r="H157" s="167"/>
      <c r="I157" s="168"/>
      <c r="J157" s="14"/>
      <c r="K157" s="14"/>
      <c r="L157" s="33"/>
      <c r="M157" s="145"/>
      <c r="N157" s="146"/>
      <c r="O157" s="53"/>
      <c r="P157" s="147"/>
      <c r="Q157" s="147"/>
      <c r="R157" s="147"/>
      <c r="S157" s="147"/>
      <c r="T157" s="148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R157" s="149"/>
      <c r="AT157" s="149"/>
      <c r="AU157" s="149"/>
      <c r="AY157" s="17"/>
      <c r="BE157" s="150"/>
      <c r="BF157" s="150"/>
      <c r="BG157" s="150"/>
      <c r="BH157" s="150"/>
      <c r="BI157" s="150"/>
      <c r="BJ157" s="17"/>
      <c r="BK157" s="150"/>
      <c r="BL157" s="17"/>
      <c r="BM157" s="149"/>
    </row>
    <row r="158" spans="1:65" s="2" customFormat="1" ht="12" x14ac:dyDescent="0.2">
      <c r="A158" s="32"/>
      <c r="B158" s="137"/>
      <c r="C158" s="138" t="s">
        <v>362</v>
      </c>
      <c r="D158" s="138" t="s">
        <v>159</v>
      </c>
      <c r="E158" s="139" t="s">
        <v>2392</v>
      </c>
      <c r="F158" s="140" t="s">
        <v>2393</v>
      </c>
      <c r="G158" s="141" t="s">
        <v>231</v>
      </c>
      <c r="H158" s="142">
        <v>30</v>
      </c>
      <c r="I158" s="143"/>
      <c r="J158" s="144">
        <f>ROUND(I158*H158,2)</f>
        <v>0</v>
      </c>
      <c r="K158" s="140" t="s">
        <v>3</v>
      </c>
      <c r="L158" s="33"/>
      <c r="M158" s="145" t="s">
        <v>3</v>
      </c>
      <c r="N158" s="146" t="s">
        <v>42</v>
      </c>
      <c r="O158" s="53"/>
      <c r="P158" s="147">
        <f>O158*H158</f>
        <v>0</v>
      </c>
      <c r="Q158" s="147">
        <v>0</v>
      </c>
      <c r="R158" s="147">
        <f>Q158*H158</f>
        <v>0</v>
      </c>
      <c r="S158" s="147">
        <v>0</v>
      </c>
      <c r="T158" s="148">
        <f>S158*H158</f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164</v>
      </c>
      <c r="AT158" s="149" t="s">
        <v>159</v>
      </c>
      <c r="AU158" s="149" t="s">
        <v>78</v>
      </c>
      <c r="AY158" s="17" t="s">
        <v>157</v>
      </c>
      <c r="BE158" s="150">
        <f>IF(N158="základní",J158,0)</f>
        <v>0</v>
      </c>
      <c r="BF158" s="150">
        <f>IF(N158="snížená",J158,0)</f>
        <v>0</v>
      </c>
      <c r="BG158" s="150">
        <f>IF(N158="zákl. přenesená",J158,0)</f>
        <v>0</v>
      </c>
      <c r="BH158" s="150">
        <f>IF(N158="sníž. přenesená",J158,0)</f>
        <v>0</v>
      </c>
      <c r="BI158" s="150">
        <f>IF(N158="nulová",J158,0)</f>
        <v>0</v>
      </c>
      <c r="BJ158" s="17" t="s">
        <v>92</v>
      </c>
      <c r="BK158" s="150">
        <f>ROUND(I158*H158,2)</f>
        <v>0</v>
      </c>
      <c r="BL158" s="17" t="s">
        <v>164</v>
      </c>
      <c r="BM158" s="149" t="s">
        <v>572</v>
      </c>
    </row>
    <row r="159" spans="1:65" s="2" customFormat="1" ht="33.75" x14ac:dyDescent="0.2">
      <c r="A159" s="14"/>
      <c r="B159" s="164"/>
      <c r="C159" s="14"/>
      <c r="D159" s="157" t="s">
        <v>168</v>
      </c>
      <c r="E159" s="165" t="s">
        <v>3</v>
      </c>
      <c r="F159" s="198" t="s">
        <v>3067</v>
      </c>
      <c r="G159" s="14"/>
      <c r="H159" s="167"/>
      <c r="I159" s="168"/>
      <c r="J159" s="14"/>
      <c r="K159" s="14"/>
      <c r="L159" s="33"/>
      <c r="M159" s="145"/>
      <c r="N159" s="146"/>
      <c r="O159" s="53"/>
      <c r="P159" s="147"/>
      <c r="Q159" s="147"/>
      <c r="R159" s="147"/>
      <c r="S159" s="147"/>
      <c r="T159" s="148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R159" s="149"/>
      <c r="AT159" s="149"/>
      <c r="AU159" s="149"/>
      <c r="AY159" s="17"/>
      <c r="BE159" s="150"/>
      <c r="BF159" s="150"/>
      <c r="BG159" s="150"/>
      <c r="BH159" s="150"/>
      <c r="BI159" s="150"/>
      <c r="BJ159" s="17"/>
      <c r="BK159" s="150"/>
      <c r="BL159" s="17"/>
      <c r="BM159" s="149"/>
    </row>
    <row r="160" spans="1:65" s="2" customFormat="1" ht="24" x14ac:dyDescent="0.2">
      <c r="A160" s="32"/>
      <c r="B160" s="137"/>
      <c r="C160" s="138" t="s">
        <v>368</v>
      </c>
      <c r="D160" s="138" t="s">
        <v>159</v>
      </c>
      <c r="E160" s="139" t="s">
        <v>2394</v>
      </c>
      <c r="F160" s="140" t="s">
        <v>2395</v>
      </c>
      <c r="G160" s="141" t="s">
        <v>231</v>
      </c>
      <c r="H160" s="142">
        <v>80</v>
      </c>
      <c r="I160" s="143"/>
      <c r="J160" s="144">
        <f>ROUND(I160*H160,2)</f>
        <v>0</v>
      </c>
      <c r="K160" s="140" t="s">
        <v>3</v>
      </c>
      <c r="L160" s="33"/>
      <c r="M160" s="145" t="s">
        <v>3</v>
      </c>
      <c r="N160" s="146" t="s">
        <v>42</v>
      </c>
      <c r="O160" s="53"/>
      <c r="P160" s="147">
        <f>O160*H160</f>
        <v>0</v>
      </c>
      <c r="Q160" s="147">
        <v>0</v>
      </c>
      <c r="R160" s="147">
        <f>Q160*H160</f>
        <v>0</v>
      </c>
      <c r="S160" s="147">
        <v>0</v>
      </c>
      <c r="T160" s="148">
        <f>S160*H160</f>
        <v>0</v>
      </c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R160" s="149" t="s">
        <v>164</v>
      </c>
      <c r="AT160" s="149" t="s">
        <v>159</v>
      </c>
      <c r="AU160" s="149" t="s">
        <v>78</v>
      </c>
      <c r="AY160" s="17" t="s">
        <v>157</v>
      </c>
      <c r="BE160" s="150">
        <f>IF(N160="základní",J160,0)</f>
        <v>0</v>
      </c>
      <c r="BF160" s="150">
        <f>IF(N160="snížená",J160,0)</f>
        <v>0</v>
      </c>
      <c r="BG160" s="150">
        <f>IF(N160="zákl. přenesená",J160,0)</f>
        <v>0</v>
      </c>
      <c r="BH160" s="150">
        <f>IF(N160="sníž. přenesená",J160,0)</f>
        <v>0</v>
      </c>
      <c r="BI160" s="150">
        <f>IF(N160="nulová",J160,0)</f>
        <v>0</v>
      </c>
      <c r="BJ160" s="17" t="s">
        <v>92</v>
      </c>
      <c r="BK160" s="150">
        <f>ROUND(I160*H160,2)</f>
        <v>0</v>
      </c>
      <c r="BL160" s="17" t="s">
        <v>164</v>
      </c>
      <c r="BM160" s="149" t="s">
        <v>583</v>
      </c>
    </row>
    <row r="161" spans="1:65" s="2" customFormat="1" ht="45" x14ac:dyDescent="0.2">
      <c r="A161" s="14"/>
      <c r="B161" s="164"/>
      <c r="C161" s="14"/>
      <c r="D161" s="157" t="s">
        <v>168</v>
      </c>
      <c r="E161" s="165" t="s">
        <v>3</v>
      </c>
      <c r="F161" s="198" t="s">
        <v>3058</v>
      </c>
      <c r="G161" s="14"/>
      <c r="H161" s="167"/>
      <c r="I161" s="168"/>
      <c r="J161" s="14"/>
      <c r="K161" s="14"/>
      <c r="L161" s="33"/>
      <c r="M161" s="145"/>
      <c r="N161" s="146"/>
      <c r="O161" s="53"/>
      <c r="P161" s="147"/>
      <c r="Q161" s="147"/>
      <c r="R161" s="147"/>
      <c r="S161" s="147"/>
      <c r="T161" s="148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R161" s="149"/>
      <c r="AT161" s="149"/>
      <c r="AU161" s="149"/>
      <c r="AY161" s="17"/>
      <c r="BE161" s="150"/>
      <c r="BF161" s="150"/>
      <c r="BG161" s="150"/>
      <c r="BH161" s="150"/>
      <c r="BI161" s="150"/>
      <c r="BJ161" s="17"/>
      <c r="BK161" s="150"/>
      <c r="BL161" s="17"/>
      <c r="BM161" s="149"/>
    </row>
    <row r="162" spans="1:65" s="2" customFormat="1" ht="12" x14ac:dyDescent="0.2">
      <c r="A162" s="32"/>
      <c r="B162" s="137"/>
      <c r="C162" s="138" t="s">
        <v>375</v>
      </c>
      <c r="D162" s="138" t="s">
        <v>159</v>
      </c>
      <c r="E162" s="139" t="s">
        <v>2396</v>
      </c>
      <c r="F162" s="140" t="s">
        <v>2397</v>
      </c>
      <c r="G162" s="141" t="s">
        <v>231</v>
      </c>
      <c r="H162" s="142">
        <v>120</v>
      </c>
      <c r="I162" s="143"/>
      <c r="J162" s="144">
        <f>ROUND(I162*H162,2)</f>
        <v>0</v>
      </c>
      <c r="K162" s="140" t="s">
        <v>3</v>
      </c>
      <c r="L162" s="33"/>
      <c r="M162" s="145" t="s">
        <v>3</v>
      </c>
      <c r="N162" s="146" t="s">
        <v>42</v>
      </c>
      <c r="O162" s="53"/>
      <c r="P162" s="147">
        <f>O162*H162</f>
        <v>0</v>
      </c>
      <c r="Q162" s="147">
        <v>0</v>
      </c>
      <c r="R162" s="147">
        <f>Q162*H162</f>
        <v>0</v>
      </c>
      <c r="S162" s="147">
        <v>0</v>
      </c>
      <c r="T162" s="148">
        <f>S162*H162</f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164</v>
      </c>
      <c r="AT162" s="149" t="s">
        <v>159</v>
      </c>
      <c r="AU162" s="149" t="s">
        <v>78</v>
      </c>
      <c r="AY162" s="17" t="s">
        <v>157</v>
      </c>
      <c r="BE162" s="150">
        <f>IF(N162="základní",J162,0)</f>
        <v>0</v>
      </c>
      <c r="BF162" s="150">
        <f>IF(N162="snížená",J162,0)</f>
        <v>0</v>
      </c>
      <c r="BG162" s="150">
        <f>IF(N162="zákl. přenesená",J162,0)</f>
        <v>0</v>
      </c>
      <c r="BH162" s="150">
        <f>IF(N162="sníž. přenesená",J162,0)</f>
        <v>0</v>
      </c>
      <c r="BI162" s="150">
        <f>IF(N162="nulová",J162,0)</f>
        <v>0</v>
      </c>
      <c r="BJ162" s="17" t="s">
        <v>92</v>
      </c>
      <c r="BK162" s="150">
        <f>ROUND(I162*H162,2)</f>
        <v>0</v>
      </c>
      <c r="BL162" s="17" t="s">
        <v>164</v>
      </c>
      <c r="BM162" s="149" t="s">
        <v>596</v>
      </c>
    </row>
    <row r="163" spans="1:65" s="2" customFormat="1" ht="33.75" x14ac:dyDescent="0.2">
      <c r="A163" s="14"/>
      <c r="B163" s="164"/>
      <c r="C163" s="14"/>
      <c r="D163" s="157" t="s">
        <v>168</v>
      </c>
      <c r="E163" s="165" t="s">
        <v>3</v>
      </c>
      <c r="F163" s="198" t="s">
        <v>3059</v>
      </c>
      <c r="G163" s="14"/>
      <c r="H163" s="167"/>
      <c r="I163" s="168"/>
      <c r="J163" s="14"/>
      <c r="K163" s="14"/>
      <c r="L163" s="33"/>
      <c r="M163" s="145"/>
      <c r="N163" s="146"/>
      <c r="O163" s="53"/>
      <c r="P163" s="147"/>
      <c r="Q163" s="147"/>
      <c r="R163" s="147"/>
      <c r="S163" s="147"/>
      <c r="T163" s="148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R163" s="149"/>
      <c r="AT163" s="149"/>
      <c r="AU163" s="149"/>
      <c r="AY163" s="17"/>
      <c r="BE163" s="150"/>
      <c r="BF163" s="150"/>
      <c r="BG163" s="150"/>
      <c r="BH163" s="150"/>
      <c r="BI163" s="150"/>
      <c r="BJ163" s="17"/>
      <c r="BK163" s="150"/>
      <c r="BL163" s="17"/>
      <c r="BM163" s="149"/>
    </row>
    <row r="164" spans="1:65" s="12" customFormat="1" ht="15" x14ac:dyDescent="0.2">
      <c r="B164" s="124"/>
      <c r="D164" s="125" t="s">
        <v>69</v>
      </c>
      <c r="E164" s="126" t="s">
        <v>1721</v>
      </c>
      <c r="F164" s="126" t="s">
        <v>2398</v>
      </c>
      <c r="I164" s="127"/>
      <c r="J164" s="128">
        <f>BK164</f>
        <v>0</v>
      </c>
      <c r="L164" s="124"/>
      <c r="M164" s="129"/>
      <c r="N164" s="130"/>
      <c r="O164" s="130"/>
      <c r="P164" s="131">
        <f>SUM(P165:P203)</f>
        <v>0</v>
      </c>
      <c r="Q164" s="130"/>
      <c r="R164" s="131">
        <f>SUM(R165:R203)</f>
        <v>0</v>
      </c>
      <c r="S164" s="130"/>
      <c r="T164" s="132">
        <f>SUM(T165:T203)</f>
        <v>0</v>
      </c>
      <c r="AR164" s="125" t="s">
        <v>78</v>
      </c>
      <c r="AT164" s="133" t="s">
        <v>69</v>
      </c>
      <c r="AU164" s="133" t="s">
        <v>70</v>
      </c>
      <c r="AY164" s="125" t="s">
        <v>157</v>
      </c>
      <c r="BK164" s="134">
        <f>SUM(BK165:BK203)</f>
        <v>0</v>
      </c>
    </row>
    <row r="165" spans="1:65" s="2" customFormat="1" ht="12" x14ac:dyDescent="0.2">
      <c r="A165" s="32"/>
      <c r="B165" s="137"/>
      <c r="C165" s="138" t="s">
        <v>382</v>
      </c>
      <c r="D165" s="138" t="s">
        <v>159</v>
      </c>
      <c r="E165" s="139" t="s">
        <v>2399</v>
      </c>
      <c r="F165" s="140" t="s">
        <v>2400</v>
      </c>
      <c r="G165" s="141" t="s">
        <v>777</v>
      </c>
      <c r="H165" s="142">
        <v>228</v>
      </c>
      <c r="I165" s="143"/>
      <c r="J165" s="144">
        <f t="shared" ref="J165:J203" si="20">ROUND(I165*H165,2)</f>
        <v>0</v>
      </c>
      <c r="K165" s="140" t="s">
        <v>3</v>
      </c>
      <c r="L165" s="33"/>
      <c r="M165" s="145" t="s">
        <v>3</v>
      </c>
      <c r="N165" s="146" t="s">
        <v>42</v>
      </c>
      <c r="O165" s="53"/>
      <c r="P165" s="147">
        <f t="shared" ref="P165:P203" si="21">O165*H165</f>
        <v>0</v>
      </c>
      <c r="Q165" s="147">
        <v>0</v>
      </c>
      <c r="R165" s="147">
        <f t="shared" ref="R165:R203" si="22">Q165*H165</f>
        <v>0</v>
      </c>
      <c r="S165" s="147">
        <v>0</v>
      </c>
      <c r="T165" s="148">
        <f t="shared" ref="T165:T203" si="23">S165*H165</f>
        <v>0</v>
      </c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R165" s="149" t="s">
        <v>164</v>
      </c>
      <c r="AT165" s="149" t="s">
        <v>159</v>
      </c>
      <c r="AU165" s="149" t="s">
        <v>78</v>
      </c>
      <c r="AY165" s="17" t="s">
        <v>157</v>
      </c>
      <c r="BE165" s="150">
        <f t="shared" ref="BE165:BE203" si="24">IF(N165="základní",J165,0)</f>
        <v>0</v>
      </c>
      <c r="BF165" s="150">
        <f t="shared" ref="BF165:BF203" si="25">IF(N165="snížená",J165,0)</f>
        <v>0</v>
      </c>
      <c r="BG165" s="150">
        <f t="shared" ref="BG165:BG203" si="26">IF(N165="zákl. přenesená",J165,0)</f>
        <v>0</v>
      </c>
      <c r="BH165" s="150">
        <f t="shared" ref="BH165:BH203" si="27">IF(N165="sníž. přenesená",J165,0)</f>
        <v>0</v>
      </c>
      <c r="BI165" s="150">
        <f t="shared" ref="BI165:BI203" si="28">IF(N165="nulová",J165,0)</f>
        <v>0</v>
      </c>
      <c r="BJ165" s="17" t="s">
        <v>92</v>
      </c>
      <c r="BK165" s="150">
        <f t="shared" ref="BK165:BK203" si="29">ROUND(I165*H165,2)</f>
        <v>0</v>
      </c>
      <c r="BL165" s="17" t="s">
        <v>164</v>
      </c>
      <c r="BM165" s="149" t="s">
        <v>607</v>
      </c>
    </row>
    <row r="166" spans="1:65" s="2" customFormat="1" ht="22.5" x14ac:dyDescent="0.2">
      <c r="A166" s="14"/>
      <c r="B166" s="164"/>
      <c r="C166" s="14"/>
      <c r="D166" s="157" t="s">
        <v>168</v>
      </c>
      <c r="E166" s="165" t="s">
        <v>3</v>
      </c>
      <c r="F166" s="198" t="s">
        <v>3060</v>
      </c>
      <c r="G166" s="14"/>
      <c r="H166" s="167"/>
      <c r="I166" s="168"/>
      <c r="J166" s="14"/>
      <c r="K166" s="14"/>
      <c r="L166" s="33"/>
      <c r="M166" s="145"/>
      <c r="N166" s="146"/>
      <c r="O166" s="53"/>
      <c r="P166" s="147"/>
      <c r="Q166" s="147"/>
      <c r="R166" s="147"/>
      <c r="S166" s="147"/>
      <c r="T166" s="148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/>
      <c r="AT166" s="149"/>
      <c r="AU166" s="149"/>
      <c r="AY166" s="17"/>
      <c r="BE166" s="150"/>
      <c r="BF166" s="150"/>
      <c r="BG166" s="150"/>
      <c r="BH166" s="150"/>
      <c r="BI166" s="150"/>
      <c r="BJ166" s="17"/>
      <c r="BK166" s="150"/>
      <c r="BL166" s="17"/>
      <c r="BM166" s="149"/>
    </row>
    <row r="167" spans="1:65" s="2" customFormat="1" ht="24" x14ac:dyDescent="0.2">
      <c r="A167" s="32"/>
      <c r="B167" s="137"/>
      <c r="C167" s="138" t="s">
        <v>387</v>
      </c>
      <c r="D167" s="138" t="s">
        <v>159</v>
      </c>
      <c r="E167" s="139" t="s">
        <v>2401</v>
      </c>
      <c r="F167" s="140" t="s">
        <v>2402</v>
      </c>
      <c r="G167" s="141" t="s">
        <v>777</v>
      </c>
      <c r="H167" s="142">
        <v>30</v>
      </c>
      <c r="I167" s="143"/>
      <c r="J167" s="144">
        <f t="shared" si="20"/>
        <v>0</v>
      </c>
      <c r="K167" s="140" t="s">
        <v>3</v>
      </c>
      <c r="L167" s="33"/>
      <c r="M167" s="145" t="s">
        <v>3</v>
      </c>
      <c r="N167" s="146" t="s">
        <v>42</v>
      </c>
      <c r="O167" s="53"/>
      <c r="P167" s="147">
        <f t="shared" si="21"/>
        <v>0</v>
      </c>
      <c r="Q167" s="147">
        <v>0</v>
      </c>
      <c r="R167" s="147">
        <f t="shared" si="22"/>
        <v>0</v>
      </c>
      <c r="S167" s="147">
        <v>0</v>
      </c>
      <c r="T167" s="148">
        <f t="shared" si="23"/>
        <v>0</v>
      </c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R167" s="149" t="s">
        <v>164</v>
      </c>
      <c r="AT167" s="149" t="s">
        <v>159</v>
      </c>
      <c r="AU167" s="149" t="s">
        <v>78</v>
      </c>
      <c r="AY167" s="17" t="s">
        <v>157</v>
      </c>
      <c r="BE167" s="150">
        <f t="shared" si="24"/>
        <v>0</v>
      </c>
      <c r="BF167" s="150">
        <f t="shared" si="25"/>
        <v>0</v>
      </c>
      <c r="BG167" s="150">
        <f t="shared" si="26"/>
        <v>0</v>
      </c>
      <c r="BH167" s="150">
        <f t="shared" si="27"/>
        <v>0</v>
      </c>
      <c r="BI167" s="150">
        <f t="shared" si="28"/>
        <v>0</v>
      </c>
      <c r="BJ167" s="17" t="s">
        <v>92</v>
      </c>
      <c r="BK167" s="150">
        <f t="shared" si="29"/>
        <v>0</v>
      </c>
      <c r="BL167" s="17" t="s">
        <v>164</v>
      </c>
      <c r="BM167" s="149" t="s">
        <v>617</v>
      </c>
    </row>
    <row r="168" spans="1:65" s="2" customFormat="1" ht="22.5" x14ac:dyDescent="0.2">
      <c r="A168" s="14"/>
      <c r="B168" s="164"/>
      <c r="C168" s="14"/>
      <c r="D168" s="157" t="s">
        <v>168</v>
      </c>
      <c r="E168" s="165" t="s">
        <v>3</v>
      </c>
      <c r="F168" s="198" t="s">
        <v>3060</v>
      </c>
      <c r="G168" s="14"/>
      <c r="H168" s="167"/>
      <c r="I168" s="168"/>
      <c r="J168" s="14"/>
      <c r="K168" s="14"/>
      <c r="L168" s="33"/>
      <c r="M168" s="145"/>
      <c r="N168" s="146"/>
      <c r="O168" s="53"/>
      <c r="P168" s="147"/>
      <c r="Q168" s="147"/>
      <c r="R168" s="147"/>
      <c r="S168" s="147"/>
      <c r="T168" s="148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/>
      <c r="AT168" s="149"/>
      <c r="AU168" s="149"/>
      <c r="AY168" s="17"/>
      <c r="BE168" s="150"/>
      <c r="BF168" s="150"/>
      <c r="BG168" s="150"/>
      <c r="BH168" s="150"/>
      <c r="BI168" s="150"/>
      <c r="BJ168" s="17"/>
      <c r="BK168" s="150"/>
      <c r="BL168" s="17"/>
      <c r="BM168" s="149"/>
    </row>
    <row r="169" spans="1:65" s="2" customFormat="1" ht="12" x14ac:dyDescent="0.2">
      <c r="A169" s="32"/>
      <c r="B169" s="137"/>
      <c r="C169" s="138" t="s">
        <v>392</v>
      </c>
      <c r="D169" s="138" t="s">
        <v>159</v>
      </c>
      <c r="E169" s="139" t="s">
        <v>2403</v>
      </c>
      <c r="F169" s="140" t="s">
        <v>2404</v>
      </c>
      <c r="G169" s="141" t="s">
        <v>777</v>
      </c>
      <c r="H169" s="142">
        <v>22</v>
      </c>
      <c r="I169" s="143"/>
      <c r="J169" s="144">
        <f t="shared" si="20"/>
        <v>0</v>
      </c>
      <c r="K169" s="140" t="s">
        <v>3</v>
      </c>
      <c r="L169" s="33"/>
      <c r="M169" s="145" t="s">
        <v>3</v>
      </c>
      <c r="N169" s="146" t="s">
        <v>42</v>
      </c>
      <c r="O169" s="53"/>
      <c r="P169" s="147">
        <f t="shared" si="21"/>
        <v>0</v>
      </c>
      <c r="Q169" s="147">
        <v>0</v>
      </c>
      <c r="R169" s="147">
        <f t="shared" si="22"/>
        <v>0</v>
      </c>
      <c r="S169" s="147">
        <v>0</v>
      </c>
      <c r="T169" s="148">
        <f t="shared" si="23"/>
        <v>0</v>
      </c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R169" s="149" t="s">
        <v>164</v>
      </c>
      <c r="AT169" s="149" t="s">
        <v>159</v>
      </c>
      <c r="AU169" s="149" t="s">
        <v>78</v>
      </c>
      <c r="AY169" s="17" t="s">
        <v>157</v>
      </c>
      <c r="BE169" s="150">
        <f t="shared" si="24"/>
        <v>0</v>
      </c>
      <c r="BF169" s="150">
        <f t="shared" si="25"/>
        <v>0</v>
      </c>
      <c r="BG169" s="150">
        <f t="shared" si="26"/>
        <v>0</v>
      </c>
      <c r="BH169" s="150">
        <f t="shared" si="27"/>
        <v>0</v>
      </c>
      <c r="BI169" s="150">
        <f t="shared" si="28"/>
        <v>0</v>
      </c>
      <c r="BJ169" s="17" t="s">
        <v>92</v>
      </c>
      <c r="BK169" s="150">
        <f t="shared" si="29"/>
        <v>0</v>
      </c>
      <c r="BL169" s="17" t="s">
        <v>164</v>
      </c>
      <c r="BM169" s="149" t="s">
        <v>629</v>
      </c>
    </row>
    <row r="170" spans="1:65" s="2" customFormat="1" ht="22.5" x14ac:dyDescent="0.2">
      <c r="A170" s="14"/>
      <c r="B170" s="164"/>
      <c r="C170" s="14"/>
      <c r="D170" s="157" t="s">
        <v>168</v>
      </c>
      <c r="E170" s="165" t="s">
        <v>3</v>
      </c>
      <c r="F170" s="198" t="s">
        <v>3060</v>
      </c>
      <c r="G170" s="14"/>
      <c r="H170" s="167"/>
      <c r="I170" s="168"/>
      <c r="J170" s="14"/>
      <c r="K170" s="14"/>
      <c r="L170" s="33"/>
      <c r="M170" s="145"/>
      <c r="N170" s="146"/>
      <c r="O170" s="53"/>
      <c r="P170" s="147"/>
      <c r="Q170" s="147"/>
      <c r="R170" s="147"/>
      <c r="S170" s="147"/>
      <c r="T170" s="148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/>
      <c r="AT170" s="149"/>
      <c r="AU170" s="149"/>
      <c r="AY170" s="17"/>
      <c r="BE170" s="150"/>
      <c r="BF170" s="150"/>
      <c r="BG170" s="150"/>
      <c r="BH170" s="150"/>
      <c r="BI170" s="150"/>
      <c r="BJ170" s="17"/>
      <c r="BK170" s="150"/>
      <c r="BL170" s="17"/>
      <c r="BM170" s="149"/>
    </row>
    <row r="171" spans="1:65" s="2" customFormat="1" ht="24" x14ac:dyDescent="0.2">
      <c r="A171" s="32"/>
      <c r="B171" s="137"/>
      <c r="C171" s="138" t="s">
        <v>397</v>
      </c>
      <c r="D171" s="138" t="s">
        <v>159</v>
      </c>
      <c r="E171" s="139" t="s">
        <v>2405</v>
      </c>
      <c r="F171" s="140" t="s">
        <v>2406</v>
      </c>
      <c r="G171" s="141" t="s">
        <v>777</v>
      </c>
      <c r="H171" s="142">
        <v>30</v>
      </c>
      <c r="I171" s="143"/>
      <c r="J171" s="144">
        <f t="shared" si="20"/>
        <v>0</v>
      </c>
      <c r="K171" s="140" t="s">
        <v>3</v>
      </c>
      <c r="L171" s="33"/>
      <c r="M171" s="145" t="s">
        <v>3</v>
      </c>
      <c r="N171" s="146" t="s">
        <v>42</v>
      </c>
      <c r="O171" s="53"/>
      <c r="P171" s="147">
        <f t="shared" si="21"/>
        <v>0</v>
      </c>
      <c r="Q171" s="147">
        <v>0</v>
      </c>
      <c r="R171" s="147">
        <f t="shared" si="22"/>
        <v>0</v>
      </c>
      <c r="S171" s="147">
        <v>0</v>
      </c>
      <c r="T171" s="148">
        <f t="shared" si="23"/>
        <v>0</v>
      </c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R171" s="149" t="s">
        <v>164</v>
      </c>
      <c r="AT171" s="149" t="s">
        <v>159</v>
      </c>
      <c r="AU171" s="149" t="s">
        <v>78</v>
      </c>
      <c r="AY171" s="17" t="s">
        <v>157</v>
      </c>
      <c r="BE171" s="150">
        <f t="shared" si="24"/>
        <v>0</v>
      </c>
      <c r="BF171" s="150">
        <f t="shared" si="25"/>
        <v>0</v>
      </c>
      <c r="BG171" s="150">
        <f t="shared" si="26"/>
        <v>0</v>
      </c>
      <c r="BH171" s="150">
        <f t="shared" si="27"/>
        <v>0</v>
      </c>
      <c r="BI171" s="150">
        <f t="shared" si="28"/>
        <v>0</v>
      </c>
      <c r="BJ171" s="17" t="s">
        <v>92</v>
      </c>
      <c r="BK171" s="150">
        <f t="shared" si="29"/>
        <v>0</v>
      </c>
      <c r="BL171" s="17" t="s">
        <v>164</v>
      </c>
      <c r="BM171" s="149" t="s">
        <v>639</v>
      </c>
    </row>
    <row r="172" spans="1:65" s="2" customFormat="1" ht="22.5" x14ac:dyDescent="0.2">
      <c r="A172" s="14"/>
      <c r="B172" s="164"/>
      <c r="C172" s="14"/>
      <c r="D172" s="157" t="s">
        <v>168</v>
      </c>
      <c r="E172" s="165" t="s">
        <v>3</v>
      </c>
      <c r="F172" s="198" t="s">
        <v>3060</v>
      </c>
      <c r="G172" s="14"/>
      <c r="H172" s="167"/>
      <c r="I172" s="168"/>
      <c r="J172" s="14"/>
      <c r="K172" s="14"/>
      <c r="L172" s="33"/>
      <c r="M172" s="145"/>
      <c r="N172" s="146"/>
      <c r="O172" s="53"/>
      <c r="P172" s="147"/>
      <c r="Q172" s="147"/>
      <c r="R172" s="147"/>
      <c r="S172" s="147"/>
      <c r="T172" s="148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/>
      <c r="AT172" s="149"/>
      <c r="AU172" s="149"/>
      <c r="AY172" s="17"/>
      <c r="BE172" s="150"/>
      <c r="BF172" s="150"/>
      <c r="BG172" s="150"/>
      <c r="BH172" s="150"/>
      <c r="BI172" s="150"/>
      <c r="BJ172" s="17"/>
      <c r="BK172" s="150"/>
      <c r="BL172" s="17"/>
      <c r="BM172" s="149"/>
    </row>
    <row r="173" spans="1:65" s="2" customFormat="1" ht="12" x14ac:dyDescent="0.2">
      <c r="A173" s="32"/>
      <c r="B173" s="137"/>
      <c r="C173" s="138" t="s">
        <v>402</v>
      </c>
      <c r="D173" s="138" t="s">
        <v>159</v>
      </c>
      <c r="E173" s="139" t="s">
        <v>2407</v>
      </c>
      <c r="F173" s="140" t="s">
        <v>2408</v>
      </c>
      <c r="G173" s="141" t="s">
        <v>777</v>
      </c>
      <c r="H173" s="142">
        <v>5</v>
      </c>
      <c r="I173" s="143"/>
      <c r="J173" s="144">
        <f t="shared" si="20"/>
        <v>0</v>
      </c>
      <c r="K173" s="140" t="s">
        <v>3</v>
      </c>
      <c r="L173" s="33"/>
      <c r="M173" s="145" t="s">
        <v>3</v>
      </c>
      <c r="N173" s="146" t="s">
        <v>42</v>
      </c>
      <c r="O173" s="53"/>
      <c r="P173" s="147">
        <f t="shared" si="21"/>
        <v>0</v>
      </c>
      <c r="Q173" s="147">
        <v>0</v>
      </c>
      <c r="R173" s="147">
        <f t="shared" si="22"/>
        <v>0</v>
      </c>
      <c r="S173" s="147">
        <v>0</v>
      </c>
      <c r="T173" s="148">
        <f t="shared" si="23"/>
        <v>0</v>
      </c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R173" s="149" t="s">
        <v>164</v>
      </c>
      <c r="AT173" s="149" t="s">
        <v>159</v>
      </c>
      <c r="AU173" s="149" t="s">
        <v>78</v>
      </c>
      <c r="AY173" s="17" t="s">
        <v>157</v>
      </c>
      <c r="BE173" s="150">
        <f t="shared" si="24"/>
        <v>0</v>
      </c>
      <c r="BF173" s="150">
        <f t="shared" si="25"/>
        <v>0</v>
      </c>
      <c r="BG173" s="150">
        <f t="shared" si="26"/>
        <v>0</v>
      </c>
      <c r="BH173" s="150">
        <f t="shared" si="27"/>
        <v>0</v>
      </c>
      <c r="BI173" s="150">
        <f t="shared" si="28"/>
        <v>0</v>
      </c>
      <c r="BJ173" s="17" t="s">
        <v>92</v>
      </c>
      <c r="BK173" s="150">
        <f t="shared" si="29"/>
        <v>0</v>
      </c>
      <c r="BL173" s="17" t="s">
        <v>164</v>
      </c>
      <c r="BM173" s="149" t="s">
        <v>650</v>
      </c>
    </row>
    <row r="174" spans="1:65" s="2" customFormat="1" ht="22.5" x14ac:dyDescent="0.2">
      <c r="A174" s="14"/>
      <c r="B174" s="164"/>
      <c r="C174" s="14"/>
      <c r="D174" s="157" t="s">
        <v>168</v>
      </c>
      <c r="E174" s="165" t="s">
        <v>3</v>
      </c>
      <c r="F174" s="198" t="s">
        <v>3060</v>
      </c>
      <c r="G174" s="14"/>
      <c r="H174" s="167"/>
      <c r="I174" s="168"/>
      <c r="J174" s="14"/>
      <c r="K174" s="14"/>
      <c r="L174" s="33"/>
      <c r="M174" s="145"/>
      <c r="N174" s="146"/>
      <c r="O174" s="53"/>
      <c r="P174" s="147"/>
      <c r="Q174" s="147"/>
      <c r="R174" s="147"/>
      <c r="S174" s="147"/>
      <c r="T174" s="148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/>
      <c r="AT174" s="149"/>
      <c r="AU174" s="149"/>
      <c r="AY174" s="17"/>
      <c r="BE174" s="150"/>
      <c r="BF174" s="150"/>
      <c r="BG174" s="150"/>
      <c r="BH174" s="150"/>
      <c r="BI174" s="150"/>
      <c r="BJ174" s="17"/>
      <c r="BK174" s="150"/>
      <c r="BL174" s="17"/>
      <c r="BM174" s="149"/>
    </row>
    <row r="175" spans="1:65" s="2" customFormat="1" ht="12" x14ac:dyDescent="0.2">
      <c r="A175" s="32"/>
      <c r="B175" s="137"/>
      <c r="C175" s="138" t="s">
        <v>408</v>
      </c>
      <c r="D175" s="138" t="s">
        <v>159</v>
      </c>
      <c r="E175" s="139" t="s">
        <v>2409</v>
      </c>
      <c r="F175" s="140" t="s">
        <v>2410</v>
      </c>
      <c r="G175" s="141" t="s">
        <v>777</v>
      </c>
      <c r="H175" s="142">
        <v>12</v>
      </c>
      <c r="I175" s="143"/>
      <c r="J175" s="144">
        <f t="shared" si="20"/>
        <v>0</v>
      </c>
      <c r="K175" s="140" t="s">
        <v>3</v>
      </c>
      <c r="L175" s="33"/>
      <c r="M175" s="145" t="s">
        <v>3</v>
      </c>
      <c r="N175" s="146" t="s">
        <v>42</v>
      </c>
      <c r="O175" s="53"/>
      <c r="P175" s="147">
        <f t="shared" si="21"/>
        <v>0</v>
      </c>
      <c r="Q175" s="147">
        <v>0</v>
      </c>
      <c r="R175" s="147">
        <f t="shared" si="22"/>
        <v>0</v>
      </c>
      <c r="S175" s="147">
        <v>0</v>
      </c>
      <c r="T175" s="148">
        <f t="shared" si="23"/>
        <v>0</v>
      </c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R175" s="149" t="s">
        <v>164</v>
      </c>
      <c r="AT175" s="149" t="s">
        <v>159</v>
      </c>
      <c r="AU175" s="149" t="s">
        <v>78</v>
      </c>
      <c r="AY175" s="17" t="s">
        <v>157</v>
      </c>
      <c r="BE175" s="150">
        <f t="shared" si="24"/>
        <v>0</v>
      </c>
      <c r="BF175" s="150">
        <f t="shared" si="25"/>
        <v>0</v>
      </c>
      <c r="BG175" s="150">
        <f t="shared" si="26"/>
        <v>0</v>
      </c>
      <c r="BH175" s="150">
        <f t="shared" si="27"/>
        <v>0</v>
      </c>
      <c r="BI175" s="150">
        <f t="shared" si="28"/>
        <v>0</v>
      </c>
      <c r="BJ175" s="17" t="s">
        <v>92</v>
      </c>
      <c r="BK175" s="150">
        <f t="shared" si="29"/>
        <v>0</v>
      </c>
      <c r="BL175" s="17" t="s">
        <v>164</v>
      </c>
      <c r="BM175" s="149" t="s">
        <v>670</v>
      </c>
    </row>
    <row r="176" spans="1:65" s="2" customFormat="1" ht="22.5" x14ac:dyDescent="0.2">
      <c r="A176" s="14"/>
      <c r="B176" s="164"/>
      <c r="C176" s="14"/>
      <c r="D176" s="157" t="s">
        <v>168</v>
      </c>
      <c r="E176" s="165" t="s">
        <v>3</v>
      </c>
      <c r="F176" s="198" t="s">
        <v>3060</v>
      </c>
      <c r="G176" s="14"/>
      <c r="H176" s="167"/>
      <c r="I176" s="168"/>
      <c r="J176" s="14"/>
      <c r="K176" s="14"/>
      <c r="L176" s="33"/>
      <c r="M176" s="145"/>
      <c r="N176" s="146"/>
      <c r="O176" s="53"/>
      <c r="P176" s="147"/>
      <c r="Q176" s="147"/>
      <c r="R176" s="147"/>
      <c r="S176" s="147"/>
      <c r="T176" s="148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R176" s="149"/>
      <c r="AT176" s="149"/>
      <c r="AU176" s="149"/>
      <c r="AY176" s="17"/>
      <c r="BE176" s="150"/>
      <c r="BF176" s="150"/>
      <c r="BG176" s="150"/>
      <c r="BH176" s="150"/>
      <c r="BI176" s="150"/>
      <c r="BJ176" s="17"/>
      <c r="BK176" s="150"/>
      <c r="BL176" s="17"/>
      <c r="BM176" s="149"/>
    </row>
    <row r="177" spans="1:65" s="2" customFormat="1" ht="12" x14ac:dyDescent="0.2">
      <c r="A177" s="32"/>
      <c r="B177" s="137"/>
      <c r="C177" s="138" t="s">
        <v>415</v>
      </c>
      <c r="D177" s="138" t="s">
        <v>159</v>
      </c>
      <c r="E177" s="139" t="s">
        <v>2411</v>
      </c>
      <c r="F177" s="140" t="s">
        <v>2412</v>
      </c>
      <c r="G177" s="141" t="s">
        <v>777</v>
      </c>
      <c r="H177" s="142">
        <v>60</v>
      </c>
      <c r="I177" s="143"/>
      <c r="J177" s="144">
        <f t="shared" si="20"/>
        <v>0</v>
      </c>
      <c r="K177" s="140" t="s">
        <v>3</v>
      </c>
      <c r="L177" s="33"/>
      <c r="M177" s="145" t="s">
        <v>3</v>
      </c>
      <c r="N177" s="146" t="s">
        <v>42</v>
      </c>
      <c r="O177" s="53"/>
      <c r="P177" s="147">
        <f t="shared" si="21"/>
        <v>0</v>
      </c>
      <c r="Q177" s="147">
        <v>0</v>
      </c>
      <c r="R177" s="147">
        <f t="shared" si="22"/>
        <v>0</v>
      </c>
      <c r="S177" s="147">
        <v>0</v>
      </c>
      <c r="T177" s="148">
        <f t="shared" si="23"/>
        <v>0</v>
      </c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R177" s="149" t="s">
        <v>164</v>
      </c>
      <c r="AT177" s="149" t="s">
        <v>159</v>
      </c>
      <c r="AU177" s="149" t="s">
        <v>78</v>
      </c>
      <c r="AY177" s="17" t="s">
        <v>157</v>
      </c>
      <c r="BE177" s="150">
        <f t="shared" si="24"/>
        <v>0</v>
      </c>
      <c r="BF177" s="150">
        <f t="shared" si="25"/>
        <v>0</v>
      </c>
      <c r="BG177" s="150">
        <f t="shared" si="26"/>
        <v>0</v>
      </c>
      <c r="BH177" s="150">
        <f t="shared" si="27"/>
        <v>0</v>
      </c>
      <c r="BI177" s="150">
        <f t="shared" si="28"/>
        <v>0</v>
      </c>
      <c r="BJ177" s="17" t="s">
        <v>92</v>
      </c>
      <c r="BK177" s="150">
        <f t="shared" si="29"/>
        <v>0</v>
      </c>
      <c r="BL177" s="17" t="s">
        <v>164</v>
      </c>
      <c r="BM177" s="149" t="s">
        <v>686</v>
      </c>
    </row>
    <row r="178" spans="1:65" s="2" customFormat="1" ht="22.5" x14ac:dyDescent="0.2">
      <c r="A178" s="14"/>
      <c r="B178" s="164"/>
      <c r="C178" s="14"/>
      <c r="D178" s="157" t="s">
        <v>168</v>
      </c>
      <c r="E178" s="165" t="s">
        <v>3</v>
      </c>
      <c r="F178" s="198" t="s">
        <v>3060</v>
      </c>
      <c r="G178" s="14"/>
      <c r="H178" s="167"/>
      <c r="I178" s="168"/>
      <c r="J178" s="14"/>
      <c r="K178" s="14"/>
      <c r="L178" s="33"/>
      <c r="M178" s="145"/>
      <c r="N178" s="146"/>
      <c r="O178" s="53"/>
      <c r="P178" s="147"/>
      <c r="Q178" s="147"/>
      <c r="R178" s="147"/>
      <c r="S178" s="147"/>
      <c r="T178" s="148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/>
      <c r="AT178" s="149"/>
      <c r="AU178" s="149"/>
      <c r="AY178" s="17"/>
      <c r="BE178" s="150"/>
      <c r="BF178" s="150"/>
      <c r="BG178" s="150"/>
      <c r="BH178" s="150"/>
      <c r="BI178" s="150"/>
      <c r="BJ178" s="17"/>
      <c r="BK178" s="150"/>
      <c r="BL178" s="17"/>
      <c r="BM178" s="149"/>
    </row>
    <row r="179" spans="1:65" s="2" customFormat="1" ht="12" x14ac:dyDescent="0.2">
      <c r="A179" s="32"/>
      <c r="B179" s="137"/>
      <c r="C179" s="138" t="s">
        <v>420</v>
      </c>
      <c r="D179" s="138" t="s">
        <v>159</v>
      </c>
      <c r="E179" s="139" t="s">
        <v>2413</v>
      </c>
      <c r="F179" s="140" t="s">
        <v>2414</v>
      </c>
      <c r="G179" s="141" t="s">
        <v>777</v>
      </c>
      <c r="H179" s="142">
        <v>5</v>
      </c>
      <c r="I179" s="143"/>
      <c r="J179" s="144">
        <f t="shared" si="20"/>
        <v>0</v>
      </c>
      <c r="K179" s="140" t="s">
        <v>3</v>
      </c>
      <c r="L179" s="33"/>
      <c r="M179" s="145" t="s">
        <v>3</v>
      </c>
      <c r="N179" s="146" t="s">
        <v>42</v>
      </c>
      <c r="O179" s="53"/>
      <c r="P179" s="147">
        <f t="shared" si="21"/>
        <v>0</v>
      </c>
      <c r="Q179" s="147">
        <v>0</v>
      </c>
      <c r="R179" s="147">
        <f t="shared" si="22"/>
        <v>0</v>
      </c>
      <c r="S179" s="147">
        <v>0</v>
      </c>
      <c r="T179" s="148">
        <f t="shared" si="23"/>
        <v>0</v>
      </c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R179" s="149" t="s">
        <v>164</v>
      </c>
      <c r="AT179" s="149" t="s">
        <v>159</v>
      </c>
      <c r="AU179" s="149" t="s">
        <v>78</v>
      </c>
      <c r="AY179" s="17" t="s">
        <v>157</v>
      </c>
      <c r="BE179" s="150">
        <f t="shared" si="24"/>
        <v>0</v>
      </c>
      <c r="BF179" s="150">
        <f t="shared" si="25"/>
        <v>0</v>
      </c>
      <c r="BG179" s="150">
        <f t="shared" si="26"/>
        <v>0</v>
      </c>
      <c r="BH179" s="150">
        <f t="shared" si="27"/>
        <v>0</v>
      </c>
      <c r="BI179" s="150">
        <f t="shared" si="28"/>
        <v>0</v>
      </c>
      <c r="BJ179" s="17" t="s">
        <v>92</v>
      </c>
      <c r="BK179" s="150">
        <f t="shared" si="29"/>
        <v>0</v>
      </c>
      <c r="BL179" s="17" t="s">
        <v>164</v>
      </c>
      <c r="BM179" s="149" t="s">
        <v>697</v>
      </c>
    </row>
    <row r="180" spans="1:65" s="2" customFormat="1" ht="22.5" x14ac:dyDescent="0.2">
      <c r="A180" s="14"/>
      <c r="B180" s="164"/>
      <c r="C180" s="14"/>
      <c r="D180" s="157" t="s">
        <v>168</v>
      </c>
      <c r="E180" s="165" t="s">
        <v>3</v>
      </c>
      <c r="F180" s="198" t="s">
        <v>3060</v>
      </c>
      <c r="G180" s="14"/>
      <c r="H180" s="167"/>
      <c r="I180" s="168"/>
      <c r="J180" s="14"/>
      <c r="K180" s="14"/>
      <c r="L180" s="33"/>
      <c r="M180" s="145"/>
      <c r="N180" s="146"/>
      <c r="O180" s="53"/>
      <c r="P180" s="147"/>
      <c r="Q180" s="147"/>
      <c r="R180" s="147"/>
      <c r="S180" s="147"/>
      <c r="T180" s="148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/>
      <c r="AT180" s="149"/>
      <c r="AU180" s="149"/>
      <c r="AY180" s="17"/>
      <c r="BE180" s="150"/>
      <c r="BF180" s="150"/>
      <c r="BG180" s="150"/>
      <c r="BH180" s="150"/>
      <c r="BI180" s="150"/>
      <c r="BJ180" s="17"/>
      <c r="BK180" s="150"/>
      <c r="BL180" s="17"/>
      <c r="BM180" s="149"/>
    </row>
    <row r="181" spans="1:65" s="2" customFormat="1" ht="12" x14ac:dyDescent="0.2">
      <c r="A181" s="32"/>
      <c r="B181" s="137"/>
      <c r="C181" s="138" t="s">
        <v>425</v>
      </c>
      <c r="D181" s="138" t="s">
        <v>159</v>
      </c>
      <c r="E181" s="139" t="s">
        <v>2415</v>
      </c>
      <c r="F181" s="140" t="s">
        <v>2416</v>
      </c>
      <c r="G181" s="141" t="s">
        <v>777</v>
      </c>
      <c r="H181" s="142">
        <v>4</v>
      </c>
      <c r="I181" s="143"/>
      <c r="J181" s="144">
        <f t="shared" si="20"/>
        <v>0</v>
      </c>
      <c r="K181" s="140" t="s">
        <v>3</v>
      </c>
      <c r="L181" s="33"/>
      <c r="M181" s="145" t="s">
        <v>3</v>
      </c>
      <c r="N181" s="146" t="s">
        <v>42</v>
      </c>
      <c r="O181" s="53"/>
      <c r="P181" s="147">
        <f t="shared" si="21"/>
        <v>0</v>
      </c>
      <c r="Q181" s="147">
        <v>0</v>
      </c>
      <c r="R181" s="147">
        <f t="shared" si="22"/>
        <v>0</v>
      </c>
      <c r="S181" s="147">
        <v>0</v>
      </c>
      <c r="T181" s="148">
        <f t="shared" si="23"/>
        <v>0</v>
      </c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R181" s="149" t="s">
        <v>164</v>
      </c>
      <c r="AT181" s="149" t="s">
        <v>159</v>
      </c>
      <c r="AU181" s="149" t="s">
        <v>78</v>
      </c>
      <c r="AY181" s="17" t="s">
        <v>157</v>
      </c>
      <c r="BE181" s="150">
        <f t="shared" si="24"/>
        <v>0</v>
      </c>
      <c r="BF181" s="150">
        <f t="shared" si="25"/>
        <v>0</v>
      </c>
      <c r="BG181" s="150">
        <f t="shared" si="26"/>
        <v>0</v>
      </c>
      <c r="BH181" s="150">
        <f t="shared" si="27"/>
        <v>0</v>
      </c>
      <c r="BI181" s="150">
        <f t="shared" si="28"/>
        <v>0</v>
      </c>
      <c r="BJ181" s="17" t="s">
        <v>92</v>
      </c>
      <c r="BK181" s="150">
        <f t="shared" si="29"/>
        <v>0</v>
      </c>
      <c r="BL181" s="17" t="s">
        <v>164</v>
      </c>
      <c r="BM181" s="149" t="s">
        <v>707</v>
      </c>
    </row>
    <row r="182" spans="1:65" s="2" customFormat="1" ht="22.5" x14ac:dyDescent="0.2">
      <c r="A182" s="14"/>
      <c r="B182" s="164"/>
      <c r="C182" s="14"/>
      <c r="D182" s="157" t="s">
        <v>168</v>
      </c>
      <c r="E182" s="165" t="s">
        <v>3</v>
      </c>
      <c r="F182" s="198" t="s">
        <v>3060</v>
      </c>
      <c r="G182" s="14"/>
      <c r="H182" s="167"/>
      <c r="I182" s="168"/>
      <c r="J182" s="14"/>
      <c r="K182" s="14"/>
      <c r="L182" s="33"/>
      <c r="M182" s="145"/>
      <c r="N182" s="146"/>
      <c r="O182" s="53"/>
      <c r="P182" s="147"/>
      <c r="Q182" s="147"/>
      <c r="R182" s="147"/>
      <c r="S182" s="147"/>
      <c r="T182" s="148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/>
      <c r="AT182" s="149"/>
      <c r="AU182" s="149"/>
      <c r="AY182" s="17"/>
      <c r="BE182" s="150"/>
      <c r="BF182" s="150"/>
      <c r="BG182" s="150"/>
      <c r="BH182" s="150"/>
      <c r="BI182" s="150"/>
      <c r="BJ182" s="17"/>
      <c r="BK182" s="150"/>
      <c r="BL182" s="17"/>
      <c r="BM182" s="149"/>
    </row>
    <row r="183" spans="1:65" s="2" customFormat="1" ht="12" x14ac:dyDescent="0.2">
      <c r="A183" s="32"/>
      <c r="B183" s="137"/>
      <c r="C183" s="138" t="s">
        <v>436</v>
      </c>
      <c r="D183" s="138" t="s">
        <v>159</v>
      </c>
      <c r="E183" s="139" t="s">
        <v>2417</v>
      </c>
      <c r="F183" s="140" t="s">
        <v>2418</v>
      </c>
      <c r="G183" s="141" t="s">
        <v>777</v>
      </c>
      <c r="H183" s="142">
        <v>38</v>
      </c>
      <c r="I183" s="143"/>
      <c r="J183" s="144">
        <f t="shared" si="20"/>
        <v>0</v>
      </c>
      <c r="K183" s="140" t="s">
        <v>3</v>
      </c>
      <c r="L183" s="33"/>
      <c r="M183" s="145" t="s">
        <v>3</v>
      </c>
      <c r="N183" s="146" t="s">
        <v>42</v>
      </c>
      <c r="O183" s="53"/>
      <c r="P183" s="147">
        <f t="shared" si="21"/>
        <v>0</v>
      </c>
      <c r="Q183" s="147">
        <v>0</v>
      </c>
      <c r="R183" s="147">
        <f t="shared" si="22"/>
        <v>0</v>
      </c>
      <c r="S183" s="147">
        <v>0</v>
      </c>
      <c r="T183" s="148">
        <f t="shared" si="23"/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164</v>
      </c>
      <c r="AT183" s="149" t="s">
        <v>159</v>
      </c>
      <c r="AU183" s="149" t="s">
        <v>78</v>
      </c>
      <c r="AY183" s="17" t="s">
        <v>157</v>
      </c>
      <c r="BE183" s="150">
        <f t="shared" si="24"/>
        <v>0</v>
      </c>
      <c r="BF183" s="150">
        <f t="shared" si="25"/>
        <v>0</v>
      </c>
      <c r="BG183" s="150">
        <f t="shared" si="26"/>
        <v>0</v>
      </c>
      <c r="BH183" s="150">
        <f t="shared" si="27"/>
        <v>0</v>
      </c>
      <c r="BI183" s="150">
        <f t="shared" si="28"/>
        <v>0</v>
      </c>
      <c r="BJ183" s="17" t="s">
        <v>92</v>
      </c>
      <c r="BK183" s="150">
        <f t="shared" si="29"/>
        <v>0</v>
      </c>
      <c r="BL183" s="17" t="s">
        <v>164</v>
      </c>
      <c r="BM183" s="149" t="s">
        <v>722</v>
      </c>
    </row>
    <row r="184" spans="1:65" s="2" customFormat="1" ht="22.5" x14ac:dyDescent="0.2">
      <c r="A184" s="14"/>
      <c r="B184" s="164"/>
      <c r="C184" s="14"/>
      <c r="D184" s="157" t="s">
        <v>168</v>
      </c>
      <c r="E184" s="165" t="s">
        <v>3</v>
      </c>
      <c r="F184" s="198" t="s">
        <v>3060</v>
      </c>
      <c r="G184" s="14"/>
      <c r="H184" s="167"/>
      <c r="I184" s="168"/>
      <c r="J184" s="14"/>
      <c r="K184" s="14"/>
      <c r="L184" s="33"/>
      <c r="M184" s="145"/>
      <c r="N184" s="146"/>
      <c r="O184" s="53"/>
      <c r="P184" s="147"/>
      <c r="Q184" s="147"/>
      <c r="R184" s="147"/>
      <c r="S184" s="147"/>
      <c r="T184" s="148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/>
      <c r="AT184" s="149"/>
      <c r="AU184" s="149"/>
      <c r="AY184" s="17"/>
      <c r="BE184" s="150"/>
      <c r="BF184" s="150"/>
      <c r="BG184" s="150"/>
      <c r="BH184" s="150"/>
      <c r="BI184" s="150"/>
      <c r="BJ184" s="17"/>
      <c r="BK184" s="150"/>
      <c r="BL184" s="17"/>
      <c r="BM184" s="149"/>
    </row>
    <row r="185" spans="1:65" s="2" customFormat="1" ht="12" x14ac:dyDescent="0.2">
      <c r="A185" s="32"/>
      <c r="B185" s="137"/>
      <c r="C185" s="138" t="s">
        <v>444</v>
      </c>
      <c r="D185" s="138" t="s">
        <v>159</v>
      </c>
      <c r="E185" s="139" t="s">
        <v>2419</v>
      </c>
      <c r="F185" s="140" t="s">
        <v>2420</v>
      </c>
      <c r="G185" s="141" t="s">
        <v>777</v>
      </c>
      <c r="H185" s="142">
        <v>10</v>
      </c>
      <c r="I185" s="143"/>
      <c r="J185" s="144">
        <f t="shared" si="20"/>
        <v>0</v>
      </c>
      <c r="K185" s="140" t="s">
        <v>3</v>
      </c>
      <c r="L185" s="33"/>
      <c r="M185" s="145" t="s">
        <v>3</v>
      </c>
      <c r="N185" s="146" t="s">
        <v>42</v>
      </c>
      <c r="O185" s="53"/>
      <c r="P185" s="147">
        <f t="shared" si="21"/>
        <v>0</v>
      </c>
      <c r="Q185" s="147">
        <v>0</v>
      </c>
      <c r="R185" s="147">
        <f t="shared" si="22"/>
        <v>0</v>
      </c>
      <c r="S185" s="147">
        <v>0</v>
      </c>
      <c r="T185" s="148">
        <f t="shared" si="23"/>
        <v>0</v>
      </c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R185" s="149" t="s">
        <v>164</v>
      </c>
      <c r="AT185" s="149" t="s">
        <v>159</v>
      </c>
      <c r="AU185" s="149" t="s">
        <v>78</v>
      </c>
      <c r="AY185" s="17" t="s">
        <v>157</v>
      </c>
      <c r="BE185" s="150">
        <f t="shared" si="24"/>
        <v>0</v>
      </c>
      <c r="BF185" s="150">
        <f t="shared" si="25"/>
        <v>0</v>
      </c>
      <c r="BG185" s="150">
        <f t="shared" si="26"/>
        <v>0</v>
      </c>
      <c r="BH185" s="150">
        <f t="shared" si="27"/>
        <v>0</v>
      </c>
      <c r="BI185" s="150">
        <f t="shared" si="28"/>
        <v>0</v>
      </c>
      <c r="BJ185" s="17" t="s">
        <v>92</v>
      </c>
      <c r="BK185" s="150">
        <f t="shared" si="29"/>
        <v>0</v>
      </c>
      <c r="BL185" s="17" t="s">
        <v>164</v>
      </c>
      <c r="BM185" s="149" t="s">
        <v>737</v>
      </c>
    </row>
    <row r="186" spans="1:65" s="2" customFormat="1" ht="22.5" x14ac:dyDescent="0.2">
      <c r="A186" s="14"/>
      <c r="B186" s="164"/>
      <c r="C186" s="14"/>
      <c r="D186" s="157" t="s">
        <v>168</v>
      </c>
      <c r="E186" s="165" t="s">
        <v>3</v>
      </c>
      <c r="F186" s="198" t="s">
        <v>3060</v>
      </c>
      <c r="G186" s="14"/>
      <c r="H186" s="167"/>
      <c r="I186" s="168"/>
      <c r="J186" s="14"/>
      <c r="K186" s="14"/>
      <c r="L186" s="33"/>
      <c r="M186" s="145"/>
      <c r="N186" s="146"/>
      <c r="O186" s="53"/>
      <c r="P186" s="147"/>
      <c r="Q186" s="147"/>
      <c r="R186" s="147"/>
      <c r="S186" s="147"/>
      <c r="T186" s="148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/>
      <c r="AT186" s="149"/>
      <c r="AU186" s="149"/>
      <c r="AY186" s="17"/>
      <c r="BE186" s="150"/>
      <c r="BF186" s="150"/>
      <c r="BG186" s="150"/>
      <c r="BH186" s="150"/>
      <c r="BI186" s="150"/>
      <c r="BJ186" s="17"/>
      <c r="BK186" s="150"/>
      <c r="BL186" s="17"/>
      <c r="BM186" s="149"/>
    </row>
    <row r="187" spans="1:65" s="2" customFormat="1" ht="12" x14ac:dyDescent="0.2">
      <c r="A187" s="32"/>
      <c r="B187" s="137"/>
      <c r="C187" s="138" t="s">
        <v>453</v>
      </c>
      <c r="D187" s="138" t="s">
        <v>159</v>
      </c>
      <c r="E187" s="139" t="s">
        <v>2421</v>
      </c>
      <c r="F187" s="140" t="s">
        <v>2422</v>
      </c>
      <c r="G187" s="141" t="s">
        <v>777</v>
      </c>
      <c r="H187" s="142">
        <v>13</v>
      </c>
      <c r="I187" s="143"/>
      <c r="J187" s="144">
        <f t="shared" si="20"/>
        <v>0</v>
      </c>
      <c r="K187" s="140" t="s">
        <v>3</v>
      </c>
      <c r="L187" s="33"/>
      <c r="M187" s="145" t="s">
        <v>3</v>
      </c>
      <c r="N187" s="146" t="s">
        <v>42</v>
      </c>
      <c r="O187" s="53"/>
      <c r="P187" s="147">
        <f t="shared" si="21"/>
        <v>0</v>
      </c>
      <c r="Q187" s="147">
        <v>0</v>
      </c>
      <c r="R187" s="147">
        <f t="shared" si="22"/>
        <v>0</v>
      </c>
      <c r="S187" s="147">
        <v>0</v>
      </c>
      <c r="T187" s="148">
        <f t="shared" si="23"/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164</v>
      </c>
      <c r="AT187" s="149" t="s">
        <v>159</v>
      </c>
      <c r="AU187" s="149" t="s">
        <v>78</v>
      </c>
      <c r="AY187" s="17" t="s">
        <v>157</v>
      </c>
      <c r="BE187" s="150">
        <f t="shared" si="24"/>
        <v>0</v>
      </c>
      <c r="BF187" s="150">
        <f t="shared" si="25"/>
        <v>0</v>
      </c>
      <c r="BG187" s="150">
        <f t="shared" si="26"/>
        <v>0</v>
      </c>
      <c r="BH187" s="150">
        <f t="shared" si="27"/>
        <v>0</v>
      </c>
      <c r="BI187" s="150">
        <f t="shared" si="28"/>
        <v>0</v>
      </c>
      <c r="BJ187" s="17" t="s">
        <v>92</v>
      </c>
      <c r="BK187" s="150">
        <f t="shared" si="29"/>
        <v>0</v>
      </c>
      <c r="BL187" s="17" t="s">
        <v>164</v>
      </c>
      <c r="BM187" s="149" t="s">
        <v>757</v>
      </c>
    </row>
    <row r="188" spans="1:65" s="2" customFormat="1" ht="22.5" x14ac:dyDescent="0.2">
      <c r="A188" s="14"/>
      <c r="B188" s="164"/>
      <c r="C188" s="14"/>
      <c r="D188" s="157" t="s">
        <v>168</v>
      </c>
      <c r="E188" s="165" t="s">
        <v>3</v>
      </c>
      <c r="F188" s="198" t="s">
        <v>3060</v>
      </c>
      <c r="G188" s="14"/>
      <c r="H188" s="167"/>
      <c r="I188" s="168"/>
      <c r="J188" s="14"/>
      <c r="K188" s="14"/>
      <c r="L188" s="33"/>
      <c r="M188" s="145"/>
      <c r="N188" s="146"/>
      <c r="O188" s="53"/>
      <c r="P188" s="147"/>
      <c r="Q188" s="147"/>
      <c r="R188" s="147"/>
      <c r="S188" s="147"/>
      <c r="T188" s="148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/>
      <c r="AT188" s="149"/>
      <c r="AU188" s="149"/>
      <c r="AY188" s="17"/>
      <c r="BE188" s="150"/>
      <c r="BF188" s="150"/>
      <c r="BG188" s="150"/>
      <c r="BH188" s="150"/>
      <c r="BI188" s="150"/>
      <c r="BJ188" s="17"/>
      <c r="BK188" s="150"/>
      <c r="BL188" s="17"/>
      <c r="BM188" s="149"/>
    </row>
    <row r="189" spans="1:65" s="2" customFormat="1" ht="12" x14ac:dyDescent="0.2">
      <c r="A189" s="32"/>
      <c r="B189" s="137"/>
      <c r="C189" s="138" t="s">
        <v>465</v>
      </c>
      <c r="D189" s="138" t="s">
        <v>159</v>
      </c>
      <c r="E189" s="139" t="s">
        <v>2423</v>
      </c>
      <c r="F189" s="140" t="s">
        <v>2424</v>
      </c>
      <c r="G189" s="141" t="s">
        <v>777</v>
      </c>
      <c r="H189" s="142">
        <v>30</v>
      </c>
      <c r="I189" s="143"/>
      <c r="J189" s="144">
        <f t="shared" si="20"/>
        <v>0</v>
      </c>
      <c r="K189" s="140" t="s">
        <v>3</v>
      </c>
      <c r="L189" s="33"/>
      <c r="M189" s="145" t="s">
        <v>3</v>
      </c>
      <c r="N189" s="146" t="s">
        <v>42</v>
      </c>
      <c r="O189" s="53"/>
      <c r="P189" s="147">
        <f t="shared" si="21"/>
        <v>0</v>
      </c>
      <c r="Q189" s="147">
        <v>0</v>
      </c>
      <c r="R189" s="147">
        <f t="shared" si="22"/>
        <v>0</v>
      </c>
      <c r="S189" s="147">
        <v>0</v>
      </c>
      <c r="T189" s="148">
        <f t="shared" si="23"/>
        <v>0</v>
      </c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R189" s="149" t="s">
        <v>164</v>
      </c>
      <c r="AT189" s="149" t="s">
        <v>159</v>
      </c>
      <c r="AU189" s="149" t="s">
        <v>78</v>
      </c>
      <c r="AY189" s="17" t="s">
        <v>157</v>
      </c>
      <c r="BE189" s="150">
        <f t="shared" si="24"/>
        <v>0</v>
      </c>
      <c r="BF189" s="150">
        <f t="shared" si="25"/>
        <v>0</v>
      </c>
      <c r="BG189" s="150">
        <f t="shared" si="26"/>
        <v>0</v>
      </c>
      <c r="BH189" s="150">
        <f t="shared" si="27"/>
        <v>0</v>
      </c>
      <c r="BI189" s="150">
        <f t="shared" si="28"/>
        <v>0</v>
      </c>
      <c r="BJ189" s="17" t="s">
        <v>92</v>
      </c>
      <c r="BK189" s="150">
        <f t="shared" si="29"/>
        <v>0</v>
      </c>
      <c r="BL189" s="17" t="s">
        <v>164</v>
      </c>
      <c r="BM189" s="149" t="s">
        <v>768</v>
      </c>
    </row>
    <row r="190" spans="1:65" s="2" customFormat="1" ht="22.5" x14ac:dyDescent="0.2">
      <c r="A190" s="14"/>
      <c r="B190" s="164"/>
      <c r="C190" s="14"/>
      <c r="D190" s="157" t="s">
        <v>168</v>
      </c>
      <c r="E190" s="165" t="s">
        <v>3</v>
      </c>
      <c r="F190" s="198" t="s">
        <v>3060</v>
      </c>
      <c r="G190" s="14"/>
      <c r="H190" s="167"/>
      <c r="I190" s="168"/>
      <c r="J190" s="14"/>
      <c r="K190" s="14"/>
      <c r="L190" s="33"/>
      <c r="M190" s="145"/>
      <c r="N190" s="146"/>
      <c r="O190" s="53"/>
      <c r="P190" s="147"/>
      <c r="Q190" s="147"/>
      <c r="R190" s="147"/>
      <c r="S190" s="147"/>
      <c r="T190" s="148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/>
      <c r="AT190" s="149"/>
      <c r="AU190" s="149"/>
      <c r="AY190" s="17"/>
      <c r="BE190" s="150"/>
      <c r="BF190" s="150"/>
      <c r="BG190" s="150"/>
      <c r="BH190" s="150"/>
      <c r="BI190" s="150"/>
      <c r="BJ190" s="17"/>
      <c r="BK190" s="150"/>
      <c r="BL190" s="17"/>
      <c r="BM190" s="149"/>
    </row>
    <row r="191" spans="1:65" s="2" customFormat="1" ht="12" x14ac:dyDescent="0.2">
      <c r="A191" s="32"/>
      <c r="B191" s="137"/>
      <c r="C191" s="138" t="s">
        <v>471</v>
      </c>
      <c r="D191" s="138" t="s">
        <v>159</v>
      </c>
      <c r="E191" s="139" t="s">
        <v>2425</v>
      </c>
      <c r="F191" s="140" t="s">
        <v>2426</v>
      </c>
      <c r="G191" s="141" t="s">
        <v>777</v>
      </c>
      <c r="H191" s="142">
        <v>47</v>
      </c>
      <c r="I191" s="143"/>
      <c r="J191" s="144">
        <f t="shared" si="20"/>
        <v>0</v>
      </c>
      <c r="K191" s="140" t="s">
        <v>3</v>
      </c>
      <c r="L191" s="33"/>
      <c r="M191" s="145" t="s">
        <v>3</v>
      </c>
      <c r="N191" s="146" t="s">
        <v>42</v>
      </c>
      <c r="O191" s="53"/>
      <c r="P191" s="147">
        <f t="shared" si="21"/>
        <v>0</v>
      </c>
      <c r="Q191" s="147">
        <v>0</v>
      </c>
      <c r="R191" s="147">
        <f t="shared" si="22"/>
        <v>0</v>
      </c>
      <c r="S191" s="147">
        <v>0</v>
      </c>
      <c r="T191" s="148">
        <f t="shared" si="23"/>
        <v>0</v>
      </c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R191" s="149" t="s">
        <v>164</v>
      </c>
      <c r="AT191" s="149" t="s">
        <v>159</v>
      </c>
      <c r="AU191" s="149" t="s">
        <v>78</v>
      </c>
      <c r="AY191" s="17" t="s">
        <v>157</v>
      </c>
      <c r="BE191" s="150">
        <f t="shared" si="24"/>
        <v>0</v>
      </c>
      <c r="BF191" s="150">
        <f t="shared" si="25"/>
        <v>0</v>
      </c>
      <c r="BG191" s="150">
        <f t="shared" si="26"/>
        <v>0</v>
      </c>
      <c r="BH191" s="150">
        <f t="shared" si="27"/>
        <v>0</v>
      </c>
      <c r="BI191" s="150">
        <f t="shared" si="28"/>
        <v>0</v>
      </c>
      <c r="BJ191" s="17" t="s">
        <v>92</v>
      </c>
      <c r="BK191" s="150">
        <f t="shared" si="29"/>
        <v>0</v>
      </c>
      <c r="BL191" s="17" t="s">
        <v>164</v>
      </c>
      <c r="BM191" s="149" t="s">
        <v>779</v>
      </c>
    </row>
    <row r="192" spans="1:65" s="2" customFormat="1" ht="22.5" x14ac:dyDescent="0.2">
      <c r="A192" s="14"/>
      <c r="B192" s="164"/>
      <c r="C192" s="14"/>
      <c r="D192" s="157" t="s">
        <v>168</v>
      </c>
      <c r="E192" s="165" t="s">
        <v>3</v>
      </c>
      <c r="F192" s="198" t="s">
        <v>3060</v>
      </c>
      <c r="G192" s="14"/>
      <c r="H192" s="167"/>
      <c r="I192" s="168"/>
      <c r="J192" s="14"/>
      <c r="K192" s="14"/>
      <c r="L192" s="33"/>
      <c r="M192" s="145"/>
      <c r="N192" s="146"/>
      <c r="O192" s="53"/>
      <c r="P192" s="147"/>
      <c r="Q192" s="147"/>
      <c r="R192" s="147"/>
      <c r="S192" s="147"/>
      <c r="T192" s="148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/>
      <c r="AT192" s="149"/>
      <c r="AU192" s="149"/>
      <c r="AY192" s="17"/>
      <c r="BE192" s="150"/>
      <c r="BF192" s="150"/>
      <c r="BG192" s="150"/>
      <c r="BH192" s="150"/>
      <c r="BI192" s="150"/>
      <c r="BJ192" s="17"/>
      <c r="BK192" s="150"/>
      <c r="BL192" s="17"/>
      <c r="BM192" s="149"/>
    </row>
    <row r="193" spans="1:65" s="2" customFormat="1" ht="24" x14ac:dyDescent="0.2">
      <c r="A193" s="32"/>
      <c r="B193" s="137"/>
      <c r="C193" s="138" t="s">
        <v>477</v>
      </c>
      <c r="D193" s="138" t="s">
        <v>159</v>
      </c>
      <c r="E193" s="139" t="s">
        <v>2427</v>
      </c>
      <c r="F193" s="140" t="s">
        <v>2428</v>
      </c>
      <c r="G193" s="141" t="s">
        <v>777</v>
      </c>
      <c r="H193" s="142">
        <v>14</v>
      </c>
      <c r="I193" s="143"/>
      <c r="J193" s="144">
        <f t="shared" si="20"/>
        <v>0</v>
      </c>
      <c r="K193" s="140" t="s">
        <v>3</v>
      </c>
      <c r="L193" s="33"/>
      <c r="M193" s="145" t="s">
        <v>3</v>
      </c>
      <c r="N193" s="146" t="s">
        <v>42</v>
      </c>
      <c r="O193" s="53"/>
      <c r="P193" s="147">
        <f t="shared" si="21"/>
        <v>0</v>
      </c>
      <c r="Q193" s="147">
        <v>0</v>
      </c>
      <c r="R193" s="147">
        <f t="shared" si="22"/>
        <v>0</v>
      </c>
      <c r="S193" s="147">
        <v>0</v>
      </c>
      <c r="T193" s="148">
        <f t="shared" si="23"/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164</v>
      </c>
      <c r="AT193" s="149" t="s">
        <v>159</v>
      </c>
      <c r="AU193" s="149" t="s">
        <v>78</v>
      </c>
      <c r="AY193" s="17" t="s">
        <v>157</v>
      </c>
      <c r="BE193" s="150">
        <f t="shared" si="24"/>
        <v>0</v>
      </c>
      <c r="BF193" s="150">
        <f t="shared" si="25"/>
        <v>0</v>
      </c>
      <c r="BG193" s="150">
        <f t="shared" si="26"/>
        <v>0</v>
      </c>
      <c r="BH193" s="150">
        <f t="shared" si="27"/>
        <v>0</v>
      </c>
      <c r="BI193" s="150">
        <f t="shared" si="28"/>
        <v>0</v>
      </c>
      <c r="BJ193" s="17" t="s">
        <v>92</v>
      </c>
      <c r="BK193" s="150">
        <f t="shared" si="29"/>
        <v>0</v>
      </c>
      <c r="BL193" s="17" t="s">
        <v>164</v>
      </c>
      <c r="BM193" s="149" t="s">
        <v>788</v>
      </c>
    </row>
    <row r="194" spans="1:65" s="2" customFormat="1" ht="22.5" x14ac:dyDescent="0.2">
      <c r="A194" s="14"/>
      <c r="B194" s="164"/>
      <c r="C194" s="14"/>
      <c r="D194" s="157" t="s">
        <v>168</v>
      </c>
      <c r="E194" s="165" t="s">
        <v>3</v>
      </c>
      <c r="F194" s="198" t="s">
        <v>3060</v>
      </c>
      <c r="G194" s="14"/>
      <c r="H194" s="167"/>
      <c r="I194" s="168"/>
      <c r="J194" s="14"/>
      <c r="K194" s="14"/>
      <c r="L194" s="33"/>
      <c r="M194" s="145"/>
      <c r="N194" s="146"/>
      <c r="O194" s="53"/>
      <c r="P194" s="147"/>
      <c r="Q194" s="147"/>
      <c r="R194" s="147"/>
      <c r="S194" s="147"/>
      <c r="T194" s="148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R194" s="149"/>
      <c r="AT194" s="149"/>
      <c r="AU194" s="149"/>
      <c r="AY194" s="17"/>
      <c r="BE194" s="150"/>
      <c r="BF194" s="150"/>
      <c r="BG194" s="150"/>
      <c r="BH194" s="150"/>
      <c r="BI194" s="150"/>
      <c r="BJ194" s="17"/>
      <c r="BK194" s="150"/>
      <c r="BL194" s="17"/>
      <c r="BM194" s="149"/>
    </row>
    <row r="195" spans="1:65" s="2" customFormat="1" ht="12" x14ac:dyDescent="0.2">
      <c r="A195" s="32"/>
      <c r="B195" s="137"/>
      <c r="C195" s="138" t="s">
        <v>482</v>
      </c>
      <c r="D195" s="138" t="s">
        <v>159</v>
      </c>
      <c r="E195" s="139" t="s">
        <v>2429</v>
      </c>
      <c r="F195" s="140" t="s">
        <v>2430</v>
      </c>
      <c r="G195" s="141" t="s">
        <v>777</v>
      </c>
      <c r="H195" s="142">
        <v>1</v>
      </c>
      <c r="I195" s="143"/>
      <c r="J195" s="144">
        <f t="shared" si="20"/>
        <v>0</v>
      </c>
      <c r="K195" s="140" t="s">
        <v>3</v>
      </c>
      <c r="L195" s="33"/>
      <c r="M195" s="145" t="s">
        <v>3</v>
      </c>
      <c r="N195" s="146" t="s">
        <v>42</v>
      </c>
      <c r="O195" s="53"/>
      <c r="P195" s="147">
        <f t="shared" si="21"/>
        <v>0</v>
      </c>
      <c r="Q195" s="147">
        <v>0</v>
      </c>
      <c r="R195" s="147">
        <f t="shared" si="22"/>
        <v>0</v>
      </c>
      <c r="S195" s="147">
        <v>0</v>
      </c>
      <c r="T195" s="148">
        <f t="shared" si="23"/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164</v>
      </c>
      <c r="AT195" s="149" t="s">
        <v>159</v>
      </c>
      <c r="AU195" s="149" t="s">
        <v>78</v>
      </c>
      <c r="AY195" s="17" t="s">
        <v>157</v>
      </c>
      <c r="BE195" s="150">
        <f t="shared" si="24"/>
        <v>0</v>
      </c>
      <c r="BF195" s="150">
        <f t="shared" si="25"/>
        <v>0</v>
      </c>
      <c r="BG195" s="150">
        <f t="shared" si="26"/>
        <v>0</v>
      </c>
      <c r="BH195" s="150">
        <f t="shared" si="27"/>
        <v>0</v>
      </c>
      <c r="BI195" s="150">
        <f t="shared" si="28"/>
        <v>0</v>
      </c>
      <c r="BJ195" s="17" t="s">
        <v>92</v>
      </c>
      <c r="BK195" s="150">
        <f t="shared" si="29"/>
        <v>0</v>
      </c>
      <c r="BL195" s="17" t="s">
        <v>164</v>
      </c>
      <c r="BM195" s="149" t="s">
        <v>796</v>
      </c>
    </row>
    <row r="196" spans="1:65" s="2" customFormat="1" ht="22.5" x14ac:dyDescent="0.2">
      <c r="A196" s="14"/>
      <c r="B196" s="164"/>
      <c r="C196" s="14"/>
      <c r="D196" s="157" t="s">
        <v>168</v>
      </c>
      <c r="E196" s="165" t="s">
        <v>3</v>
      </c>
      <c r="F196" s="198" t="s">
        <v>3060</v>
      </c>
      <c r="G196" s="14"/>
      <c r="H196" s="167"/>
      <c r="I196" s="168"/>
      <c r="J196" s="14"/>
      <c r="K196" s="14"/>
      <c r="L196" s="33"/>
      <c r="M196" s="145"/>
      <c r="N196" s="146"/>
      <c r="O196" s="53"/>
      <c r="P196" s="147"/>
      <c r="Q196" s="147"/>
      <c r="R196" s="147"/>
      <c r="S196" s="147"/>
      <c r="T196" s="148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/>
      <c r="AT196" s="149"/>
      <c r="AU196" s="149"/>
      <c r="AY196" s="17"/>
      <c r="BE196" s="150"/>
      <c r="BF196" s="150"/>
      <c r="BG196" s="150"/>
      <c r="BH196" s="150"/>
      <c r="BI196" s="150"/>
      <c r="BJ196" s="17"/>
      <c r="BK196" s="150"/>
      <c r="BL196" s="17"/>
      <c r="BM196" s="149"/>
    </row>
    <row r="197" spans="1:65" s="2" customFormat="1" ht="12" x14ac:dyDescent="0.2">
      <c r="A197" s="32"/>
      <c r="B197" s="137"/>
      <c r="C197" s="138" t="s">
        <v>487</v>
      </c>
      <c r="D197" s="138" t="s">
        <v>159</v>
      </c>
      <c r="E197" s="139" t="s">
        <v>2431</v>
      </c>
      <c r="F197" s="140" t="s">
        <v>2432</v>
      </c>
      <c r="G197" s="141" t="s">
        <v>777</v>
      </c>
      <c r="H197" s="142">
        <v>2</v>
      </c>
      <c r="I197" s="143"/>
      <c r="J197" s="144">
        <f t="shared" si="20"/>
        <v>0</v>
      </c>
      <c r="K197" s="140" t="s">
        <v>3</v>
      </c>
      <c r="L197" s="33"/>
      <c r="M197" s="145" t="s">
        <v>3</v>
      </c>
      <c r="N197" s="146" t="s">
        <v>42</v>
      </c>
      <c r="O197" s="53"/>
      <c r="P197" s="147">
        <f t="shared" si="21"/>
        <v>0</v>
      </c>
      <c r="Q197" s="147">
        <v>0</v>
      </c>
      <c r="R197" s="147">
        <f t="shared" si="22"/>
        <v>0</v>
      </c>
      <c r="S197" s="147">
        <v>0</v>
      </c>
      <c r="T197" s="148">
        <f t="shared" si="23"/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164</v>
      </c>
      <c r="AT197" s="149" t="s">
        <v>159</v>
      </c>
      <c r="AU197" s="149" t="s">
        <v>78</v>
      </c>
      <c r="AY197" s="17" t="s">
        <v>157</v>
      </c>
      <c r="BE197" s="150">
        <f t="shared" si="24"/>
        <v>0</v>
      </c>
      <c r="BF197" s="150">
        <f t="shared" si="25"/>
        <v>0</v>
      </c>
      <c r="BG197" s="150">
        <f t="shared" si="26"/>
        <v>0</v>
      </c>
      <c r="BH197" s="150">
        <f t="shared" si="27"/>
        <v>0</v>
      </c>
      <c r="BI197" s="150">
        <f t="shared" si="28"/>
        <v>0</v>
      </c>
      <c r="BJ197" s="17" t="s">
        <v>92</v>
      </c>
      <c r="BK197" s="150">
        <f t="shared" si="29"/>
        <v>0</v>
      </c>
      <c r="BL197" s="17" t="s">
        <v>164</v>
      </c>
      <c r="BM197" s="149" t="s">
        <v>804</v>
      </c>
    </row>
    <row r="198" spans="1:65" s="2" customFormat="1" ht="22.5" x14ac:dyDescent="0.2">
      <c r="A198" s="14"/>
      <c r="B198" s="164"/>
      <c r="C198" s="14"/>
      <c r="D198" s="157" t="s">
        <v>168</v>
      </c>
      <c r="E198" s="165" t="s">
        <v>3</v>
      </c>
      <c r="F198" s="198" t="s">
        <v>3060</v>
      </c>
      <c r="G198" s="14"/>
      <c r="H198" s="167"/>
      <c r="I198" s="168"/>
      <c r="J198" s="14"/>
      <c r="K198" s="14"/>
      <c r="L198" s="33"/>
      <c r="M198" s="145"/>
      <c r="N198" s="146"/>
      <c r="O198" s="53"/>
      <c r="P198" s="147"/>
      <c r="Q198" s="147"/>
      <c r="R198" s="147"/>
      <c r="S198" s="147"/>
      <c r="T198" s="148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/>
      <c r="AT198" s="149"/>
      <c r="AU198" s="149"/>
      <c r="AY198" s="17"/>
      <c r="BE198" s="150"/>
      <c r="BF198" s="150"/>
      <c r="BG198" s="150"/>
      <c r="BH198" s="150"/>
      <c r="BI198" s="150"/>
      <c r="BJ198" s="17"/>
      <c r="BK198" s="150"/>
      <c r="BL198" s="17"/>
      <c r="BM198" s="149"/>
    </row>
    <row r="199" spans="1:65" s="2" customFormat="1" ht="12" x14ac:dyDescent="0.2">
      <c r="A199" s="32"/>
      <c r="B199" s="137"/>
      <c r="C199" s="138" t="s">
        <v>492</v>
      </c>
      <c r="D199" s="138" t="s">
        <v>159</v>
      </c>
      <c r="E199" s="139" t="s">
        <v>2433</v>
      </c>
      <c r="F199" s="140" t="s">
        <v>2434</v>
      </c>
      <c r="G199" s="141" t="s">
        <v>777</v>
      </c>
      <c r="H199" s="142">
        <v>3</v>
      </c>
      <c r="I199" s="143"/>
      <c r="J199" s="144">
        <f t="shared" si="20"/>
        <v>0</v>
      </c>
      <c r="K199" s="140" t="s">
        <v>3</v>
      </c>
      <c r="L199" s="33"/>
      <c r="M199" s="145" t="s">
        <v>3</v>
      </c>
      <c r="N199" s="146" t="s">
        <v>42</v>
      </c>
      <c r="O199" s="53"/>
      <c r="P199" s="147">
        <f t="shared" si="21"/>
        <v>0</v>
      </c>
      <c r="Q199" s="147">
        <v>0</v>
      </c>
      <c r="R199" s="147">
        <f t="shared" si="22"/>
        <v>0</v>
      </c>
      <c r="S199" s="147">
        <v>0</v>
      </c>
      <c r="T199" s="148">
        <f t="shared" si="23"/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164</v>
      </c>
      <c r="AT199" s="149" t="s">
        <v>159</v>
      </c>
      <c r="AU199" s="149" t="s">
        <v>78</v>
      </c>
      <c r="AY199" s="17" t="s">
        <v>157</v>
      </c>
      <c r="BE199" s="150">
        <f t="shared" si="24"/>
        <v>0</v>
      </c>
      <c r="BF199" s="150">
        <f t="shared" si="25"/>
        <v>0</v>
      </c>
      <c r="BG199" s="150">
        <f t="shared" si="26"/>
        <v>0</v>
      </c>
      <c r="BH199" s="150">
        <f t="shared" si="27"/>
        <v>0</v>
      </c>
      <c r="BI199" s="150">
        <f t="shared" si="28"/>
        <v>0</v>
      </c>
      <c r="BJ199" s="17" t="s">
        <v>92</v>
      </c>
      <c r="BK199" s="150">
        <f t="shared" si="29"/>
        <v>0</v>
      </c>
      <c r="BL199" s="17" t="s">
        <v>164</v>
      </c>
      <c r="BM199" s="149" t="s">
        <v>812</v>
      </c>
    </row>
    <row r="200" spans="1:65" s="2" customFormat="1" ht="22.5" x14ac:dyDescent="0.2">
      <c r="A200" s="14"/>
      <c r="B200" s="164"/>
      <c r="C200" s="14"/>
      <c r="D200" s="157" t="s">
        <v>168</v>
      </c>
      <c r="E200" s="165" t="s">
        <v>3</v>
      </c>
      <c r="F200" s="198" t="s">
        <v>3060</v>
      </c>
      <c r="G200" s="14"/>
      <c r="H200" s="167"/>
      <c r="I200" s="168"/>
      <c r="J200" s="14"/>
      <c r="K200" s="14"/>
      <c r="L200" s="33"/>
      <c r="M200" s="145"/>
      <c r="N200" s="146"/>
      <c r="O200" s="53"/>
      <c r="P200" s="147"/>
      <c r="Q200" s="147"/>
      <c r="R200" s="147"/>
      <c r="S200" s="147"/>
      <c r="T200" s="148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/>
      <c r="AT200" s="149"/>
      <c r="AU200" s="149"/>
      <c r="AY200" s="17"/>
      <c r="BE200" s="150"/>
      <c r="BF200" s="150"/>
      <c r="BG200" s="150"/>
      <c r="BH200" s="150"/>
      <c r="BI200" s="150"/>
      <c r="BJ200" s="17"/>
      <c r="BK200" s="150"/>
      <c r="BL200" s="17"/>
      <c r="BM200" s="149"/>
    </row>
    <row r="201" spans="1:65" s="2" customFormat="1" ht="12" x14ac:dyDescent="0.2">
      <c r="A201" s="32"/>
      <c r="B201" s="137"/>
      <c r="C201" s="138" t="s">
        <v>497</v>
      </c>
      <c r="D201" s="138" t="s">
        <v>159</v>
      </c>
      <c r="E201" s="139" t="s">
        <v>2435</v>
      </c>
      <c r="F201" s="140" t="s">
        <v>2436</v>
      </c>
      <c r="G201" s="141" t="s">
        <v>777</v>
      </c>
      <c r="H201" s="142">
        <v>1</v>
      </c>
      <c r="I201" s="143"/>
      <c r="J201" s="144">
        <f t="shared" si="20"/>
        <v>0</v>
      </c>
      <c r="K201" s="140" t="s">
        <v>3</v>
      </c>
      <c r="L201" s="33"/>
      <c r="M201" s="145" t="s">
        <v>3</v>
      </c>
      <c r="N201" s="146" t="s">
        <v>42</v>
      </c>
      <c r="O201" s="53"/>
      <c r="P201" s="147">
        <f t="shared" si="21"/>
        <v>0</v>
      </c>
      <c r="Q201" s="147">
        <v>0</v>
      </c>
      <c r="R201" s="147">
        <f t="shared" si="22"/>
        <v>0</v>
      </c>
      <c r="S201" s="147">
        <v>0</v>
      </c>
      <c r="T201" s="148">
        <f t="shared" si="23"/>
        <v>0</v>
      </c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R201" s="149" t="s">
        <v>164</v>
      </c>
      <c r="AT201" s="149" t="s">
        <v>159</v>
      </c>
      <c r="AU201" s="149" t="s">
        <v>78</v>
      </c>
      <c r="AY201" s="17" t="s">
        <v>157</v>
      </c>
      <c r="BE201" s="150">
        <f t="shared" si="24"/>
        <v>0</v>
      </c>
      <c r="BF201" s="150">
        <f t="shared" si="25"/>
        <v>0</v>
      </c>
      <c r="BG201" s="150">
        <f t="shared" si="26"/>
        <v>0</v>
      </c>
      <c r="BH201" s="150">
        <f t="shared" si="27"/>
        <v>0</v>
      </c>
      <c r="BI201" s="150">
        <f t="shared" si="28"/>
        <v>0</v>
      </c>
      <c r="BJ201" s="17" t="s">
        <v>92</v>
      </c>
      <c r="BK201" s="150">
        <f t="shared" si="29"/>
        <v>0</v>
      </c>
      <c r="BL201" s="17" t="s">
        <v>164</v>
      </c>
      <c r="BM201" s="149" t="s">
        <v>826</v>
      </c>
    </row>
    <row r="202" spans="1:65" s="2" customFormat="1" ht="22.5" x14ac:dyDescent="0.2">
      <c r="A202" s="14"/>
      <c r="B202" s="164"/>
      <c r="C202" s="14"/>
      <c r="D202" s="157" t="s">
        <v>168</v>
      </c>
      <c r="E202" s="165" t="s">
        <v>3</v>
      </c>
      <c r="F202" s="198" t="s">
        <v>3060</v>
      </c>
      <c r="G202" s="14"/>
      <c r="H202" s="167"/>
      <c r="I202" s="168"/>
      <c r="J202" s="14"/>
      <c r="K202" s="14"/>
      <c r="L202" s="33"/>
      <c r="M202" s="145"/>
      <c r="N202" s="146"/>
      <c r="O202" s="53"/>
      <c r="P202" s="147"/>
      <c r="Q202" s="147"/>
      <c r="R202" s="147"/>
      <c r="S202" s="147"/>
      <c r="T202" s="148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/>
      <c r="AT202" s="149"/>
      <c r="AU202" s="149"/>
      <c r="AY202" s="17"/>
      <c r="BE202" s="150"/>
      <c r="BF202" s="150"/>
      <c r="BG202" s="150"/>
      <c r="BH202" s="150"/>
      <c r="BI202" s="150"/>
      <c r="BJ202" s="17"/>
      <c r="BK202" s="150"/>
      <c r="BL202" s="17"/>
      <c r="BM202" s="149"/>
    </row>
    <row r="203" spans="1:65" s="2" customFormat="1" ht="12" x14ac:dyDescent="0.2">
      <c r="A203" s="32"/>
      <c r="B203" s="137"/>
      <c r="C203" s="138" t="s">
        <v>504</v>
      </c>
      <c r="D203" s="138" t="s">
        <v>159</v>
      </c>
      <c r="E203" s="139" t="s">
        <v>2437</v>
      </c>
      <c r="F203" s="140" t="s">
        <v>2438</v>
      </c>
      <c r="G203" s="141" t="s">
        <v>777</v>
      </c>
      <c r="H203" s="142">
        <v>750</v>
      </c>
      <c r="I203" s="143"/>
      <c r="J203" s="144">
        <f t="shared" si="20"/>
        <v>0</v>
      </c>
      <c r="K203" s="140" t="s">
        <v>3</v>
      </c>
      <c r="L203" s="33"/>
      <c r="M203" s="145" t="s">
        <v>3</v>
      </c>
      <c r="N203" s="146" t="s">
        <v>42</v>
      </c>
      <c r="O203" s="53"/>
      <c r="P203" s="147">
        <f t="shared" si="21"/>
        <v>0</v>
      </c>
      <c r="Q203" s="147">
        <v>0</v>
      </c>
      <c r="R203" s="147">
        <f t="shared" si="22"/>
        <v>0</v>
      </c>
      <c r="S203" s="147">
        <v>0</v>
      </c>
      <c r="T203" s="148">
        <f t="shared" si="23"/>
        <v>0</v>
      </c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R203" s="149" t="s">
        <v>164</v>
      </c>
      <c r="AT203" s="149" t="s">
        <v>159</v>
      </c>
      <c r="AU203" s="149" t="s">
        <v>78</v>
      </c>
      <c r="AY203" s="17" t="s">
        <v>157</v>
      </c>
      <c r="BE203" s="150">
        <f t="shared" si="24"/>
        <v>0</v>
      </c>
      <c r="BF203" s="150">
        <f t="shared" si="25"/>
        <v>0</v>
      </c>
      <c r="BG203" s="150">
        <f t="shared" si="26"/>
        <v>0</v>
      </c>
      <c r="BH203" s="150">
        <f t="shared" si="27"/>
        <v>0</v>
      </c>
      <c r="BI203" s="150">
        <f t="shared" si="28"/>
        <v>0</v>
      </c>
      <c r="BJ203" s="17" t="s">
        <v>92</v>
      </c>
      <c r="BK203" s="150">
        <f t="shared" si="29"/>
        <v>0</v>
      </c>
      <c r="BL203" s="17" t="s">
        <v>164</v>
      </c>
      <c r="BM203" s="149" t="s">
        <v>836</v>
      </c>
    </row>
    <row r="204" spans="1:65" s="2" customFormat="1" ht="22.5" x14ac:dyDescent="0.2">
      <c r="A204" s="14"/>
      <c r="B204" s="164"/>
      <c r="C204" s="14"/>
      <c r="D204" s="157" t="s">
        <v>168</v>
      </c>
      <c r="E204" s="165" t="s">
        <v>3</v>
      </c>
      <c r="F204" s="198" t="s">
        <v>3060</v>
      </c>
      <c r="G204" s="14"/>
      <c r="H204" s="167"/>
      <c r="I204" s="168"/>
      <c r="J204" s="14"/>
      <c r="K204" s="14"/>
      <c r="L204" s="33"/>
      <c r="M204" s="145"/>
      <c r="N204" s="146"/>
      <c r="O204" s="53"/>
      <c r="P204" s="147"/>
      <c r="Q204" s="147"/>
      <c r="R204" s="147"/>
      <c r="S204" s="147"/>
      <c r="T204" s="148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/>
      <c r="AT204" s="149"/>
      <c r="AU204" s="149"/>
      <c r="AY204" s="17"/>
      <c r="BE204" s="150"/>
      <c r="BF204" s="150"/>
      <c r="BG204" s="150"/>
      <c r="BH204" s="150"/>
      <c r="BI204" s="150"/>
      <c r="BJ204" s="17"/>
      <c r="BK204" s="150"/>
      <c r="BL204" s="17"/>
      <c r="BM204" s="149"/>
    </row>
    <row r="205" spans="1:65" s="12" customFormat="1" ht="15" x14ac:dyDescent="0.2">
      <c r="B205" s="124"/>
      <c r="D205" s="125" t="s">
        <v>69</v>
      </c>
      <c r="E205" s="126" t="s">
        <v>1773</v>
      </c>
      <c r="F205" s="126" t="s">
        <v>2439</v>
      </c>
      <c r="I205" s="127"/>
      <c r="J205" s="128">
        <f>BK205</f>
        <v>0</v>
      </c>
      <c r="L205" s="124"/>
      <c r="M205" s="129"/>
      <c r="N205" s="130"/>
      <c r="O205" s="130"/>
      <c r="P205" s="131">
        <f>SUM(P206:P220)</f>
        <v>0</v>
      </c>
      <c r="Q205" s="130"/>
      <c r="R205" s="131">
        <f>SUM(R206:R220)</f>
        <v>0</v>
      </c>
      <c r="S205" s="130"/>
      <c r="T205" s="132">
        <f>SUM(T206:T220)</f>
        <v>0</v>
      </c>
      <c r="AR205" s="125" t="s">
        <v>78</v>
      </c>
      <c r="AT205" s="133" t="s">
        <v>69</v>
      </c>
      <c r="AU205" s="133" t="s">
        <v>70</v>
      </c>
      <c r="AY205" s="125" t="s">
        <v>157</v>
      </c>
      <c r="BK205" s="134">
        <f>SUM(BK206:BK220)</f>
        <v>0</v>
      </c>
    </row>
    <row r="206" spans="1:65" s="2" customFormat="1" ht="12" x14ac:dyDescent="0.2">
      <c r="A206" s="32"/>
      <c r="B206" s="137"/>
      <c r="C206" s="138" t="s">
        <v>510</v>
      </c>
      <c r="D206" s="138" t="s">
        <v>159</v>
      </c>
      <c r="E206" s="139" t="s">
        <v>2440</v>
      </c>
      <c r="F206" s="140" t="s">
        <v>2441</v>
      </c>
      <c r="G206" s="141" t="s">
        <v>777</v>
      </c>
      <c r="H206" s="142">
        <v>4</v>
      </c>
      <c r="I206" s="143"/>
      <c r="J206" s="144">
        <f t="shared" ref="J206:J220" si="30">ROUND(I206*H206,2)</f>
        <v>0</v>
      </c>
      <c r="K206" s="140" t="s">
        <v>3</v>
      </c>
      <c r="L206" s="33"/>
      <c r="M206" s="145" t="s">
        <v>3</v>
      </c>
      <c r="N206" s="146" t="s">
        <v>42</v>
      </c>
      <c r="O206" s="53"/>
      <c r="P206" s="147">
        <f t="shared" ref="P206:P220" si="31">O206*H206</f>
        <v>0</v>
      </c>
      <c r="Q206" s="147">
        <v>0</v>
      </c>
      <c r="R206" s="147">
        <f t="shared" ref="R206:R220" si="32">Q206*H206</f>
        <v>0</v>
      </c>
      <c r="S206" s="147">
        <v>0</v>
      </c>
      <c r="T206" s="148">
        <f t="shared" ref="T206:T220" si="33">S206*H206</f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164</v>
      </c>
      <c r="AT206" s="149" t="s">
        <v>159</v>
      </c>
      <c r="AU206" s="149" t="s">
        <v>78</v>
      </c>
      <c r="AY206" s="17" t="s">
        <v>157</v>
      </c>
      <c r="BE206" s="150">
        <f t="shared" ref="BE206:BE220" si="34">IF(N206="základní",J206,0)</f>
        <v>0</v>
      </c>
      <c r="BF206" s="150">
        <f t="shared" ref="BF206:BF220" si="35">IF(N206="snížená",J206,0)</f>
        <v>0</v>
      </c>
      <c r="BG206" s="150">
        <f t="shared" ref="BG206:BG220" si="36">IF(N206="zákl. přenesená",J206,0)</f>
        <v>0</v>
      </c>
      <c r="BH206" s="150">
        <f t="shared" ref="BH206:BH220" si="37">IF(N206="sníž. přenesená",J206,0)</f>
        <v>0</v>
      </c>
      <c r="BI206" s="150">
        <f t="shared" ref="BI206:BI220" si="38">IF(N206="nulová",J206,0)</f>
        <v>0</v>
      </c>
      <c r="BJ206" s="17" t="s">
        <v>92</v>
      </c>
      <c r="BK206" s="150">
        <f t="shared" ref="BK206:BK220" si="39">ROUND(I206*H206,2)</f>
        <v>0</v>
      </c>
      <c r="BL206" s="17" t="s">
        <v>164</v>
      </c>
      <c r="BM206" s="149" t="s">
        <v>849</v>
      </c>
    </row>
    <row r="207" spans="1:65" s="2" customFormat="1" ht="22.5" x14ac:dyDescent="0.2">
      <c r="A207" s="14"/>
      <c r="B207" s="164"/>
      <c r="C207" s="14"/>
      <c r="D207" s="157" t="s">
        <v>168</v>
      </c>
      <c r="E207" s="165" t="s">
        <v>3</v>
      </c>
      <c r="F207" s="198" t="s">
        <v>3061</v>
      </c>
      <c r="G207" s="14"/>
      <c r="H207" s="167"/>
      <c r="I207" s="168"/>
      <c r="J207" s="14"/>
      <c r="K207" s="14"/>
      <c r="L207" s="33"/>
      <c r="M207" s="145"/>
      <c r="N207" s="146"/>
      <c r="O207" s="53"/>
      <c r="P207" s="147"/>
      <c r="Q207" s="147"/>
      <c r="R207" s="147"/>
      <c r="S207" s="147"/>
      <c r="T207" s="148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R207" s="149"/>
      <c r="AT207" s="149"/>
      <c r="AU207" s="149"/>
      <c r="AY207" s="17"/>
      <c r="BE207" s="150"/>
      <c r="BF207" s="150"/>
      <c r="BG207" s="150"/>
      <c r="BH207" s="150"/>
      <c r="BI207" s="150"/>
      <c r="BJ207" s="17"/>
      <c r="BK207" s="150"/>
      <c r="BL207" s="17"/>
      <c r="BM207" s="149"/>
    </row>
    <row r="208" spans="1:65" s="2" customFormat="1" ht="12" x14ac:dyDescent="0.2">
      <c r="A208" s="32"/>
      <c r="B208" s="137"/>
      <c r="C208" s="138" t="s">
        <v>516</v>
      </c>
      <c r="D208" s="138" t="s">
        <v>159</v>
      </c>
      <c r="E208" s="139" t="s">
        <v>2442</v>
      </c>
      <c r="F208" s="140" t="s">
        <v>2443</v>
      </c>
      <c r="G208" s="141" t="s">
        <v>777</v>
      </c>
      <c r="H208" s="142">
        <v>31</v>
      </c>
      <c r="I208" s="143"/>
      <c r="J208" s="144">
        <f t="shared" si="30"/>
        <v>0</v>
      </c>
      <c r="K208" s="140" t="s">
        <v>3</v>
      </c>
      <c r="L208" s="33"/>
      <c r="M208" s="145" t="s">
        <v>3</v>
      </c>
      <c r="N208" s="146" t="s">
        <v>42</v>
      </c>
      <c r="O208" s="53"/>
      <c r="P208" s="147">
        <f t="shared" si="31"/>
        <v>0</v>
      </c>
      <c r="Q208" s="147">
        <v>0</v>
      </c>
      <c r="R208" s="147">
        <f t="shared" si="32"/>
        <v>0</v>
      </c>
      <c r="S208" s="147">
        <v>0</v>
      </c>
      <c r="T208" s="148">
        <f t="shared" si="33"/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164</v>
      </c>
      <c r="AT208" s="149" t="s">
        <v>159</v>
      </c>
      <c r="AU208" s="149" t="s">
        <v>78</v>
      </c>
      <c r="AY208" s="17" t="s">
        <v>157</v>
      </c>
      <c r="BE208" s="150">
        <f t="shared" si="34"/>
        <v>0</v>
      </c>
      <c r="BF208" s="150">
        <f t="shared" si="35"/>
        <v>0</v>
      </c>
      <c r="BG208" s="150">
        <f t="shared" si="36"/>
        <v>0</v>
      </c>
      <c r="BH208" s="150">
        <f t="shared" si="37"/>
        <v>0</v>
      </c>
      <c r="BI208" s="150">
        <f t="shared" si="38"/>
        <v>0</v>
      </c>
      <c r="BJ208" s="17" t="s">
        <v>92</v>
      </c>
      <c r="BK208" s="150">
        <f t="shared" si="39"/>
        <v>0</v>
      </c>
      <c r="BL208" s="17" t="s">
        <v>164</v>
      </c>
      <c r="BM208" s="149" t="s">
        <v>863</v>
      </c>
    </row>
    <row r="209" spans="1:65" s="2" customFormat="1" ht="22.5" x14ac:dyDescent="0.2">
      <c r="A209" s="14"/>
      <c r="B209" s="164"/>
      <c r="C209" s="14"/>
      <c r="D209" s="157" t="s">
        <v>168</v>
      </c>
      <c r="E209" s="165" t="s">
        <v>3</v>
      </c>
      <c r="F209" s="198" t="s">
        <v>3062</v>
      </c>
      <c r="G209" s="14"/>
      <c r="H209" s="167"/>
      <c r="I209" s="168"/>
      <c r="J209" s="14"/>
      <c r="K209" s="14"/>
      <c r="L209" s="33"/>
      <c r="M209" s="145"/>
      <c r="N209" s="146"/>
      <c r="O209" s="53"/>
      <c r="P209" s="147"/>
      <c r="Q209" s="147"/>
      <c r="R209" s="147"/>
      <c r="S209" s="147"/>
      <c r="T209" s="148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R209" s="149"/>
      <c r="AT209" s="149"/>
      <c r="AU209" s="149"/>
      <c r="AY209" s="17"/>
      <c r="BE209" s="150"/>
      <c r="BF209" s="150"/>
      <c r="BG209" s="150"/>
      <c r="BH209" s="150"/>
      <c r="BI209" s="150"/>
      <c r="BJ209" s="17"/>
      <c r="BK209" s="150"/>
      <c r="BL209" s="17"/>
      <c r="BM209" s="149"/>
    </row>
    <row r="210" spans="1:65" s="2" customFormat="1" ht="12" x14ac:dyDescent="0.2">
      <c r="A210" s="32"/>
      <c r="B210" s="137"/>
      <c r="C210" s="138" t="s">
        <v>521</v>
      </c>
      <c r="D210" s="138" t="s">
        <v>159</v>
      </c>
      <c r="E210" s="139" t="s">
        <v>2444</v>
      </c>
      <c r="F210" s="140" t="s">
        <v>2445</v>
      </c>
      <c r="G210" s="141" t="s">
        <v>777</v>
      </c>
      <c r="H210" s="142">
        <v>9</v>
      </c>
      <c r="I210" s="143"/>
      <c r="J210" s="144">
        <f t="shared" si="30"/>
        <v>0</v>
      </c>
      <c r="K210" s="140" t="s">
        <v>3</v>
      </c>
      <c r="L210" s="33"/>
      <c r="M210" s="145" t="s">
        <v>3</v>
      </c>
      <c r="N210" s="146" t="s">
        <v>42</v>
      </c>
      <c r="O210" s="53"/>
      <c r="P210" s="147">
        <f t="shared" si="31"/>
        <v>0</v>
      </c>
      <c r="Q210" s="147">
        <v>0</v>
      </c>
      <c r="R210" s="147">
        <f t="shared" si="32"/>
        <v>0</v>
      </c>
      <c r="S210" s="147">
        <v>0</v>
      </c>
      <c r="T210" s="148">
        <f t="shared" si="33"/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164</v>
      </c>
      <c r="AT210" s="149" t="s">
        <v>159</v>
      </c>
      <c r="AU210" s="149" t="s">
        <v>78</v>
      </c>
      <c r="AY210" s="17" t="s">
        <v>157</v>
      </c>
      <c r="BE210" s="150">
        <f t="shared" si="34"/>
        <v>0</v>
      </c>
      <c r="BF210" s="150">
        <f t="shared" si="35"/>
        <v>0</v>
      </c>
      <c r="BG210" s="150">
        <f t="shared" si="36"/>
        <v>0</v>
      </c>
      <c r="BH210" s="150">
        <f t="shared" si="37"/>
        <v>0</v>
      </c>
      <c r="BI210" s="150">
        <f t="shared" si="38"/>
        <v>0</v>
      </c>
      <c r="BJ210" s="17" t="s">
        <v>92</v>
      </c>
      <c r="BK210" s="150">
        <f t="shared" si="39"/>
        <v>0</v>
      </c>
      <c r="BL210" s="17" t="s">
        <v>164</v>
      </c>
      <c r="BM210" s="149" t="s">
        <v>874</v>
      </c>
    </row>
    <row r="211" spans="1:65" s="2" customFormat="1" ht="22.5" x14ac:dyDescent="0.2">
      <c r="A211" s="14"/>
      <c r="B211" s="164"/>
      <c r="C211" s="14"/>
      <c r="D211" s="157" t="s">
        <v>168</v>
      </c>
      <c r="E211" s="165" t="s">
        <v>3</v>
      </c>
      <c r="F211" s="198" t="s">
        <v>3062</v>
      </c>
      <c r="G211" s="14"/>
      <c r="H211" s="167"/>
      <c r="I211" s="168"/>
      <c r="J211" s="14"/>
      <c r="K211" s="14"/>
      <c r="L211" s="33"/>
      <c r="M211" s="145"/>
      <c r="N211" s="146"/>
      <c r="O211" s="53"/>
      <c r="P211" s="147"/>
      <c r="Q211" s="147"/>
      <c r="R211" s="147"/>
      <c r="S211" s="147"/>
      <c r="T211" s="148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R211" s="149"/>
      <c r="AT211" s="149"/>
      <c r="AU211" s="149"/>
      <c r="AY211" s="17"/>
      <c r="BE211" s="150"/>
      <c r="BF211" s="150"/>
      <c r="BG211" s="150"/>
      <c r="BH211" s="150"/>
      <c r="BI211" s="150"/>
      <c r="BJ211" s="17"/>
      <c r="BK211" s="150"/>
      <c r="BL211" s="17"/>
      <c r="BM211" s="149"/>
    </row>
    <row r="212" spans="1:65" s="2" customFormat="1" ht="12" x14ac:dyDescent="0.2">
      <c r="A212" s="32"/>
      <c r="B212" s="137"/>
      <c r="C212" s="138" t="s">
        <v>526</v>
      </c>
      <c r="D212" s="138" t="s">
        <v>159</v>
      </c>
      <c r="E212" s="139" t="s">
        <v>2446</v>
      </c>
      <c r="F212" s="140" t="s">
        <v>2447</v>
      </c>
      <c r="G212" s="141" t="s">
        <v>777</v>
      </c>
      <c r="H212" s="142">
        <v>10</v>
      </c>
      <c r="I212" s="143"/>
      <c r="J212" s="144">
        <f t="shared" si="30"/>
        <v>0</v>
      </c>
      <c r="K212" s="140" t="s">
        <v>3</v>
      </c>
      <c r="L212" s="33"/>
      <c r="M212" s="145" t="s">
        <v>3</v>
      </c>
      <c r="N212" s="146" t="s">
        <v>42</v>
      </c>
      <c r="O212" s="53"/>
      <c r="P212" s="147">
        <f t="shared" si="31"/>
        <v>0</v>
      </c>
      <c r="Q212" s="147">
        <v>0</v>
      </c>
      <c r="R212" s="147">
        <f t="shared" si="32"/>
        <v>0</v>
      </c>
      <c r="S212" s="147">
        <v>0</v>
      </c>
      <c r="T212" s="148">
        <f t="shared" si="33"/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164</v>
      </c>
      <c r="AT212" s="149" t="s">
        <v>159</v>
      </c>
      <c r="AU212" s="149" t="s">
        <v>78</v>
      </c>
      <c r="AY212" s="17" t="s">
        <v>157</v>
      </c>
      <c r="BE212" s="150">
        <f t="shared" si="34"/>
        <v>0</v>
      </c>
      <c r="BF212" s="150">
        <f t="shared" si="35"/>
        <v>0</v>
      </c>
      <c r="BG212" s="150">
        <f t="shared" si="36"/>
        <v>0</v>
      </c>
      <c r="BH212" s="150">
        <f t="shared" si="37"/>
        <v>0</v>
      </c>
      <c r="BI212" s="150">
        <f t="shared" si="38"/>
        <v>0</v>
      </c>
      <c r="BJ212" s="17" t="s">
        <v>92</v>
      </c>
      <c r="BK212" s="150">
        <f t="shared" si="39"/>
        <v>0</v>
      </c>
      <c r="BL212" s="17" t="s">
        <v>164</v>
      </c>
      <c r="BM212" s="149" t="s">
        <v>886</v>
      </c>
    </row>
    <row r="213" spans="1:65" s="2" customFormat="1" ht="22.5" x14ac:dyDescent="0.2">
      <c r="A213" s="14"/>
      <c r="B213" s="164"/>
      <c r="C213" s="14"/>
      <c r="D213" s="157" t="s">
        <v>168</v>
      </c>
      <c r="E213" s="165" t="s">
        <v>3</v>
      </c>
      <c r="F213" s="198" t="s">
        <v>3062</v>
      </c>
      <c r="G213" s="14"/>
      <c r="H213" s="167"/>
      <c r="I213" s="168"/>
      <c r="J213" s="14"/>
      <c r="K213" s="14"/>
      <c r="L213" s="33"/>
      <c r="M213" s="145"/>
      <c r="N213" s="146"/>
      <c r="O213" s="53"/>
      <c r="P213" s="147"/>
      <c r="Q213" s="147"/>
      <c r="R213" s="147"/>
      <c r="S213" s="147"/>
      <c r="T213" s="148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R213" s="149"/>
      <c r="AT213" s="149"/>
      <c r="AU213" s="149"/>
      <c r="AY213" s="17"/>
      <c r="BE213" s="150"/>
      <c r="BF213" s="150"/>
      <c r="BG213" s="150"/>
      <c r="BH213" s="150"/>
      <c r="BI213" s="150"/>
      <c r="BJ213" s="17"/>
      <c r="BK213" s="150"/>
      <c r="BL213" s="17"/>
      <c r="BM213" s="149"/>
    </row>
    <row r="214" spans="1:65" s="2" customFormat="1" ht="12" x14ac:dyDescent="0.2">
      <c r="A214" s="32"/>
      <c r="B214" s="137"/>
      <c r="C214" s="138" t="s">
        <v>532</v>
      </c>
      <c r="D214" s="138" t="s">
        <v>159</v>
      </c>
      <c r="E214" s="139" t="s">
        <v>2448</v>
      </c>
      <c r="F214" s="140" t="s">
        <v>2449</v>
      </c>
      <c r="G214" s="141" t="s">
        <v>777</v>
      </c>
      <c r="H214" s="142">
        <v>15</v>
      </c>
      <c r="I214" s="143"/>
      <c r="J214" s="144">
        <f t="shared" si="30"/>
        <v>0</v>
      </c>
      <c r="K214" s="140" t="s">
        <v>3</v>
      </c>
      <c r="L214" s="33"/>
      <c r="M214" s="145" t="s">
        <v>3</v>
      </c>
      <c r="N214" s="146" t="s">
        <v>42</v>
      </c>
      <c r="O214" s="53"/>
      <c r="P214" s="147">
        <f t="shared" si="31"/>
        <v>0</v>
      </c>
      <c r="Q214" s="147">
        <v>0</v>
      </c>
      <c r="R214" s="147">
        <f t="shared" si="32"/>
        <v>0</v>
      </c>
      <c r="S214" s="147">
        <v>0</v>
      </c>
      <c r="T214" s="148">
        <f t="shared" si="33"/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164</v>
      </c>
      <c r="AT214" s="149" t="s">
        <v>159</v>
      </c>
      <c r="AU214" s="149" t="s">
        <v>78</v>
      </c>
      <c r="AY214" s="17" t="s">
        <v>157</v>
      </c>
      <c r="BE214" s="150">
        <f t="shared" si="34"/>
        <v>0</v>
      </c>
      <c r="BF214" s="150">
        <f t="shared" si="35"/>
        <v>0</v>
      </c>
      <c r="BG214" s="150">
        <f t="shared" si="36"/>
        <v>0</v>
      </c>
      <c r="BH214" s="150">
        <f t="shared" si="37"/>
        <v>0</v>
      </c>
      <c r="BI214" s="150">
        <f t="shared" si="38"/>
        <v>0</v>
      </c>
      <c r="BJ214" s="17" t="s">
        <v>92</v>
      </c>
      <c r="BK214" s="150">
        <f t="shared" si="39"/>
        <v>0</v>
      </c>
      <c r="BL214" s="17" t="s">
        <v>164</v>
      </c>
      <c r="BM214" s="149" t="s">
        <v>895</v>
      </c>
    </row>
    <row r="215" spans="1:65" s="2" customFormat="1" ht="22.5" x14ac:dyDescent="0.2">
      <c r="A215" s="14"/>
      <c r="B215" s="164"/>
      <c r="C215" s="14"/>
      <c r="D215" s="157" t="s">
        <v>168</v>
      </c>
      <c r="E215" s="165" t="s">
        <v>3</v>
      </c>
      <c r="F215" s="198" t="s">
        <v>3062</v>
      </c>
      <c r="G215" s="14"/>
      <c r="H215" s="167"/>
      <c r="I215" s="168"/>
      <c r="J215" s="14"/>
      <c r="K215" s="14"/>
      <c r="L215" s="33"/>
      <c r="M215" s="145"/>
      <c r="N215" s="146"/>
      <c r="O215" s="53"/>
      <c r="P215" s="147"/>
      <c r="Q215" s="147"/>
      <c r="R215" s="147"/>
      <c r="S215" s="147"/>
      <c r="T215" s="148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R215" s="149"/>
      <c r="AT215" s="149"/>
      <c r="AU215" s="149"/>
      <c r="AY215" s="17"/>
      <c r="BE215" s="150"/>
      <c r="BF215" s="150"/>
      <c r="BG215" s="150"/>
      <c r="BH215" s="150"/>
      <c r="BI215" s="150"/>
      <c r="BJ215" s="17"/>
      <c r="BK215" s="150"/>
      <c r="BL215" s="17"/>
      <c r="BM215" s="149"/>
    </row>
    <row r="216" spans="1:65" s="2" customFormat="1" ht="12" x14ac:dyDescent="0.2">
      <c r="A216" s="32"/>
      <c r="B216" s="137"/>
      <c r="C216" s="138" t="s">
        <v>537</v>
      </c>
      <c r="D216" s="138" t="s">
        <v>159</v>
      </c>
      <c r="E216" s="139" t="s">
        <v>2450</v>
      </c>
      <c r="F216" s="140" t="s">
        <v>2451</v>
      </c>
      <c r="G216" s="141" t="s">
        <v>777</v>
      </c>
      <c r="H216" s="142">
        <v>9</v>
      </c>
      <c r="I216" s="143"/>
      <c r="J216" s="144">
        <f t="shared" si="30"/>
        <v>0</v>
      </c>
      <c r="K216" s="140" t="s">
        <v>3</v>
      </c>
      <c r="L216" s="33"/>
      <c r="M216" s="145" t="s">
        <v>3</v>
      </c>
      <c r="N216" s="146" t="s">
        <v>42</v>
      </c>
      <c r="O216" s="53"/>
      <c r="P216" s="147">
        <f t="shared" si="31"/>
        <v>0</v>
      </c>
      <c r="Q216" s="147">
        <v>0</v>
      </c>
      <c r="R216" s="147">
        <f t="shared" si="32"/>
        <v>0</v>
      </c>
      <c r="S216" s="147">
        <v>0</v>
      </c>
      <c r="T216" s="148">
        <f t="shared" si="33"/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164</v>
      </c>
      <c r="AT216" s="149" t="s">
        <v>159</v>
      </c>
      <c r="AU216" s="149" t="s">
        <v>78</v>
      </c>
      <c r="AY216" s="17" t="s">
        <v>157</v>
      </c>
      <c r="BE216" s="150">
        <f t="shared" si="34"/>
        <v>0</v>
      </c>
      <c r="BF216" s="150">
        <f t="shared" si="35"/>
        <v>0</v>
      </c>
      <c r="BG216" s="150">
        <f t="shared" si="36"/>
        <v>0</v>
      </c>
      <c r="BH216" s="150">
        <f t="shared" si="37"/>
        <v>0</v>
      </c>
      <c r="BI216" s="150">
        <f t="shared" si="38"/>
        <v>0</v>
      </c>
      <c r="BJ216" s="17" t="s">
        <v>92</v>
      </c>
      <c r="BK216" s="150">
        <f t="shared" si="39"/>
        <v>0</v>
      </c>
      <c r="BL216" s="17" t="s">
        <v>164</v>
      </c>
      <c r="BM216" s="149" t="s">
        <v>908</v>
      </c>
    </row>
    <row r="217" spans="1:65" s="2" customFormat="1" ht="22.5" x14ac:dyDescent="0.2">
      <c r="A217" s="14"/>
      <c r="B217" s="164"/>
      <c r="C217" s="14"/>
      <c r="D217" s="157" t="s">
        <v>168</v>
      </c>
      <c r="E217" s="165" t="s">
        <v>3</v>
      </c>
      <c r="F217" s="198" t="s">
        <v>3062</v>
      </c>
      <c r="G217" s="14"/>
      <c r="H217" s="167"/>
      <c r="I217" s="168"/>
      <c r="J217" s="14"/>
      <c r="K217" s="14"/>
      <c r="L217" s="33"/>
      <c r="M217" s="145"/>
      <c r="N217" s="146"/>
      <c r="O217" s="53"/>
      <c r="P217" s="147"/>
      <c r="Q217" s="147"/>
      <c r="R217" s="147"/>
      <c r="S217" s="147"/>
      <c r="T217" s="148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R217" s="149"/>
      <c r="AT217" s="149"/>
      <c r="AU217" s="149"/>
      <c r="AY217" s="17"/>
      <c r="BE217" s="150"/>
      <c r="BF217" s="150"/>
      <c r="BG217" s="150"/>
      <c r="BH217" s="150"/>
      <c r="BI217" s="150"/>
      <c r="BJ217" s="17"/>
      <c r="BK217" s="150"/>
      <c r="BL217" s="17"/>
      <c r="BM217" s="149"/>
    </row>
    <row r="218" spans="1:65" s="2" customFormat="1" ht="12" x14ac:dyDescent="0.2">
      <c r="A218" s="32"/>
      <c r="B218" s="137"/>
      <c r="C218" s="138" t="s">
        <v>543</v>
      </c>
      <c r="D218" s="138" t="s">
        <v>159</v>
      </c>
      <c r="E218" s="139" t="s">
        <v>2452</v>
      </c>
      <c r="F218" s="140" t="s">
        <v>2453</v>
      </c>
      <c r="G218" s="141" t="s">
        <v>777</v>
      </c>
      <c r="H218" s="142">
        <v>8</v>
      </c>
      <c r="I218" s="143"/>
      <c r="J218" s="144">
        <f t="shared" si="30"/>
        <v>0</v>
      </c>
      <c r="K218" s="140" t="s">
        <v>3</v>
      </c>
      <c r="L218" s="33"/>
      <c r="M218" s="145" t="s">
        <v>3</v>
      </c>
      <c r="N218" s="146" t="s">
        <v>42</v>
      </c>
      <c r="O218" s="53"/>
      <c r="P218" s="147">
        <f t="shared" si="31"/>
        <v>0</v>
      </c>
      <c r="Q218" s="147">
        <v>0</v>
      </c>
      <c r="R218" s="147">
        <f t="shared" si="32"/>
        <v>0</v>
      </c>
      <c r="S218" s="147">
        <v>0</v>
      </c>
      <c r="T218" s="148">
        <f t="shared" si="3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164</v>
      </c>
      <c r="AT218" s="149" t="s">
        <v>159</v>
      </c>
      <c r="AU218" s="149" t="s">
        <v>78</v>
      </c>
      <c r="AY218" s="17" t="s">
        <v>157</v>
      </c>
      <c r="BE218" s="150">
        <f t="shared" si="34"/>
        <v>0</v>
      </c>
      <c r="BF218" s="150">
        <f t="shared" si="35"/>
        <v>0</v>
      </c>
      <c r="BG218" s="150">
        <f t="shared" si="36"/>
        <v>0</v>
      </c>
      <c r="BH218" s="150">
        <f t="shared" si="37"/>
        <v>0</v>
      </c>
      <c r="BI218" s="150">
        <f t="shared" si="38"/>
        <v>0</v>
      </c>
      <c r="BJ218" s="17" t="s">
        <v>92</v>
      </c>
      <c r="BK218" s="150">
        <f t="shared" si="39"/>
        <v>0</v>
      </c>
      <c r="BL218" s="17" t="s">
        <v>164</v>
      </c>
      <c r="BM218" s="149" t="s">
        <v>919</v>
      </c>
    </row>
    <row r="219" spans="1:65" s="2" customFormat="1" ht="22.5" x14ac:dyDescent="0.2">
      <c r="A219" s="14"/>
      <c r="B219" s="164"/>
      <c r="C219" s="14"/>
      <c r="D219" s="157" t="s">
        <v>168</v>
      </c>
      <c r="E219" s="165" t="s">
        <v>3</v>
      </c>
      <c r="F219" s="198" t="s">
        <v>3062</v>
      </c>
      <c r="G219" s="14"/>
      <c r="H219" s="167"/>
      <c r="I219" s="168"/>
      <c r="J219" s="14"/>
      <c r="K219" s="14"/>
      <c r="L219" s="33"/>
      <c r="M219" s="145"/>
      <c r="N219" s="146"/>
      <c r="O219" s="53"/>
      <c r="P219" s="147"/>
      <c r="Q219" s="147"/>
      <c r="R219" s="147"/>
      <c r="S219" s="147"/>
      <c r="T219" s="148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R219" s="149"/>
      <c r="AT219" s="149"/>
      <c r="AU219" s="149"/>
      <c r="AY219" s="17"/>
      <c r="BE219" s="150"/>
      <c r="BF219" s="150"/>
      <c r="BG219" s="150"/>
      <c r="BH219" s="150"/>
      <c r="BI219" s="150"/>
      <c r="BJ219" s="17"/>
      <c r="BK219" s="150"/>
      <c r="BL219" s="17"/>
      <c r="BM219" s="149"/>
    </row>
    <row r="220" spans="1:65" s="2" customFormat="1" ht="12" x14ac:dyDescent="0.2">
      <c r="A220" s="32"/>
      <c r="B220" s="137"/>
      <c r="C220" s="138" t="s">
        <v>414</v>
      </c>
      <c r="D220" s="138" t="s">
        <v>159</v>
      </c>
      <c r="E220" s="139" t="s">
        <v>2454</v>
      </c>
      <c r="F220" s="140" t="s">
        <v>2455</v>
      </c>
      <c r="G220" s="141" t="s">
        <v>777</v>
      </c>
      <c r="H220" s="142">
        <v>3</v>
      </c>
      <c r="I220" s="143"/>
      <c r="J220" s="144">
        <f t="shared" si="30"/>
        <v>0</v>
      </c>
      <c r="K220" s="140" t="s">
        <v>3</v>
      </c>
      <c r="L220" s="33"/>
      <c r="M220" s="145" t="s">
        <v>3</v>
      </c>
      <c r="N220" s="146" t="s">
        <v>42</v>
      </c>
      <c r="O220" s="53"/>
      <c r="P220" s="147">
        <f t="shared" si="31"/>
        <v>0</v>
      </c>
      <c r="Q220" s="147">
        <v>0</v>
      </c>
      <c r="R220" s="147">
        <f t="shared" si="32"/>
        <v>0</v>
      </c>
      <c r="S220" s="147">
        <v>0</v>
      </c>
      <c r="T220" s="148">
        <f t="shared" si="33"/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164</v>
      </c>
      <c r="AT220" s="149" t="s">
        <v>159</v>
      </c>
      <c r="AU220" s="149" t="s">
        <v>78</v>
      </c>
      <c r="AY220" s="17" t="s">
        <v>157</v>
      </c>
      <c r="BE220" s="150">
        <f t="shared" si="34"/>
        <v>0</v>
      </c>
      <c r="BF220" s="150">
        <f t="shared" si="35"/>
        <v>0</v>
      </c>
      <c r="BG220" s="150">
        <f t="shared" si="36"/>
        <v>0</v>
      </c>
      <c r="BH220" s="150">
        <f t="shared" si="37"/>
        <v>0</v>
      </c>
      <c r="BI220" s="150">
        <f t="shared" si="38"/>
        <v>0</v>
      </c>
      <c r="BJ220" s="17" t="s">
        <v>92</v>
      </c>
      <c r="BK220" s="150">
        <f t="shared" si="39"/>
        <v>0</v>
      </c>
      <c r="BL220" s="17" t="s">
        <v>164</v>
      </c>
      <c r="BM220" s="149" t="s">
        <v>931</v>
      </c>
    </row>
    <row r="221" spans="1:65" s="2" customFormat="1" ht="22.5" x14ac:dyDescent="0.2">
      <c r="A221" s="14"/>
      <c r="B221" s="164"/>
      <c r="C221" s="14"/>
      <c r="D221" s="157" t="s">
        <v>168</v>
      </c>
      <c r="E221" s="165" t="s">
        <v>3</v>
      </c>
      <c r="F221" s="198" t="s">
        <v>3062</v>
      </c>
      <c r="G221" s="14"/>
      <c r="H221" s="167"/>
      <c r="I221" s="168"/>
      <c r="J221" s="14"/>
      <c r="K221" s="14"/>
      <c r="L221" s="33"/>
      <c r="M221" s="145"/>
      <c r="N221" s="146"/>
      <c r="O221" s="53"/>
      <c r="P221" s="147"/>
      <c r="Q221" s="147"/>
      <c r="R221" s="147"/>
      <c r="S221" s="147"/>
      <c r="T221" s="148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R221" s="149"/>
      <c r="AT221" s="149"/>
      <c r="AU221" s="149"/>
      <c r="AY221" s="17"/>
      <c r="BE221" s="150"/>
      <c r="BF221" s="150"/>
      <c r="BG221" s="150"/>
      <c r="BH221" s="150"/>
      <c r="BI221" s="150"/>
      <c r="BJ221" s="17"/>
      <c r="BK221" s="150"/>
      <c r="BL221" s="17"/>
      <c r="BM221" s="149"/>
    </row>
    <row r="222" spans="1:65" s="12" customFormat="1" ht="15" x14ac:dyDescent="0.2">
      <c r="B222" s="124"/>
      <c r="D222" s="125" t="s">
        <v>69</v>
      </c>
      <c r="E222" s="126" t="s">
        <v>1805</v>
      </c>
      <c r="F222" s="126" t="s">
        <v>2456</v>
      </c>
      <c r="I222" s="127"/>
      <c r="J222" s="128">
        <f>BK222</f>
        <v>0</v>
      </c>
      <c r="L222" s="124"/>
      <c r="M222" s="129"/>
      <c r="N222" s="130"/>
      <c r="O222" s="130"/>
      <c r="P222" s="131">
        <f>SUM(P223:P253)</f>
        <v>0</v>
      </c>
      <c r="Q222" s="130"/>
      <c r="R222" s="131">
        <f>SUM(R223:R253)</f>
        <v>0</v>
      </c>
      <c r="S222" s="130"/>
      <c r="T222" s="132">
        <f>SUM(T223:T253)</f>
        <v>0</v>
      </c>
      <c r="AR222" s="125" t="s">
        <v>78</v>
      </c>
      <c r="AT222" s="133" t="s">
        <v>69</v>
      </c>
      <c r="AU222" s="133" t="s">
        <v>70</v>
      </c>
      <c r="AY222" s="125" t="s">
        <v>157</v>
      </c>
      <c r="BK222" s="134">
        <f>SUM(BK223:BK253)</f>
        <v>0</v>
      </c>
    </row>
    <row r="223" spans="1:65" s="2" customFormat="1" ht="12" x14ac:dyDescent="0.2">
      <c r="A223" s="32"/>
      <c r="B223" s="137"/>
      <c r="C223" s="138" t="s">
        <v>554</v>
      </c>
      <c r="D223" s="138" t="s">
        <v>159</v>
      </c>
      <c r="E223" s="139" t="s">
        <v>2457</v>
      </c>
      <c r="F223" s="140" t="s">
        <v>2458</v>
      </c>
      <c r="G223" s="141" t="s">
        <v>777</v>
      </c>
      <c r="H223" s="142">
        <v>54</v>
      </c>
      <c r="I223" s="143"/>
      <c r="J223" s="144">
        <f t="shared" ref="J223:J253" si="40">ROUND(I223*H223,2)</f>
        <v>0</v>
      </c>
      <c r="K223" s="140" t="s">
        <v>3</v>
      </c>
      <c r="L223" s="33"/>
      <c r="M223" s="145" t="s">
        <v>3</v>
      </c>
      <c r="N223" s="146" t="s">
        <v>42</v>
      </c>
      <c r="O223" s="53"/>
      <c r="P223" s="147">
        <f t="shared" ref="P223:P253" si="41">O223*H223</f>
        <v>0</v>
      </c>
      <c r="Q223" s="147">
        <v>0</v>
      </c>
      <c r="R223" s="147">
        <f t="shared" ref="R223:R253" si="42">Q223*H223</f>
        <v>0</v>
      </c>
      <c r="S223" s="147">
        <v>0</v>
      </c>
      <c r="T223" s="148">
        <f t="shared" ref="T223:T253" si="43">S223*H223</f>
        <v>0</v>
      </c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R223" s="149" t="s">
        <v>164</v>
      </c>
      <c r="AT223" s="149" t="s">
        <v>159</v>
      </c>
      <c r="AU223" s="149" t="s">
        <v>78</v>
      </c>
      <c r="AY223" s="17" t="s">
        <v>157</v>
      </c>
      <c r="BE223" s="150">
        <f t="shared" ref="BE223:BE253" si="44">IF(N223="základní",J223,0)</f>
        <v>0</v>
      </c>
      <c r="BF223" s="150">
        <f t="shared" ref="BF223:BF253" si="45">IF(N223="snížená",J223,0)</f>
        <v>0</v>
      </c>
      <c r="BG223" s="150">
        <f t="shared" ref="BG223:BG253" si="46">IF(N223="zákl. přenesená",J223,0)</f>
        <v>0</v>
      </c>
      <c r="BH223" s="150">
        <f t="shared" ref="BH223:BH253" si="47">IF(N223="sníž. přenesená",J223,0)</f>
        <v>0</v>
      </c>
      <c r="BI223" s="150">
        <f t="shared" ref="BI223:BI253" si="48">IF(N223="nulová",J223,0)</f>
        <v>0</v>
      </c>
      <c r="BJ223" s="17" t="s">
        <v>92</v>
      </c>
      <c r="BK223" s="150">
        <f t="shared" ref="BK223:BK253" si="49">ROUND(I223*H223,2)</f>
        <v>0</v>
      </c>
      <c r="BL223" s="17" t="s">
        <v>164</v>
      </c>
      <c r="BM223" s="149" t="s">
        <v>943</v>
      </c>
    </row>
    <row r="224" spans="1:65" s="2" customFormat="1" ht="22.5" x14ac:dyDescent="0.2">
      <c r="A224" s="14"/>
      <c r="B224" s="164"/>
      <c r="C224" s="14"/>
      <c r="D224" s="157" t="s">
        <v>168</v>
      </c>
      <c r="E224" s="165" t="s">
        <v>3</v>
      </c>
      <c r="F224" s="198" t="s">
        <v>3062</v>
      </c>
      <c r="G224" s="14"/>
      <c r="H224" s="167"/>
      <c r="I224" s="168"/>
      <c r="J224" s="14"/>
      <c r="K224" s="14"/>
      <c r="L224" s="33"/>
      <c r="M224" s="145"/>
      <c r="N224" s="146"/>
      <c r="O224" s="53"/>
      <c r="P224" s="147"/>
      <c r="Q224" s="147"/>
      <c r="R224" s="147"/>
      <c r="S224" s="147"/>
      <c r="T224" s="148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/>
      <c r="AT224" s="149"/>
      <c r="AU224" s="149"/>
      <c r="AY224" s="17"/>
      <c r="BE224" s="150"/>
      <c r="BF224" s="150"/>
      <c r="BG224" s="150"/>
      <c r="BH224" s="150"/>
      <c r="BI224" s="150"/>
      <c r="BJ224" s="17"/>
      <c r="BK224" s="150"/>
      <c r="BL224" s="17"/>
      <c r="BM224" s="149"/>
    </row>
    <row r="225" spans="1:65" s="2" customFormat="1" ht="12" x14ac:dyDescent="0.2">
      <c r="A225" s="32"/>
      <c r="B225" s="137"/>
      <c r="C225" s="138" t="s">
        <v>560</v>
      </c>
      <c r="D225" s="138" t="s">
        <v>159</v>
      </c>
      <c r="E225" s="139" t="s">
        <v>2459</v>
      </c>
      <c r="F225" s="140" t="s">
        <v>2460</v>
      </c>
      <c r="G225" s="141" t="s">
        <v>777</v>
      </c>
      <c r="H225" s="142">
        <v>8</v>
      </c>
      <c r="I225" s="143"/>
      <c r="J225" s="144">
        <f t="shared" si="40"/>
        <v>0</v>
      </c>
      <c r="K225" s="140" t="s">
        <v>3</v>
      </c>
      <c r="L225" s="33"/>
      <c r="M225" s="145" t="s">
        <v>3</v>
      </c>
      <c r="N225" s="146" t="s">
        <v>42</v>
      </c>
      <c r="O225" s="53"/>
      <c r="P225" s="147">
        <f t="shared" si="41"/>
        <v>0</v>
      </c>
      <c r="Q225" s="147">
        <v>0</v>
      </c>
      <c r="R225" s="147">
        <f t="shared" si="42"/>
        <v>0</v>
      </c>
      <c r="S225" s="147">
        <v>0</v>
      </c>
      <c r="T225" s="148">
        <f t="shared" si="43"/>
        <v>0</v>
      </c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R225" s="149" t="s">
        <v>164</v>
      </c>
      <c r="AT225" s="149" t="s">
        <v>159</v>
      </c>
      <c r="AU225" s="149" t="s">
        <v>78</v>
      </c>
      <c r="AY225" s="17" t="s">
        <v>157</v>
      </c>
      <c r="BE225" s="150">
        <f t="shared" si="44"/>
        <v>0</v>
      </c>
      <c r="BF225" s="150">
        <f t="shared" si="45"/>
        <v>0</v>
      </c>
      <c r="BG225" s="150">
        <f t="shared" si="46"/>
        <v>0</v>
      </c>
      <c r="BH225" s="150">
        <f t="shared" si="47"/>
        <v>0</v>
      </c>
      <c r="BI225" s="150">
        <f t="shared" si="48"/>
        <v>0</v>
      </c>
      <c r="BJ225" s="17" t="s">
        <v>92</v>
      </c>
      <c r="BK225" s="150">
        <f t="shared" si="49"/>
        <v>0</v>
      </c>
      <c r="BL225" s="17" t="s">
        <v>164</v>
      </c>
      <c r="BM225" s="149" t="s">
        <v>955</v>
      </c>
    </row>
    <row r="226" spans="1:65" s="2" customFormat="1" ht="22.5" x14ac:dyDescent="0.2">
      <c r="A226" s="14"/>
      <c r="B226" s="164"/>
      <c r="C226" s="14"/>
      <c r="D226" s="157" t="s">
        <v>168</v>
      </c>
      <c r="E226" s="165" t="s">
        <v>3</v>
      </c>
      <c r="F226" s="198" t="s">
        <v>3062</v>
      </c>
      <c r="G226" s="14"/>
      <c r="H226" s="167"/>
      <c r="I226" s="168"/>
      <c r="J226" s="14"/>
      <c r="K226" s="14"/>
      <c r="L226" s="33"/>
      <c r="M226" s="145"/>
      <c r="N226" s="146"/>
      <c r="O226" s="53"/>
      <c r="P226" s="147"/>
      <c r="Q226" s="147"/>
      <c r="R226" s="147"/>
      <c r="S226" s="147"/>
      <c r="T226" s="148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R226" s="149"/>
      <c r="AT226" s="149"/>
      <c r="AU226" s="149"/>
      <c r="AY226" s="17"/>
      <c r="BE226" s="150"/>
      <c r="BF226" s="150"/>
      <c r="BG226" s="150"/>
      <c r="BH226" s="150"/>
      <c r="BI226" s="150"/>
      <c r="BJ226" s="17"/>
      <c r="BK226" s="150"/>
      <c r="BL226" s="17"/>
      <c r="BM226" s="149"/>
    </row>
    <row r="227" spans="1:65" s="2" customFormat="1" ht="12" x14ac:dyDescent="0.2">
      <c r="A227" s="32"/>
      <c r="B227" s="137"/>
      <c r="C227" s="138" t="s">
        <v>566</v>
      </c>
      <c r="D227" s="138" t="s">
        <v>159</v>
      </c>
      <c r="E227" s="139" t="s">
        <v>2461</v>
      </c>
      <c r="F227" s="140" t="s">
        <v>2462</v>
      </c>
      <c r="G227" s="141" t="s">
        <v>777</v>
      </c>
      <c r="H227" s="142">
        <v>9</v>
      </c>
      <c r="I227" s="143"/>
      <c r="J227" s="144">
        <f t="shared" si="40"/>
        <v>0</v>
      </c>
      <c r="K227" s="140" t="s">
        <v>3</v>
      </c>
      <c r="L227" s="33"/>
      <c r="M227" s="145" t="s">
        <v>3</v>
      </c>
      <c r="N227" s="146" t="s">
        <v>42</v>
      </c>
      <c r="O227" s="53"/>
      <c r="P227" s="147">
        <f t="shared" si="41"/>
        <v>0</v>
      </c>
      <c r="Q227" s="147">
        <v>0</v>
      </c>
      <c r="R227" s="147">
        <f t="shared" si="42"/>
        <v>0</v>
      </c>
      <c r="S227" s="147">
        <v>0</v>
      </c>
      <c r="T227" s="148">
        <f t="shared" si="43"/>
        <v>0</v>
      </c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R227" s="149" t="s">
        <v>164</v>
      </c>
      <c r="AT227" s="149" t="s">
        <v>159</v>
      </c>
      <c r="AU227" s="149" t="s">
        <v>78</v>
      </c>
      <c r="AY227" s="17" t="s">
        <v>157</v>
      </c>
      <c r="BE227" s="150">
        <f t="shared" si="44"/>
        <v>0</v>
      </c>
      <c r="BF227" s="150">
        <f t="shared" si="45"/>
        <v>0</v>
      </c>
      <c r="BG227" s="150">
        <f t="shared" si="46"/>
        <v>0</v>
      </c>
      <c r="BH227" s="150">
        <f t="shared" si="47"/>
        <v>0</v>
      </c>
      <c r="BI227" s="150">
        <f t="shared" si="48"/>
        <v>0</v>
      </c>
      <c r="BJ227" s="17" t="s">
        <v>92</v>
      </c>
      <c r="BK227" s="150">
        <f t="shared" si="49"/>
        <v>0</v>
      </c>
      <c r="BL227" s="17" t="s">
        <v>164</v>
      </c>
      <c r="BM227" s="149" t="s">
        <v>965</v>
      </c>
    </row>
    <row r="228" spans="1:65" s="2" customFormat="1" ht="22.5" x14ac:dyDescent="0.2">
      <c r="A228" s="14"/>
      <c r="B228" s="164"/>
      <c r="C228" s="14"/>
      <c r="D228" s="157" t="s">
        <v>168</v>
      </c>
      <c r="E228" s="165" t="s">
        <v>3</v>
      </c>
      <c r="F228" s="198" t="s">
        <v>3062</v>
      </c>
      <c r="G228" s="14"/>
      <c r="H228" s="167"/>
      <c r="I228" s="168"/>
      <c r="J228" s="14"/>
      <c r="K228" s="14"/>
      <c r="L228" s="33"/>
      <c r="M228" s="145"/>
      <c r="N228" s="146"/>
      <c r="O228" s="53"/>
      <c r="P228" s="147"/>
      <c r="Q228" s="147"/>
      <c r="R228" s="147"/>
      <c r="S228" s="147"/>
      <c r="T228" s="148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R228" s="149"/>
      <c r="AT228" s="149"/>
      <c r="AU228" s="149"/>
      <c r="AY228" s="17"/>
      <c r="BE228" s="150"/>
      <c r="BF228" s="150"/>
      <c r="BG228" s="150"/>
      <c r="BH228" s="150"/>
      <c r="BI228" s="150"/>
      <c r="BJ228" s="17"/>
      <c r="BK228" s="150"/>
      <c r="BL228" s="17"/>
      <c r="BM228" s="149"/>
    </row>
    <row r="229" spans="1:65" s="2" customFormat="1" ht="12" x14ac:dyDescent="0.2">
      <c r="A229" s="32"/>
      <c r="B229" s="137"/>
      <c r="C229" s="138" t="s">
        <v>572</v>
      </c>
      <c r="D229" s="138" t="s">
        <v>159</v>
      </c>
      <c r="E229" s="139" t="s">
        <v>2463</v>
      </c>
      <c r="F229" s="140" t="s">
        <v>2464</v>
      </c>
      <c r="G229" s="141" t="s">
        <v>777</v>
      </c>
      <c r="H229" s="142">
        <v>10</v>
      </c>
      <c r="I229" s="143"/>
      <c r="J229" s="144">
        <f t="shared" si="40"/>
        <v>0</v>
      </c>
      <c r="K229" s="140" t="s">
        <v>3</v>
      </c>
      <c r="L229" s="33"/>
      <c r="M229" s="145" t="s">
        <v>3</v>
      </c>
      <c r="N229" s="146" t="s">
        <v>42</v>
      </c>
      <c r="O229" s="53"/>
      <c r="P229" s="147">
        <f t="shared" si="41"/>
        <v>0</v>
      </c>
      <c r="Q229" s="147">
        <v>0</v>
      </c>
      <c r="R229" s="147">
        <f t="shared" si="42"/>
        <v>0</v>
      </c>
      <c r="S229" s="147">
        <v>0</v>
      </c>
      <c r="T229" s="148">
        <f t="shared" si="43"/>
        <v>0</v>
      </c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R229" s="149" t="s">
        <v>164</v>
      </c>
      <c r="AT229" s="149" t="s">
        <v>159</v>
      </c>
      <c r="AU229" s="149" t="s">
        <v>78</v>
      </c>
      <c r="AY229" s="17" t="s">
        <v>157</v>
      </c>
      <c r="BE229" s="150">
        <f t="shared" si="44"/>
        <v>0</v>
      </c>
      <c r="BF229" s="150">
        <f t="shared" si="45"/>
        <v>0</v>
      </c>
      <c r="BG229" s="150">
        <f t="shared" si="46"/>
        <v>0</v>
      </c>
      <c r="BH229" s="150">
        <f t="shared" si="47"/>
        <v>0</v>
      </c>
      <c r="BI229" s="150">
        <f t="shared" si="48"/>
        <v>0</v>
      </c>
      <c r="BJ229" s="17" t="s">
        <v>92</v>
      </c>
      <c r="BK229" s="150">
        <f t="shared" si="49"/>
        <v>0</v>
      </c>
      <c r="BL229" s="17" t="s">
        <v>164</v>
      </c>
      <c r="BM229" s="149" t="s">
        <v>977</v>
      </c>
    </row>
    <row r="230" spans="1:65" s="2" customFormat="1" ht="22.5" x14ac:dyDescent="0.2">
      <c r="A230" s="14"/>
      <c r="B230" s="164"/>
      <c r="C230" s="14"/>
      <c r="D230" s="157" t="s">
        <v>168</v>
      </c>
      <c r="E230" s="165" t="s">
        <v>3</v>
      </c>
      <c r="F230" s="198" t="s">
        <v>3062</v>
      </c>
      <c r="G230" s="14"/>
      <c r="H230" s="167"/>
      <c r="I230" s="168"/>
      <c r="J230" s="14"/>
      <c r="K230" s="14"/>
      <c r="L230" s="33"/>
      <c r="M230" s="145"/>
      <c r="N230" s="146"/>
      <c r="O230" s="53"/>
      <c r="P230" s="147"/>
      <c r="Q230" s="147"/>
      <c r="R230" s="147"/>
      <c r="S230" s="147"/>
      <c r="T230" s="148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/>
      <c r="AT230" s="149"/>
      <c r="AU230" s="149"/>
      <c r="AY230" s="17"/>
      <c r="BE230" s="150"/>
      <c r="BF230" s="150"/>
      <c r="BG230" s="150"/>
      <c r="BH230" s="150"/>
      <c r="BI230" s="150"/>
      <c r="BJ230" s="17"/>
      <c r="BK230" s="150"/>
      <c r="BL230" s="17"/>
      <c r="BM230" s="149"/>
    </row>
    <row r="231" spans="1:65" s="2" customFormat="1" ht="12" x14ac:dyDescent="0.2">
      <c r="A231" s="32"/>
      <c r="B231" s="137"/>
      <c r="C231" s="138" t="s">
        <v>577</v>
      </c>
      <c r="D231" s="138" t="s">
        <v>159</v>
      </c>
      <c r="E231" s="139" t="s">
        <v>2465</v>
      </c>
      <c r="F231" s="140" t="s">
        <v>2466</v>
      </c>
      <c r="G231" s="141" t="s">
        <v>777</v>
      </c>
      <c r="H231" s="142">
        <v>37</v>
      </c>
      <c r="I231" s="143"/>
      <c r="J231" s="144">
        <f t="shared" si="40"/>
        <v>0</v>
      </c>
      <c r="K231" s="140" t="s">
        <v>3</v>
      </c>
      <c r="L231" s="33"/>
      <c r="M231" s="145" t="s">
        <v>3</v>
      </c>
      <c r="N231" s="146" t="s">
        <v>42</v>
      </c>
      <c r="O231" s="53"/>
      <c r="P231" s="147">
        <f t="shared" si="41"/>
        <v>0</v>
      </c>
      <c r="Q231" s="147">
        <v>0</v>
      </c>
      <c r="R231" s="147">
        <f t="shared" si="42"/>
        <v>0</v>
      </c>
      <c r="S231" s="147">
        <v>0</v>
      </c>
      <c r="T231" s="148">
        <f t="shared" si="43"/>
        <v>0</v>
      </c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R231" s="149" t="s">
        <v>164</v>
      </c>
      <c r="AT231" s="149" t="s">
        <v>159</v>
      </c>
      <c r="AU231" s="149" t="s">
        <v>78</v>
      </c>
      <c r="AY231" s="17" t="s">
        <v>157</v>
      </c>
      <c r="BE231" s="150">
        <f t="shared" si="44"/>
        <v>0</v>
      </c>
      <c r="BF231" s="150">
        <f t="shared" si="45"/>
        <v>0</v>
      </c>
      <c r="BG231" s="150">
        <f t="shared" si="46"/>
        <v>0</v>
      </c>
      <c r="BH231" s="150">
        <f t="shared" si="47"/>
        <v>0</v>
      </c>
      <c r="BI231" s="150">
        <f t="shared" si="48"/>
        <v>0</v>
      </c>
      <c r="BJ231" s="17" t="s">
        <v>92</v>
      </c>
      <c r="BK231" s="150">
        <f t="shared" si="49"/>
        <v>0</v>
      </c>
      <c r="BL231" s="17" t="s">
        <v>164</v>
      </c>
      <c r="BM231" s="149" t="s">
        <v>991</v>
      </c>
    </row>
    <row r="232" spans="1:65" s="2" customFormat="1" ht="22.5" x14ac:dyDescent="0.2">
      <c r="A232" s="14"/>
      <c r="B232" s="164"/>
      <c r="C232" s="14"/>
      <c r="D232" s="157" t="s">
        <v>168</v>
      </c>
      <c r="E232" s="165" t="s">
        <v>3</v>
      </c>
      <c r="F232" s="198" t="s">
        <v>3062</v>
      </c>
      <c r="G232" s="14"/>
      <c r="H232" s="167"/>
      <c r="I232" s="168"/>
      <c r="J232" s="14"/>
      <c r="K232" s="14"/>
      <c r="L232" s="33"/>
      <c r="M232" s="145"/>
      <c r="N232" s="146"/>
      <c r="O232" s="53"/>
      <c r="P232" s="147"/>
      <c r="Q232" s="147"/>
      <c r="R232" s="147"/>
      <c r="S232" s="147"/>
      <c r="T232" s="148"/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R232" s="149"/>
      <c r="AT232" s="149"/>
      <c r="AU232" s="149"/>
      <c r="AY232" s="17"/>
      <c r="BE232" s="150"/>
      <c r="BF232" s="150"/>
      <c r="BG232" s="150"/>
      <c r="BH232" s="150"/>
      <c r="BI232" s="150"/>
      <c r="BJ232" s="17"/>
      <c r="BK232" s="150"/>
      <c r="BL232" s="17"/>
      <c r="BM232" s="149"/>
    </row>
    <row r="233" spans="1:65" s="2" customFormat="1" ht="12" x14ac:dyDescent="0.2">
      <c r="A233" s="32"/>
      <c r="B233" s="137"/>
      <c r="C233" s="138" t="s">
        <v>583</v>
      </c>
      <c r="D233" s="138" t="s">
        <v>159</v>
      </c>
      <c r="E233" s="139" t="s">
        <v>2467</v>
      </c>
      <c r="F233" s="140" t="s">
        <v>2468</v>
      </c>
      <c r="G233" s="141" t="s">
        <v>777</v>
      </c>
      <c r="H233" s="142">
        <v>4</v>
      </c>
      <c r="I233" s="143"/>
      <c r="J233" s="144">
        <f t="shared" si="40"/>
        <v>0</v>
      </c>
      <c r="K233" s="140" t="s">
        <v>3</v>
      </c>
      <c r="L233" s="33"/>
      <c r="M233" s="145" t="s">
        <v>3</v>
      </c>
      <c r="N233" s="146" t="s">
        <v>42</v>
      </c>
      <c r="O233" s="53"/>
      <c r="P233" s="147">
        <f t="shared" si="41"/>
        <v>0</v>
      </c>
      <c r="Q233" s="147">
        <v>0</v>
      </c>
      <c r="R233" s="147">
        <f t="shared" si="42"/>
        <v>0</v>
      </c>
      <c r="S233" s="147">
        <v>0</v>
      </c>
      <c r="T233" s="148">
        <f t="shared" si="43"/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164</v>
      </c>
      <c r="AT233" s="149" t="s">
        <v>159</v>
      </c>
      <c r="AU233" s="149" t="s">
        <v>78</v>
      </c>
      <c r="AY233" s="17" t="s">
        <v>157</v>
      </c>
      <c r="BE233" s="150">
        <f t="shared" si="44"/>
        <v>0</v>
      </c>
      <c r="BF233" s="150">
        <f t="shared" si="45"/>
        <v>0</v>
      </c>
      <c r="BG233" s="150">
        <f t="shared" si="46"/>
        <v>0</v>
      </c>
      <c r="BH233" s="150">
        <f t="shared" si="47"/>
        <v>0</v>
      </c>
      <c r="BI233" s="150">
        <f t="shared" si="48"/>
        <v>0</v>
      </c>
      <c r="BJ233" s="17" t="s">
        <v>92</v>
      </c>
      <c r="BK233" s="150">
        <f t="shared" si="49"/>
        <v>0</v>
      </c>
      <c r="BL233" s="17" t="s">
        <v>164</v>
      </c>
      <c r="BM233" s="149" t="s">
        <v>999</v>
      </c>
    </row>
    <row r="234" spans="1:65" s="2" customFormat="1" ht="22.5" x14ac:dyDescent="0.2">
      <c r="A234" s="14"/>
      <c r="B234" s="164"/>
      <c r="C234" s="14"/>
      <c r="D234" s="157" t="s">
        <v>168</v>
      </c>
      <c r="E234" s="165" t="s">
        <v>3</v>
      </c>
      <c r="F234" s="198" t="s">
        <v>3062</v>
      </c>
      <c r="G234" s="14"/>
      <c r="H234" s="167"/>
      <c r="I234" s="168"/>
      <c r="J234" s="14"/>
      <c r="K234" s="14"/>
      <c r="L234" s="33"/>
      <c r="M234" s="145"/>
      <c r="N234" s="146"/>
      <c r="O234" s="53"/>
      <c r="P234" s="147"/>
      <c r="Q234" s="147"/>
      <c r="R234" s="147"/>
      <c r="S234" s="147"/>
      <c r="T234" s="148"/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R234" s="149"/>
      <c r="AT234" s="149"/>
      <c r="AU234" s="149"/>
      <c r="AY234" s="17"/>
      <c r="BE234" s="150"/>
      <c r="BF234" s="150"/>
      <c r="BG234" s="150"/>
      <c r="BH234" s="150"/>
      <c r="BI234" s="150"/>
      <c r="BJ234" s="17"/>
      <c r="BK234" s="150"/>
      <c r="BL234" s="17"/>
      <c r="BM234" s="149"/>
    </row>
    <row r="235" spans="1:65" s="2" customFormat="1" ht="12" x14ac:dyDescent="0.2">
      <c r="A235" s="32"/>
      <c r="B235" s="137"/>
      <c r="C235" s="138" t="s">
        <v>589</v>
      </c>
      <c r="D235" s="138" t="s">
        <v>159</v>
      </c>
      <c r="E235" s="139" t="s">
        <v>2469</v>
      </c>
      <c r="F235" s="140" t="s">
        <v>2470</v>
      </c>
      <c r="G235" s="141" t="s">
        <v>777</v>
      </c>
      <c r="H235" s="142">
        <v>12</v>
      </c>
      <c r="I235" s="143"/>
      <c r="J235" s="144">
        <f t="shared" si="40"/>
        <v>0</v>
      </c>
      <c r="K235" s="140" t="s">
        <v>3</v>
      </c>
      <c r="L235" s="33"/>
      <c r="M235" s="145" t="s">
        <v>3</v>
      </c>
      <c r="N235" s="146" t="s">
        <v>42</v>
      </c>
      <c r="O235" s="53"/>
      <c r="P235" s="147">
        <f t="shared" si="41"/>
        <v>0</v>
      </c>
      <c r="Q235" s="147">
        <v>0</v>
      </c>
      <c r="R235" s="147">
        <f t="shared" si="42"/>
        <v>0</v>
      </c>
      <c r="S235" s="147">
        <v>0</v>
      </c>
      <c r="T235" s="148">
        <f t="shared" si="43"/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164</v>
      </c>
      <c r="AT235" s="149" t="s">
        <v>159</v>
      </c>
      <c r="AU235" s="149" t="s">
        <v>78</v>
      </c>
      <c r="AY235" s="17" t="s">
        <v>157</v>
      </c>
      <c r="BE235" s="150">
        <f t="shared" si="44"/>
        <v>0</v>
      </c>
      <c r="BF235" s="150">
        <f t="shared" si="45"/>
        <v>0</v>
      </c>
      <c r="BG235" s="150">
        <f t="shared" si="46"/>
        <v>0</v>
      </c>
      <c r="BH235" s="150">
        <f t="shared" si="47"/>
        <v>0</v>
      </c>
      <c r="BI235" s="150">
        <f t="shared" si="48"/>
        <v>0</v>
      </c>
      <c r="BJ235" s="17" t="s">
        <v>92</v>
      </c>
      <c r="BK235" s="150">
        <f t="shared" si="49"/>
        <v>0</v>
      </c>
      <c r="BL235" s="17" t="s">
        <v>164</v>
      </c>
      <c r="BM235" s="149" t="s">
        <v>1007</v>
      </c>
    </row>
    <row r="236" spans="1:65" s="2" customFormat="1" ht="22.5" x14ac:dyDescent="0.2">
      <c r="A236" s="14"/>
      <c r="B236" s="164"/>
      <c r="C236" s="14"/>
      <c r="D236" s="157" t="s">
        <v>168</v>
      </c>
      <c r="E236" s="165" t="s">
        <v>3</v>
      </c>
      <c r="F236" s="198" t="s">
        <v>3062</v>
      </c>
      <c r="G236" s="14"/>
      <c r="H236" s="167"/>
      <c r="I236" s="168"/>
      <c r="J236" s="14"/>
      <c r="K236" s="14"/>
      <c r="L236" s="33"/>
      <c r="M236" s="145"/>
      <c r="N236" s="146"/>
      <c r="O236" s="53"/>
      <c r="P236" s="147"/>
      <c r="Q236" s="147"/>
      <c r="R236" s="147"/>
      <c r="S236" s="147"/>
      <c r="T236" s="148"/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R236" s="149"/>
      <c r="AT236" s="149"/>
      <c r="AU236" s="149"/>
      <c r="AY236" s="17"/>
      <c r="BE236" s="150"/>
      <c r="BF236" s="150"/>
      <c r="BG236" s="150"/>
      <c r="BH236" s="150"/>
      <c r="BI236" s="150"/>
      <c r="BJ236" s="17"/>
      <c r="BK236" s="150"/>
      <c r="BL236" s="17"/>
      <c r="BM236" s="149"/>
    </row>
    <row r="237" spans="1:65" s="2" customFormat="1" ht="12" x14ac:dyDescent="0.2">
      <c r="A237" s="32"/>
      <c r="B237" s="137"/>
      <c r="C237" s="138" t="s">
        <v>596</v>
      </c>
      <c r="D237" s="138" t="s">
        <v>159</v>
      </c>
      <c r="E237" s="139" t="s">
        <v>2471</v>
      </c>
      <c r="F237" s="140" t="s">
        <v>2472</v>
      </c>
      <c r="G237" s="141" t="s">
        <v>777</v>
      </c>
      <c r="H237" s="142">
        <v>15</v>
      </c>
      <c r="I237" s="143"/>
      <c r="J237" s="144">
        <f t="shared" si="40"/>
        <v>0</v>
      </c>
      <c r="K237" s="140" t="s">
        <v>3</v>
      </c>
      <c r="L237" s="33"/>
      <c r="M237" s="145" t="s">
        <v>3</v>
      </c>
      <c r="N237" s="146" t="s">
        <v>42</v>
      </c>
      <c r="O237" s="53"/>
      <c r="P237" s="147">
        <f t="shared" si="41"/>
        <v>0</v>
      </c>
      <c r="Q237" s="147">
        <v>0</v>
      </c>
      <c r="R237" s="147">
        <f t="shared" si="42"/>
        <v>0</v>
      </c>
      <c r="S237" s="147">
        <v>0</v>
      </c>
      <c r="T237" s="148">
        <f t="shared" si="43"/>
        <v>0</v>
      </c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R237" s="149" t="s">
        <v>164</v>
      </c>
      <c r="AT237" s="149" t="s">
        <v>159</v>
      </c>
      <c r="AU237" s="149" t="s">
        <v>78</v>
      </c>
      <c r="AY237" s="17" t="s">
        <v>157</v>
      </c>
      <c r="BE237" s="150">
        <f t="shared" si="44"/>
        <v>0</v>
      </c>
      <c r="BF237" s="150">
        <f t="shared" si="45"/>
        <v>0</v>
      </c>
      <c r="BG237" s="150">
        <f t="shared" si="46"/>
        <v>0</v>
      </c>
      <c r="BH237" s="150">
        <f t="shared" si="47"/>
        <v>0</v>
      </c>
      <c r="BI237" s="150">
        <f t="shared" si="48"/>
        <v>0</v>
      </c>
      <c r="BJ237" s="17" t="s">
        <v>92</v>
      </c>
      <c r="BK237" s="150">
        <f t="shared" si="49"/>
        <v>0</v>
      </c>
      <c r="BL237" s="17" t="s">
        <v>164</v>
      </c>
      <c r="BM237" s="149" t="s">
        <v>1015</v>
      </c>
    </row>
    <row r="238" spans="1:65" s="2" customFormat="1" ht="22.5" x14ac:dyDescent="0.2">
      <c r="A238" s="14"/>
      <c r="B238" s="164"/>
      <c r="C238" s="14"/>
      <c r="D238" s="157" t="s">
        <v>168</v>
      </c>
      <c r="E238" s="165" t="s">
        <v>3</v>
      </c>
      <c r="F238" s="198" t="s">
        <v>3062</v>
      </c>
      <c r="G238" s="14"/>
      <c r="H238" s="167"/>
      <c r="I238" s="168"/>
      <c r="J238" s="14"/>
      <c r="K238" s="14"/>
      <c r="L238" s="33"/>
      <c r="M238" s="145"/>
      <c r="N238" s="146"/>
      <c r="O238" s="53"/>
      <c r="P238" s="147"/>
      <c r="Q238" s="147"/>
      <c r="R238" s="147"/>
      <c r="S238" s="147"/>
      <c r="T238" s="148"/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R238" s="149"/>
      <c r="AT238" s="149"/>
      <c r="AU238" s="149"/>
      <c r="AY238" s="17"/>
      <c r="BE238" s="150"/>
      <c r="BF238" s="150"/>
      <c r="BG238" s="150"/>
      <c r="BH238" s="150"/>
      <c r="BI238" s="150"/>
      <c r="BJ238" s="17"/>
      <c r="BK238" s="150"/>
      <c r="BL238" s="17"/>
      <c r="BM238" s="149"/>
    </row>
    <row r="239" spans="1:65" s="2" customFormat="1" ht="12" x14ac:dyDescent="0.2">
      <c r="A239" s="32"/>
      <c r="B239" s="137"/>
      <c r="C239" s="138" t="s">
        <v>602</v>
      </c>
      <c r="D239" s="138" t="s">
        <v>159</v>
      </c>
      <c r="E239" s="139" t="s">
        <v>2473</v>
      </c>
      <c r="F239" s="140" t="s">
        <v>2474</v>
      </c>
      <c r="G239" s="141" t="s">
        <v>777</v>
      </c>
      <c r="H239" s="142">
        <v>23</v>
      </c>
      <c r="I239" s="143"/>
      <c r="J239" s="144">
        <f t="shared" si="40"/>
        <v>0</v>
      </c>
      <c r="K239" s="140" t="s">
        <v>3</v>
      </c>
      <c r="L239" s="33"/>
      <c r="M239" s="145" t="s">
        <v>3</v>
      </c>
      <c r="N239" s="146" t="s">
        <v>42</v>
      </c>
      <c r="O239" s="53"/>
      <c r="P239" s="147">
        <f t="shared" si="41"/>
        <v>0</v>
      </c>
      <c r="Q239" s="147">
        <v>0</v>
      </c>
      <c r="R239" s="147">
        <f t="shared" si="42"/>
        <v>0</v>
      </c>
      <c r="S239" s="147">
        <v>0</v>
      </c>
      <c r="T239" s="148">
        <f t="shared" si="43"/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164</v>
      </c>
      <c r="AT239" s="149" t="s">
        <v>159</v>
      </c>
      <c r="AU239" s="149" t="s">
        <v>78</v>
      </c>
      <c r="AY239" s="17" t="s">
        <v>157</v>
      </c>
      <c r="BE239" s="150">
        <f t="shared" si="44"/>
        <v>0</v>
      </c>
      <c r="BF239" s="150">
        <f t="shared" si="45"/>
        <v>0</v>
      </c>
      <c r="BG239" s="150">
        <f t="shared" si="46"/>
        <v>0</v>
      </c>
      <c r="BH239" s="150">
        <f t="shared" si="47"/>
        <v>0</v>
      </c>
      <c r="BI239" s="150">
        <f t="shared" si="48"/>
        <v>0</v>
      </c>
      <c r="BJ239" s="17" t="s">
        <v>92</v>
      </c>
      <c r="BK239" s="150">
        <f t="shared" si="49"/>
        <v>0</v>
      </c>
      <c r="BL239" s="17" t="s">
        <v>164</v>
      </c>
      <c r="BM239" s="149" t="s">
        <v>1023</v>
      </c>
    </row>
    <row r="240" spans="1:65" s="2" customFormat="1" ht="22.5" x14ac:dyDescent="0.2">
      <c r="A240" s="14"/>
      <c r="B240" s="164"/>
      <c r="C240" s="14"/>
      <c r="D240" s="157" t="s">
        <v>168</v>
      </c>
      <c r="E240" s="165" t="s">
        <v>3</v>
      </c>
      <c r="F240" s="198" t="s">
        <v>3062</v>
      </c>
      <c r="G240" s="14"/>
      <c r="H240" s="167"/>
      <c r="I240" s="168"/>
      <c r="J240" s="14"/>
      <c r="K240" s="14"/>
      <c r="L240" s="33"/>
      <c r="M240" s="145"/>
      <c r="N240" s="146"/>
      <c r="O240" s="53"/>
      <c r="P240" s="147"/>
      <c r="Q240" s="147"/>
      <c r="R240" s="147"/>
      <c r="S240" s="147"/>
      <c r="T240" s="148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R240" s="149"/>
      <c r="AT240" s="149"/>
      <c r="AU240" s="149"/>
      <c r="AY240" s="17"/>
      <c r="BE240" s="150"/>
      <c r="BF240" s="150"/>
      <c r="BG240" s="150"/>
      <c r="BH240" s="150"/>
      <c r="BI240" s="150"/>
      <c r="BJ240" s="17"/>
      <c r="BK240" s="150"/>
      <c r="BL240" s="17"/>
      <c r="BM240" s="149"/>
    </row>
    <row r="241" spans="1:65" s="2" customFormat="1" ht="12" x14ac:dyDescent="0.2">
      <c r="A241" s="32"/>
      <c r="B241" s="137"/>
      <c r="C241" s="138" t="s">
        <v>607</v>
      </c>
      <c r="D241" s="138" t="s">
        <v>159</v>
      </c>
      <c r="E241" s="139" t="s">
        <v>2475</v>
      </c>
      <c r="F241" s="140" t="s">
        <v>2476</v>
      </c>
      <c r="G241" s="141" t="s">
        <v>777</v>
      </c>
      <c r="H241" s="142">
        <v>6</v>
      </c>
      <c r="I241" s="143"/>
      <c r="J241" s="144">
        <f t="shared" si="40"/>
        <v>0</v>
      </c>
      <c r="K241" s="140" t="s">
        <v>3</v>
      </c>
      <c r="L241" s="33"/>
      <c r="M241" s="145" t="s">
        <v>3</v>
      </c>
      <c r="N241" s="146" t="s">
        <v>42</v>
      </c>
      <c r="O241" s="53"/>
      <c r="P241" s="147">
        <f t="shared" si="41"/>
        <v>0</v>
      </c>
      <c r="Q241" s="147">
        <v>0</v>
      </c>
      <c r="R241" s="147">
        <f t="shared" si="42"/>
        <v>0</v>
      </c>
      <c r="S241" s="147">
        <v>0</v>
      </c>
      <c r="T241" s="148">
        <f t="shared" si="43"/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164</v>
      </c>
      <c r="AT241" s="149" t="s">
        <v>159</v>
      </c>
      <c r="AU241" s="149" t="s">
        <v>78</v>
      </c>
      <c r="AY241" s="17" t="s">
        <v>157</v>
      </c>
      <c r="BE241" s="150">
        <f t="shared" si="44"/>
        <v>0</v>
      </c>
      <c r="BF241" s="150">
        <f t="shared" si="45"/>
        <v>0</v>
      </c>
      <c r="BG241" s="150">
        <f t="shared" si="46"/>
        <v>0</v>
      </c>
      <c r="BH241" s="150">
        <f t="shared" si="47"/>
        <v>0</v>
      </c>
      <c r="BI241" s="150">
        <f t="shared" si="48"/>
        <v>0</v>
      </c>
      <c r="BJ241" s="17" t="s">
        <v>92</v>
      </c>
      <c r="BK241" s="150">
        <f t="shared" si="49"/>
        <v>0</v>
      </c>
      <c r="BL241" s="17" t="s">
        <v>164</v>
      </c>
      <c r="BM241" s="149" t="s">
        <v>1031</v>
      </c>
    </row>
    <row r="242" spans="1:65" s="2" customFormat="1" ht="22.5" x14ac:dyDescent="0.2">
      <c r="A242" s="14"/>
      <c r="B242" s="164"/>
      <c r="C242" s="14"/>
      <c r="D242" s="157" t="s">
        <v>168</v>
      </c>
      <c r="E242" s="165" t="s">
        <v>3</v>
      </c>
      <c r="F242" s="198" t="s">
        <v>3062</v>
      </c>
      <c r="G242" s="14"/>
      <c r="H242" s="167"/>
      <c r="I242" s="168"/>
      <c r="J242" s="14"/>
      <c r="K242" s="14"/>
      <c r="L242" s="33"/>
      <c r="M242" s="145"/>
      <c r="N242" s="146"/>
      <c r="O242" s="53"/>
      <c r="P242" s="147"/>
      <c r="Q242" s="147"/>
      <c r="R242" s="147"/>
      <c r="S242" s="147"/>
      <c r="T242" s="148"/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R242" s="149"/>
      <c r="AT242" s="149"/>
      <c r="AU242" s="149"/>
      <c r="AY242" s="17"/>
      <c r="BE242" s="150"/>
      <c r="BF242" s="150"/>
      <c r="BG242" s="150"/>
      <c r="BH242" s="150"/>
      <c r="BI242" s="150"/>
      <c r="BJ242" s="17"/>
      <c r="BK242" s="150"/>
      <c r="BL242" s="17"/>
      <c r="BM242" s="149"/>
    </row>
    <row r="243" spans="1:65" s="2" customFormat="1" ht="12" x14ac:dyDescent="0.2">
      <c r="A243" s="32"/>
      <c r="B243" s="137"/>
      <c r="C243" s="138" t="s">
        <v>612</v>
      </c>
      <c r="D243" s="138" t="s">
        <v>159</v>
      </c>
      <c r="E243" s="139" t="s">
        <v>2477</v>
      </c>
      <c r="F243" s="140" t="s">
        <v>2478</v>
      </c>
      <c r="G243" s="141" t="s">
        <v>777</v>
      </c>
      <c r="H243" s="142">
        <v>1</v>
      </c>
      <c r="I243" s="143"/>
      <c r="J243" s="144">
        <f t="shared" si="40"/>
        <v>0</v>
      </c>
      <c r="K243" s="140" t="s">
        <v>3</v>
      </c>
      <c r="L243" s="33"/>
      <c r="M243" s="145" t="s">
        <v>3</v>
      </c>
      <c r="N243" s="146" t="s">
        <v>42</v>
      </c>
      <c r="O243" s="53"/>
      <c r="P243" s="147">
        <f t="shared" si="41"/>
        <v>0</v>
      </c>
      <c r="Q243" s="147">
        <v>0</v>
      </c>
      <c r="R243" s="147">
        <f t="shared" si="42"/>
        <v>0</v>
      </c>
      <c r="S243" s="147">
        <v>0</v>
      </c>
      <c r="T243" s="148">
        <f t="shared" si="43"/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164</v>
      </c>
      <c r="AT243" s="149" t="s">
        <v>159</v>
      </c>
      <c r="AU243" s="149" t="s">
        <v>78</v>
      </c>
      <c r="AY243" s="17" t="s">
        <v>157</v>
      </c>
      <c r="BE243" s="150">
        <f t="shared" si="44"/>
        <v>0</v>
      </c>
      <c r="BF243" s="150">
        <f t="shared" si="45"/>
        <v>0</v>
      </c>
      <c r="BG243" s="150">
        <f t="shared" si="46"/>
        <v>0</v>
      </c>
      <c r="BH243" s="150">
        <f t="shared" si="47"/>
        <v>0</v>
      </c>
      <c r="BI243" s="150">
        <f t="shared" si="48"/>
        <v>0</v>
      </c>
      <c r="BJ243" s="17" t="s">
        <v>92</v>
      </c>
      <c r="BK243" s="150">
        <f t="shared" si="49"/>
        <v>0</v>
      </c>
      <c r="BL243" s="17" t="s">
        <v>164</v>
      </c>
      <c r="BM243" s="149" t="s">
        <v>1038</v>
      </c>
    </row>
    <row r="244" spans="1:65" s="2" customFormat="1" ht="22.5" x14ac:dyDescent="0.2">
      <c r="A244" s="14"/>
      <c r="B244" s="164"/>
      <c r="C244" s="14"/>
      <c r="D244" s="157" t="s">
        <v>168</v>
      </c>
      <c r="E244" s="165" t="s">
        <v>3</v>
      </c>
      <c r="F244" s="198" t="s">
        <v>3062</v>
      </c>
      <c r="G244" s="14"/>
      <c r="H244" s="167"/>
      <c r="I244" s="168"/>
      <c r="J244" s="14"/>
      <c r="K244" s="14"/>
      <c r="L244" s="33"/>
      <c r="M244" s="145"/>
      <c r="N244" s="146"/>
      <c r="O244" s="53"/>
      <c r="P244" s="147"/>
      <c r="Q244" s="147"/>
      <c r="R244" s="147"/>
      <c r="S244" s="147"/>
      <c r="T244" s="148"/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R244" s="149"/>
      <c r="AT244" s="149"/>
      <c r="AU244" s="149"/>
      <c r="AY244" s="17"/>
      <c r="BE244" s="150"/>
      <c r="BF244" s="150"/>
      <c r="BG244" s="150"/>
      <c r="BH244" s="150"/>
      <c r="BI244" s="150"/>
      <c r="BJ244" s="17"/>
      <c r="BK244" s="150"/>
      <c r="BL244" s="17"/>
      <c r="BM244" s="149"/>
    </row>
    <row r="245" spans="1:65" s="2" customFormat="1" ht="12" x14ac:dyDescent="0.2">
      <c r="A245" s="32"/>
      <c r="B245" s="137"/>
      <c r="C245" s="138" t="s">
        <v>617</v>
      </c>
      <c r="D245" s="138" t="s">
        <v>159</v>
      </c>
      <c r="E245" s="139" t="s">
        <v>2479</v>
      </c>
      <c r="F245" s="140" t="s">
        <v>2480</v>
      </c>
      <c r="G245" s="141" t="s">
        <v>777</v>
      </c>
      <c r="H245" s="142">
        <v>2</v>
      </c>
      <c r="I245" s="143"/>
      <c r="J245" s="144">
        <f t="shared" si="40"/>
        <v>0</v>
      </c>
      <c r="K245" s="140" t="s">
        <v>3</v>
      </c>
      <c r="L245" s="33"/>
      <c r="M245" s="145" t="s">
        <v>3</v>
      </c>
      <c r="N245" s="146" t="s">
        <v>42</v>
      </c>
      <c r="O245" s="53"/>
      <c r="P245" s="147">
        <f t="shared" si="41"/>
        <v>0</v>
      </c>
      <c r="Q245" s="147">
        <v>0</v>
      </c>
      <c r="R245" s="147">
        <f t="shared" si="42"/>
        <v>0</v>
      </c>
      <c r="S245" s="147">
        <v>0</v>
      </c>
      <c r="T245" s="148">
        <f t="shared" si="43"/>
        <v>0</v>
      </c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R245" s="149" t="s">
        <v>164</v>
      </c>
      <c r="AT245" s="149" t="s">
        <v>159</v>
      </c>
      <c r="AU245" s="149" t="s">
        <v>78</v>
      </c>
      <c r="AY245" s="17" t="s">
        <v>157</v>
      </c>
      <c r="BE245" s="150">
        <f t="shared" si="44"/>
        <v>0</v>
      </c>
      <c r="BF245" s="150">
        <f t="shared" si="45"/>
        <v>0</v>
      </c>
      <c r="BG245" s="150">
        <f t="shared" si="46"/>
        <v>0</v>
      </c>
      <c r="BH245" s="150">
        <f t="shared" si="47"/>
        <v>0</v>
      </c>
      <c r="BI245" s="150">
        <f t="shared" si="48"/>
        <v>0</v>
      </c>
      <c r="BJ245" s="17" t="s">
        <v>92</v>
      </c>
      <c r="BK245" s="150">
        <f t="shared" si="49"/>
        <v>0</v>
      </c>
      <c r="BL245" s="17" t="s">
        <v>164</v>
      </c>
      <c r="BM245" s="149" t="s">
        <v>1046</v>
      </c>
    </row>
    <row r="246" spans="1:65" s="2" customFormat="1" ht="22.5" x14ac:dyDescent="0.2">
      <c r="A246" s="14"/>
      <c r="B246" s="164"/>
      <c r="C246" s="14"/>
      <c r="D246" s="157" t="s">
        <v>168</v>
      </c>
      <c r="E246" s="165" t="s">
        <v>3</v>
      </c>
      <c r="F246" s="198" t="s">
        <v>3062</v>
      </c>
      <c r="G246" s="14"/>
      <c r="H246" s="167"/>
      <c r="I246" s="168"/>
      <c r="J246" s="14"/>
      <c r="K246" s="14"/>
      <c r="L246" s="33"/>
      <c r="M246" s="145"/>
      <c r="N246" s="146"/>
      <c r="O246" s="53"/>
      <c r="P246" s="147"/>
      <c r="Q246" s="147"/>
      <c r="R246" s="147"/>
      <c r="S246" s="147"/>
      <c r="T246" s="148"/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R246" s="149"/>
      <c r="AT246" s="149"/>
      <c r="AU246" s="149"/>
      <c r="AY246" s="17"/>
      <c r="BE246" s="150"/>
      <c r="BF246" s="150"/>
      <c r="BG246" s="150"/>
      <c r="BH246" s="150"/>
      <c r="BI246" s="150"/>
      <c r="BJ246" s="17"/>
      <c r="BK246" s="150"/>
      <c r="BL246" s="17"/>
      <c r="BM246" s="149"/>
    </row>
    <row r="247" spans="1:65" s="2" customFormat="1" ht="12" x14ac:dyDescent="0.2">
      <c r="A247" s="32"/>
      <c r="B247" s="137"/>
      <c r="C247" s="138" t="s">
        <v>622</v>
      </c>
      <c r="D247" s="138" t="s">
        <v>159</v>
      </c>
      <c r="E247" s="139" t="s">
        <v>2481</v>
      </c>
      <c r="F247" s="140" t="s">
        <v>2482</v>
      </c>
      <c r="G247" s="141" t="s">
        <v>777</v>
      </c>
      <c r="H247" s="142">
        <v>2</v>
      </c>
      <c r="I247" s="143"/>
      <c r="J247" s="144">
        <f t="shared" si="40"/>
        <v>0</v>
      </c>
      <c r="K247" s="140" t="s">
        <v>3</v>
      </c>
      <c r="L247" s="33"/>
      <c r="M247" s="145" t="s">
        <v>3</v>
      </c>
      <c r="N247" s="146" t="s">
        <v>42</v>
      </c>
      <c r="O247" s="53"/>
      <c r="P247" s="147">
        <f t="shared" si="41"/>
        <v>0</v>
      </c>
      <c r="Q247" s="147">
        <v>0</v>
      </c>
      <c r="R247" s="147">
        <f t="shared" si="42"/>
        <v>0</v>
      </c>
      <c r="S247" s="147">
        <v>0</v>
      </c>
      <c r="T247" s="148">
        <f t="shared" si="43"/>
        <v>0</v>
      </c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R247" s="149" t="s">
        <v>164</v>
      </c>
      <c r="AT247" s="149" t="s">
        <v>159</v>
      </c>
      <c r="AU247" s="149" t="s">
        <v>78</v>
      </c>
      <c r="AY247" s="17" t="s">
        <v>157</v>
      </c>
      <c r="BE247" s="150">
        <f t="shared" si="44"/>
        <v>0</v>
      </c>
      <c r="BF247" s="150">
        <f t="shared" si="45"/>
        <v>0</v>
      </c>
      <c r="BG247" s="150">
        <f t="shared" si="46"/>
        <v>0</v>
      </c>
      <c r="BH247" s="150">
        <f t="shared" si="47"/>
        <v>0</v>
      </c>
      <c r="BI247" s="150">
        <f t="shared" si="48"/>
        <v>0</v>
      </c>
      <c r="BJ247" s="17" t="s">
        <v>92</v>
      </c>
      <c r="BK247" s="150">
        <f t="shared" si="49"/>
        <v>0</v>
      </c>
      <c r="BL247" s="17" t="s">
        <v>164</v>
      </c>
      <c r="BM247" s="149" t="s">
        <v>1054</v>
      </c>
    </row>
    <row r="248" spans="1:65" s="2" customFormat="1" ht="22.5" x14ac:dyDescent="0.2">
      <c r="A248" s="14"/>
      <c r="B248" s="164"/>
      <c r="C248" s="14"/>
      <c r="D248" s="157" t="s">
        <v>168</v>
      </c>
      <c r="E248" s="165" t="s">
        <v>3</v>
      </c>
      <c r="F248" s="198" t="s">
        <v>3062</v>
      </c>
      <c r="G248" s="14"/>
      <c r="H248" s="167"/>
      <c r="I248" s="168"/>
      <c r="J248" s="14"/>
      <c r="K248" s="14"/>
      <c r="L248" s="33"/>
      <c r="M248" s="145"/>
      <c r="N248" s="146"/>
      <c r="O248" s="53"/>
      <c r="P248" s="147"/>
      <c r="Q248" s="147"/>
      <c r="R248" s="147"/>
      <c r="S248" s="147"/>
      <c r="T248" s="148"/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R248" s="149"/>
      <c r="AT248" s="149"/>
      <c r="AU248" s="149"/>
      <c r="AY248" s="17"/>
      <c r="BE248" s="150"/>
      <c r="BF248" s="150"/>
      <c r="BG248" s="150"/>
      <c r="BH248" s="150"/>
      <c r="BI248" s="150"/>
      <c r="BJ248" s="17"/>
      <c r="BK248" s="150"/>
      <c r="BL248" s="17"/>
      <c r="BM248" s="149"/>
    </row>
    <row r="249" spans="1:65" s="2" customFormat="1" ht="12" x14ac:dyDescent="0.2">
      <c r="A249" s="32"/>
      <c r="B249" s="137"/>
      <c r="C249" s="138" t="s">
        <v>629</v>
      </c>
      <c r="D249" s="138" t="s">
        <v>159</v>
      </c>
      <c r="E249" s="139" t="s">
        <v>2483</v>
      </c>
      <c r="F249" s="140" t="s">
        <v>2484</v>
      </c>
      <c r="G249" s="141" t="s">
        <v>777</v>
      </c>
      <c r="H249" s="142">
        <v>3</v>
      </c>
      <c r="I249" s="143"/>
      <c r="J249" s="144">
        <f t="shared" si="40"/>
        <v>0</v>
      </c>
      <c r="K249" s="140" t="s">
        <v>3</v>
      </c>
      <c r="L249" s="33"/>
      <c r="M249" s="145" t="s">
        <v>3</v>
      </c>
      <c r="N249" s="146" t="s">
        <v>42</v>
      </c>
      <c r="O249" s="53"/>
      <c r="P249" s="147">
        <f t="shared" si="41"/>
        <v>0</v>
      </c>
      <c r="Q249" s="147">
        <v>0</v>
      </c>
      <c r="R249" s="147">
        <f t="shared" si="42"/>
        <v>0</v>
      </c>
      <c r="S249" s="147">
        <v>0</v>
      </c>
      <c r="T249" s="148">
        <f t="shared" si="43"/>
        <v>0</v>
      </c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R249" s="149" t="s">
        <v>164</v>
      </c>
      <c r="AT249" s="149" t="s">
        <v>159</v>
      </c>
      <c r="AU249" s="149" t="s">
        <v>78</v>
      </c>
      <c r="AY249" s="17" t="s">
        <v>157</v>
      </c>
      <c r="BE249" s="150">
        <f t="shared" si="44"/>
        <v>0</v>
      </c>
      <c r="BF249" s="150">
        <f t="shared" si="45"/>
        <v>0</v>
      </c>
      <c r="BG249" s="150">
        <f t="shared" si="46"/>
        <v>0</v>
      </c>
      <c r="BH249" s="150">
        <f t="shared" si="47"/>
        <v>0</v>
      </c>
      <c r="BI249" s="150">
        <f t="shared" si="48"/>
        <v>0</v>
      </c>
      <c r="BJ249" s="17" t="s">
        <v>92</v>
      </c>
      <c r="BK249" s="150">
        <f t="shared" si="49"/>
        <v>0</v>
      </c>
      <c r="BL249" s="17" t="s">
        <v>164</v>
      </c>
      <c r="BM249" s="149" t="s">
        <v>1062</v>
      </c>
    </row>
    <row r="250" spans="1:65" s="2" customFormat="1" ht="22.5" x14ac:dyDescent="0.2">
      <c r="A250" s="14"/>
      <c r="B250" s="164"/>
      <c r="C250" s="14"/>
      <c r="D250" s="157" t="s">
        <v>168</v>
      </c>
      <c r="E250" s="165" t="s">
        <v>3</v>
      </c>
      <c r="F250" s="198" t="s">
        <v>3062</v>
      </c>
      <c r="G250" s="14"/>
      <c r="H250" s="167"/>
      <c r="I250" s="168"/>
      <c r="J250" s="14"/>
      <c r="K250" s="14"/>
      <c r="L250" s="33"/>
      <c r="M250" s="145"/>
      <c r="N250" s="146"/>
      <c r="O250" s="53"/>
      <c r="P250" s="147"/>
      <c r="Q250" s="147"/>
      <c r="R250" s="147"/>
      <c r="S250" s="147"/>
      <c r="T250" s="148"/>
      <c r="U250" s="32"/>
      <c r="V250" s="32"/>
      <c r="W250" s="32"/>
      <c r="X250" s="32"/>
      <c r="Y250" s="32"/>
      <c r="Z250" s="32"/>
      <c r="AA250" s="32"/>
      <c r="AB250" s="32"/>
      <c r="AC250" s="32"/>
      <c r="AD250" s="32"/>
      <c r="AE250" s="32"/>
      <c r="AR250" s="149"/>
      <c r="AT250" s="149"/>
      <c r="AU250" s="149"/>
      <c r="AY250" s="17"/>
      <c r="BE250" s="150"/>
      <c r="BF250" s="150"/>
      <c r="BG250" s="150"/>
      <c r="BH250" s="150"/>
      <c r="BI250" s="150"/>
      <c r="BJ250" s="17"/>
      <c r="BK250" s="150"/>
      <c r="BL250" s="17"/>
      <c r="BM250" s="149"/>
    </row>
    <row r="251" spans="1:65" s="2" customFormat="1" ht="12" x14ac:dyDescent="0.2">
      <c r="A251" s="32"/>
      <c r="B251" s="137"/>
      <c r="C251" s="138" t="s">
        <v>633</v>
      </c>
      <c r="D251" s="138" t="s">
        <v>159</v>
      </c>
      <c r="E251" s="139" t="s">
        <v>2485</v>
      </c>
      <c r="F251" s="140" t="s">
        <v>2486</v>
      </c>
      <c r="G251" s="141" t="s">
        <v>777</v>
      </c>
      <c r="H251" s="142">
        <v>6</v>
      </c>
      <c r="I251" s="143"/>
      <c r="J251" s="144">
        <f t="shared" si="40"/>
        <v>0</v>
      </c>
      <c r="K251" s="140" t="s">
        <v>3</v>
      </c>
      <c r="L251" s="33"/>
      <c r="M251" s="145" t="s">
        <v>3</v>
      </c>
      <c r="N251" s="146" t="s">
        <v>42</v>
      </c>
      <c r="O251" s="53"/>
      <c r="P251" s="147">
        <f t="shared" si="41"/>
        <v>0</v>
      </c>
      <c r="Q251" s="147">
        <v>0</v>
      </c>
      <c r="R251" s="147">
        <f t="shared" si="42"/>
        <v>0</v>
      </c>
      <c r="S251" s="147">
        <v>0</v>
      </c>
      <c r="T251" s="148">
        <f t="shared" si="43"/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164</v>
      </c>
      <c r="AT251" s="149" t="s">
        <v>159</v>
      </c>
      <c r="AU251" s="149" t="s">
        <v>78</v>
      </c>
      <c r="AY251" s="17" t="s">
        <v>157</v>
      </c>
      <c r="BE251" s="150">
        <f t="shared" si="44"/>
        <v>0</v>
      </c>
      <c r="BF251" s="150">
        <f t="shared" si="45"/>
        <v>0</v>
      </c>
      <c r="BG251" s="150">
        <f t="shared" si="46"/>
        <v>0</v>
      </c>
      <c r="BH251" s="150">
        <f t="shared" si="47"/>
        <v>0</v>
      </c>
      <c r="BI251" s="150">
        <f t="shared" si="48"/>
        <v>0</v>
      </c>
      <c r="BJ251" s="17" t="s">
        <v>92</v>
      </c>
      <c r="BK251" s="150">
        <f t="shared" si="49"/>
        <v>0</v>
      </c>
      <c r="BL251" s="17" t="s">
        <v>164</v>
      </c>
      <c r="BM251" s="149" t="s">
        <v>1070</v>
      </c>
    </row>
    <row r="252" spans="1:65" s="2" customFormat="1" ht="22.5" x14ac:dyDescent="0.2">
      <c r="A252" s="14"/>
      <c r="B252" s="164"/>
      <c r="C252" s="14"/>
      <c r="D252" s="157" t="s">
        <v>168</v>
      </c>
      <c r="E252" s="165" t="s">
        <v>3</v>
      </c>
      <c r="F252" s="198" t="s">
        <v>3062</v>
      </c>
      <c r="G252" s="14"/>
      <c r="H252" s="167"/>
      <c r="I252" s="168"/>
      <c r="J252" s="14"/>
      <c r="K252" s="14"/>
      <c r="L252" s="33"/>
      <c r="M252" s="145"/>
      <c r="N252" s="146"/>
      <c r="O252" s="53"/>
      <c r="P252" s="147"/>
      <c r="Q252" s="147"/>
      <c r="R252" s="147"/>
      <c r="S252" s="147"/>
      <c r="T252" s="148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R252" s="149"/>
      <c r="AT252" s="149"/>
      <c r="AU252" s="149"/>
      <c r="AY252" s="17"/>
      <c r="BE252" s="150"/>
      <c r="BF252" s="150"/>
      <c r="BG252" s="150"/>
      <c r="BH252" s="150"/>
      <c r="BI252" s="150"/>
      <c r="BJ252" s="17"/>
      <c r="BK252" s="150"/>
      <c r="BL252" s="17"/>
      <c r="BM252" s="149"/>
    </row>
    <row r="253" spans="1:65" s="2" customFormat="1" ht="12" x14ac:dyDescent="0.2">
      <c r="A253" s="32"/>
      <c r="B253" s="137"/>
      <c r="C253" s="138" t="s">
        <v>639</v>
      </c>
      <c r="D253" s="138" t="s">
        <v>159</v>
      </c>
      <c r="E253" s="139" t="s">
        <v>2487</v>
      </c>
      <c r="F253" s="140" t="s">
        <v>2488</v>
      </c>
      <c r="G253" s="141" t="s">
        <v>777</v>
      </c>
      <c r="H253" s="142">
        <v>38</v>
      </c>
      <c r="I253" s="143"/>
      <c r="J253" s="144">
        <f t="shared" si="40"/>
        <v>0</v>
      </c>
      <c r="K253" s="140" t="s">
        <v>3</v>
      </c>
      <c r="L253" s="33"/>
      <c r="M253" s="145" t="s">
        <v>3</v>
      </c>
      <c r="N253" s="146" t="s">
        <v>42</v>
      </c>
      <c r="O253" s="53"/>
      <c r="P253" s="147">
        <f t="shared" si="41"/>
        <v>0</v>
      </c>
      <c r="Q253" s="147">
        <v>0</v>
      </c>
      <c r="R253" s="147">
        <f t="shared" si="42"/>
        <v>0</v>
      </c>
      <c r="S253" s="147">
        <v>0</v>
      </c>
      <c r="T253" s="148">
        <f t="shared" si="43"/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164</v>
      </c>
      <c r="AT253" s="149" t="s">
        <v>159</v>
      </c>
      <c r="AU253" s="149" t="s">
        <v>78</v>
      </c>
      <c r="AY253" s="17" t="s">
        <v>157</v>
      </c>
      <c r="BE253" s="150">
        <f t="shared" si="44"/>
        <v>0</v>
      </c>
      <c r="BF253" s="150">
        <f t="shared" si="45"/>
        <v>0</v>
      </c>
      <c r="BG253" s="150">
        <f t="shared" si="46"/>
        <v>0</v>
      </c>
      <c r="BH253" s="150">
        <f t="shared" si="47"/>
        <v>0</v>
      </c>
      <c r="BI253" s="150">
        <f t="shared" si="48"/>
        <v>0</v>
      </c>
      <c r="BJ253" s="17" t="s">
        <v>92</v>
      </c>
      <c r="BK253" s="150">
        <f t="shared" si="49"/>
        <v>0</v>
      </c>
      <c r="BL253" s="17" t="s">
        <v>164</v>
      </c>
      <c r="BM253" s="149" t="s">
        <v>1078</v>
      </c>
    </row>
    <row r="254" spans="1:65" s="2" customFormat="1" ht="22.5" x14ac:dyDescent="0.2">
      <c r="A254" s="14"/>
      <c r="B254" s="164"/>
      <c r="C254" s="14"/>
      <c r="D254" s="157" t="s">
        <v>168</v>
      </c>
      <c r="E254" s="165" t="s">
        <v>3</v>
      </c>
      <c r="F254" s="198" t="s">
        <v>3062</v>
      </c>
      <c r="G254" s="14"/>
      <c r="H254" s="167"/>
      <c r="I254" s="168"/>
      <c r="J254" s="14"/>
      <c r="K254" s="14"/>
      <c r="L254" s="33"/>
      <c r="M254" s="145"/>
      <c r="N254" s="146"/>
      <c r="O254" s="53"/>
      <c r="P254" s="147"/>
      <c r="Q254" s="147"/>
      <c r="R254" s="147"/>
      <c r="S254" s="147"/>
      <c r="T254" s="148"/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R254" s="149"/>
      <c r="AT254" s="149"/>
      <c r="AU254" s="149"/>
      <c r="AY254" s="17"/>
      <c r="BE254" s="150"/>
      <c r="BF254" s="150"/>
      <c r="BG254" s="150"/>
      <c r="BH254" s="150"/>
      <c r="BI254" s="150"/>
      <c r="BJ254" s="17"/>
      <c r="BK254" s="150"/>
      <c r="BL254" s="17"/>
      <c r="BM254" s="149"/>
    </row>
    <row r="255" spans="1:65" s="12" customFormat="1" ht="15" x14ac:dyDescent="0.2">
      <c r="B255" s="124"/>
      <c r="D255" s="125" t="s">
        <v>69</v>
      </c>
      <c r="E255" s="126" t="s">
        <v>2489</v>
      </c>
      <c r="F255" s="126" t="s">
        <v>2489</v>
      </c>
      <c r="I255" s="127"/>
      <c r="J255" s="128">
        <f>BK255</f>
        <v>0</v>
      </c>
      <c r="L255" s="124"/>
      <c r="M255" s="129"/>
      <c r="N255" s="130"/>
      <c r="O255" s="130"/>
      <c r="P255" s="131">
        <f>SUM(P256:P270)</f>
        <v>0</v>
      </c>
      <c r="Q255" s="130"/>
      <c r="R255" s="131">
        <f>SUM(R256:R270)</f>
        <v>0</v>
      </c>
      <c r="S255" s="130"/>
      <c r="T255" s="132">
        <f>SUM(T256:T270)</f>
        <v>0</v>
      </c>
      <c r="AR255" s="125" t="s">
        <v>78</v>
      </c>
      <c r="AT255" s="133" t="s">
        <v>69</v>
      </c>
      <c r="AU255" s="133" t="s">
        <v>70</v>
      </c>
      <c r="AY255" s="125" t="s">
        <v>157</v>
      </c>
      <c r="BK255" s="134">
        <f>SUM(BK256:BK270)</f>
        <v>0</v>
      </c>
    </row>
    <row r="256" spans="1:65" s="2" customFormat="1" ht="12" x14ac:dyDescent="0.2">
      <c r="A256" s="32"/>
      <c r="B256" s="137"/>
      <c r="C256" s="138" t="s">
        <v>645</v>
      </c>
      <c r="D256" s="138" t="s">
        <v>159</v>
      </c>
      <c r="E256" s="139" t="s">
        <v>2490</v>
      </c>
      <c r="F256" s="140" t="s">
        <v>2491</v>
      </c>
      <c r="G256" s="141" t="s">
        <v>2492</v>
      </c>
      <c r="H256" s="142">
        <v>160</v>
      </c>
      <c r="I256" s="143"/>
      <c r="J256" s="144">
        <f t="shared" ref="J256:J270" si="50">ROUND(I256*H256,2)</f>
        <v>0</v>
      </c>
      <c r="K256" s="140" t="s">
        <v>3</v>
      </c>
      <c r="L256" s="33"/>
      <c r="M256" s="145" t="s">
        <v>3</v>
      </c>
      <c r="N256" s="146" t="s">
        <v>42</v>
      </c>
      <c r="O256" s="53"/>
      <c r="P256" s="147">
        <f t="shared" ref="P256:P270" si="51">O256*H256</f>
        <v>0</v>
      </c>
      <c r="Q256" s="147">
        <v>0</v>
      </c>
      <c r="R256" s="147">
        <f t="shared" ref="R256:R270" si="52">Q256*H256</f>
        <v>0</v>
      </c>
      <c r="S256" s="147">
        <v>0</v>
      </c>
      <c r="T256" s="148">
        <f t="shared" ref="T256:T270" si="53">S256*H256</f>
        <v>0</v>
      </c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R256" s="149" t="s">
        <v>164</v>
      </c>
      <c r="AT256" s="149" t="s">
        <v>159</v>
      </c>
      <c r="AU256" s="149" t="s">
        <v>78</v>
      </c>
      <c r="AY256" s="17" t="s">
        <v>157</v>
      </c>
      <c r="BE256" s="150">
        <f t="shared" ref="BE256:BE270" si="54">IF(N256="základní",J256,0)</f>
        <v>0</v>
      </c>
      <c r="BF256" s="150">
        <f t="shared" ref="BF256:BF270" si="55">IF(N256="snížená",J256,0)</f>
        <v>0</v>
      </c>
      <c r="BG256" s="150">
        <f t="shared" ref="BG256:BG270" si="56">IF(N256="zákl. přenesená",J256,0)</f>
        <v>0</v>
      </c>
      <c r="BH256" s="150">
        <f t="shared" ref="BH256:BH270" si="57">IF(N256="sníž. přenesená",J256,0)</f>
        <v>0</v>
      </c>
      <c r="BI256" s="150">
        <f t="shared" ref="BI256:BI270" si="58">IF(N256="nulová",J256,0)</f>
        <v>0</v>
      </c>
      <c r="BJ256" s="17" t="s">
        <v>92</v>
      </c>
      <c r="BK256" s="150">
        <f t="shared" ref="BK256:BK270" si="59">ROUND(I256*H256,2)</f>
        <v>0</v>
      </c>
      <c r="BL256" s="17" t="s">
        <v>164</v>
      </c>
      <c r="BM256" s="149" t="s">
        <v>1086</v>
      </c>
    </row>
    <row r="257" spans="1:65" s="2" customFormat="1" ht="33.75" x14ac:dyDescent="0.2">
      <c r="A257" s="14"/>
      <c r="B257" s="164"/>
      <c r="C257" s="14"/>
      <c r="D257" s="157" t="s">
        <v>168</v>
      </c>
      <c r="E257" s="165" t="s">
        <v>3</v>
      </c>
      <c r="F257" s="198" t="s">
        <v>3063</v>
      </c>
      <c r="G257" s="14"/>
      <c r="H257" s="167"/>
      <c r="I257" s="168"/>
      <c r="J257" s="14"/>
      <c r="K257" s="14"/>
      <c r="L257" s="33"/>
      <c r="M257" s="145"/>
      <c r="N257" s="146"/>
      <c r="O257" s="53"/>
      <c r="P257" s="147"/>
      <c r="Q257" s="147"/>
      <c r="R257" s="147"/>
      <c r="S257" s="147"/>
      <c r="T257" s="148"/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R257" s="149"/>
      <c r="AT257" s="149"/>
      <c r="AU257" s="149"/>
      <c r="AY257" s="17"/>
      <c r="BE257" s="150"/>
      <c r="BF257" s="150"/>
      <c r="BG257" s="150"/>
      <c r="BH257" s="150"/>
      <c r="BI257" s="150"/>
      <c r="BJ257" s="17"/>
      <c r="BK257" s="150"/>
      <c r="BL257" s="17"/>
      <c r="BM257" s="149"/>
    </row>
    <row r="258" spans="1:65" s="2" customFormat="1" ht="21.75" hidden="1" customHeight="1" x14ac:dyDescent="0.2">
      <c r="A258" s="32"/>
      <c r="B258" s="137"/>
      <c r="C258" s="138" t="s">
        <v>650</v>
      </c>
      <c r="D258" s="138" t="s">
        <v>159</v>
      </c>
      <c r="E258" s="139" t="s">
        <v>2493</v>
      </c>
      <c r="F258" s="140" t="s">
        <v>2494</v>
      </c>
      <c r="G258" s="141" t="s">
        <v>2492</v>
      </c>
      <c r="H258" s="142">
        <v>40</v>
      </c>
      <c r="I258" s="143"/>
      <c r="J258" s="144">
        <f t="shared" si="50"/>
        <v>0</v>
      </c>
      <c r="K258" s="140" t="s">
        <v>3</v>
      </c>
      <c r="L258" s="33"/>
      <c r="M258" s="145" t="s">
        <v>3</v>
      </c>
      <c r="N258" s="146" t="s">
        <v>42</v>
      </c>
      <c r="O258" s="53"/>
      <c r="P258" s="147">
        <f t="shared" si="51"/>
        <v>0</v>
      </c>
      <c r="Q258" s="147">
        <v>0</v>
      </c>
      <c r="R258" s="147">
        <f t="shared" si="52"/>
        <v>0</v>
      </c>
      <c r="S258" s="147">
        <v>0</v>
      </c>
      <c r="T258" s="148">
        <f t="shared" si="53"/>
        <v>0</v>
      </c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R258" s="149" t="s">
        <v>164</v>
      </c>
      <c r="AT258" s="149" t="s">
        <v>159</v>
      </c>
      <c r="AU258" s="149" t="s">
        <v>78</v>
      </c>
      <c r="AY258" s="17" t="s">
        <v>157</v>
      </c>
      <c r="BE258" s="150">
        <f t="shared" si="54"/>
        <v>0</v>
      </c>
      <c r="BF258" s="150">
        <f t="shared" si="55"/>
        <v>0</v>
      </c>
      <c r="BG258" s="150">
        <f t="shared" si="56"/>
        <v>0</v>
      </c>
      <c r="BH258" s="150">
        <f t="shared" si="57"/>
        <v>0</v>
      </c>
      <c r="BI258" s="150">
        <f t="shared" si="58"/>
        <v>0</v>
      </c>
      <c r="BJ258" s="17" t="s">
        <v>92</v>
      </c>
      <c r="BK258" s="150">
        <f t="shared" si="59"/>
        <v>0</v>
      </c>
      <c r="BL258" s="17" t="s">
        <v>164</v>
      </c>
      <c r="BM258" s="149" t="s">
        <v>1094</v>
      </c>
    </row>
    <row r="259" spans="1:65" s="14" customFormat="1" x14ac:dyDescent="0.2">
      <c r="B259" s="164"/>
      <c r="D259" s="157" t="s">
        <v>168</v>
      </c>
      <c r="E259" s="165" t="s">
        <v>3</v>
      </c>
      <c r="F259" s="198" t="s">
        <v>2494</v>
      </c>
      <c r="H259" s="167"/>
      <c r="I259" s="168"/>
      <c r="L259" s="164"/>
      <c r="M259" s="169"/>
      <c r="T259" s="171"/>
      <c r="AT259" s="165" t="s">
        <v>168</v>
      </c>
      <c r="AU259" s="165" t="s">
        <v>92</v>
      </c>
      <c r="AV259" s="14" t="s">
        <v>92</v>
      </c>
      <c r="AW259" s="14" t="s">
        <v>32</v>
      </c>
      <c r="AX259" s="14" t="s">
        <v>78</v>
      </c>
      <c r="AY259" s="165" t="s">
        <v>157</v>
      </c>
    </row>
    <row r="260" spans="1:65" s="2" customFormat="1" ht="16.5" hidden="1" customHeight="1" x14ac:dyDescent="0.2">
      <c r="A260" s="32"/>
      <c r="B260" s="137"/>
      <c r="C260" s="138" t="s">
        <v>656</v>
      </c>
      <c r="D260" s="138" t="s">
        <v>159</v>
      </c>
      <c r="E260" s="139" t="s">
        <v>2495</v>
      </c>
      <c r="F260" s="140" t="s">
        <v>2496</v>
      </c>
      <c r="G260" s="141" t="s">
        <v>1504</v>
      </c>
      <c r="H260" s="142">
        <v>1</v>
      </c>
      <c r="I260" s="143"/>
      <c r="J260" s="144">
        <f t="shared" si="50"/>
        <v>0</v>
      </c>
      <c r="K260" s="140" t="s">
        <v>3</v>
      </c>
      <c r="L260" s="33"/>
      <c r="M260" s="145" t="s">
        <v>3</v>
      </c>
      <c r="N260" s="146" t="s">
        <v>42</v>
      </c>
      <c r="O260" s="53"/>
      <c r="P260" s="147">
        <f t="shared" si="51"/>
        <v>0</v>
      </c>
      <c r="Q260" s="147">
        <v>0</v>
      </c>
      <c r="R260" s="147">
        <f t="shared" si="52"/>
        <v>0</v>
      </c>
      <c r="S260" s="147">
        <v>0</v>
      </c>
      <c r="T260" s="148">
        <f t="shared" si="53"/>
        <v>0</v>
      </c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R260" s="149" t="s">
        <v>164</v>
      </c>
      <c r="AT260" s="149" t="s">
        <v>159</v>
      </c>
      <c r="AU260" s="149" t="s">
        <v>78</v>
      </c>
      <c r="AY260" s="17" t="s">
        <v>157</v>
      </c>
      <c r="BE260" s="150">
        <f t="shared" si="54"/>
        <v>0</v>
      </c>
      <c r="BF260" s="150">
        <f t="shared" si="55"/>
        <v>0</v>
      </c>
      <c r="BG260" s="150">
        <f t="shared" si="56"/>
        <v>0</v>
      </c>
      <c r="BH260" s="150">
        <f t="shared" si="57"/>
        <v>0</v>
      </c>
      <c r="BI260" s="150">
        <f t="shared" si="58"/>
        <v>0</v>
      </c>
      <c r="BJ260" s="17" t="s">
        <v>92</v>
      </c>
      <c r="BK260" s="150">
        <f t="shared" si="59"/>
        <v>0</v>
      </c>
      <c r="BL260" s="17" t="s">
        <v>164</v>
      </c>
      <c r="BM260" s="149" t="s">
        <v>1102</v>
      </c>
    </row>
    <row r="261" spans="1:65" s="14" customFormat="1" ht="22.5" x14ac:dyDescent="0.2">
      <c r="B261" s="164"/>
      <c r="D261" s="157" t="s">
        <v>168</v>
      </c>
      <c r="E261" s="165" t="s">
        <v>3</v>
      </c>
      <c r="F261" s="198" t="s">
        <v>3064</v>
      </c>
      <c r="H261" s="167"/>
      <c r="I261" s="168"/>
      <c r="L261" s="164"/>
      <c r="M261" s="169"/>
      <c r="T261" s="171"/>
      <c r="AT261" s="165" t="s">
        <v>168</v>
      </c>
      <c r="AU261" s="165" t="s">
        <v>92</v>
      </c>
      <c r="AV261" s="14" t="s">
        <v>92</v>
      </c>
      <c r="AW261" s="14" t="s">
        <v>32</v>
      </c>
      <c r="AX261" s="14" t="s">
        <v>78</v>
      </c>
      <c r="AY261" s="165" t="s">
        <v>157</v>
      </c>
    </row>
    <row r="262" spans="1:65" s="2" customFormat="1" ht="16.5" hidden="1" customHeight="1" x14ac:dyDescent="0.2">
      <c r="A262" s="32"/>
      <c r="B262" s="137"/>
      <c r="C262" s="138" t="s">
        <v>670</v>
      </c>
      <c r="D262" s="138" t="s">
        <v>159</v>
      </c>
      <c r="E262" s="139" t="s">
        <v>2497</v>
      </c>
      <c r="F262" s="140" t="s">
        <v>2498</v>
      </c>
      <c r="G262" s="141" t="s">
        <v>1504</v>
      </c>
      <c r="H262" s="142">
        <v>1</v>
      </c>
      <c r="I262" s="143"/>
      <c r="J262" s="144">
        <f t="shared" si="50"/>
        <v>0</v>
      </c>
      <c r="K262" s="140" t="s">
        <v>3</v>
      </c>
      <c r="L262" s="33"/>
      <c r="M262" s="145" t="s">
        <v>3</v>
      </c>
      <c r="N262" s="146" t="s">
        <v>42</v>
      </c>
      <c r="O262" s="53"/>
      <c r="P262" s="147">
        <f t="shared" si="51"/>
        <v>0</v>
      </c>
      <c r="Q262" s="147">
        <v>0</v>
      </c>
      <c r="R262" s="147">
        <f t="shared" si="52"/>
        <v>0</v>
      </c>
      <c r="S262" s="147">
        <v>0</v>
      </c>
      <c r="T262" s="148">
        <f t="shared" si="53"/>
        <v>0</v>
      </c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R262" s="149" t="s">
        <v>164</v>
      </c>
      <c r="AT262" s="149" t="s">
        <v>159</v>
      </c>
      <c r="AU262" s="149" t="s">
        <v>78</v>
      </c>
      <c r="AY262" s="17" t="s">
        <v>157</v>
      </c>
      <c r="BE262" s="150">
        <f t="shared" si="54"/>
        <v>0</v>
      </c>
      <c r="BF262" s="150">
        <f t="shared" si="55"/>
        <v>0</v>
      </c>
      <c r="BG262" s="150">
        <f t="shared" si="56"/>
        <v>0</v>
      </c>
      <c r="BH262" s="150">
        <f t="shared" si="57"/>
        <v>0</v>
      </c>
      <c r="BI262" s="150">
        <f t="shared" si="58"/>
        <v>0</v>
      </c>
      <c r="BJ262" s="17" t="s">
        <v>92</v>
      </c>
      <c r="BK262" s="150">
        <f t="shared" si="59"/>
        <v>0</v>
      </c>
      <c r="BL262" s="17" t="s">
        <v>164</v>
      </c>
      <c r="BM262" s="149" t="s">
        <v>1110</v>
      </c>
    </row>
    <row r="263" spans="1:65" s="14" customFormat="1" ht="22.5" x14ac:dyDescent="0.2">
      <c r="B263" s="164"/>
      <c r="D263" s="157" t="s">
        <v>168</v>
      </c>
      <c r="E263" s="165" t="s">
        <v>3</v>
      </c>
      <c r="F263" s="198" t="s">
        <v>3068</v>
      </c>
      <c r="H263" s="167"/>
      <c r="I263" s="168"/>
      <c r="L263" s="164"/>
      <c r="M263" s="169"/>
      <c r="T263" s="171"/>
      <c r="AT263" s="165" t="s">
        <v>168</v>
      </c>
      <c r="AU263" s="165" t="s">
        <v>92</v>
      </c>
      <c r="AV263" s="14" t="s">
        <v>92</v>
      </c>
      <c r="AW263" s="14" t="s">
        <v>32</v>
      </c>
      <c r="AX263" s="14" t="s">
        <v>78</v>
      </c>
      <c r="AY263" s="165" t="s">
        <v>157</v>
      </c>
    </row>
    <row r="264" spans="1:65" s="2" customFormat="1" ht="24.2" hidden="1" customHeight="1" x14ac:dyDescent="0.2">
      <c r="A264" s="32"/>
      <c r="B264" s="137"/>
      <c r="C264" s="138" t="s">
        <v>679</v>
      </c>
      <c r="D264" s="138" t="s">
        <v>159</v>
      </c>
      <c r="E264" s="139" t="s">
        <v>2499</v>
      </c>
      <c r="F264" s="140" t="s">
        <v>2500</v>
      </c>
      <c r="G264" s="141" t="s">
        <v>1504</v>
      </c>
      <c r="H264" s="142">
        <v>1</v>
      </c>
      <c r="I264" s="143"/>
      <c r="J264" s="144">
        <f t="shared" si="50"/>
        <v>0</v>
      </c>
      <c r="K264" s="140" t="s">
        <v>3</v>
      </c>
      <c r="L264" s="33"/>
      <c r="M264" s="145" t="s">
        <v>3</v>
      </c>
      <c r="N264" s="146" t="s">
        <v>42</v>
      </c>
      <c r="O264" s="53"/>
      <c r="P264" s="147">
        <f t="shared" si="51"/>
        <v>0</v>
      </c>
      <c r="Q264" s="147">
        <v>0</v>
      </c>
      <c r="R264" s="147">
        <f t="shared" si="52"/>
        <v>0</v>
      </c>
      <c r="S264" s="147">
        <v>0</v>
      </c>
      <c r="T264" s="148">
        <f t="shared" si="53"/>
        <v>0</v>
      </c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R264" s="149" t="s">
        <v>164</v>
      </c>
      <c r="AT264" s="149" t="s">
        <v>159</v>
      </c>
      <c r="AU264" s="149" t="s">
        <v>78</v>
      </c>
      <c r="AY264" s="17" t="s">
        <v>157</v>
      </c>
      <c r="BE264" s="150">
        <f t="shared" si="54"/>
        <v>0</v>
      </c>
      <c r="BF264" s="150">
        <f t="shared" si="55"/>
        <v>0</v>
      </c>
      <c r="BG264" s="150">
        <f t="shared" si="56"/>
        <v>0</v>
      </c>
      <c r="BH264" s="150">
        <f t="shared" si="57"/>
        <v>0</v>
      </c>
      <c r="BI264" s="150">
        <f t="shared" si="58"/>
        <v>0</v>
      </c>
      <c r="BJ264" s="17" t="s">
        <v>92</v>
      </c>
      <c r="BK264" s="150">
        <f t="shared" si="59"/>
        <v>0</v>
      </c>
      <c r="BL264" s="17" t="s">
        <v>164</v>
      </c>
      <c r="BM264" s="149" t="s">
        <v>1118</v>
      </c>
    </row>
    <row r="265" spans="1:65" s="14" customFormat="1" ht="22.5" x14ac:dyDescent="0.2">
      <c r="B265" s="164"/>
      <c r="D265" s="157" t="s">
        <v>168</v>
      </c>
      <c r="E265" s="165" t="s">
        <v>3</v>
      </c>
      <c r="F265" s="198" t="s">
        <v>3065</v>
      </c>
      <c r="H265" s="167"/>
      <c r="I265" s="168"/>
      <c r="L265" s="164"/>
      <c r="M265" s="169"/>
      <c r="T265" s="171"/>
      <c r="AT265" s="165" t="s">
        <v>168</v>
      </c>
      <c r="AU265" s="165" t="s">
        <v>92</v>
      </c>
      <c r="AV265" s="14" t="s">
        <v>92</v>
      </c>
      <c r="AW265" s="14" t="s">
        <v>32</v>
      </c>
      <c r="AX265" s="14" t="s">
        <v>78</v>
      </c>
      <c r="AY265" s="165" t="s">
        <v>157</v>
      </c>
    </row>
    <row r="266" spans="1:65" s="2" customFormat="1" ht="16.5" hidden="1" customHeight="1" x14ac:dyDescent="0.2">
      <c r="A266" s="32"/>
      <c r="B266" s="137"/>
      <c r="C266" s="138" t="s">
        <v>686</v>
      </c>
      <c r="D266" s="138" t="s">
        <v>159</v>
      </c>
      <c r="E266" s="139" t="s">
        <v>2501</v>
      </c>
      <c r="F266" s="140" t="s">
        <v>2502</v>
      </c>
      <c r="G266" s="141" t="s">
        <v>1371</v>
      </c>
      <c r="H266" s="142">
        <v>4</v>
      </c>
      <c r="I266" s="143"/>
      <c r="J266" s="144">
        <f t="shared" si="50"/>
        <v>0</v>
      </c>
      <c r="K266" s="140" t="s">
        <v>3</v>
      </c>
      <c r="L266" s="33"/>
      <c r="M266" s="145" t="s">
        <v>3</v>
      </c>
      <c r="N266" s="146" t="s">
        <v>42</v>
      </c>
      <c r="O266" s="53"/>
      <c r="P266" s="147">
        <f t="shared" si="51"/>
        <v>0</v>
      </c>
      <c r="Q266" s="147">
        <v>0</v>
      </c>
      <c r="R266" s="147">
        <f t="shared" si="52"/>
        <v>0</v>
      </c>
      <c r="S266" s="147">
        <v>0</v>
      </c>
      <c r="T266" s="148">
        <f t="shared" si="53"/>
        <v>0</v>
      </c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R266" s="149" t="s">
        <v>164</v>
      </c>
      <c r="AT266" s="149" t="s">
        <v>159</v>
      </c>
      <c r="AU266" s="149" t="s">
        <v>78</v>
      </c>
      <c r="AY266" s="17" t="s">
        <v>157</v>
      </c>
      <c r="BE266" s="150">
        <f t="shared" si="54"/>
        <v>0</v>
      </c>
      <c r="BF266" s="150">
        <f t="shared" si="55"/>
        <v>0</v>
      </c>
      <c r="BG266" s="150">
        <f t="shared" si="56"/>
        <v>0</v>
      </c>
      <c r="BH266" s="150">
        <f t="shared" si="57"/>
        <v>0</v>
      </c>
      <c r="BI266" s="150">
        <f t="shared" si="58"/>
        <v>0</v>
      </c>
      <c r="BJ266" s="17" t="s">
        <v>92</v>
      </c>
      <c r="BK266" s="150">
        <f t="shared" si="59"/>
        <v>0</v>
      </c>
      <c r="BL266" s="17" t="s">
        <v>164</v>
      </c>
      <c r="BM266" s="149" t="s">
        <v>1126</v>
      </c>
    </row>
    <row r="267" spans="1:65" s="14" customFormat="1" x14ac:dyDescent="0.2">
      <c r="B267" s="164"/>
      <c r="D267" s="157" t="s">
        <v>168</v>
      </c>
      <c r="E267" s="165" t="s">
        <v>3</v>
      </c>
      <c r="F267" s="198" t="s">
        <v>3069</v>
      </c>
      <c r="H267" s="167"/>
      <c r="I267" s="168"/>
      <c r="L267" s="164"/>
      <c r="M267" s="169"/>
      <c r="T267" s="171"/>
      <c r="AT267" s="165" t="s">
        <v>168</v>
      </c>
      <c r="AU267" s="165" t="s">
        <v>92</v>
      </c>
      <c r="AV267" s="14" t="s">
        <v>92</v>
      </c>
      <c r="AW267" s="14" t="s">
        <v>32</v>
      </c>
      <c r="AX267" s="14" t="s">
        <v>78</v>
      </c>
      <c r="AY267" s="165" t="s">
        <v>157</v>
      </c>
    </row>
    <row r="268" spans="1:65" s="2" customFormat="1" ht="16.5" hidden="1" customHeight="1" x14ac:dyDescent="0.2">
      <c r="A268" s="32"/>
      <c r="B268" s="137"/>
      <c r="C268" s="138" t="s">
        <v>692</v>
      </c>
      <c r="D268" s="138" t="s">
        <v>159</v>
      </c>
      <c r="E268" s="139" t="s">
        <v>2503</v>
      </c>
      <c r="F268" s="140" t="s">
        <v>2504</v>
      </c>
      <c r="G268" s="141" t="s">
        <v>2492</v>
      </c>
      <c r="H268" s="142">
        <v>48</v>
      </c>
      <c r="I268" s="143"/>
      <c r="J268" s="144">
        <f t="shared" si="50"/>
        <v>0</v>
      </c>
      <c r="K268" s="140" t="s">
        <v>3</v>
      </c>
      <c r="L268" s="33"/>
      <c r="M268" s="145" t="s">
        <v>3</v>
      </c>
      <c r="N268" s="146" t="s">
        <v>42</v>
      </c>
      <c r="O268" s="53"/>
      <c r="P268" s="147">
        <f t="shared" si="51"/>
        <v>0</v>
      </c>
      <c r="Q268" s="147">
        <v>0</v>
      </c>
      <c r="R268" s="147">
        <f t="shared" si="52"/>
        <v>0</v>
      </c>
      <c r="S268" s="147">
        <v>0</v>
      </c>
      <c r="T268" s="148">
        <f t="shared" si="53"/>
        <v>0</v>
      </c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R268" s="149" t="s">
        <v>164</v>
      </c>
      <c r="AT268" s="149" t="s">
        <v>159</v>
      </c>
      <c r="AU268" s="149" t="s">
        <v>78</v>
      </c>
      <c r="AY268" s="17" t="s">
        <v>157</v>
      </c>
      <c r="BE268" s="150">
        <f t="shared" si="54"/>
        <v>0</v>
      </c>
      <c r="BF268" s="150">
        <f t="shared" si="55"/>
        <v>0</v>
      </c>
      <c r="BG268" s="150">
        <f t="shared" si="56"/>
        <v>0</v>
      </c>
      <c r="BH268" s="150">
        <f t="shared" si="57"/>
        <v>0</v>
      </c>
      <c r="BI268" s="150">
        <f t="shared" si="58"/>
        <v>0</v>
      </c>
      <c r="BJ268" s="17" t="s">
        <v>92</v>
      </c>
      <c r="BK268" s="150">
        <f t="shared" si="59"/>
        <v>0</v>
      </c>
      <c r="BL268" s="17" t="s">
        <v>164</v>
      </c>
      <c r="BM268" s="149" t="s">
        <v>1137</v>
      </c>
    </row>
    <row r="269" spans="1:65" s="14" customFormat="1" x14ac:dyDescent="0.2">
      <c r="B269" s="164"/>
      <c r="D269" s="157" t="s">
        <v>168</v>
      </c>
      <c r="E269" s="165" t="s">
        <v>3</v>
      </c>
      <c r="F269" s="198" t="s">
        <v>3066</v>
      </c>
      <c r="H269" s="167"/>
      <c r="I269" s="168"/>
      <c r="L269" s="164"/>
      <c r="M269" s="169"/>
      <c r="T269" s="171"/>
      <c r="AT269" s="165" t="s">
        <v>168</v>
      </c>
      <c r="AU269" s="165" t="s">
        <v>92</v>
      </c>
      <c r="AV269" s="14" t="s">
        <v>92</v>
      </c>
      <c r="AW269" s="14" t="s">
        <v>32</v>
      </c>
      <c r="AX269" s="14" t="s">
        <v>78</v>
      </c>
      <c r="AY269" s="165" t="s">
        <v>157</v>
      </c>
    </row>
    <row r="270" spans="1:65" s="2" customFormat="1" ht="16.5" hidden="1" customHeight="1" x14ac:dyDescent="0.2">
      <c r="A270" s="32"/>
      <c r="B270" s="137"/>
      <c r="C270" s="138" t="s">
        <v>697</v>
      </c>
      <c r="D270" s="138" t="s">
        <v>159</v>
      </c>
      <c r="E270" s="139" t="s">
        <v>2505</v>
      </c>
      <c r="F270" s="140" t="s">
        <v>2506</v>
      </c>
      <c r="G270" s="141" t="s">
        <v>1504</v>
      </c>
      <c r="H270" s="142">
        <v>1</v>
      </c>
      <c r="I270" s="143"/>
      <c r="J270" s="144">
        <f t="shared" si="50"/>
        <v>0</v>
      </c>
      <c r="K270" s="140" t="s">
        <v>3</v>
      </c>
      <c r="L270" s="33"/>
      <c r="M270" s="193" t="s">
        <v>3</v>
      </c>
      <c r="N270" s="194" t="s">
        <v>42</v>
      </c>
      <c r="O270" s="195"/>
      <c r="P270" s="196">
        <f t="shared" si="51"/>
        <v>0</v>
      </c>
      <c r="Q270" s="196">
        <v>0</v>
      </c>
      <c r="R270" s="196">
        <f t="shared" si="52"/>
        <v>0</v>
      </c>
      <c r="S270" s="196">
        <v>0</v>
      </c>
      <c r="T270" s="197">
        <f t="shared" si="53"/>
        <v>0</v>
      </c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R270" s="149" t="s">
        <v>164</v>
      </c>
      <c r="AT270" s="149" t="s">
        <v>159</v>
      </c>
      <c r="AU270" s="149" t="s">
        <v>78</v>
      </c>
      <c r="AY270" s="17" t="s">
        <v>157</v>
      </c>
      <c r="BE270" s="150">
        <f t="shared" si="54"/>
        <v>0</v>
      </c>
      <c r="BF270" s="150">
        <f t="shared" si="55"/>
        <v>0</v>
      </c>
      <c r="BG270" s="150">
        <f t="shared" si="56"/>
        <v>0</v>
      </c>
      <c r="BH270" s="150">
        <f t="shared" si="57"/>
        <v>0</v>
      </c>
      <c r="BI270" s="150">
        <f t="shared" si="58"/>
        <v>0</v>
      </c>
      <c r="BJ270" s="17" t="s">
        <v>92</v>
      </c>
      <c r="BK270" s="150">
        <f t="shared" si="59"/>
        <v>0</v>
      </c>
      <c r="BL270" s="17" t="s">
        <v>164</v>
      </c>
      <c r="BM270" s="149" t="s">
        <v>1156</v>
      </c>
    </row>
    <row r="271" spans="1:65" s="14" customFormat="1" ht="22.5" x14ac:dyDescent="0.2">
      <c r="B271" s="164"/>
      <c r="D271" s="157" t="s">
        <v>168</v>
      </c>
      <c r="E271" s="165" t="s">
        <v>3</v>
      </c>
      <c r="F271" s="198" t="s">
        <v>3070</v>
      </c>
      <c r="H271" s="167"/>
      <c r="I271" s="168"/>
      <c r="L271" s="164"/>
      <c r="M271" s="169"/>
      <c r="T271" s="171"/>
      <c r="AT271" s="165" t="s">
        <v>168</v>
      </c>
      <c r="AU271" s="165" t="s">
        <v>92</v>
      </c>
      <c r="AV271" s="14" t="s">
        <v>92</v>
      </c>
      <c r="AW271" s="14" t="s">
        <v>32</v>
      </c>
      <c r="AX271" s="14" t="s">
        <v>78</v>
      </c>
      <c r="AY271" s="165" t="s">
        <v>157</v>
      </c>
    </row>
    <row r="272" spans="1:65" s="2" customFormat="1" ht="6.95" customHeight="1" x14ac:dyDescent="0.2">
      <c r="A272" s="32"/>
      <c r="B272" s="42"/>
      <c r="C272" s="43"/>
      <c r="D272" s="43"/>
      <c r="E272" s="43"/>
      <c r="F272" s="43"/>
      <c r="G272" s="43"/>
      <c r="H272" s="43"/>
      <c r="I272" s="43"/>
      <c r="J272" s="43"/>
      <c r="K272" s="43"/>
      <c r="L272" s="33"/>
      <c r="M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</row>
  </sheetData>
  <autoFilter ref="C86:K271" xr:uid="{00000000-0009-0000-0000-000006000000}">
    <filterColumn colId="1">
      <filters>
        <filter val="VV"/>
      </filters>
    </filterColumn>
  </autoFilter>
  <mergeCells count="9">
    <mergeCell ref="E50:H50"/>
    <mergeCell ref="E77:H77"/>
    <mergeCell ref="E79:H79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BM275"/>
  <sheetViews>
    <sheetView showGridLines="0" workbookViewId="0">
      <selection activeCell="I107" sqref="I107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98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2507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ROUND(J104,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ROUND((SUM(BE104:BE274)),  2)</f>
        <v>0</v>
      </c>
      <c r="G33" s="32"/>
      <c r="H33" s="32"/>
      <c r="I33" s="96">
        <v>0.21</v>
      </c>
      <c r="J33" s="95">
        <f>ROUND(((SUM(BE104:BE274))*I33),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ROUND((SUM(BF104:BF274)),  2)</f>
        <v>0</v>
      </c>
      <c r="G34" s="32"/>
      <c r="H34" s="32"/>
      <c r="I34" s="96">
        <v>0.15</v>
      </c>
      <c r="J34" s="95">
        <f>ROUND(((SUM(BF104:BF274))*I34),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ROUND((SUM(BG104:BG274)),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ROUND((SUM(BH104:BH274)),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ROUND((SUM(BI104:BI274)),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D.1.9 - Elektroinstalace-slaboproud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J104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2508</v>
      </c>
      <c r="E60" s="108"/>
      <c r="F60" s="108"/>
      <c r="G60" s="108"/>
      <c r="H60" s="108"/>
      <c r="I60" s="108"/>
      <c r="J60" s="109">
        <f>J105</f>
        <v>0</v>
      </c>
      <c r="L60" s="106"/>
    </row>
    <row r="61" spans="1:47" s="10" customFormat="1" ht="19.899999999999999" hidden="1" customHeight="1" x14ac:dyDescent="0.2">
      <c r="B61" s="110"/>
      <c r="D61" s="111" t="s">
        <v>2509</v>
      </c>
      <c r="E61" s="112"/>
      <c r="F61" s="112"/>
      <c r="G61" s="112"/>
      <c r="H61" s="112"/>
      <c r="I61" s="112"/>
      <c r="J61" s="113">
        <f>J106</f>
        <v>0</v>
      </c>
      <c r="L61" s="110"/>
    </row>
    <row r="62" spans="1:47" s="10" customFormat="1" ht="19.899999999999999" hidden="1" customHeight="1" x14ac:dyDescent="0.2">
      <c r="B62" s="110"/>
      <c r="D62" s="111" t="s">
        <v>2510</v>
      </c>
      <c r="E62" s="112"/>
      <c r="F62" s="112"/>
      <c r="G62" s="112"/>
      <c r="H62" s="112"/>
      <c r="I62" s="112"/>
      <c r="J62" s="113">
        <f>J111</f>
        <v>0</v>
      </c>
      <c r="L62" s="110"/>
    </row>
    <row r="63" spans="1:47" s="10" customFormat="1" ht="19.899999999999999" hidden="1" customHeight="1" x14ac:dyDescent="0.2">
      <c r="B63" s="110"/>
      <c r="D63" s="111" t="s">
        <v>2511</v>
      </c>
      <c r="E63" s="112"/>
      <c r="F63" s="112"/>
      <c r="G63" s="112"/>
      <c r="H63" s="112"/>
      <c r="I63" s="112"/>
      <c r="J63" s="113">
        <f>J115</f>
        <v>0</v>
      </c>
      <c r="L63" s="110"/>
    </row>
    <row r="64" spans="1:47" s="10" customFormat="1" ht="19.899999999999999" hidden="1" customHeight="1" x14ac:dyDescent="0.2">
      <c r="B64" s="110"/>
      <c r="D64" s="111" t="s">
        <v>2512</v>
      </c>
      <c r="E64" s="112"/>
      <c r="F64" s="112"/>
      <c r="G64" s="112"/>
      <c r="H64" s="112"/>
      <c r="I64" s="112"/>
      <c r="J64" s="113">
        <f>J120</f>
        <v>0</v>
      </c>
      <c r="L64" s="110"/>
    </row>
    <row r="65" spans="2:12" s="10" customFormat="1" ht="19.899999999999999" hidden="1" customHeight="1" x14ac:dyDescent="0.2">
      <c r="B65" s="110"/>
      <c r="D65" s="111" t="s">
        <v>2513</v>
      </c>
      <c r="E65" s="112"/>
      <c r="F65" s="112"/>
      <c r="G65" s="112"/>
      <c r="H65" s="112"/>
      <c r="I65" s="112"/>
      <c r="J65" s="113">
        <f>J124</f>
        <v>0</v>
      </c>
      <c r="L65" s="110"/>
    </row>
    <row r="66" spans="2:12" s="10" customFormat="1" ht="19.899999999999999" hidden="1" customHeight="1" x14ac:dyDescent="0.2">
      <c r="B66" s="110"/>
      <c r="D66" s="111" t="s">
        <v>2514</v>
      </c>
      <c r="E66" s="112"/>
      <c r="F66" s="112"/>
      <c r="G66" s="112"/>
      <c r="H66" s="112"/>
      <c r="I66" s="112"/>
      <c r="J66" s="113">
        <f>J127</f>
        <v>0</v>
      </c>
      <c r="L66" s="110"/>
    </row>
    <row r="67" spans="2:12" s="10" customFormat="1" ht="19.899999999999999" hidden="1" customHeight="1" x14ac:dyDescent="0.2">
      <c r="B67" s="110"/>
      <c r="D67" s="111" t="s">
        <v>2515</v>
      </c>
      <c r="E67" s="112"/>
      <c r="F67" s="112"/>
      <c r="G67" s="112"/>
      <c r="H67" s="112"/>
      <c r="I67" s="112"/>
      <c r="J67" s="113">
        <f>J140</f>
        <v>0</v>
      </c>
      <c r="L67" s="110"/>
    </row>
    <row r="68" spans="2:12" s="9" customFormat="1" ht="24.95" hidden="1" customHeight="1" x14ac:dyDescent="0.2">
      <c r="B68" s="106"/>
      <c r="D68" s="107" t="s">
        <v>2516</v>
      </c>
      <c r="E68" s="108"/>
      <c r="F68" s="108"/>
      <c r="G68" s="108"/>
      <c r="H68" s="108"/>
      <c r="I68" s="108"/>
      <c r="J68" s="109">
        <f>J146</f>
        <v>0</v>
      </c>
      <c r="L68" s="106"/>
    </row>
    <row r="69" spans="2:12" s="10" customFormat="1" ht="19.899999999999999" hidden="1" customHeight="1" x14ac:dyDescent="0.2">
      <c r="B69" s="110"/>
      <c r="D69" s="111" t="s">
        <v>2514</v>
      </c>
      <c r="E69" s="112"/>
      <c r="F69" s="112"/>
      <c r="G69" s="112"/>
      <c r="H69" s="112"/>
      <c r="I69" s="112"/>
      <c r="J69" s="113">
        <f>J153</f>
        <v>0</v>
      </c>
      <c r="L69" s="110"/>
    </row>
    <row r="70" spans="2:12" s="10" customFormat="1" ht="19.899999999999999" hidden="1" customHeight="1" x14ac:dyDescent="0.2">
      <c r="B70" s="110"/>
      <c r="D70" s="111" t="s">
        <v>2517</v>
      </c>
      <c r="E70" s="112"/>
      <c r="F70" s="112"/>
      <c r="G70" s="112"/>
      <c r="H70" s="112"/>
      <c r="I70" s="112"/>
      <c r="J70" s="113">
        <f>J156</f>
        <v>0</v>
      </c>
      <c r="L70" s="110"/>
    </row>
    <row r="71" spans="2:12" s="9" customFormat="1" ht="24.95" hidden="1" customHeight="1" x14ac:dyDescent="0.2">
      <c r="B71" s="106"/>
      <c r="D71" s="107" t="s">
        <v>2518</v>
      </c>
      <c r="E71" s="108"/>
      <c r="F71" s="108"/>
      <c r="G71" s="108"/>
      <c r="H71" s="108"/>
      <c r="I71" s="108"/>
      <c r="J71" s="109">
        <f>J159</f>
        <v>0</v>
      </c>
      <c r="L71" s="106"/>
    </row>
    <row r="72" spans="2:12" s="9" customFormat="1" ht="24.95" hidden="1" customHeight="1" x14ac:dyDescent="0.2">
      <c r="B72" s="106"/>
      <c r="D72" s="107" t="s">
        <v>2519</v>
      </c>
      <c r="E72" s="108"/>
      <c r="F72" s="108"/>
      <c r="G72" s="108"/>
      <c r="H72" s="108"/>
      <c r="I72" s="108"/>
      <c r="J72" s="109">
        <f>J163</f>
        <v>0</v>
      </c>
      <c r="L72" s="106"/>
    </row>
    <row r="73" spans="2:12" s="10" customFormat="1" ht="19.899999999999999" hidden="1" customHeight="1" x14ac:dyDescent="0.2">
      <c r="B73" s="110"/>
      <c r="D73" s="111" t="s">
        <v>2520</v>
      </c>
      <c r="E73" s="112"/>
      <c r="F73" s="112"/>
      <c r="G73" s="112"/>
      <c r="H73" s="112"/>
      <c r="I73" s="112"/>
      <c r="J73" s="113">
        <f>J164</f>
        <v>0</v>
      </c>
      <c r="L73" s="110"/>
    </row>
    <row r="74" spans="2:12" s="10" customFormat="1" ht="19.899999999999999" hidden="1" customHeight="1" x14ac:dyDescent="0.2">
      <c r="B74" s="110"/>
      <c r="D74" s="111" t="s">
        <v>2521</v>
      </c>
      <c r="E74" s="112"/>
      <c r="F74" s="112"/>
      <c r="G74" s="112"/>
      <c r="H74" s="112"/>
      <c r="I74" s="112"/>
      <c r="J74" s="113">
        <f>J167</f>
        <v>0</v>
      </c>
      <c r="L74" s="110"/>
    </row>
    <row r="75" spans="2:12" s="10" customFormat="1" ht="19.899999999999999" hidden="1" customHeight="1" x14ac:dyDescent="0.2">
      <c r="B75" s="110"/>
      <c r="D75" s="111" t="s">
        <v>2514</v>
      </c>
      <c r="E75" s="112"/>
      <c r="F75" s="112"/>
      <c r="G75" s="112"/>
      <c r="H75" s="112"/>
      <c r="I75" s="112"/>
      <c r="J75" s="113">
        <f>J171</f>
        <v>0</v>
      </c>
      <c r="L75" s="110"/>
    </row>
    <row r="76" spans="2:12" s="10" customFormat="1" ht="19.899999999999999" hidden="1" customHeight="1" x14ac:dyDescent="0.2">
      <c r="B76" s="110"/>
      <c r="D76" s="111" t="s">
        <v>2522</v>
      </c>
      <c r="E76" s="112"/>
      <c r="F76" s="112"/>
      <c r="G76" s="112"/>
      <c r="H76" s="112"/>
      <c r="I76" s="112"/>
      <c r="J76" s="113">
        <f>J176</f>
        <v>0</v>
      </c>
      <c r="L76" s="110"/>
    </row>
    <row r="77" spans="2:12" s="9" customFormat="1" ht="24.95" hidden="1" customHeight="1" x14ac:dyDescent="0.2">
      <c r="B77" s="106"/>
      <c r="D77" s="107" t="s">
        <v>2523</v>
      </c>
      <c r="E77" s="108"/>
      <c r="F77" s="108"/>
      <c r="G77" s="108"/>
      <c r="H77" s="108"/>
      <c r="I77" s="108"/>
      <c r="J77" s="109">
        <f>J185</f>
        <v>0</v>
      </c>
      <c r="L77" s="106"/>
    </row>
    <row r="78" spans="2:12" s="10" customFormat="1" ht="19.899999999999999" hidden="1" customHeight="1" x14ac:dyDescent="0.2">
      <c r="B78" s="110"/>
      <c r="D78" s="111" t="s">
        <v>2514</v>
      </c>
      <c r="E78" s="112"/>
      <c r="F78" s="112"/>
      <c r="G78" s="112"/>
      <c r="H78" s="112"/>
      <c r="I78" s="112"/>
      <c r="J78" s="113">
        <f>J202</f>
        <v>0</v>
      </c>
      <c r="L78" s="110"/>
    </row>
    <row r="79" spans="2:12" s="10" customFormat="1" ht="19.899999999999999" hidden="1" customHeight="1" x14ac:dyDescent="0.2">
      <c r="B79" s="110"/>
      <c r="D79" s="111" t="s">
        <v>2522</v>
      </c>
      <c r="E79" s="112"/>
      <c r="F79" s="112"/>
      <c r="G79" s="112"/>
      <c r="H79" s="112"/>
      <c r="I79" s="112"/>
      <c r="J79" s="113">
        <f>J208</f>
        <v>0</v>
      </c>
      <c r="L79" s="110"/>
    </row>
    <row r="80" spans="2:12" s="9" customFormat="1" ht="24.95" hidden="1" customHeight="1" x14ac:dyDescent="0.2">
      <c r="B80" s="106"/>
      <c r="D80" s="107" t="s">
        <v>2524</v>
      </c>
      <c r="E80" s="108"/>
      <c r="F80" s="108"/>
      <c r="G80" s="108"/>
      <c r="H80" s="108"/>
      <c r="I80" s="108"/>
      <c r="J80" s="109">
        <f>J213</f>
        <v>0</v>
      </c>
      <c r="L80" s="106"/>
    </row>
    <row r="81" spans="1:31" s="9" customFormat="1" ht="24.95" hidden="1" customHeight="1" x14ac:dyDescent="0.2">
      <c r="B81" s="106"/>
      <c r="D81" s="107" t="s">
        <v>2525</v>
      </c>
      <c r="E81" s="108"/>
      <c r="F81" s="108"/>
      <c r="G81" s="108"/>
      <c r="H81" s="108"/>
      <c r="I81" s="108"/>
      <c r="J81" s="109">
        <f>J249</f>
        <v>0</v>
      </c>
      <c r="L81" s="106"/>
    </row>
    <row r="82" spans="1:31" s="10" customFormat="1" ht="19.899999999999999" hidden="1" customHeight="1" x14ac:dyDescent="0.2">
      <c r="B82" s="110"/>
      <c r="D82" s="111" t="s">
        <v>2526</v>
      </c>
      <c r="E82" s="112"/>
      <c r="F82" s="112"/>
      <c r="G82" s="112"/>
      <c r="H82" s="112"/>
      <c r="I82" s="112"/>
      <c r="J82" s="113">
        <f>J256</f>
        <v>0</v>
      </c>
      <c r="L82" s="110"/>
    </row>
    <row r="83" spans="1:31" s="9" customFormat="1" ht="24.95" hidden="1" customHeight="1" x14ac:dyDescent="0.2">
      <c r="B83" s="106"/>
      <c r="D83" s="107" t="s">
        <v>2527</v>
      </c>
      <c r="E83" s="108"/>
      <c r="F83" s="108"/>
      <c r="G83" s="108"/>
      <c r="H83" s="108"/>
      <c r="I83" s="108"/>
      <c r="J83" s="109">
        <f>J258</f>
        <v>0</v>
      </c>
      <c r="L83" s="106"/>
    </row>
    <row r="84" spans="1:31" s="9" customFormat="1" ht="24.95" hidden="1" customHeight="1" x14ac:dyDescent="0.2">
      <c r="B84" s="106"/>
      <c r="D84" s="107" t="s">
        <v>2528</v>
      </c>
      <c r="E84" s="108"/>
      <c r="F84" s="108"/>
      <c r="G84" s="108"/>
      <c r="H84" s="108"/>
      <c r="I84" s="108"/>
      <c r="J84" s="109">
        <f>J263</f>
        <v>0</v>
      </c>
      <c r="L84" s="106"/>
    </row>
    <row r="85" spans="1:31" s="2" customFormat="1" ht="21.75" hidden="1" customHeight="1" x14ac:dyDescent="0.2">
      <c r="A85" s="32"/>
      <c r="B85" s="33"/>
      <c r="C85" s="32"/>
      <c r="D85" s="32"/>
      <c r="E85" s="32"/>
      <c r="F85" s="32"/>
      <c r="G85" s="32"/>
      <c r="H85" s="32"/>
      <c r="I85" s="32"/>
      <c r="J85" s="32"/>
      <c r="K85" s="32"/>
      <c r="L85" s="89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</row>
    <row r="86" spans="1:31" s="2" customFormat="1" ht="6.95" hidden="1" customHeight="1" x14ac:dyDescent="0.2">
      <c r="A86" s="32"/>
      <c r="B86" s="42"/>
      <c r="C86" s="43"/>
      <c r="D86" s="43"/>
      <c r="E86" s="43"/>
      <c r="F86" s="43"/>
      <c r="G86" s="43"/>
      <c r="H86" s="43"/>
      <c r="I86" s="43"/>
      <c r="J86" s="43"/>
      <c r="K86" s="43"/>
      <c r="L86" s="89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</row>
    <row r="87" spans="1:31" hidden="1" x14ac:dyDescent="0.2"/>
    <row r="88" spans="1:31" hidden="1" x14ac:dyDescent="0.2"/>
    <row r="89" spans="1:31" hidden="1" x14ac:dyDescent="0.2"/>
    <row r="90" spans="1:31" s="2" customFormat="1" ht="6.95" customHeight="1" x14ac:dyDescent="0.2">
      <c r="A90" s="32"/>
      <c r="B90" s="44"/>
      <c r="C90" s="45"/>
      <c r="D90" s="45"/>
      <c r="E90" s="45"/>
      <c r="F90" s="45"/>
      <c r="G90" s="45"/>
      <c r="H90" s="45"/>
      <c r="I90" s="45"/>
      <c r="J90" s="45"/>
      <c r="K90" s="45"/>
      <c r="L90" s="89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</row>
    <row r="91" spans="1:31" s="2" customFormat="1" ht="24.95" customHeight="1" x14ac:dyDescent="0.2">
      <c r="A91" s="32"/>
      <c r="B91" s="33"/>
      <c r="C91" s="21" t="s">
        <v>142</v>
      </c>
      <c r="D91" s="32"/>
      <c r="E91" s="32"/>
      <c r="F91" s="32"/>
      <c r="G91" s="32"/>
      <c r="H91" s="32"/>
      <c r="I91" s="32"/>
      <c r="J91" s="32"/>
      <c r="K91" s="32"/>
      <c r="L91" s="89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</row>
    <row r="92" spans="1:31" s="2" customFormat="1" ht="6.95" customHeight="1" x14ac:dyDescent="0.2">
      <c r="A92" s="32"/>
      <c r="B92" s="33"/>
      <c r="C92" s="32"/>
      <c r="D92" s="32"/>
      <c r="E92" s="32"/>
      <c r="F92" s="32"/>
      <c r="G92" s="32"/>
      <c r="H92" s="32"/>
      <c r="I92" s="32"/>
      <c r="J92" s="32"/>
      <c r="K92" s="32"/>
      <c r="L92" s="89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</row>
    <row r="93" spans="1:31" s="2" customFormat="1" ht="12" customHeight="1" x14ac:dyDescent="0.2">
      <c r="A93" s="32"/>
      <c r="B93" s="33"/>
      <c r="C93" s="27" t="s">
        <v>17</v>
      </c>
      <c r="D93" s="32"/>
      <c r="E93" s="32"/>
      <c r="F93" s="32"/>
      <c r="G93" s="32"/>
      <c r="H93" s="32"/>
      <c r="I93" s="32"/>
      <c r="J93" s="32"/>
      <c r="K93" s="32"/>
      <c r="L93" s="89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</row>
    <row r="94" spans="1:31" s="2" customFormat="1" ht="16.5" customHeight="1" x14ac:dyDescent="0.2">
      <c r="A94" s="32"/>
      <c r="B94" s="33"/>
      <c r="C94" s="32"/>
      <c r="D94" s="32"/>
      <c r="E94" s="308" t="str">
        <f>E7</f>
        <v>Přestavba a rozšíření domova pro seniory Jiráskova č.p.193 Broumov - CHRÁNĚNÉ BYTY</v>
      </c>
      <c r="F94" s="309"/>
      <c r="G94" s="309"/>
      <c r="H94" s="309"/>
      <c r="I94" s="32"/>
      <c r="J94" s="32"/>
      <c r="K94" s="32"/>
      <c r="L94" s="89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</row>
    <row r="95" spans="1:31" s="2" customFormat="1" ht="12" customHeight="1" x14ac:dyDescent="0.2">
      <c r="A95" s="32"/>
      <c r="B95" s="33"/>
      <c r="C95" s="27" t="s">
        <v>109</v>
      </c>
      <c r="D95" s="32"/>
      <c r="E95" s="32"/>
      <c r="F95" s="32"/>
      <c r="G95" s="32"/>
      <c r="H95" s="32"/>
      <c r="I95" s="32"/>
      <c r="J95" s="32"/>
      <c r="K95" s="32"/>
      <c r="L95" s="89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</row>
    <row r="96" spans="1:31" s="2" customFormat="1" ht="16.5" customHeight="1" x14ac:dyDescent="0.2">
      <c r="A96" s="32"/>
      <c r="B96" s="33"/>
      <c r="C96" s="32"/>
      <c r="D96" s="32"/>
      <c r="E96" s="298" t="str">
        <f>E9</f>
        <v>D.1.9 - Elektroinstalace-slaboproud</v>
      </c>
      <c r="F96" s="307"/>
      <c r="G96" s="307"/>
      <c r="H96" s="307"/>
      <c r="I96" s="32"/>
      <c r="J96" s="32"/>
      <c r="K96" s="32"/>
      <c r="L96" s="89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</row>
    <row r="97" spans="1:65" s="2" customFormat="1" ht="6.95" customHeight="1" x14ac:dyDescent="0.2">
      <c r="A97" s="32"/>
      <c r="B97" s="33"/>
      <c r="C97" s="32"/>
      <c r="D97" s="32"/>
      <c r="E97" s="32"/>
      <c r="F97" s="32"/>
      <c r="G97" s="32"/>
      <c r="H97" s="32"/>
      <c r="I97" s="32"/>
      <c r="J97" s="32"/>
      <c r="K97" s="32"/>
      <c r="L97" s="89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</row>
    <row r="98" spans="1:65" s="2" customFormat="1" ht="12" customHeight="1" x14ac:dyDescent="0.2">
      <c r="A98" s="32"/>
      <c r="B98" s="33"/>
      <c r="C98" s="27" t="s">
        <v>21</v>
      </c>
      <c r="D98" s="32"/>
      <c r="E98" s="32"/>
      <c r="F98" s="25" t="str">
        <f>F12</f>
        <v xml:space="preserve"> </v>
      </c>
      <c r="G98" s="32"/>
      <c r="H98" s="32"/>
      <c r="I98" s="27" t="s">
        <v>23</v>
      </c>
      <c r="J98" s="50" t="str">
        <f>IF(J12="","",J12)</f>
        <v>4. 3. 2022</v>
      </c>
      <c r="K98" s="32"/>
      <c r="L98" s="89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</row>
    <row r="99" spans="1:65" s="2" customFormat="1" ht="6.95" customHeight="1" x14ac:dyDescent="0.2">
      <c r="A99" s="32"/>
      <c r="B99" s="33"/>
      <c r="C99" s="32"/>
      <c r="D99" s="32"/>
      <c r="E99" s="32"/>
      <c r="F99" s="32"/>
      <c r="G99" s="32"/>
      <c r="H99" s="32"/>
      <c r="I99" s="32"/>
      <c r="J99" s="32"/>
      <c r="K99" s="32"/>
      <c r="L99" s="89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</row>
    <row r="100" spans="1:65" s="2" customFormat="1" ht="15.2" customHeight="1" x14ac:dyDescent="0.2">
      <c r="A100" s="32"/>
      <c r="B100" s="33"/>
      <c r="C100" s="27" t="s">
        <v>25</v>
      </c>
      <c r="D100" s="32"/>
      <c r="E100" s="32"/>
      <c r="F100" s="25" t="str">
        <f>E15</f>
        <v>Město Broumov, třída Masarykova 239</v>
      </c>
      <c r="G100" s="32"/>
      <c r="H100" s="32"/>
      <c r="I100" s="27" t="s">
        <v>31</v>
      </c>
      <c r="J100" s="30" t="str">
        <f>E21</f>
        <v xml:space="preserve"> </v>
      </c>
      <c r="K100" s="32"/>
      <c r="L100" s="89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1:65" s="2" customFormat="1" ht="15.2" customHeight="1" x14ac:dyDescent="0.2">
      <c r="A101" s="32"/>
      <c r="B101" s="33"/>
      <c r="C101" s="27" t="s">
        <v>29</v>
      </c>
      <c r="D101" s="32"/>
      <c r="E101" s="32"/>
      <c r="F101" s="25" t="str">
        <f>IF(E18="","",E18)</f>
        <v>Vyplň údaj</v>
      </c>
      <c r="G101" s="32"/>
      <c r="H101" s="32"/>
      <c r="I101" s="27" t="s">
        <v>33</v>
      </c>
      <c r="J101" s="30" t="str">
        <f>E24</f>
        <v xml:space="preserve"> </v>
      </c>
      <c r="K101" s="32"/>
      <c r="L101" s="89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1:65" s="2" customFormat="1" ht="10.35" customHeight="1" x14ac:dyDescent="0.2">
      <c r="A102" s="32"/>
      <c r="B102" s="33"/>
      <c r="C102" s="32"/>
      <c r="D102" s="32"/>
      <c r="E102" s="32"/>
      <c r="F102" s="32"/>
      <c r="G102" s="32"/>
      <c r="H102" s="32"/>
      <c r="I102" s="32"/>
      <c r="J102" s="32"/>
      <c r="K102" s="32"/>
      <c r="L102" s="89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1:65" s="11" customFormat="1" ht="29.25" customHeight="1" x14ac:dyDescent="0.2">
      <c r="A103" s="114"/>
      <c r="B103" s="115"/>
      <c r="C103" s="116" t="s">
        <v>143</v>
      </c>
      <c r="D103" s="117" t="s">
        <v>55</v>
      </c>
      <c r="E103" s="117" t="s">
        <v>51</v>
      </c>
      <c r="F103" s="117" t="s">
        <v>52</v>
      </c>
      <c r="G103" s="117" t="s">
        <v>144</v>
      </c>
      <c r="H103" s="117" t="s">
        <v>145</v>
      </c>
      <c r="I103" s="117" t="s">
        <v>146</v>
      </c>
      <c r="J103" s="117" t="s">
        <v>113</v>
      </c>
      <c r="K103" s="118" t="s">
        <v>147</v>
      </c>
      <c r="L103" s="119"/>
      <c r="M103" s="57" t="s">
        <v>3</v>
      </c>
      <c r="N103" s="58" t="s">
        <v>40</v>
      </c>
      <c r="O103" s="58" t="s">
        <v>148</v>
      </c>
      <c r="P103" s="58" t="s">
        <v>149</v>
      </c>
      <c r="Q103" s="58" t="s">
        <v>150</v>
      </c>
      <c r="R103" s="58" t="s">
        <v>151</v>
      </c>
      <c r="S103" s="58" t="s">
        <v>152</v>
      </c>
      <c r="T103" s="59" t="s">
        <v>153</v>
      </c>
      <c r="U103" s="114"/>
      <c r="V103" s="114"/>
      <c r="W103" s="114"/>
      <c r="X103" s="114"/>
      <c r="Y103" s="114"/>
      <c r="Z103" s="114"/>
      <c r="AA103" s="114"/>
      <c r="AB103" s="114"/>
      <c r="AC103" s="114"/>
      <c r="AD103" s="114"/>
      <c r="AE103" s="114"/>
    </row>
    <row r="104" spans="1:65" s="2" customFormat="1" ht="22.9" customHeight="1" x14ac:dyDescent="0.25">
      <c r="A104" s="32"/>
      <c r="B104" s="33"/>
      <c r="C104" s="64" t="s">
        <v>154</v>
      </c>
      <c r="D104" s="32"/>
      <c r="E104" s="32"/>
      <c r="F104" s="32"/>
      <c r="G104" s="32"/>
      <c r="H104" s="32"/>
      <c r="I104" s="32"/>
      <c r="J104" s="120">
        <f>BK104</f>
        <v>0</v>
      </c>
      <c r="K104" s="32"/>
      <c r="L104" s="33"/>
      <c r="M104" s="60"/>
      <c r="N104" s="51"/>
      <c r="O104" s="61"/>
      <c r="P104" s="121">
        <f>P105+P146+P159+P163+P185+P213+P249+P258+P263</f>
        <v>0</v>
      </c>
      <c r="Q104" s="61"/>
      <c r="R104" s="121">
        <f>R105+R146+R159+R163+R185+R213+R249+R258+R263</f>
        <v>0</v>
      </c>
      <c r="S104" s="61"/>
      <c r="T104" s="122">
        <f>T105+T146+T159+T163+T185+T213+T249+T258+T263</f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T104" s="17" t="s">
        <v>69</v>
      </c>
      <c r="AU104" s="17" t="s">
        <v>114</v>
      </c>
      <c r="BK104" s="123">
        <f>BK105+BK146+BK159+BK163+BK185+BK213+BK249+BK258+BK263</f>
        <v>0</v>
      </c>
    </row>
    <row r="105" spans="1:65" s="12" customFormat="1" ht="25.9" customHeight="1" x14ac:dyDescent="0.2">
      <c r="B105" s="124"/>
      <c r="D105" s="125" t="s">
        <v>69</v>
      </c>
      <c r="E105" s="126" t="s">
        <v>1496</v>
      </c>
      <c r="F105" s="126" t="s">
        <v>2529</v>
      </c>
      <c r="I105" s="127"/>
      <c r="J105" s="128">
        <f>BK105</f>
        <v>0</v>
      </c>
      <c r="L105" s="124"/>
      <c r="M105" s="129"/>
      <c r="N105" s="130"/>
      <c r="O105" s="130"/>
      <c r="P105" s="131">
        <f>P106+P111+P115+P120+P124+P127+P140</f>
        <v>0</v>
      </c>
      <c r="Q105" s="130"/>
      <c r="R105" s="131">
        <f>R106+R111+R115+R120+R124+R127+R140</f>
        <v>0</v>
      </c>
      <c r="S105" s="130"/>
      <c r="T105" s="132">
        <f>T106+T111+T115+T120+T124+T127+T140</f>
        <v>0</v>
      </c>
      <c r="AR105" s="125" t="s">
        <v>78</v>
      </c>
      <c r="AT105" s="133" t="s">
        <v>69</v>
      </c>
      <c r="AU105" s="133" t="s">
        <v>70</v>
      </c>
      <c r="AY105" s="125" t="s">
        <v>157</v>
      </c>
      <c r="BK105" s="134">
        <f>BK106+BK111+BK115+BK120+BK124+BK127+BK140</f>
        <v>0</v>
      </c>
    </row>
    <row r="106" spans="1:65" s="12" customFormat="1" ht="22.9" customHeight="1" x14ac:dyDescent="0.2">
      <c r="B106" s="124"/>
      <c r="D106" s="125" t="s">
        <v>69</v>
      </c>
      <c r="E106" s="135" t="s">
        <v>1557</v>
      </c>
      <c r="F106" s="135" t="s">
        <v>2530</v>
      </c>
      <c r="I106" s="127"/>
      <c r="J106" s="136">
        <f>BK106</f>
        <v>0</v>
      </c>
      <c r="L106" s="124"/>
      <c r="M106" s="129"/>
      <c r="N106" s="130"/>
      <c r="O106" s="130"/>
      <c r="P106" s="131">
        <f>SUM(P107:P110)</f>
        <v>0</v>
      </c>
      <c r="Q106" s="130"/>
      <c r="R106" s="131">
        <f>SUM(R107:R110)</f>
        <v>0</v>
      </c>
      <c r="S106" s="130"/>
      <c r="T106" s="132">
        <f>SUM(T107:T110)</f>
        <v>0</v>
      </c>
      <c r="AR106" s="125" t="s">
        <v>78</v>
      </c>
      <c r="AT106" s="133" t="s">
        <v>69</v>
      </c>
      <c r="AU106" s="133" t="s">
        <v>78</v>
      </c>
      <c r="AY106" s="125" t="s">
        <v>157</v>
      </c>
      <c r="BK106" s="134">
        <f>SUM(BK107:BK110)</f>
        <v>0</v>
      </c>
    </row>
    <row r="107" spans="1:65" s="2" customFormat="1" ht="16.5" customHeight="1" x14ac:dyDescent="0.2">
      <c r="A107" s="32"/>
      <c r="B107" s="137"/>
      <c r="C107" s="138" t="s">
        <v>78</v>
      </c>
      <c r="D107" s="138" t="s">
        <v>159</v>
      </c>
      <c r="E107" s="139" t="s">
        <v>2531</v>
      </c>
      <c r="F107" s="140" t="s">
        <v>2532</v>
      </c>
      <c r="G107" s="141" t="s">
        <v>777</v>
      </c>
      <c r="H107" s="142">
        <v>1</v>
      </c>
      <c r="I107" s="143"/>
      <c r="J107" s="144">
        <f>ROUND(I107*H107,2)</f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>O107*H107</f>
        <v>0</v>
      </c>
      <c r="Q107" s="147">
        <v>0</v>
      </c>
      <c r="R107" s="147">
        <f>Q107*H107</f>
        <v>0</v>
      </c>
      <c r="S107" s="147">
        <v>0</v>
      </c>
      <c r="T107" s="148">
        <f>S107*H107</f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164</v>
      </c>
      <c r="AT107" s="149" t="s">
        <v>159</v>
      </c>
      <c r="AU107" s="149" t="s">
        <v>92</v>
      </c>
      <c r="AY107" s="17" t="s">
        <v>157</v>
      </c>
      <c r="BE107" s="150">
        <f>IF(N107="základní",J107,0)</f>
        <v>0</v>
      </c>
      <c r="BF107" s="150">
        <f>IF(N107="snížená",J107,0)</f>
        <v>0</v>
      </c>
      <c r="BG107" s="150">
        <f>IF(N107="zákl. přenesená",J107,0)</f>
        <v>0</v>
      </c>
      <c r="BH107" s="150">
        <f>IF(N107="sníž. přenesená",J107,0)</f>
        <v>0</v>
      </c>
      <c r="BI107" s="150">
        <f>IF(N107="nulová",J107,0)</f>
        <v>0</v>
      </c>
      <c r="BJ107" s="17" t="s">
        <v>92</v>
      </c>
      <c r="BK107" s="150">
        <f>ROUND(I107*H107,2)</f>
        <v>0</v>
      </c>
      <c r="BL107" s="17" t="s">
        <v>164</v>
      </c>
      <c r="BM107" s="149" t="s">
        <v>92</v>
      </c>
    </row>
    <row r="108" spans="1:65" s="2" customFormat="1" ht="16.5" customHeight="1" x14ac:dyDescent="0.2">
      <c r="A108" s="32"/>
      <c r="B108" s="137"/>
      <c r="C108" s="138" t="s">
        <v>92</v>
      </c>
      <c r="D108" s="138" t="s">
        <v>159</v>
      </c>
      <c r="E108" s="139" t="s">
        <v>2533</v>
      </c>
      <c r="F108" s="140" t="s">
        <v>2534</v>
      </c>
      <c r="G108" s="141" t="s">
        <v>777</v>
      </c>
      <c r="H108" s="142">
        <v>7</v>
      </c>
      <c r="I108" s="143"/>
      <c r="J108" s="144">
        <f>ROUND(I108*H108,2)</f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>O108*H108</f>
        <v>0</v>
      </c>
      <c r="Q108" s="147">
        <v>0</v>
      </c>
      <c r="R108" s="147">
        <f>Q108*H108</f>
        <v>0</v>
      </c>
      <c r="S108" s="147">
        <v>0</v>
      </c>
      <c r="T108" s="148">
        <f>S108*H108</f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164</v>
      </c>
      <c r="AT108" s="149" t="s">
        <v>159</v>
      </c>
      <c r="AU108" s="149" t="s">
        <v>92</v>
      </c>
      <c r="AY108" s="17" t="s">
        <v>157</v>
      </c>
      <c r="BE108" s="150">
        <f>IF(N108="základní",J108,0)</f>
        <v>0</v>
      </c>
      <c r="BF108" s="150">
        <f>IF(N108="snížená",J108,0)</f>
        <v>0</v>
      </c>
      <c r="BG108" s="150">
        <f>IF(N108="zákl. přenesená",J108,0)</f>
        <v>0</v>
      </c>
      <c r="BH108" s="150">
        <f>IF(N108="sníž. přenesená",J108,0)</f>
        <v>0</v>
      </c>
      <c r="BI108" s="150">
        <f>IF(N108="nulová",J108,0)</f>
        <v>0</v>
      </c>
      <c r="BJ108" s="17" t="s">
        <v>92</v>
      </c>
      <c r="BK108" s="150">
        <f>ROUND(I108*H108,2)</f>
        <v>0</v>
      </c>
      <c r="BL108" s="17" t="s">
        <v>164</v>
      </c>
      <c r="BM108" s="149" t="s">
        <v>164</v>
      </c>
    </row>
    <row r="109" spans="1:65" s="2" customFormat="1" ht="16.5" customHeight="1" x14ac:dyDescent="0.2">
      <c r="A109" s="32"/>
      <c r="B109" s="137"/>
      <c r="C109" s="138" t="s">
        <v>177</v>
      </c>
      <c r="D109" s="138" t="s">
        <v>159</v>
      </c>
      <c r="E109" s="139" t="s">
        <v>2535</v>
      </c>
      <c r="F109" s="140" t="s">
        <v>2536</v>
      </c>
      <c r="G109" s="141" t="s">
        <v>777</v>
      </c>
      <c r="H109" s="142">
        <v>1</v>
      </c>
      <c r="I109" s="143"/>
      <c r="J109" s="144">
        <f>ROUND(I109*H109,2)</f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>O109*H109</f>
        <v>0</v>
      </c>
      <c r="Q109" s="147">
        <v>0</v>
      </c>
      <c r="R109" s="147">
        <f>Q109*H109</f>
        <v>0</v>
      </c>
      <c r="S109" s="147">
        <v>0</v>
      </c>
      <c r="T109" s="148">
        <f>S109*H109</f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164</v>
      </c>
      <c r="AT109" s="149" t="s">
        <v>159</v>
      </c>
      <c r="AU109" s="149" t="s">
        <v>92</v>
      </c>
      <c r="AY109" s="17" t="s">
        <v>157</v>
      </c>
      <c r="BE109" s="150">
        <f>IF(N109="základní",J109,0)</f>
        <v>0</v>
      </c>
      <c r="BF109" s="150">
        <f>IF(N109="snížená",J109,0)</f>
        <v>0</v>
      </c>
      <c r="BG109" s="150">
        <f>IF(N109="zákl. přenesená",J109,0)</f>
        <v>0</v>
      </c>
      <c r="BH109" s="150">
        <f>IF(N109="sníž. přenesená",J109,0)</f>
        <v>0</v>
      </c>
      <c r="BI109" s="150">
        <f>IF(N109="nulová",J109,0)</f>
        <v>0</v>
      </c>
      <c r="BJ109" s="17" t="s">
        <v>92</v>
      </c>
      <c r="BK109" s="150">
        <f>ROUND(I109*H109,2)</f>
        <v>0</v>
      </c>
      <c r="BL109" s="17" t="s">
        <v>164</v>
      </c>
      <c r="BM109" s="149" t="s">
        <v>194</v>
      </c>
    </row>
    <row r="110" spans="1:65" s="2" customFormat="1" ht="16.5" customHeight="1" x14ac:dyDescent="0.2">
      <c r="A110" s="32"/>
      <c r="B110" s="137"/>
      <c r="C110" s="138" t="s">
        <v>164</v>
      </c>
      <c r="D110" s="138" t="s">
        <v>159</v>
      </c>
      <c r="E110" s="139" t="s">
        <v>2537</v>
      </c>
      <c r="F110" s="140" t="s">
        <v>2538</v>
      </c>
      <c r="G110" s="141" t="s">
        <v>777</v>
      </c>
      <c r="H110" s="142">
        <v>1</v>
      </c>
      <c r="I110" s="143"/>
      <c r="J110" s="144">
        <f>ROUND(I110*H110,2)</f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>O110*H110</f>
        <v>0</v>
      </c>
      <c r="Q110" s="147">
        <v>0</v>
      </c>
      <c r="R110" s="147">
        <f>Q110*H110</f>
        <v>0</v>
      </c>
      <c r="S110" s="147">
        <v>0</v>
      </c>
      <c r="T110" s="148">
        <f>S110*H110</f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164</v>
      </c>
      <c r="AT110" s="149" t="s">
        <v>159</v>
      </c>
      <c r="AU110" s="149" t="s">
        <v>92</v>
      </c>
      <c r="AY110" s="17" t="s">
        <v>157</v>
      </c>
      <c r="BE110" s="150">
        <f>IF(N110="základní",J110,0)</f>
        <v>0</v>
      </c>
      <c r="BF110" s="150">
        <f>IF(N110="snížená",J110,0)</f>
        <v>0</v>
      </c>
      <c r="BG110" s="150">
        <f>IF(N110="zákl. přenesená",J110,0)</f>
        <v>0</v>
      </c>
      <c r="BH110" s="150">
        <f>IF(N110="sníž. přenesená",J110,0)</f>
        <v>0</v>
      </c>
      <c r="BI110" s="150">
        <f>IF(N110="nulová",J110,0)</f>
        <v>0</v>
      </c>
      <c r="BJ110" s="17" t="s">
        <v>92</v>
      </c>
      <c r="BK110" s="150">
        <f>ROUND(I110*H110,2)</f>
        <v>0</v>
      </c>
      <c r="BL110" s="17" t="s">
        <v>164</v>
      </c>
      <c r="BM110" s="149" t="s">
        <v>207</v>
      </c>
    </row>
    <row r="111" spans="1:65" s="12" customFormat="1" ht="22.9" customHeight="1" x14ac:dyDescent="0.2">
      <c r="B111" s="124"/>
      <c r="D111" s="125" t="s">
        <v>69</v>
      </c>
      <c r="E111" s="135" t="s">
        <v>1590</v>
      </c>
      <c r="F111" s="135" t="s">
        <v>2539</v>
      </c>
      <c r="I111" s="127"/>
      <c r="J111" s="136">
        <f>BK111</f>
        <v>0</v>
      </c>
      <c r="L111" s="124"/>
      <c r="M111" s="129"/>
      <c r="N111" s="130"/>
      <c r="O111" s="130"/>
      <c r="P111" s="131">
        <f>SUM(P112:P114)</f>
        <v>0</v>
      </c>
      <c r="Q111" s="130"/>
      <c r="R111" s="131">
        <f>SUM(R112:R114)</f>
        <v>0</v>
      </c>
      <c r="S111" s="130"/>
      <c r="T111" s="132">
        <f>SUM(T112:T114)</f>
        <v>0</v>
      </c>
      <c r="AR111" s="125" t="s">
        <v>78</v>
      </c>
      <c r="AT111" s="133" t="s">
        <v>69</v>
      </c>
      <c r="AU111" s="133" t="s">
        <v>78</v>
      </c>
      <c r="AY111" s="125" t="s">
        <v>157</v>
      </c>
      <c r="BK111" s="134">
        <f>SUM(BK112:BK114)</f>
        <v>0</v>
      </c>
    </row>
    <row r="112" spans="1:65" s="2" customFormat="1" ht="16.5" customHeight="1" x14ac:dyDescent="0.2">
      <c r="A112" s="32"/>
      <c r="B112" s="137"/>
      <c r="C112" s="138" t="s">
        <v>189</v>
      </c>
      <c r="D112" s="138" t="s">
        <v>159</v>
      </c>
      <c r="E112" s="139" t="s">
        <v>2540</v>
      </c>
      <c r="F112" s="140" t="s">
        <v>2541</v>
      </c>
      <c r="G112" s="141" t="s">
        <v>777</v>
      </c>
      <c r="H112" s="142">
        <v>3</v>
      </c>
      <c r="I112" s="143"/>
      <c r="J112" s="144">
        <f>ROUND(I112*H112,2)</f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>O112*H112</f>
        <v>0</v>
      </c>
      <c r="Q112" s="147">
        <v>0</v>
      </c>
      <c r="R112" s="147">
        <f>Q112*H112</f>
        <v>0</v>
      </c>
      <c r="S112" s="147">
        <v>0</v>
      </c>
      <c r="T112" s="148">
        <f>S112*H112</f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164</v>
      </c>
      <c r="AT112" s="149" t="s">
        <v>159</v>
      </c>
      <c r="AU112" s="149" t="s">
        <v>92</v>
      </c>
      <c r="AY112" s="17" t="s">
        <v>157</v>
      </c>
      <c r="BE112" s="150">
        <f>IF(N112="základní",J112,0)</f>
        <v>0</v>
      </c>
      <c r="BF112" s="150">
        <f>IF(N112="snížená",J112,0)</f>
        <v>0</v>
      </c>
      <c r="BG112" s="150">
        <f>IF(N112="zákl. přenesená",J112,0)</f>
        <v>0</v>
      </c>
      <c r="BH112" s="150">
        <f>IF(N112="sníž. přenesená",J112,0)</f>
        <v>0</v>
      </c>
      <c r="BI112" s="150">
        <f>IF(N112="nulová",J112,0)</f>
        <v>0</v>
      </c>
      <c r="BJ112" s="17" t="s">
        <v>92</v>
      </c>
      <c r="BK112" s="150">
        <f>ROUND(I112*H112,2)</f>
        <v>0</v>
      </c>
      <c r="BL112" s="17" t="s">
        <v>164</v>
      </c>
      <c r="BM112" s="149" t="s">
        <v>221</v>
      </c>
    </row>
    <row r="113" spans="1:65" s="2" customFormat="1" ht="16.5" customHeight="1" x14ac:dyDescent="0.2">
      <c r="A113" s="32"/>
      <c r="B113" s="137"/>
      <c r="C113" s="138" t="s">
        <v>194</v>
      </c>
      <c r="D113" s="138" t="s">
        <v>159</v>
      </c>
      <c r="E113" s="139" t="s">
        <v>2542</v>
      </c>
      <c r="F113" s="140" t="s">
        <v>2543</v>
      </c>
      <c r="G113" s="141" t="s">
        <v>777</v>
      </c>
      <c r="H113" s="142">
        <v>3</v>
      </c>
      <c r="I113" s="143"/>
      <c r="J113" s="144">
        <f>ROUND(I113*H113,2)</f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>O113*H113</f>
        <v>0</v>
      </c>
      <c r="Q113" s="147">
        <v>0</v>
      </c>
      <c r="R113" s="147">
        <f>Q113*H113</f>
        <v>0</v>
      </c>
      <c r="S113" s="147">
        <v>0</v>
      </c>
      <c r="T113" s="148">
        <f>S113*H113</f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164</v>
      </c>
      <c r="AT113" s="149" t="s">
        <v>159</v>
      </c>
      <c r="AU113" s="149" t="s">
        <v>92</v>
      </c>
      <c r="AY113" s="17" t="s">
        <v>157</v>
      </c>
      <c r="BE113" s="150">
        <f>IF(N113="základní",J113,0)</f>
        <v>0</v>
      </c>
      <c r="BF113" s="150">
        <f>IF(N113="snížená",J113,0)</f>
        <v>0</v>
      </c>
      <c r="BG113" s="150">
        <f>IF(N113="zákl. přenesená",J113,0)</f>
        <v>0</v>
      </c>
      <c r="BH113" s="150">
        <f>IF(N113="sníž. přenesená",J113,0)</f>
        <v>0</v>
      </c>
      <c r="BI113" s="150">
        <f>IF(N113="nulová",J113,0)</f>
        <v>0</v>
      </c>
      <c r="BJ113" s="17" t="s">
        <v>92</v>
      </c>
      <c r="BK113" s="150">
        <f>ROUND(I113*H113,2)</f>
        <v>0</v>
      </c>
      <c r="BL113" s="17" t="s">
        <v>164</v>
      </c>
      <c r="BM113" s="149" t="s">
        <v>235</v>
      </c>
    </row>
    <row r="114" spans="1:65" s="2" customFormat="1" ht="16.5" customHeight="1" x14ac:dyDescent="0.2">
      <c r="A114" s="32"/>
      <c r="B114" s="137"/>
      <c r="C114" s="138" t="s">
        <v>201</v>
      </c>
      <c r="D114" s="138" t="s">
        <v>159</v>
      </c>
      <c r="E114" s="139" t="s">
        <v>2544</v>
      </c>
      <c r="F114" s="140" t="s">
        <v>2545</v>
      </c>
      <c r="G114" s="141" t="s">
        <v>777</v>
      </c>
      <c r="H114" s="142">
        <v>3</v>
      </c>
      <c r="I114" s="143"/>
      <c r="J114" s="144">
        <f>ROUND(I114*H114,2)</f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>O114*H114</f>
        <v>0</v>
      </c>
      <c r="Q114" s="147">
        <v>0</v>
      </c>
      <c r="R114" s="147">
        <f>Q114*H114</f>
        <v>0</v>
      </c>
      <c r="S114" s="147">
        <v>0</v>
      </c>
      <c r="T114" s="148">
        <f>S114*H114</f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164</v>
      </c>
      <c r="AT114" s="149" t="s">
        <v>159</v>
      </c>
      <c r="AU114" s="149" t="s">
        <v>92</v>
      </c>
      <c r="AY114" s="17" t="s">
        <v>157</v>
      </c>
      <c r="BE114" s="150">
        <f>IF(N114="základní",J114,0)</f>
        <v>0</v>
      </c>
      <c r="BF114" s="150">
        <f>IF(N114="snížená",J114,0)</f>
        <v>0</v>
      </c>
      <c r="BG114" s="150">
        <f>IF(N114="zákl. přenesená",J114,0)</f>
        <v>0</v>
      </c>
      <c r="BH114" s="150">
        <f>IF(N114="sníž. přenesená",J114,0)</f>
        <v>0</v>
      </c>
      <c r="BI114" s="150">
        <f>IF(N114="nulová",J114,0)</f>
        <v>0</v>
      </c>
      <c r="BJ114" s="17" t="s">
        <v>92</v>
      </c>
      <c r="BK114" s="150">
        <f>ROUND(I114*H114,2)</f>
        <v>0</v>
      </c>
      <c r="BL114" s="17" t="s">
        <v>164</v>
      </c>
      <c r="BM114" s="149" t="s">
        <v>246</v>
      </c>
    </row>
    <row r="115" spans="1:65" s="12" customFormat="1" ht="22.9" customHeight="1" x14ac:dyDescent="0.2">
      <c r="B115" s="124"/>
      <c r="D115" s="125" t="s">
        <v>69</v>
      </c>
      <c r="E115" s="135" t="s">
        <v>1721</v>
      </c>
      <c r="F115" s="135" t="s">
        <v>2546</v>
      </c>
      <c r="I115" s="127"/>
      <c r="J115" s="136">
        <f>BK115</f>
        <v>0</v>
      </c>
      <c r="L115" s="124"/>
      <c r="M115" s="129"/>
      <c r="N115" s="130"/>
      <c r="O115" s="130"/>
      <c r="P115" s="131">
        <f>SUM(P116:P119)</f>
        <v>0</v>
      </c>
      <c r="Q115" s="130"/>
      <c r="R115" s="131">
        <f>SUM(R116:R119)</f>
        <v>0</v>
      </c>
      <c r="S115" s="130"/>
      <c r="T115" s="132">
        <f>SUM(T116:T119)</f>
        <v>0</v>
      </c>
      <c r="AR115" s="125" t="s">
        <v>78</v>
      </c>
      <c r="AT115" s="133" t="s">
        <v>69</v>
      </c>
      <c r="AU115" s="133" t="s">
        <v>78</v>
      </c>
      <c r="AY115" s="125" t="s">
        <v>157</v>
      </c>
      <c r="BK115" s="134">
        <f>SUM(BK116:BK119)</f>
        <v>0</v>
      </c>
    </row>
    <row r="116" spans="1:65" s="2" customFormat="1" ht="24.2" customHeight="1" x14ac:dyDescent="0.2">
      <c r="A116" s="32"/>
      <c r="B116" s="137"/>
      <c r="C116" s="138" t="s">
        <v>207</v>
      </c>
      <c r="D116" s="138" t="s">
        <v>159</v>
      </c>
      <c r="E116" s="139" t="s">
        <v>2547</v>
      </c>
      <c r="F116" s="140" t="s">
        <v>2548</v>
      </c>
      <c r="G116" s="141" t="s">
        <v>777</v>
      </c>
      <c r="H116" s="142">
        <v>2</v>
      </c>
      <c r="I116" s="143"/>
      <c r="J116" s="144">
        <f>ROUND(I116*H116,2)</f>
        <v>0</v>
      </c>
      <c r="K116" s="140" t="s">
        <v>3</v>
      </c>
      <c r="L116" s="33"/>
      <c r="M116" s="145" t="s">
        <v>3</v>
      </c>
      <c r="N116" s="146" t="s">
        <v>42</v>
      </c>
      <c r="O116" s="53"/>
      <c r="P116" s="147">
        <f>O116*H116</f>
        <v>0</v>
      </c>
      <c r="Q116" s="147">
        <v>0</v>
      </c>
      <c r="R116" s="147">
        <f>Q116*H116</f>
        <v>0</v>
      </c>
      <c r="S116" s="147">
        <v>0</v>
      </c>
      <c r="T116" s="148">
        <f>S116*H116</f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164</v>
      </c>
      <c r="AT116" s="149" t="s">
        <v>159</v>
      </c>
      <c r="AU116" s="149" t="s">
        <v>92</v>
      </c>
      <c r="AY116" s="17" t="s">
        <v>157</v>
      </c>
      <c r="BE116" s="150">
        <f>IF(N116="základní",J116,0)</f>
        <v>0</v>
      </c>
      <c r="BF116" s="150">
        <f>IF(N116="snížená",J116,0)</f>
        <v>0</v>
      </c>
      <c r="BG116" s="150">
        <f>IF(N116="zákl. přenesená",J116,0)</f>
        <v>0</v>
      </c>
      <c r="BH116" s="150">
        <f>IF(N116="sníž. přenesená",J116,0)</f>
        <v>0</v>
      </c>
      <c r="BI116" s="150">
        <f>IF(N116="nulová",J116,0)</f>
        <v>0</v>
      </c>
      <c r="BJ116" s="17" t="s">
        <v>92</v>
      </c>
      <c r="BK116" s="150">
        <f>ROUND(I116*H116,2)</f>
        <v>0</v>
      </c>
      <c r="BL116" s="17" t="s">
        <v>164</v>
      </c>
      <c r="BM116" s="149" t="s">
        <v>255</v>
      </c>
    </row>
    <row r="117" spans="1:65" s="2" customFormat="1" ht="16.5" customHeight="1" x14ac:dyDescent="0.2">
      <c r="A117" s="32"/>
      <c r="B117" s="137"/>
      <c r="C117" s="138" t="s">
        <v>214</v>
      </c>
      <c r="D117" s="138" t="s">
        <v>159</v>
      </c>
      <c r="E117" s="139" t="s">
        <v>2549</v>
      </c>
      <c r="F117" s="140" t="s">
        <v>2550</v>
      </c>
      <c r="G117" s="141" t="s">
        <v>777</v>
      </c>
      <c r="H117" s="142">
        <v>4</v>
      </c>
      <c r="I117" s="143"/>
      <c r="J117" s="144">
        <f>ROUND(I117*H117,2)</f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>O117*H117</f>
        <v>0</v>
      </c>
      <c r="Q117" s="147">
        <v>0</v>
      </c>
      <c r="R117" s="147">
        <f>Q117*H117</f>
        <v>0</v>
      </c>
      <c r="S117" s="147">
        <v>0</v>
      </c>
      <c r="T117" s="148">
        <f>S117*H117</f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164</v>
      </c>
      <c r="AT117" s="149" t="s">
        <v>159</v>
      </c>
      <c r="AU117" s="149" t="s">
        <v>92</v>
      </c>
      <c r="AY117" s="17" t="s">
        <v>157</v>
      </c>
      <c r="BE117" s="150">
        <f>IF(N117="základní",J117,0)</f>
        <v>0</v>
      </c>
      <c r="BF117" s="150">
        <f>IF(N117="snížená",J117,0)</f>
        <v>0</v>
      </c>
      <c r="BG117" s="150">
        <f>IF(N117="zákl. přenesená",J117,0)</f>
        <v>0</v>
      </c>
      <c r="BH117" s="150">
        <f>IF(N117="sníž. přenesená",J117,0)</f>
        <v>0</v>
      </c>
      <c r="BI117" s="150">
        <f>IF(N117="nulová",J117,0)</f>
        <v>0</v>
      </c>
      <c r="BJ117" s="17" t="s">
        <v>92</v>
      </c>
      <c r="BK117" s="150">
        <f>ROUND(I117*H117,2)</f>
        <v>0</v>
      </c>
      <c r="BL117" s="17" t="s">
        <v>164</v>
      </c>
      <c r="BM117" s="149" t="s">
        <v>270</v>
      </c>
    </row>
    <row r="118" spans="1:65" s="2" customFormat="1" ht="16.5" customHeight="1" x14ac:dyDescent="0.2">
      <c r="A118" s="32"/>
      <c r="B118" s="137"/>
      <c r="C118" s="138" t="s">
        <v>221</v>
      </c>
      <c r="D118" s="138" t="s">
        <v>159</v>
      </c>
      <c r="E118" s="139" t="s">
        <v>2551</v>
      </c>
      <c r="F118" s="140" t="s">
        <v>2552</v>
      </c>
      <c r="G118" s="141" t="s">
        <v>777</v>
      </c>
      <c r="H118" s="142">
        <v>1</v>
      </c>
      <c r="I118" s="143"/>
      <c r="J118" s="144">
        <f>ROUND(I118*H118,2)</f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>O118*H118</f>
        <v>0</v>
      </c>
      <c r="Q118" s="147">
        <v>0</v>
      </c>
      <c r="R118" s="147">
        <f>Q118*H118</f>
        <v>0</v>
      </c>
      <c r="S118" s="147">
        <v>0</v>
      </c>
      <c r="T118" s="148">
        <f>S118*H118</f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164</v>
      </c>
      <c r="AT118" s="149" t="s">
        <v>159</v>
      </c>
      <c r="AU118" s="149" t="s">
        <v>92</v>
      </c>
      <c r="AY118" s="17" t="s">
        <v>157</v>
      </c>
      <c r="BE118" s="150">
        <f>IF(N118="základní",J118,0)</f>
        <v>0</v>
      </c>
      <c r="BF118" s="150">
        <f>IF(N118="snížená",J118,0)</f>
        <v>0</v>
      </c>
      <c r="BG118" s="150">
        <f>IF(N118="zákl. přenesená",J118,0)</f>
        <v>0</v>
      </c>
      <c r="BH118" s="150">
        <f>IF(N118="sníž. přenesená",J118,0)</f>
        <v>0</v>
      </c>
      <c r="BI118" s="150">
        <f>IF(N118="nulová",J118,0)</f>
        <v>0</v>
      </c>
      <c r="BJ118" s="17" t="s">
        <v>92</v>
      </c>
      <c r="BK118" s="150">
        <f>ROUND(I118*H118,2)</f>
        <v>0</v>
      </c>
      <c r="BL118" s="17" t="s">
        <v>164</v>
      </c>
      <c r="BM118" s="149" t="s">
        <v>283</v>
      </c>
    </row>
    <row r="119" spans="1:65" s="2" customFormat="1" ht="24.2" customHeight="1" x14ac:dyDescent="0.2">
      <c r="A119" s="32"/>
      <c r="B119" s="137"/>
      <c r="C119" s="138" t="s">
        <v>228</v>
      </c>
      <c r="D119" s="138" t="s">
        <v>159</v>
      </c>
      <c r="E119" s="139" t="s">
        <v>2553</v>
      </c>
      <c r="F119" s="140" t="s">
        <v>2554</v>
      </c>
      <c r="G119" s="141" t="s">
        <v>777</v>
      </c>
      <c r="H119" s="142">
        <v>6</v>
      </c>
      <c r="I119" s="143"/>
      <c r="J119" s="144">
        <f>ROUND(I119*H119,2)</f>
        <v>0</v>
      </c>
      <c r="K119" s="140" t="s">
        <v>3</v>
      </c>
      <c r="L119" s="33"/>
      <c r="M119" s="145" t="s">
        <v>3</v>
      </c>
      <c r="N119" s="146" t="s">
        <v>42</v>
      </c>
      <c r="O119" s="53"/>
      <c r="P119" s="147">
        <f>O119*H119</f>
        <v>0</v>
      </c>
      <c r="Q119" s="147">
        <v>0</v>
      </c>
      <c r="R119" s="147">
        <f>Q119*H119</f>
        <v>0</v>
      </c>
      <c r="S119" s="147">
        <v>0</v>
      </c>
      <c r="T119" s="148">
        <f>S119*H119</f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164</v>
      </c>
      <c r="AT119" s="149" t="s">
        <v>159</v>
      </c>
      <c r="AU119" s="149" t="s">
        <v>92</v>
      </c>
      <c r="AY119" s="17" t="s">
        <v>157</v>
      </c>
      <c r="BE119" s="150">
        <f>IF(N119="základní",J119,0)</f>
        <v>0</v>
      </c>
      <c r="BF119" s="150">
        <f>IF(N119="snížená",J119,0)</f>
        <v>0</v>
      </c>
      <c r="BG119" s="150">
        <f>IF(N119="zákl. přenesená",J119,0)</f>
        <v>0</v>
      </c>
      <c r="BH119" s="150">
        <f>IF(N119="sníž. přenesená",J119,0)</f>
        <v>0</v>
      </c>
      <c r="BI119" s="150">
        <f>IF(N119="nulová",J119,0)</f>
        <v>0</v>
      </c>
      <c r="BJ119" s="17" t="s">
        <v>92</v>
      </c>
      <c r="BK119" s="150">
        <f>ROUND(I119*H119,2)</f>
        <v>0</v>
      </c>
      <c r="BL119" s="17" t="s">
        <v>164</v>
      </c>
      <c r="BM119" s="149" t="s">
        <v>295</v>
      </c>
    </row>
    <row r="120" spans="1:65" s="12" customFormat="1" ht="22.9" customHeight="1" x14ac:dyDescent="0.2">
      <c r="B120" s="124"/>
      <c r="D120" s="125" t="s">
        <v>69</v>
      </c>
      <c r="E120" s="135" t="s">
        <v>1773</v>
      </c>
      <c r="F120" s="135" t="s">
        <v>2555</v>
      </c>
      <c r="I120" s="127"/>
      <c r="J120" s="136">
        <f>BK120</f>
        <v>0</v>
      </c>
      <c r="L120" s="124"/>
      <c r="M120" s="129"/>
      <c r="N120" s="130"/>
      <c r="O120" s="130"/>
      <c r="P120" s="131">
        <f>SUM(P121:P123)</f>
        <v>0</v>
      </c>
      <c r="Q120" s="130"/>
      <c r="R120" s="131">
        <f>SUM(R121:R123)</f>
        <v>0</v>
      </c>
      <c r="S120" s="130"/>
      <c r="T120" s="132">
        <f>SUM(T121:T123)</f>
        <v>0</v>
      </c>
      <c r="AR120" s="125" t="s">
        <v>78</v>
      </c>
      <c r="AT120" s="133" t="s">
        <v>69</v>
      </c>
      <c r="AU120" s="133" t="s">
        <v>78</v>
      </c>
      <c r="AY120" s="125" t="s">
        <v>157</v>
      </c>
      <c r="BK120" s="134">
        <f>SUM(BK121:BK123)</f>
        <v>0</v>
      </c>
    </row>
    <row r="121" spans="1:65" s="2" customFormat="1" ht="16.5" customHeight="1" x14ac:dyDescent="0.2">
      <c r="A121" s="32"/>
      <c r="B121" s="137"/>
      <c r="C121" s="138" t="s">
        <v>235</v>
      </c>
      <c r="D121" s="138" t="s">
        <v>159</v>
      </c>
      <c r="E121" s="139" t="s">
        <v>2556</v>
      </c>
      <c r="F121" s="140" t="s">
        <v>2557</v>
      </c>
      <c r="G121" s="141" t="s">
        <v>777</v>
      </c>
      <c r="H121" s="142">
        <v>8</v>
      </c>
      <c r="I121" s="143"/>
      <c r="J121" s="144">
        <f>ROUND(I121*H121,2)</f>
        <v>0</v>
      </c>
      <c r="K121" s="140" t="s">
        <v>3</v>
      </c>
      <c r="L121" s="33"/>
      <c r="M121" s="145" t="s">
        <v>3</v>
      </c>
      <c r="N121" s="146" t="s">
        <v>42</v>
      </c>
      <c r="O121" s="53"/>
      <c r="P121" s="147">
        <f>O121*H121</f>
        <v>0</v>
      </c>
      <c r="Q121" s="147">
        <v>0</v>
      </c>
      <c r="R121" s="147">
        <f>Q121*H121</f>
        <v>0</v>
      </c>
      <c r="S121" s="147">
        <v>0</v>
      </c>
      <c r="T121" s="148">
        <f>S121*H121</f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164</v>
      </c>
      <c r="AT121" s="149" t="s">
        <v>159</v>
      </c>
      <c r="AU121" s="149" t="s">
        <v>92</v>
      </c>
      <c r="AY121" s="17" t="s">
        <v>157</v>
      </c>
      <c r="BE121" s="150">
        <f>IF(N121="základní",J121,0)</f>
        <v>0</v>
      </c>
      <c r="BF121" s="150">
        <f>IF(N121="snížená",J121,0)</f>
        <v>0</v>
      </c>
      <c r="BG121" s="150">
        <f>IF(N121="zákl. přenesená",J121,0)</f>
        <v>0</v>
      </c>
      <c r="BH121" s="150">
        <f>IF(N121="sníž. přenesená",J121,0)</f>
        <v>0</v>
      </c>
      <c r="BI121" s="150">
        <f>IF(N121="nulová",J121,0)</f>
        <v>0</v>
      </c>
      <c r="BJ121" s="17" t="s">
        <v>92</v>
      </c>
      <c r="BK121" s="150">
        <f>ROUND(I121*H121,2)</f>
        <v>0</v>
      </c>
      <c r="BL121" s="17" t="s">
        <v>164</v>
      </c>
      <c r="BM121" s="149" t="s">
        <v>306</v>
      </c>
    </row>
    <row r="122" spans="1:65" s="2" customFormat="1" ht="16.5" customHeight="1" x14ac:dyDescent="0.2">
      <c r="A122" s="32"/>
      <c r="B122" s="137"/>
      <c r="C122" s="138" t="s">
        <v>241</v>
      </c>
      <c r="D122" s="138" t="s">
        <v>159</v>
      </c>
      <c r="E122" s="139" t="s">
        <v>2558</v>
      </c>
      <c r="F122" s="140" t="s">
        <v>2559</v>
      </c>
      <c r="G122" s="141" t="s">
        <v>777</v>
      </c>
      <c r="H122" s="142">
        <v>3</v>
      </c>
      <c r="I122" s="143"/>
      <c r="J122" s="144">
        <f>ROUND(I122*H122,2)</f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>O122*H122</f>
        <v>0</v>
      </c>
      <c r="Q122" s="147">
        <v>0</v>
      </c>
      <c r="R122" s="147">
        <f>Q122*H122</f>
        <v>0</v>
      </c>
      <c r="S122" s="147">
        <v>0</v>
      </c>
      <c r="T122" s="148">
        <f>S122*H122</f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164</v>
      </c>
      <c r="AT122" s="149" t="s">
        <v>159</v>
      </c>
      <c r="AU122" s="149" t="s">
        <v>92</v>
      </c>
      <c r="AY122" s="17" t="s">
        <v>157</v>
      </c>
      <c r="BE122" s="150">
        <f>IF(N122="základní",J122,0)</f>
        <v>0</v>
      </c>
      <c r="BF122" s="150">
        <f>IF(N122="snížená",J122,0)</f>
        <v>0</v>
      </c>
      <c r="BG122" s="150">
        <f>IF(N122="zákl. přenesená",J122,0)</f>
        <v>0</v>
      </c>
      <c r="BH122" s="150">
        <f>IF(N122="sníž. přenesená",J122,0)</f>
        <v>0</v>
      </c>
      <c r="BI122" s="150">
        <f>IF(N122="nulová",J122,0)</f>
        <v>0</v>
      </c>
      <c r="BJ122" s="17" t="s">
        <v>92</v>
      </c>
      <c r="BK122" s="150">
        <f>ROUND(I122*H122,2)</f>
        <v>0</v>
      </c>
      <c r="BL122" s="17" t="s">
        <v>164</v>
      </c>
      <c r="BM122" s="149" t="s">
        <v>317</v>
      </c>
    </row>
    <row r="123" spans="1:65" s="2" customFormat="1" ht="16.5" customHeight="1" x14ac:dyDescent="0.2">
      <c r="A123" s="32"/>
      <c r="B123" s="137"/>
      <c r="C123" s="138" t="s">
        <v>246</v>
      </c>
      <c r="D123" s="138" t="s">
        <v>159</v>
      </c>
      <c r="E123" s="139" t="s">
        <v>2560</v>
      </c>
      <c r="F123" s="140" t="s">
        <v>2561</v>
      </c>
      <c r="G123" s="141" t="s">
        <v>777</v>
      </c>
      <c r="H123" s="142">
        <v>3</v>
      </c>
      <c r="I123" s="143"/>
      <c r="J123" s="144">
        <f>ROUND(I123*H123,2)</f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>O123*H123</f>
        <v>0</v>
      </c>
      <c r="Q123" s="147">
        <v>0</v>
      </c>
      <c r="R123" s="147">
        <f>Q123*H123</f>
        <v>0</v>
      </c>
      <c r="S123" s="147">
        <v>0</v>
      </c>
      <c r="T123" s="148">
        <f>S123*H123</f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164</v>
      </c>
      <c r="AT123" s="149" t="s">
        <v>159</v>
      </c>
      <c r="AU123" s="149" t="s">
        <v>92</v>
      </c>
      <c r="AY123" s="17" t="s">
        <v>157</v>
      </c>
      <c r="BE123" s="150">
        <f>IF(N123="základní",J123,0)</f>
        <v>0</v>
      </c>
      <c r="BF123" s="150">
        <f>IF(N123="snížená",J123,0)</f>
        <v>0</v>
      </c>
      <c r="BG123" s="150">
        <f>IF(N123="zákl. přenesená",J123,0)</f>
        <v>0</v>
      </c>
      <c r="BH123" s="150">
        <f>IF(N123="sníž. přenesená",J123,0)</f>
        <v>0</v>
      </c>
      <c r="BI123" s="150">
        <f>IF(N123="nulová",J123,0)</f>
        <v>0</v>
      </c>
      <c r="BJ123" s="17" t="s">
        <v>92</v>
      </c>
      <c r="BK123" s="150">
        <f>ROUND(I123*H123,2)</f>
        <v>0</v>
      </c>
      <c r="BL123" s="17" t="s">
        <v>164</v>
      </c>
      <c r="BM123" s="149" t="s">
        <v>328</v>
      </c>
    </row>
    <row r="124" spans="1:65" s="12" customFormat="1" ht="22.9" customHeight="1" x14ac:dyDescent="0.2">
      <c r="B124" s="124"/>
      <c r="D124" s="125" t="s">
        <v>69</v>
      </c>
      <c r="E124" s="135" t="s">
        <v>1805</v>
      </c>
      <c r="F124" s="135" t="s">
        <v>2562</v>
      </c>
      <c r="I124" s="127"/>
      <c r="J124" s="136">
        <f>BK124</f>
        <v>0</v>
      </c>
      <c r="L124" s="124"/>
      <c r="M124" s="129"/>
      <c r="N124" s="130"/>
      <c r="O124" s="130"/>
      <c r="P124" s="131">
        <f>SUM(P125:P126)</f>
        <v>0</v>
      </c>
      <c r="Q124" s="130"/>
      <c r="R124" s="131">
        <f>SUM(R125:R126)</f>
        <v>0</v>
      </c>
      <c r="S124" s="130"/>
      <c r="T124" s="132">
        <f>SUM(T125:T126)</f>
        <v>0</v>
      </c>
      <c r="AR124" s="125" t="s">
        <v>78</v>
      </c>
      <c r="AT124" s="133" t="s">
        <v>69</v>
      </c>
      <c r="AU124" s="133" t="s">
        <v>78</v>
      </c>
      <c r="AY124" s="125" t="s">
        <v>157</v>
      </c>
      <c r="BK124" s="134">
        <f>SUM(BK125:BK126)</f>
        <v>0</v>
      </c>
    </row>
    <row r="125" spans="1:65" s="2" customFormat="1" ht="16.5" customHeight="1" x14ac:dyDescent="0.2">
      <c r="A125" s="32"/>
      <c r="B125" s="137"/>
      <c r="C125" s="138" t="s">
        <v>9</v>
      </c>
      <c r="D125" s="138" t="s">
        <v>159</v>
      </c>
      <c r="E125" s="139" t="s">
        <v>2563</v>
      </c>
      <c r="F125" s="140" t="s">
        <v>2564</v>
      </c>
      <c r="G125" s="141" t="s">
        <v>777</v>
      </c>
      <c r="H125" s="142">
        <v>38</v>
      </c>
      <c r="I125" s="143"/>
      <c r="J125" s="144">
        <f>ROUND(I125*H125,2)</f>
        <v>0</v>
      </c>
      <c r="K125" s="140" t="s">
        <v>3</v>
      </c>
      <c r="L125" s="33"/>
      <c r="M125" s="145" t="s">
        <v>3</v>
      </c>
      <c r="N125" s="146" t="s">
        <v>42</v>
      </c>
      <c r="O125" s="53"/>
      <c r="P125" s="147">
        <f>O125*H125</f>
        <v>0</v>
      </c>
      <c r="Q125" s="147">
        <v>0</v>
      </c>
      <c r="R125" s="147">
        <f>Q125*H125</f>
        <v>0</v>
      </c>
      <c r="S125" s="147">
        <v>0</v>
      </c>
      <c r="T125" s="148">
        <f>S125*H125</f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164</v>
      </c>
      <c r="AT125" s="149" t="s">
        <v>159</v>
      </c>
      <c r="AU125" s="149" t="s">
        <v>92</v>
      </c>
      <c r="AY125" s="17" t="s">
        <v>157</v>
      </c>
      <c r="BE125" s="150">
        <f>IF(N125="základní",J125,0)</f>
        <v>0</v>
      </c>
      <c r="BF125" s="150">
        <f>IF(N125="snížená",J125,0)</f>
        <v>0</v>
      </c>
      <c r="BG125" s="150">
        <f>IF(N125="zákl. přenesená",J125,0)</f>
        <v>0</v>
      </c>
      <c r="BH125" s="150">
        <f>IF(N125="sníž. přenesená",J125,0)</f>
        <v>0</v>
      </c>
      <c r="BI125" s="150">
        <f>IF(N125="nulová",J125,0)</f>
        <v>0</v>
      </c>
      <c r="BJ125" s="17" t="s">
        <v>92</v>
      </c>
      <c r="BK125" s="150">
        <f>ROUND(I125*H125,2)</f>
        <v>0</v>
      </c>
      <c r="BL125" s="17" t="s">
        <v>164</v>
      </c>
      <c r="BM125" s="149" t="s">
        <v>338</v>
      </c>
    </row>
    <row r="126" spans="1:65" s="2" customFormat="1" ht="16.5" customHeight="1" x14ac:dyDescent="0.2">
      <c r="A126" s="32"/>
      <c r="B126" s="137"/>
      <c r="C126" s="138" t="s">
        <v>255</v>
      </c>
      <c r="D126" s="138" t="s">
        <v>159</v>
      </c>
      <c r="E126" s="139" t="s">
        <v>2565</v>
      </c>
      <c r="F126" s="140" t="s">
        <v>2566</v>
      </c>
      <c r="G126" s="141" t="s">
        <v>777</v>
      </c>
      <c r="H126" s="142">
        <v>28</v>
      </c>
      <c r="I126" s="143"/>
      <c r="J126" s="144">
        <f>ROUND(I126*H126,2)</f>
        <v>0</v>
      </c>
      <c r="K126" s="140" t="s">
        <v>3</v>
      </c>
      <c r="L126" s="33"/>
      <c r="M126" s="145" t="s">
        <v>3</v>
      </c>
      <c r="N126" s="146" t="s">
        <v>42</v>
      </c>
      <c r="O126" s="53"/>
      <c r="P126" s="147">
        <f>O126*H126</f>
        <v>0</v>
      </c>
      <c r="Q126" s="147">
        <v>0</v>
      </c>
      <c r="R126" s="147">
        <f>Q126*H126</f>
        <v>0</v>
      </c>
      <c r="S126" s="147">
        <v>0</v>
      </c>
      <c r="T126" s="148">
        <f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164</v>
      </c>
      <c r="AT126" s="149" t="s">
        <v>159</v>
      </c>
      <c r="AU126" s="149" t="s">
        <v>92</v>
      </c>
      <c r="AY126" s="17" t="s">
        <v>157</v>
      </c>
      <c r="BE126" s="150">
        <f>IF(N126="základní",J126,0)</f>
        <v>0</v>
      </c>
      <c r="BF126" s="150">
        <f>IF(N126="snížená",J126,0)</f>
        <v>0</v>
      </c>
      <c r="BG126" s="150">
        <f>IF(N126="zákl. přenesená",J126,0)</f>
        <v>0</v>
      </c>
      <c r="BH126" s="150">
        <f>IF(N126="sníž. přenesená",J126,0)</f>
        <v>0</v>
      </c>
      <c r="BI126" s="150">
        <f>IF(N126="nulová",J126,0)</f>
        <v>0</v>
      </c>
      <c r="BJ126" s="17" t="s">
        <v>92</v>
      </c>
      <c r="BK126" s="150">
        <f>ROUND(I126*H126,2)</f>
        <v>0</v>
      </c>
      <c r="BL126" s="17" t="s">
        <v>164</v>
      </c>
      <c r="BM126" s="149" t="s">
        <v>349</v>
      </c>
    </row>
    <row r="127" spans="1:65" s="12" customFormat="1" ht="22.9" customHeight="1" x14ac:dyDescent="0.2">
      <c r="B127" s="124"/>
      <c r="D127" s="125" t="s">
        <v>69</v>
      </c>
      <c r="E127" s="135" t="s">
        <v>2567</v>
      </c>
      <c r="F127" s="135" t="s">
        <v>2568</v>
      </c>
      <c r="I127" s="127"/>
      <c r="J127" s="136">
        <f>BK127</f>
        <v>0</v>
      </c>
      <c r="L127" s="124"/>
      <c r="M127" s="129"/>
      <c r="N127" s="130"/>
      <c r="O127" s="130"/>
      <c r="P127" s="131">
        <f>SUM(P128:P139)</f>
        <v>0</v>
      </c>
      <c r="Q127" s="130"/>
      <c r="R127" s="131">
        <f>SUM(R128:R139)</f>
        <v>0</v>
      </c>
      <c r="S127" s="130"/>
      <c r="T127" s="132">
        <f>SUM(T128:T139)</f>
        <v>0</v>
      </c>
      <c r="AR127" s="125" t="s">
        <v>78</v>
      </c>
      <c r="AT127" s="133" t="s">
        <v>69</v>
      </c>
      <c r="AU127" s="133" t="s">
        <v>78</v>
      </c>
      <c r="AY127" s="125" t="s">
        <v>157</v>
      </c>
      <c r="BK127" s="134">
        <f>SUM(BK128:BK139)</f>
        <v>0</v>
      </c>
    </row>
    <row r="128" spans="1:65" s="2" customFormat="1" ht="16.5" customHeight="1" x14ac:dyDescent="0.2">
      <c r="A128" s="32"/>
      <c r="B128" s="137"/>
      <c r="C128" s="138" t="s">
        <v>260</v>
      </c>
      <c r="D128" s="138" t="s">
        <v>159</v>
      </c>
      <c r="E128" s="139" t="s">
        <v>2569</v>
      </c>
      <c r="F128" s="140" t="s">
        <v>2570</v>
      </c>
      <c r="G128" s="141" t="s">
        <v>231</v>
      </c>
      <c r="H128" s="142">
        <v>9880</v>
      </c>
      <c r="I128" s="143"/>
      <c r="J128" s="144">
        <f t="shared" ref="J128:J139" si="0">ROUND(I128*H128,2)</f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 t="shared" ref="P128:P139" si="1">O128*H128</f>
        <v>0</v>
      </c>
      <c r="Q128" s="147">
        <v>0</v>
      </c>
      <c r="R128" s="147">
        <f t="shared" ref="R128:R139" si="2">Q128*H128</f>
        <v>0</v>
      </c>
      <c r="S128" s="147">
        <v>0</v>
      </c>
      <c r="T128" s="148">
        <f t="shared" ref="T128:T139" si="3">S128*H128</f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164</v>
      </c>
      <c r="AT128" s="149" t="s">
        <v>159</v>
      </c>
      <c r="AU128" s="149" t="s">
        <v>92</v>
      </c>
      <c r="AY128" s="17" t="s">
        <v>157</v>
      </c>
      <c r="BE128" s="150">
        <f t="shared" ref="BE128:BE139" si="4">IF(N128="základní",J128,0)</f>
        <v>0</v>
      </c>
      <c r="BF128" s="150">
        <f t="shared" ref="BF128:BF139" si="5">IF(N128="snížená",J128,0)</f>
        <v>0</v>
      </c>
      <c r="BG128" s="150">
        <f t="shared" ref="BG128:BG139" si="6">IF(N128="zákl. přenesená",J128,0)</f>
        <v>0</v>
      </c>
      <c r="BH128" s="150">
        <f t="shared" ref="BH128:BH139" si="7">IF(N128="sníž. přenesená",J128,0)</f>
        <v>0</v>
      </c>
      <c r="BI128" s="150">
        <f t="shared" ref="BI128:BI139" si="8">IF(N128="nulová",J128,0)</f>
        <v>0</v>
      </c>
      <c r="BJ128" s="17" t="s">
        <v>92</v>
      </c>
      <c r="BK128" s="150">
        <f t="shared" ref="BK128:BK139" si="9">ROUND(I128*H128,2)</f>
        <v>0</v>
      </c>
      <c r="BL128" s="17" t="s">
        <v>164</v>
      </c>
      <c r="BM128" s="149" t="s">
        <v>362</v>
      </c>
    </row>
    <row r="129" spans="1:65" s="2" customFormat="1" ht="16.5" customHeight="1" x14ac:dyDescent="0.2">
      <c r="A129" s="32"/>
      <c r="B129" s="137"/>
      <c r="C129" s="138" t="s">
        <v>270</v>
      </c>
      <c r="D129" s="138" t="s">
        <v>159</v>
      </c>
      <c r="E129" s="139" t="s">
        <v>2571</v>
      </c>
      <c r="F129" s="140" t="s">
        <v>2572</v>
      </c>
      <c r="G129" s="141" t="s">
        <v>231</v>
      </c>
      <c r="H129" s="142">
        <v>380</v>
      </c>
      <c r="I129" s="143"/>
      <c r="J129" s="144">
        <f t="shared" si="0"/>
        <v>0</v>
      </c>
      <c r="K129" s="140" t="s">
        <v>3</v>
      </c>
      <c r="L129" s="33"/>
      <c r="M129" s="145" t="s">
        <v>3</v>
      </c>
      <c r="N129" s="146" t="s">
        <v>42</v>
      </c>
      <c r="O129" s="53"/>
      <c r="P129" s="147">
        <f t="shared" si="1"/>
        <v>0</v>
      </c>
      <c r="Q129" s="147">
        <v>0</v>
      </c>
      <c r="R129" s="147">
        <f t="shared" si="2"/>
        <v>0</v>
      </c>
      <c r="S129" s="147">
        <v>0</v>
      </c>
      <c r="T129" s="148">
        <f t="shared" si="3"/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164</v>
      </c>
      <c r="AT129" s="149" t="s">
        <v>159</v>
      </c>
      <c r="AU129" s="149" t="s">
        <v>92</v>
      </c>
      <c r="AY129" s="17" t="s">
        <v>157</v>
      </c>
      <c r="BE129" s="150">
        <f t="shared" si="4"/>
        <v>0</v>
      </c>
      <c r="BF129" s="150">
        <f t="shared" si="5"/>
        <v>0</v>
      </c>
      <c r="BG129" s="150">
        <f t="shared" si="6"/>
        <v>0</v>
      </c>
      <c r="BH129" s="150">
        <f t="shared" si="7"/>
        <v>0</v>
      </c>
      <c r="BI129" s="150">
        <f t="shared" si="8"/>
        <v>0</v>
      </c>
      <c r="BJ129" s="17" t="s">
        <v>92</v>
      </c>
      <c r="BK129" s="150">
        <f t="shared" si="9"/>
        <v>0</v>
      </c>
      <c r="BL129" s="17" t="s">
        <v>164</v>
      </c>
      <c r="BM129" s="149" t="s">
        <v>375</v>
      </c>
    </row>
    <row r="130" spans="1:65" s="2" customFormat="1" ht="16.5" customHeight="1" x14ac:dyDescent="0.2">
      <c r="A130" s="32"/>
      <c r="B130" s="137"/>
      <c r="C130" s="138" t="s">
        <v>276</v>
      </c>
      <c r="D130" s="138" t="s">
        <v>159</v>
      </c>
      <c r="E130" s="139" t="s">
        <v>2573</v>
      </c>
      <c r="F130" s="140" t="s">
        <v>2574</v>
      </c>
      <c r="G130" s="141" t="s">
        <v>231</v>
      </c>
      <c r="H130" s="142">
        <v>250</v>
      </c>
      <c r="I130" s="143"/>
      <c r="J130" s="144">
        <f t="shared" si="0"/>
        <v>0</v>
      </c>
      <c r="K130" s="140" t="s">
        <v>3</v>
      </c>
      <c r="L130" s="33"/>
      <c r="M130" s="145" t="s">
        <v>3</v>
      </c>
      <c r="N130" s="146" t="s">
        <v>42</v>
      </c>
      <c r="O130" s="53"/>
      <c r="P130" s="147">
        <f t="shared" si="1"/>
        <v>0</v>
      </c>
      <c r="Q130" s="147">
        <v>0</v>
      </c>
      <c r="R130" s="147">
        <f t="shared" si="2"/>
        <v>0</v>
      </c>
      <c r="S130" s="147">
        <v>0</v>
      </c>
      <c r="T130" s="148">
        <f t="shared" si="3"/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164</v>
      </c>
      <c r="AT130" s="149" t="s">
        <v>159</v>
      </c>
      <c r="AU130" s="149" t="s">
        <v>92</v>
      </c>
      <c r="AY130" s="17" t="s">
        <v>157</v>
      </c>
      <c r="BE130" s="150">
        <f t="shared" si="4"/>
        <v>0</v>
      </c>
      <c r="BF130" s="150">
        <f t="shared" si="5"/>
        <v>0</v>
      </c>
      <c r="BG130" s="150">
        <f t="shared" si="6"/>
        <v>0</v>
      </c>
      <c r="BH130" s="150">
        <f t="shared" si="7"/>
        <v>0</v>
      </c>
      <c r="BI130" s="150">
        <f t="shared" si="8"/>
        <v>0</v>
      </c>
      <c r="BJ130" s="17" t="s">
        <v>92</v>
      </c>
      <c r="BK130" s="150">
        <f t="shared" si="9"/>
        <v>0</v>
      </c>
      <c r="BL130" s="17" t="s">
        <v>164</v>
      </c>
      <c r="BM130" s="149" t="s">
        <v>387</v>
      </c>
    </row>
    <row r="131" spans="1:65" s="2" customFormat="1" ht="16.5" customHeight="1" x14ac:dyDescent="0.2">
      <c r="A131" s="32"/>
      <c r="B131" s="137"/>
      <c r="C131" s="138" t="s">
        <v>283</v>
      </c>
      <c r="D131" s="138" t="s">
        <v>159</v>
      </c>
      <c r="E131" s="139" t="s">
        <v>2575</v>
      </c>
      <c r="F131" s="140" t="s">
        <v>2576</v>
      </c>
      <c r="G131" s="141" t="s">
        <v>777</v>
      </c>
      <c r="H131" s="142">
        <v>70</v>
      </c>
      <c r="I131" s="143"/>
      <c r="J131" s="144">
        <f t="shared" si="0"/>
        <v>0</v>
      </c>
      <c r="K131" s="140" t="s">
        <v>3</v>
      </c>
      <c r="L131" s="33"/>
      <c r="M131" s="145" t="s">
        <v>3</v>
      </c>
      <c r="N131" s="146" t="s">
        <v>42</v>
      </c>
      <c r="O131" s="53"/>
      <c r="P131" s="147">
        <f t="shared" si="1"/>
        <v>0</v>
      </c>
      <c r="Q131" s="147">
        <v>0</v>
      </c>
      <c r="R131" s="147">
        <f t="shared" si="2"/>
        <v>0</v>
      </c>
      <c r="S131" s="147">
        <v>0</v>
      </c>
      <c r="T131" s="148">
        <f t="shared" si="3"/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164</v>
      </c>
      <c r="AT131" s="149" t="s">
        <v>159</v>
      </c>
      <c r="AU131" s="149" t="s">
        <v>92</v>
      </c>
      <c r="AY131" s="17" t="s">
        <v>157</v>
      </c>
      <c r="BE131" s="150">
        <f t="shared" si="4"/>
        <v>0</v>
      </c>
      <c r="BF131" s="150">
        <f t="shared" si="5"/>
        <v>0</v>
      </c>
      <c r="BG131" s="150">
        <f t="shared" si="6"/>
        <v>0</v>
      </c>
      <c r="BH131" s="150">
        <f t="shared" si="7"/>
        <v>0</v>
      </c>
      <c r="BI131" s="150">
        <f t="shared" si="8"/>
        <v>0</v>
      </c>
      <c r="BJ131" s="17" t="s">
        <v>92</v>
      </c>
      <c r="BK131" s="150">
        <f t="shared" si="9"/>
        <v>0</v>
      </c>
      <c r="BL131" s="17" t="s">
        <v>164</v>
      </c>
      <c r="BM131" s="149" t="s">
        <v>397</v>
      </c>
    </row>
    <row r="132" spans="1:65" s="2" customFormat="1" ht="16.5" customHeight="1" x14ac:dyDescent="0.2">
      <c r="A132" s="32"/>
      <c r="B132" s="137"/>
      <c r="C132" s="138" t="s">
        <v>8</v>
      </c>
      <c r="D132" s="138" t="s">
        <v>159</v>
      </c>
      <c r="E132" s="139" t="s">
        <v>2577</v>
      </c>
      <c r="F132" s="140" t="s">
        <v>2578</v>
      </c>
      <c r="G132" s="141" t="s">
        <v>777</v>
      </c>
      <c r="H132" s="142">
        <v>85</v>
      </c>
      <c r="I132" s="143"/>
      <c r="J132" s="144">
        <f t="shared" si="0"/>
        <v>0</v>
      </c>
      <c r="K132" s="140" t="s">
        <v>3</v>
      </c>
      <c r="L132" s="33"/>
      <c r="M132" s="145" t="s">
        <v>3</v>
      </c>
      <c r="N132" s="146" t="s">
        <v>42</v>
      </c>
      <c r="O132" s="53"/>
      <c r="P132" s="147">
        <f t="shared" si="1"/>
        <v>0</v>
      </c>
      <c r="Q132" s="147">
        <v>0</v>
      </c>
      <c r="R132" s="147">
        <f t="shared" si="2"/>
        <v>0</v>
      </c>
      <c r="S132" s="147">
        <v>0</v>
      </c>
      <c r="T132" s="148">
        <f t="shared" si="3"/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164</v>
      </c>
      <c r="AT132" s="149" t="s">
        <v>159</v>
      </c>
      <c r="AU132" s="149" t="s">
        <v>92</v>
      </c>
      <c r="AY132" s="17" t="s">
        <v>157</v>
      </c>
      <c r="BE132" s="150">
        <f t="shared" si="4"/>
        <v>0</v>
      </c>
      <c r="BF132" s="150">
        <f t="shared" si="5"/>
        <v>0</v>
      </c>
      <c r="BG132" s="150">
        <f t="shared" si="6"/>
        <v>0</v>
      </c>
      <c r="BH132" s="150">
        <f t="shared" si="7"/>
        <v>0</v>
      </c>
      <c r="BI132" s="150">
        <f t="shared" si="8"/>
        <v>0</v>
      </c>
      <c r="BJ132" s="17" t="s">
        <v>92</v>
      </c>
      <c r="BK132" s="150">
        <f t="shared" si="9"/>
        <v>0</v>
      </c>
      <c r="BL132" s="17" t="s">
        <v>164</v>
      </c>
      <c r="BM132" s="149" t="s">
        <v>408</v>
      </c>
    </row>
    <row r="133" spans="1:65" s="2" customFormat="1" ht="16.5" customHeight="1" x14ac:dyDescent="0.2">
      <c r="A133" s="32"/>
      <c r="B133" s="137"/>
      <c r="C133" s="138" t="s">
        <v>295</v>
      </c>
      <c r="D133" s="138" t="s">
        <v>159</v>
      </c>
      <c r="E133" s="139" t="s">
        <v>2579</v>
      </c>
      <c r="F133" s="140" t="s">
        <v>2580</v>
      </c>
      <c r="G133" s="141" t="s">
        <v>777</v>
      </c>
      <c r="H133" s="142">
        <v>2</v>
      </c>
      <c r="I133" s="143"/>
      <c r="J133" s="144">
        <f t="shared" si="0"/>
        <v>0</v>
      </c>
      <c r="K133" s="140" t="s">
        <v>3</v>
      </c>
      <c r="L133" s="33"/>
      <c r="M133" s="145" t="s">
        <v>3</v>
      </c>
      <c r="N133" s="146" t="s">
        <v>42</v>
      </c>
      <c r="O133" s="53"/>
      <c r="P133" s="147">
        <f t="shared" si="1"/>
        <v>0</v>
      </c>
      <c r="Q133" s="147">
        <v>0</v>
      </c>
      <c r="R133" s="147">
        <f t="shared" si="2"/>
        <v>0</v>
      </c>
      <c r="S133" s="147">
        <v>0</v>
      </c>
      <c r="T133" s="148">
        <f t="shared" si="3"/>
        <v>0</v>
      </c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R133" s="149" t="s">
        <v>164</v>
      </c>
      <c r="AT133" s="149" t="s">
        <v>159</v>
      </c>
      <c r="AU133" s="149" t="s">
        <v>92</v>
      </c>
      <c r="AY133" s="17" t="s">
        <v>157</v>
      </c>
      <c r="BE133" s="150">
        <f t="shared" si="4"/>
        <v>0</v>
      </c>
      <c r="BF133" s="150">
        <f t="shared" si="5"/>
        <v>0</v>
      </c>
      <c r="BG133" s="150">
        <f t="shared" si="6"/>
        <v>0</v>
      </c>
      <c r="BH133" s="150">
        <f t="shared" si="7"/>
        <v>0</v>
      </c>
      <c r="BI133" s="150">
        <f t="shared" si="8"/>
        <v>0</v>
      </c>
      <c r="BJ133" s="17" t="s">
        <v>92</v>
      </c>
      <c r="BK133" s="150">
        <f t="shared" si="9"/>
        <v>0</v>
      </c>
      <c r="BL133" s="17" t="s">
        <v>164</v>
      </c>
      <c r="BM133" s="149" t="s">
        <v>420</v>
      </c>
    </row>
    <row r="134" spans="1:65" s="2" customFormat="1" ht="16.5" customHeight="1" x14ac:dyDescent="0.2">
      <c r="A134" s="32"/>
      <c r="B134" s="137"/>
      <c r="C134" s="138" t="s">
        <v>300</v>
      </c>
      <c r="D134" s="138" t="s">
        <v>159</v>
      </c>
      <c r="E134" s="139" t="s">
        <v>2581</v>
      </c>
      <c r="F134" s="140" t="s">
        <v>2582</v>
      </c>
      <c r="G134" s="141" t="s">
        <v>231</v>
      </c>
      <c r="H134" s="142">
        <v>35</v>
      </c>
      <c r="I134" s="143"/>
      <c r="J134" s="144">
        <f t="shared" si="0"/>
        <v>0</v>
      </c>
      <c r="K134" s="140" t="s">
        <v>3</v>
      </c>
      <c r="L134" s="33"/>
      <c r="M134" s="145" t="s">
        <v>3</v>
      </c>
      <c r="N134" s="146" t="s">
        <v>42</v>
      </c>
      <c r="O134" s="53"/>
      <c r="P134" s="147">
        <f t="shared" si="1"/>
        <v>0</v>
      </c>
      <c r="Q134" s="147">
        <v>0</v>
      </c>
      <c r="R134" s="147">
        <f t="shared" si="2"/>
        <v>0</v>
      </c>
      <c r="S134" s="147">
        <v>0</v>
      </c>
      <c r="T134" s="148">
        <f t="shared" si="3"/>
        <v>0</v>
      </c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R134" s="149" t="s">
        <v>164</v>
      </c>
      <c r="AT134" s="149" t="s">
        <v>159</v>
      </c>
      <c r="AU134" s="149" t="s">
        <v>92</v>
      </c>
      <c r="AY134" s="17" t="s">
        <v>157</v>
      </c>
      <c r="BE134" s="150">
        <f t="shared" si="4"/>
        <v>0</v>
      </c>
      <c r="BF134" s="150">
        <f t="shared" si="5"/>
        <v>0</v>
      </c>
      <c r="BG134" s="150">
        <f t="shared" si="6"/>
        <v>0</v>
      </c>
      <c r="BH134" s="150">
        <f t="shared" si="7"/>
        <v>0</v>
      </c>
      <c r="BI134" s="150">
        <f t="shared" si="8"/>
        <v>0</v>
      </c>
      <c r="BJ134" s="17" t="s">
        <v>92</v>
      </c>
      <c r="BK134" s="150">
        <f t="shared" si="9"/>
        <v>0</v>
      </c>
      <c r="BL134" s="17" t="s">
        <v>164</v>
      </c>
      <c r="BM134" s="149" t="s">
        <v>436</v>
      </c>
    </row>
    <row r="135" spans="1:65" s="2" customFormat="1" ht="16.5" customHeight="1" x14ac:dyDescent="0.2">
      <c r="A135" s="32"/>
      <c r="B135" s="137"/>
      <c r="C135" s="138" t="s">
        <v>306</v>
      </c>
      <c r="D135" s="138" t="s">
        <v>159</v>
      </c>
      <c r="E135" s="139" t="s">
        <v>2583</v>
      </c>
      <c r="F135" s="140" t="s">
        <v>2584</v>
      </c>
      <c r="G135" s="141" t="s">
        <v>231</v>
      </c>
      <c r="H135" s="142">
        <v>120</v>
      </c>
      <c r="I135" s="143"/>
      <c r="J135" s="144">
        <f t="shared" si="0"/>
        <v>0</v>
      </c>
      <c r="K135" s="140" t="s">
        <v>3</v>
      </c>
      <c r="L135" s="33"/>
      <c r="M135" s="145" t="s">
        <v>3</v>
      </c>
      <c r="N135" s="146" t="s">
        <v>42</v>
      </c>
      <c r="O135" s="53"/>
      <c r="P135" s="147">
        <f t="shared" si="1"/>
        <v>0</v>
      </c>
      <c r="Q135" s="147">
        <v>0</v>
      </c>
      <c r="R135" s="147">
        <f t="shared" si="2"/>
        <v>0</v>
      </c>
      <c r="S135" s="147">
        <v>0</v>
      </c>
      <c r="T135" s="148">
        <f t="shared" si="3"/>
        <v>0</v>
      </c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R135" s="149" t="s">
        <v>164</v>
      </c>
      <c r="AT135" s="149" t="s">
        <v>159</v>
      </c>
      <c r="AU135" s="149" t="s">
        <v>92</v>
      </c>
      <c r="AY135" s="17" t="s">
        <v>157</v>
      </c>
      <c r="BE135" s="150">
        <f t="shared" si="4"/>
        <v>0</v>
      </c>
      <c r="BF135" s="150">
        <f t="shared" si="5"/>
        <v>0</v>
      </c>
      <c r="BG135" s="150">
        <f t="shared" si="6"/>
        <v>0</v>
      </c>
      <c r="BH135" s="150">
        <f t="shared" si="7"/>
        <v>0</v>
      </c>
      <c r="BI135" s="150">
        <f t="shared" si="8"/>
        <v>0</v>
      </c>
      <c r="BJ135" s="17" t="s">
        <v>92</v>
      </c>
      <c r="BK135" s="150">
        <f t="shared" si="9"/>
        <v>0</v>
      </c>
      <c r="BL135" s="17" t="s">
        <v>164</v>
      </c>
      <c r="BM135" s="149" t="s">
        <v>453</v>
      </c>
    </row>
    <row r="136" spans="1:65" s="2" customFormat="1" ht="16.5" customHeight="1" x14ac:dyDescent="0.2">
      <c r="A136" s="32"/>
      <c r="B136" s="137"/>
      <c r="C136" s="138" t="s">
        <v>312</v>
      </c>
      <c r="D136" s="138" t="s">
        <v>159</v>
      </c>
      <c r="E136" s="139" t="s">
        <v>2585</v>
      </c>
      <c r="F136" s="140" t="s">
        <v>2586</v>
      </c>
      <c r="G136" s="141" t="s">
        <v>231</v>
      </c>
      <c r="H136" s="142">
        <v>2000</v>
      </c>
      <c r="I136" s="143"/>
      <c r="J136" s="144">
        <f t="shared" si="0"/>
        <v>0</v>
      </c>
      <c r="K136" s="140" t="s">
        <v>3</v>
      </c>
      <c r="L136" s="33"/>
      <c r="M136" s="145" t="s">
        <v>3</v>
      </c>
      <c r="N136" s="146" t="s">
        <v>42</v>
      </c>
      <c r="O136" s="53"/>
      <c r="P136" s="147">
        <f t="shared" si="1"/>
        <v>0</v>
      </c>
      <c r="Q136" s="147">
        <v>0</v>
      </c>
      <c r="R136" s="147">
        <f t="shared" si="2"/>
        <v>0</v>
      </c>
      <c r="S136" s="147">
        <v>0</v>
      </c>
      <c r="T136" s="148">
        <f t="shared" si="3"/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164</v>
      </c>
      <c r="AT136" s="149" t="s">
        <v>159</v>
      </c>
      <c r="AU136" s="149" t="s">
        <v>92</v>
      </c>
      <c r="AY136" s="17" t="s">
        <v>157</v>
      </c>
      <c r="BE136" s="150">
        <f t="shared" si="4"/>
        <v>0</v>
      </c>
      <c r="BF136" s="150">
        <f t="shared" si="5"/>
        <v>0</v>
      </c>
      <c r="BG136" s="150">
        <f t="shared" si="6"/>
        <v>0</v>
      </c>
      <c r="BH136" s="150">
        <f t="shared" si="7"/>
        <v>0</v>
      </c>
      <c r="BI136" s="150">
        <f t="shared" si="8"/>
        <v>0</v>
      </c>
      <c r="BJ136" s="17" t="s">
        <v>92</v>
      </c>
      <c r="BK136" s="150">
        <f t="shared" si="9"/>
        <v>0</v>
      </c>
      <c r="BL136" s="17" t="s">
        <v>164</v>
      </c>
      <c r="BM136" s="149" t="s">
        <v>471</v>
      </c>
    </row>
    <row r="137" spans="1:65" s="2" customFormat="1" ht="16.5" customHeight="1" x14ac:dyDescent="0.2">
      <c r="A137" s="32"/>
      <c r="B137" s="137"/>
      <c r="C137" s="138" t="s">
        <v>317</v>
      </c>
      <c r="D137" s="138" t="s">
        <v>159</v>
      </c>
      <c r="E137" s="139" t="s">
        <v>2587</v>
      </c>
      <c r="F137" s="140" t="s">
        <v>2588</v>
      </c>
      <c r="G137" s="141" t="s">
        <v>231</v>
      </c>
      <c r="H137" s="142">
        <v>130</v>
      </c>
      <c r="I137" s="143"/>
      <c r="J137" s="144">
        <f t="shared" si="0"/>
        <v>0</v>
      </c>
      <c r="K137" s="140" t="s">
        <v>3</v>
      </c>
      <c r="L137" s="33"/>
      <c r="M137" s="145" t="s">
        <v>3</v>
      </c>
      <c r="N137" s="146" t="s">
        <v>42</v>
      </c>
      <c r="O137" s="53"/>
      <c r="P137" s="147">
        <f t="shared" si="1"/>
        <v>0</v>
      </c>
      <c r="Q137" s="147">
        <v>0</v>
      </c>
      <c r="R137" s="147">
        <f t="shared" si="2"/>
        <v>0</v>
      </c>
      <c r="S137" s="147">
        <v>0</v>
      </c>
      <c r="T137" s="148">
        <f t="shared" si="3"/>
        <v>0</v>
      </c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 t="s">
        <v>164</v>
      </c>
      <c r="AT137" s="149" t="s">
        <v>159</v>
      </c>
      <c r="AU137" s="149" t="s">
        <v>92</v>
      </c>
      <c r="AY137" s="17" t="s">
        <v>157</v>
      </c>
      <c r="BE137" s="150">
        <f t="shared" si="4"/>
        <v>0</v>
      </c>
      <c r="BF137" s="150">
        <f t="shared" si="5"/>
        <v>0</v>
      </c>
      <c r="BG137" s="150">
        <f t="shared" si="6"/>
        <v>0</v>
      </c>
      <c r="BH137" s="150">
        <f t="shared" si="7"/>
        <v>0</v>
      </c>
      <c r="BI137" s="150">
        <f t="shared" si="8"/>
        <v>0</v>
      </c>
      <c r="BJ137" s="17" t="s">
        <v>92</v>
      </c>
      <c r="BK137" s="150">
        <f t="shared" si="9"/>
        <v>0</v>
      </c>
      <c r="BL137" s="17" t="s">
        <v>164</v>
      </c>
      <c r="BM137" s="149" t="s">
        <v>482</v>
      </c>
    </row>
    <row r="138" spans="1:65" s="2" customFormat="1" ht="16.5" customHeight="1" x14ac:dyDescent="0.2">
      <c r="A138" s="32"/>
      <c r="B138" s="137"/>
      <c r="C138" s="138" t="s">
        <v>323</v>
      </c>
      <c r="D138" s="138" t="s">
        <v>159</v>
      </c>
      <c r="E138" s="139" t="s">
        <v>2589</v>
      </c>
      <c r="F138" s="140" t="s">
        <v>2590</v>
      </c>
      <c r="G138" s="141" t="s">
        <v>777</v>
      </c>
      <c r="H138" s="142">
        <v>66</v>
      </c>
      <c r="I138" s="143"/>
      <c r="J138" s="144">
        <f t="shared" si="0"/>
        <v>0</v>
      </c>
      <c r="K138" s="140" t="s">
        <v>3</v>
      </c>
      <c r="L138" s="33"/>
      <c r="M138" s="145" t="s">
        <v>3</v>
      </c>
      <c r="N138" s="146" t="s">
        <v>42</v>
      </c>
      <c r="O138" s="53"/>
      <c r="P138" s="147">
        <f t="shared" si="1"/>
        <v>0</v>
      </c>
      <c r="Q138" s="147">
        <v>0</v>
      </c>
      <c r="R138" s="147">
        <f t="shared" si="2"/>
        <v>0</v>
      </c>
      <c r="S138" s="147">
        <v>0</v>
      </c>
      <c r="T138" s="148">
        <f t="shared" si="3"/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164</v>
      </c>
      <c r="AT138" s="149" t="s">
        <v>159</v>
      </c>
      <c r="AU138" s="149" t="s">
        <v>92</v>
      </c>
      <c r="AY138" s="17" t="s">
        <v>157</v>
      </c>
      <c r="BE138" s="150">
        <f t="shared" si="4"/>
        <v>0</v>
      </c>
      <c r="BF138" s="150">
        <f t="shared" si="5"/>
        <v>0</v>
      </c>
      <c r="BG138" s="150">
        <f t="shared" si="6"/>
        <v>0</v>
      </c>
      <c r="BH138" s="150">
        <f t="shared" si="7"/>
        <v>0</v>
      </c>
      <c r="BI138" s="150">
        <f t="shared" si="8"/>
        <v>0</v>
      </c>
      <c r="BJ138" s="17" t="s">
        <v>92</v>
      </c>
      <c r="BK138" s="150">
        <f t="shared" si="9"/>
        <v>0</v>
      </c>
      <c r="BL138" s="17" t="s">
        <v>164</v>
      </c>
      <c r="BM138" s="149" t="s">
        <v>492</v>
      </c>
    </row>
    <row r="139" spans="1:65" s="2" customFormat="1" ht="16.5" customHeight="1" x14ac:dyDescent="0.2">
      <c r="A139" s="32"/>
      <c r="B139" s="137"/>
      <c r="C139" s="138" t="s">
        <v>328</v>
      </c>
      <c r="D139" s="138" t="s">
        <v>159</v>
      </c>
      <c r="E139" s="139" t="s">
        <v>2591</v>
      </c>
      <c r="F139" s="140" t="s">
        <v>2592</v>
      </c>
      <c r="G139" s="141" t="s">
        <v>777</v>
      </c>
      <c r="H139" s="142">
        <v>6</v>
      </c>
      <c r="I139" s="143"/>
      <c r="J139" s="144">
        <f t="shared" si="0"/>
        <v>0</v>
      </c>
      <c r="K139" s="140" t="s">
        <v>3</v>
      </c>
      <c r="L139" s="33"/>
      <c r="M139" s="145" t="s">
        <v>3</v>
      </c>
      <c r="N139" s="146" t="s">
        <v>42</v>
      </c>
      <c r="O139" s="53"/>
      <c r="P139" s="147">
        <f t="shared" si="1"/>
        <v>0</v>
      </c>
      <c r="Q139" s="147">
        <v>0</v>
      </c>
      <c r="R139" s="147">
        <f t="shared" si="2"/>
        <v>0</v>
      </c>
      <c r="S139" s="147">
        <v>0</v>
      </c>
      <c r="T139" s="148">
        <f t="shared" si="3"/>
        <v>0</v>
      </c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 t="s">
        <v>164</v>
      </c>
      <c r="AT139" s="149" t="s">
        <v>159</v>
      </c>
      <c r="AU139" s="149" t="s">
        <v>92</v>
      </c>
      <c r="AY139" s="17" t="s">
        <v>157</v>
      </c>
      <c r="BE139" s="150">
        <f t="shared" si="4"/>
        <v>0</v>
      </c>
      <c r="BF139" s="150">
        <f t="shared" si="5"/>
        <v>0</v>
      </c>
      <c r="BG139" s="150">
        <f t="shared" si="6"/>
        <v>0</v>
      </c>
      <c r="BH139" s="150">
        <f t="shared" si="7"/>
        <v>0</v>
      </c>
      <c r="BI139" s="150">
        <f t="shared" si="8"/>
        <v>0</v>
      </c>
      <c r="BJ139" s="17" t="s">
        <v>92</v>
      </c>
      <c r="BK139" s="150">
        <f t="shared" si="9"/>
        <v>0</v>
      </c>
      <c r="BL139" s="17" t="s">
        <v>164</v>
      </c>
      <c r="BM139" s="149" t="s">
        <v>504</v>
      </c>
    </row>
    <row r="140" spans="1:65" s="12" customFormat="1" ht="22.9" customHeight="1" x14ac:dyDescent="0.2">
      <c r="B140" s="124"/>
      <c r="D140" s="125" t="s">
        <v>69</v>
      </c>
      <c r="E140" s="135" t="s">
        <v>2593</v>
      </c>
      <c r="F140" s="135" t="s">
        <v>2594</v>
      </c>
      <c r="I140" s="127"/>
      <c r="J140" s="136">
        <f>BK140</f>
        <v>0</v>
      </c>
      <c r="L140" s="124"/>
      <c r="M140" s="129"/>
      <c r="N140" s="130"/>
      <c r="O140" s="130"/>
      <c r="P140" s="131">
        <f>SUM(P141:P145)</f>
        <v>0</v>
      </c>
      <c r="Q140" s="130"/>
      <c r="R140" s="131">
        <f>SUM(R141:R145)</f>
        <v>0</v>
      </c>
      <c r="S140" s="130"/>
      <c r="T140" s="132">
        <f>SUM(T141:T145)</f>
        <v>0</v>
      </c>
      <c r="AR140" s="125" t="s">
        <v>78</v>
      </c>
      <c r="AT140" s="133" t="s">
        <v>69</v>
      </c>
      <c r="AU140" s="133" t="s">
        <v>78</v>
      </c>
      <c r="AY140" s="125" t="s">
        <v>157</v>
      </c>
      <c r="BK140" s="134">
        <f>SUM(BK141:BK145)</f>
        <v>0</v>
      </c>
    </row>
    <row r="141" spans="1:65" s="2" customFormat="1" ht="16.5" customHeight="1" x14ac:dyDescent="0.2">
      <c r="A141" s="32"/>
      <c r="B141" s="137"/>
      <c r="C141" s="138" t="s">
        <v>334</v>
      </c>
      <c r="D141" s="138" t="s">
        <v>159</v>
      </c>
      <c r="E141" s="139" t="s">
        <v>2595</v>
      </c>
      <c r="F141" s="140" t="s">
        <v>2596</v>
      </c>
      <c r="G141" s="141" t="s">
        <v>777</v>
      </c>
      <c r="H141" s="142">
        <v>152</v>
      </c>
      <c r="I141" s="143"/>
      <c r="J141" s="144">
        <f>ROUND(I141*H141,2)</f>
        <v>0</v>
      </c>
      <c r="K141" s="140" t="s">
        <v>3</v>
      </c>
      <c r="L141" s="33"/>
      <c r="M141" s="145" t="s">
        <v>3</v>
      </c>
      <c r="N141" s="146" t="s">
        <v>42</v>
      </c>
      <c r="O141" s="53"/>
      <c r="P141" s="147">
        <f>O141*H141</f>
        <v>0</v>
      </c>
      <c r="Q141" s="147">
        <v>0</v>
      </c>
      <c r="R141" s="147">
        <f>Q141*H141</f>
        <v>0</v>
      </c>
      <c r="S141" s="147">
        <v>0</v>
      </c>
      <c r="T141" s="148">
        <f>S141*H141</f>
        <v>0</v>
      </c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R141" s="149" t="s">
        <v>164</v>
      </c>
      <c r="AT141" s="149" t="s">
        <v>159</v>
      </c>
      <c r="AU141" s="149" t="s">
        <v>92</v>
      </c>
      <c r="AY141" s="17" t="s">
        <v>157</v>
      </c>
      <c r="BE141" s="150">
        <f>IF(N141="základní",J141,0)</f>
        <v>0</v>
      </c>
      <c r="BF141" s="150">
        <f>IF(N141="snížená",J141,0)</f>
        <v>0</v>
      </c>
      <c r="BG141" s="150">
        <f>IF(N141="zákl. přenesená",J141,0)</f>
        <v>0</v>
      </c>
      <c r="BH141" s="150">
        <f>IF(N141="sníž. přenesená",J141,0)</f>
        <v>0</v>
      </c>
      <c r="BI141" s="150">
        <f>IF(N141="nulová",J141,0)</f>
        <v>0</v>
      </c>
      <c r="BJ141" s="17" t="s">
        <v>92</v>
      </c>
      <c r="BK141" s="150">
        <f>ROUND(I141*H141,2)</f>
        <v>0</v>
      </c>
      <c r="BL141" s="17" t="s">
        <v>164</v>
      </c>
      <c r="BM141" s="149" t="s">
        <v>516</v>
      </c>
    </row>
    <row r="142" spans="1:65" s="2" customFormat="1" ht="16.5" customHeight="1" x14ac:dyDescent="0.2">
      <c r="A142" s="32"/>
      <c r="B142" s="137"/>
      <c r="C142" s="138" t="s">
        <v>338</v>
      </c>
      <c r="D142" s="138" t="s">
        <v>159</v>
      </c>
      <c r="E142" s="139" t="s">
        <v>2597</v>
      </c>
      <c r="F142" s="140" t="s">
        <v>2598</v>
      </c>
      <c r="G142" s="141" t="s">
        <v>2492</v>
      </c>
      <c r="H142" s="142">
        <v>4</v>
      </c>
      <c r="I142" s="143"/>
      <c r="J142" s="144">
        <f>ROUND(I142*H142,2)</f>
        <v>0</v>
      </c>
      <c r="K142" s="140" t="s">
        <v>3</v>
      </c>
      <c r="L142" s="33"/>
      <c r="M142" s="145" t="s">
        <v>3</v>
      </c>
      <c r="N142" s="146" t="s">
        <v>42</v>
      </c>
      <c r="O142" s="53"/>
      <c r="P142" s="147">
        <f>O142*H142</f>
        <v>0</v>
      </c>
      <c r="Q142" s="147">
        <v>0</v>
      </c>
      <c r="R142" s="147">
        <f>Q142*H142</f>
        <v>0</v>
      </c>
      <c r="S142" s="147">
        <v>0</v>
      </c>
      <c r="T142" s="148">
        <f>S142*H142</f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164</v>
      </c>
      <c r="AT142" s="149" t="s">
        <v>159</v>
      </c>
      <c r="AU142" s="149" t="s">
        <v>92</v>
      </c>
      <c r="AY142" s="17" t="s">
        <v>157</v>
      </c>
      <c r="BE142" s="150">
        <f>IF(N142="základní",J142,0)</f>
        <v>0</v>
      </c>
      <c r="BF142" s="150">
        <f>IF(N142="snížená",J142,0)</f>
        <v>0</v>
      </c>
      <c r="BG142" s="150">
        <f>IF(N142="zákl. přenesená",J142,0)</f>
        <v>0</v>
      </c>
      <c r="BH142" s="150">
        <f>IF(N142="sníž. přenesená",J142,0)</f>
        <v>0</v>
      </c>
      <c r="BI142" s="150">
        <f>IF(N142="nulová",J142,0)</f>
        <v>0</v>
      </c>
      <c r="BJ142" s="17" t="s">
        <v>92</v>
      </c>
      <c r="BK142" s="150">
        <f>ROUND(I142*H142,2)</f>
        <v>0</v>
      </c>
      <c r="BL142" s="17" t="s">
        <v>164</v>
      </c>
      <c r="BM142" s="149" t="s">
        <v>526</v>
      </c>
    </row>
    <row r="143" spans="1:65" s="2" customFormat="1" ht="16.5" customHeight="1" x14ac:dyDescent="0.2">
      <c r="A143" s="32"/>
      <c r="B143" s="137"/>
      <c r="C143" s="138" t="s">
        <v>344</v>
      </c>
      <c r="D143" s="138" t="s">
        <v>159</v>
      </c>
      <c r="E143" s="139" t="s">
        <v>2599</v>
      </c>
      <c r="F143" s="140" t="s">
        <v>2600</v>
      </c>
      <c r="G143" s="141" t="s">
        <v>2492</v>
      </c>
      <c r="H143" s="142">
        <v>4</v>
      </c>
      <c r="I143" s="143"/>
      <c r="J143" s="144">
        <f>ROUND(I143*H143,2)</f>
        <v>0</v>
      </c>
      <c r="K143" s="140" t="s">
        <v>3</v>
      </c>
      <c r="L143" s="33"/>
      <c r="M143" s="145" t="s">
        <v>3</v>
      </c>
      <c r="N143" s="146" t="s">
        <v>42</v>
      </c>
      <c r="O143" s="53"/>
      <c r="P143" s="147">
        <f>O143*H143</f>
        <v>0</v>
      </c>
      <c r="Q143" s="147">
        <v>0</v>
      </c>
      <c r="R143" s="147">
        <f>Q143*H143</f>
        <v>0</v>
      </c>
      <c r="S143" s="147">
        <v>0</v>
      </c>
      <c r="T143" s="148">
        <f>S143*H143</f>
        <v>0</v>
      </c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 t="s">
        <v>164</v>
      </c>
      <c r="AT143" s="149" t="s">
        <v>159</v>
      </c>
      <c r="AU143" s="149" t="s">
        <v>92</v>
      </c>
      <c r="AY143" s="17" t="s">
        <v>157</v>
      </c>
      <c r="BE143" s="150">
        <f>IF(N143="základní",J143,0)</f>
        <v>0</v>
      </c>
      <c r="BF143" s="150">
        <f>IF(N143="snížená",J143,0)</f>
        <v>0</v>
      </c>
      <c r="BG143" s="150">
        <f>IF(N143="zákl. přenesená",J143,0)</f>
        <v>0</v>
      </c>
      <c r="BH143" s="150">
        <f>IF(N143="sníž. přenesená",J143,0)</f>
        <v>0</v>
      </c>
      <c r="BI143" s="150">
        <f>IF(N143="nulová",J143,0)</f>
        <v>0</v>
      </c>
      <c r="BJ143" s="17" t="s">
        <v>92</v>
      </c>
      <c r="BK143" s="150">
        <f>ROUND(I143*H143,2)</f>
        <v>0</v>
      </c>
      <c r="BL143" s="17" t="s">
        <v>164</v>
      </c>
      <c r="BM143" s="149" t="s">
        <v>537</v>
      </c>
    </row>
    <row r="144" spans="1:65" s="2" customFormat="1" ht="16.5" customHeight="1" x14ac:dyDescent="0.2">
      <c r="A144" s="32"/>
      <c r="B144" s="137"/>
      <c r="C144" s="138" t="s">
        <v>349</v>
      </c>
      <c r="D144" s="138" t="s">
        <v>159</v>
      </c>
      <c r="E144" s="139" t="s">
        <v>2601</v>
      </c>
      <c r="F144" s="140" t="s">
        <v>2602</v>
      </c>
      <c r="G144" s="141" t="s">
        <v>2492</v>
      </c>
      <c r="H144" s="142">
        <v>168</v>
      </c>
      <c r="I144" s="143"/>
      <c r="J144" s="144">
        <f>ROUND(I144*H144,2)</f>
        <v>0</v>
      </c>
      <c r="K144" s="140" t="s">
        <v>3</v>
      </c>
      <c r="L144" s="33"/>
      <c r="M144" s="145" t="s">
        <v>3</v>
      </c>
      <c r="N144" s="146" t="s">
        <v>42</v>
      </c>
      <c r="O144" s="53"/>
      <c r="P144" s="147">
        <f>O144*H144</f>
        <v>0</v>
      </c>
      <c r="Q144" s="147">
        <v>0</v>
      </c>
      <c r="R144" s="147">
        <f>Q144*H144</f>
        <v>0</v>
      </c>
      <c r="S144" s="147">
        <v>0</v>
      </c>
      <c r="T144" s="148">
        <f>S144*H144</f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164</v>
      </c>
      <c r="AT144" s="149" t="s">
        <v>159</v>
      </c>
      <c r="AU144" s="149" t="s">
        <v>92</v>
      </c>
      <c r="AY144" s="17" t="s">
        <v>157</v>
      </c>
      <c r="BE144" s="150">
        <f>IF(N144="základní",J144,0)</f>
        <v>0</v>
      </c>
      <c r="BF144" s="150">
        <f>IF(N144="snížená",J144,0)</f>
        <v>0</v>
      </c>
      <c r="BG144" s="150">
        <f>IF(N144="zákl. přenesená",J144,0)</f>
        <v>0</v>
      </c>
      <c r="BH144" s="150">
        <f>IF(N144="sníž. přenesená",J144,0)</f>
        <v>0</v>
      </c>
      <c r="BI144" s="150">
        <f>IF(N144="nulová",J144,0)</f>
        <v>0</v>
      </c>
      <c r="BJ144" s="17" t="s">
        <v>92</v>
      </c>
      <c r="BK144" s="150">
        <f>ROUND(I144*H144,2)</f>
        <v>0</v>
      </c>
      <c r="BL144" s="17" t="s">
        <v>164</v>
      </c>
      <c r="BM144" s="149" t="s">
        <v>414</v>
      </c>
    </row>
    <row r="145" spans="1:65" s="2" customFormat="1" ht="16.5" customHeight="1" x14ac:dyDescent="0.2">
      <c r="A145" s="32"/>
      <c r="B145" s="137"/>
      <c r="C145" s="138" t="s">
        <v>356</v>
      </c>
      <c r="D145" s="138" t="s">
        <v>159</v>
      </c>
      <c r="E145" s="139" t="s">
        <v>2603</v>
      </c>
      <c r="F145" s="140" t="s">
        <v>2604</v>
      </c>
      <c r="G145" s="141" t="s">
        <v>2492</v>
      </c>
      <c r="H145" s="142">
        <v>16</v>
      </c>
      <c r="I145" s="143"/>
      <c r="J145" s="144">
        <f>ROUND(I145*H145,2)</f>
        <v>0</v>
      </c>
      <c r="K145" s="140" t="s">
        <v>3</v>
      </c>
      <c r="L145" s="33"/>
      <c r="M145" s="145" t="s">
        <v>3</v>
      </c>
      <c r="N145" s="146" t="s">
        <v>42</v>
      </c>
      <c r="O145" s="53"/>
      <c r="P145" s="147">
        <f>O145*H145</f>
        <v>0</v>
      </c>
      <c r="Q145" s="147">
        <v>0</v>
      </c>
      <c r="R145" s="147">
        <f>Q145*H145</f>
        <v>0</v>
      </c>
      <c r="S145" s="147">
        <v>0</v>
      </c>
      <c r="T145" s="148">
        <f>S145*H145</f>
        <v>0</v>
      </c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R145" s="149" t="s">
        <v>164</v>
      </c>
      <c r="AT145" s="149" t="s">
        <v>159</v>
      </c>
      <c r="AU145" s="149" t="s">
        <v>92</v>
      </c>
      <c r="AY145" s="17" t="s">
        <v>157</v>
      </c>
      <c r="BE145" s="150">
        <f>IF(N145="základní",J145,0)</f>
        <v>0</v>
      </c>
      <c r="BF145" s="150">
        <f>IF(N145="snížená",J145,0)</f>
        <v>0</v>
      </c>
      <c r="BG145" s="150">
        <f>IF(N145="zákl. přenesená",J145,0)</f>
        <v>0</v>
      </c>
      <c r="BH145" s="150">
        <f>IF(N145="sníž. přenesená",J145,0)</f>
        <v>0</v>
      </c>
      <c r="BI145" s="150">
        <f>IF(N145="nulová",J145,0)</f>
        <v>0</v>
      </c>
      <c r="BJ145" s="17" t="s">
        <v>92</v>
      </c>
      <c r="BK145" s="150">
        <f>ROUND(I145*H145,2)</f>
        <v>0</v>
      </c>
      <c r="BL145" s="17" t="s">
        <v>164</v>
      </c>
      <c r="BM145" s="149" t="s">
        <v>560</v>
      </c>
    </row>
    <row r="146" spans="1:65" s="12" customFormat="1" ht="25.9" customHeight="1" x14ac:dyDescent="0.2">
      <c r="B146" s="124"/>
      <c r="D146" s="125" t="s">
        <v>69</v>
      </c>
      <c r="E146" s="126" t="s">
        <v>2605</v>
      </c>
      <c r="F146" s="126" t="s">
        <v>2606</v>
      </c>
      <c r="I146" s="127"/>
      <c r="J146" s="128">
        <f>BK146</f>
        <v>0</v>
      </c>
      <c r="L146" s="124"/>
      <c r="M146" s="129"/>
      <c r="N146" s="130"/>
      <c r="O146" s="130"/>
      <c r="P146" s="131">
        <f>P147+SUM(P148:P153)+P156</f>
        <v>0</v>
      </c>
      <c r="Q146" s="130"/>
      <c r="R146" s="131">
        <f>R147+SUM(R148:R153)+R156</f>
        <v>0</v>
      </c>
      <c r="S146" s="130"/>
      <c r="T146" s="132">
        <f>T147+SUM(T148:T153)+T156</f>
        <v>0</v>
      </c>
      <c r="AR146" s="125" t="s">
        <v>78</v>
      </c>
      <c r="AT146" s="133" t="s">
        <v>69</v>
      </c>
      <c r="AU146" s="133" t="s">
        <v>70</v>
      </c>
      <c r="AY146" s="125" t="s">
        <v>157</v>
      </c>
      <c r="BK146" s="134">
        <f>BK147+SUM(BK148:BK153)+BK156</f>
        <v>0</v>
      </c>
    </row>
    <row r="147" spans="1:65" s="2" customFormat="1" ht="16.5" customHeight="1" x14ac:dyDescent="0.2">
      <c r="A147" s="32"/>
      <c r="B147" s="137"/>
      <c r="C147" s="138" t="s">
        <v>362</v>
      </c>
      <c r="D147" s="138" t="s">
        <v>159</v>
      </c>
      <c r="E147" s="139" t="s">
        <v>2607</v>
      </c>
      <c r="F147" s="140" t="s">
        <v>2608</v>
      </c>
      <c r="G147" s="141" t="s">
        <v>777</v>
      </c>
      <c r="H147" s="142">
        <v>6</v>
      </c>
      <c r="I147" s="143"/>
      <c r="J147" s="144">
        <f t="shared" ref="J147:J152" si="10">ROUND(I147*H147,2)</f>
        <v>0</v>
      </c>
      <c r="K147" s="140" t="s">
        <v>3</v>
      </c>
      <c r="L147" s="33"/>
      <c r="M147" s="145" t="s">
        <v>3</v>
      </c>
      <c r="N147" s="146" t="s">
        <v>42</v>
      </c>
      <c r="O147" s="53"/>
      <c r="P147" s="147">
        <f t="shared" ref="P147:P152" si="11">O147*H147</f>
        <v>0</v>
      </c>
      <c r="Q147" s="147">
        <v>0</v>
      </c>
      <c r="R147" s="147">
        <f t="shared" ref="R147:R152" si="12">Q147*H147</f>
        <v>0</v>
      </c>
      <c r="S147" s="147">
        <v>0</v>
      </c>
      <c r="T147" s="148">
        <f t="shared" ref="T147:T152" si="13">S147*H147</f>
        <v>0</v>
      </c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R147" s="149" t="s">
        <v>164</v>
      </c>
      <c r="AT147" s="149" t="s">
        <v>159</v>
      </c>
      <c r="AU147" s="149" t="s">
        <v>78</v>
      </c>
      <c r="AY147" s="17" t="s">
        <v>157</v>
      </c>
      <c r="BE147" s="150">
        <f t="shared" ref="BE147:BE152" si="14">IF(N147="základní",J147,0)</f>
        <v>0</v>
      </c>
      <c r="BF147" s="150">
        <f t="shared" ref="BF147:BF152" si="15">IF(N147="snížená",J147,0)</f>
        <v>0</v>
      </c>
      <c r="BG147" s="150">
        <f t="shared" ref="BG147:BG152" si="16">IF(N147="zákl. přenesená",J147,0)</f>
        <v>0</v>
      </c>
      <c r="BH147" s="150">
        <f t="shared" ref="BH147:BH152" si="17">IF(N147="sníž. přenesená",J147,0)</f>
        <v>0</v>
      </c>
      <c r="BI147" s="150">
        <f t="shared" ref="BI147:BI152" si="18">IF(N147="nulová",J147,0)</f>
        <v>0</v>
      </c>
      <c r="BJ147" s="17" t="s">
        <v>92</v>
      </c>
      <c r="BK147" s="150">
        <f t="shared" ref="BK147:BK152" si="19">ROUND(I147*H147,2)</f>
        <v>0</v>
      </c>
      <c r="BL147" s="17" t="s">
        <v>164</v>
      </c>
      <c r="BM147" s="149" t="s">
        <v>572</v>
      </c>
    </row>
    <row r="148" spans="1:65" s="2" customFormat="1" ht="16.5" customHeight="1" x14ac:dyDescent="0.2">
      <c r="A148" s="32"/>
      <c r="B148" s="137"/>
      <c r="C148" s="138" t="s">
        <v>368</v>
      </c>
      <c r="D148" s="138" t="s">
        <v>159</v>
      </c>
      <c r="E148" s="139" t="s">
        <v>2609</v>
      </c>
      <c r="F148" s="140" t="s">
        <v>2610</v>
      </c>
      <c r="G148" s="141" t="s">
        <v>777</v>
      </c>
      <c r="H148" s="142">
        <v>6</v>
      </c>
      <c r="I148" s="143"/>
      <c r="J148" s="144">
        <f t="shared" si="10"/>
        <v>0</v>
      </c>
      <c r="K148" s="140" t="s">
        <v>3</v>
      </c>
      <c r="L148" s="33"/>
      <c r="M148" s="145" t="s">
        <v>3</v>
      </c>
      <c r="N148" s="146" t="s">
        <v>42</v>
      </c>
      <c r="O148" s="53"/>
      <c r="P148" s="147">
        <f t="shared" si="11"/>
        <v>0</v>
      </c>
      <c r="Q148" s="147">
        <v>0</v>
      </c>
      <c r="R148" s="147">
        <f t="shared" si="12"/>
        <v>0</v>
      </c>
      <c r="S148" s="147">
        <v>0</v>
      </c>
      <c r="T148" s="148">
        <f t="shared" si="13"/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164</v>
      </c>
      <c r="AT148" s="149" t="s">
        <v>159</v>
      </c>
      <c r="AU148" s="149" t="s">
        <v>78</v>
      </c>
      <c r="AY148" s="17" t="s">
        <v>157</v>
      </c>
      <c r="BE148" s="150">
        <f t="shared" si="14"/>
        <v>0</v>
      </c>
      <c r="BF148" s="150">
        <f t="shared" si="15"/>
        <v>0</v>
      </c>
      <c r="BG148" s="150">
        <f t="shared" si="16"/>
        <v>0</v>
      </c>
      <c r="BH148" s="150">
        <f t="shared" si="17"/>
        <v>0</v>
      </c>
      <c r="BI148" s="150">
        <f t="shared" si="18"/>
        <v>0</v>
      </c>
      <c r="BJ148" s="17" t="s">
        <v>92</v>
      </c>
      <c r="BK148" s="150">
        <f t="shared" si="19"/>
        <v>0</v>
      </c>
      <c r="BL148" s="17" t="s">
        <v>164</v>
      </c>
      <c r="BM148" s="149" t="s">
        <v>583</v>
      </c>
    </row>
    <row r="149" spans="1:65" s="2" customFormat="1" ht="16.5" customHeight="1" x14ac:dyDescent="0.2">
      <c r="A149" s="32"/>
      <c r="B149" s="137"/>
      <c r="C149" s="138" t="s">
        <v>375</v>
      </c>
      <c r="D149" s="138" t="s">
        <v>159</v>
      </c>
      <c r="E149" s="139" t="s">
        <v>2611</v>
      </c>
      <c r="F149" s="140" t="s">
        <v>2612</v>
      </c>
      <c r="G149" s="141" t="s">
        <v>777</v>
      </c>
      <c r="H149" s="142">
        <v>60</v>
      </c>
      <c r="I149" s="143"/>
      <c r="J149" s="144">
        <f t="shared" si="10"/>
        <v>0</v>
      </c>
      <c r="K149" s="140" t="s">
        <v>3</v>
      </c>
      <c r="L149" s="33"/>
      <c r="M149" s="145" t="s">
        <v>3</v>
      </c>
      <c r="N149" s="146" t="s">
        <v>42</v>
      </c>
      <c r="O149" s="53"/>
      <c r="P149" s="147">
        <f t="shared" si="11"/>
        <v>0</v>
      </c>
      <c r="Q149" s="147">
        <v>0</v>
      </c>
      <c r="R149" s="147">
        <f t="shared" si="12"/>
        <v>0</v>
      </c>
      <c r="S149" s="147">
        <v>0</v>
      </c>
      <c r="T149" s="148">
        <f t="shared" si="13"/>
        <v>0</v>
      </c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R149" s="149" t="s">
        <v>164</v>
      </c>
      <c r="AT149" s="149" t="s">
        <v>159</v>
      </c>
      <c r="AU149" s="149" t="s">
        <v>78</v>
      </c>
      <c r="AY149" s="17" t="s">
        <v>157</v>
      </c>
      <c r="BE149" s="150">
        <f t="shared" si="14"/>
        <v>0</v>
      </c>
      <c r="BF149" s="150">
        <f t="shared" si="15"/>
        <v>0</v>
      </c>
      <c r="BG149" s="150">
        <f t="shared" si="16"/>
        <v>0</v>
      </c>
      <c r="BH149" s="150">
        <f t="shared" si="17"/>
        <v>0</v>
      </c>
      <c r="BI149" s="150">
        <f t="shared" si="18"/>
        <v>0</v>
      </c>
      <c r="BJ149" s="17" t="s">
        <v>92</v>
      </c>
      <c r="BK149" s="150">
        <f t="shared" si="19"/>
        <v>0</v>
      </c>
      <c r="BL149" s="17" t="s">
        <v>164</v>
      </c>
      <c r="BM149" s="149" t="s">
        <v>596</v>
      </c>
    </row>
    <row r="150" spans="1:65" s="2" customFormat="1" ht="21.75" customHeight="1" x14ac:dyDescent="0.2">
      <c r="A150" s="32"/>
      <c r="B150" s="137"/>
      <c r="C150" s="138" t="s">
        <v>382</v>
      </c>
      <c r="D150" s="138" t="s">
        <v>159</v>
      </c>
      <c r="E150" s="139" t="s">
        <v>2613</v>
      </c>
      <c r="F150" s="140" t="s">
        <v>2614</v>
      </c>
      <c r="G150" s="141" t="s">
        <v>777</v>
      </c>
      <c r="H150" s="142">
        <v>6</v>
      </c>
      <c r="I150" s="143"/>
      <c r="J150" s="144">
        <f t="shared" si="10"/>
        <v>0</v>
      </c>
      <c r="K150" s="140" t="s">
        <v>3</v>
      </c>
      <c r="L150" s="33"/>
      <c r="M150" s="145" t="s">
        <v>3</v>
      </c>
      <c r="N150" s="146" t="s">
        <v>42</v>
      </c>
      <c r="O150" s="53"/>
      <c r="P150" s="147">
        <f t="shared" si="11"/>
        <v>0</v>
      </c>
      <c r="Q150" s="147">
        <v>0</v>
      </c>
      <c r="R150" s="147">
        <f t="shared" si="12"/>
        <v>0</v>
      </c>
      <c r="S150" s="147">
        <v>0</v>
      </c>
      <c r="T150" s="148">
        <f t="shared" si="13"/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164</v>
      </c>
      <c r="AT150" s="149" t="s">
        <v>159</v>
      </c>
      <c r="AU150" s="149" t="s">
        <v>78</v>
      </c>
      <c r="AY150" s="17" t="s">
        <v>157</v>
      </c>
      <c r="BE150" s="150">
        <f t="shared" si="14"/>
        <v>0</v>
      </c>
      <c r="BF150" s="150">
        <f t="shared" si="15"/>
        <v>0</v>
      </c>
      <c r="BG150" s="150">
        <f t="shared" si="16"/>
        <v>0</v>
      </c>
      <c r="BH150" s="150">
        <f t="shared" si="17"/>
        <v>0</v>
      </c>
      <c r="BI150" s="150">
        <f t="shared" si="18"/>
        <v>0</v>
      </c>
      <c r="BJ150" s="17" t="s">
        <v>92</v>
      </c>
      <c r="BK150" s="150">
        <f t="shared" si="19"/>
        <v>0</v>
      </c>
      <c r="BL150" s="17" t="s">
        <v>164</v>
      </c>
      <c r="BM150" s="149" t="s">
        <v>607</v>
      </c>
    </row>
    <row r="151" spans="1:65" s="2" customFormat="1" ht="16.5" customHeight="1" x14ac:dyDescent="0.2">
      <c r="A151" s="32"/>
      <c r="B151" s="137"/>
      <c r="C151" s="138" t="s">
        <v>387</v>
      </c>
      <c r="D151" s="138" t="s">
        <v>159</v>
      </c>
      <c r="E151" s="139" t="s">
        <v>2615</v>
      </c>
      <c r="F151" s="140" t="s">
        <v>2616</v>
      </c>
      <c r="G151" s="141" t="s">
        <v>777</v>
      </c>
      <c r="H151" s="142">
        <v>2</v>
      </c>
      <c r="I151" s="143"/>
      <c r="J151" s="144">
        <f t="shared" si="10"/>
        <v>0</v>
      </c>
      <c r="K151" s="140" t="s">
        <v>3</v>
      </c>
      <c r="L151" s="33"/>
      <c r="M151" s="145" t="s">
        <v>3</v>
      </c>
      <c r="N151" s="146" t="s">
        <v>42</v>
      </c>
      <c r="O151" s="53"/>
      <c r="P151" s="147">
        <f t="shared" si="11"/>
        <v>0</v>
      </c>
      <c r="Q151" s="147">
        <v>0</v>
      </c>
      <c r="R151" s="147">
        <f t="shared" si="12"/>
        <v>0</v>
      </c>
      <c r="S151" s="147">
        <v>0</v>
      </c>
      <c r="T151" s="148">
        <f t="shared" si="13"/>
        <v>0</v>
      </c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R151" s="149" t="s">
        <v>164</v>
      </c>
      <c r="AT151" s="149" t="s">
        <v>159</v>
      </c>
      <c r="AU151" s="149" t="s">
        <v>78</v>
      </c>
      <c r="AY151" s="17" t="s">
        <v>157</v>
      </c>
      <c r="BE151" s="150">
        <f t="shared" si="14"/>
        <v>0</v>
      </c>
      <c r="BF151" s="150">
        <f t="shared" si="15"/>
        <v>0</v>
      </c>
      <c r="BG151" s="150">
        <f t="shared" si="16"/>
        <v>0</v>
      </c>
      <c r="BH151" s="150">
        <f t="shared" si="17"/>
        <v>0</v>
      </c>
      <c r="BI151" s="150">
        <f t="shared" si="18"/>
        <v>0</v>
      </c>
      <c r="BJ151" s="17" t="s">
        <v>92</v>
      </c>
      <c r="BK151" s="150">
        <f t="shared" si="19"/>
        <v>0</v>
      </c>
      <c r="BL151" s="17" t="s">
        <v>164</v>
      </c>
      <c r="BM151" s="149" t="s">
        <v>617</v>
      </c>
    </row>
    <row r="152" spans="1:65" s="2" customFormat="1" ht="16.5" customHeight="1" x14ac:dyDescent="0.2">
      <c r="A152" s="32"/>
      <c r="B152" s="137"/>
      <c r="C152" s="138" t="s">
        <v>392</v>
      </c>
      <c r="D152" s="138" t="s">
        <v>159</v>
      </c>
      <c r="E152" s="139" t="s">
        <v>2617</v>
      </c>
      <c r="F152" s="140" t="s">
        <v>2618</v>
      </c>
      <c r="G152" s="141" t="s">
        <v>777</v>
      </c>
      <c r="H152" s="142">
        <v>1</v>
      </c>
      <c r="I152" s="143"/>
      <c r="J152" s="144">
        <f t="shared" si="10"/>
        <v>0</v>
      </c>
      <c r="K152" s="140" t="s">
        <v>3</v>
      </c>
      <c r="L152" s="33"/>
      <c r="M152" s="145" t="s">
        <v>3</v>
      </c>
      <c r="N152" s="146" t="s">
        <v>42</v>
      </c>
      <c r="O152" s="53"/>
      <c r="P152" s="147">
        <f t="shared" si="11"/>
        <v>0</v>
      </c>
      <c r="Q152" s="147">
        <v>0</v>
      </c>
      <c r="R152" s="147">
        <f t="shared" si="12"/>
        <v>0</v>
      </c>
      <c r="S152" s="147">
        <v>0</v>
      </c>
      <c r="T152" s="148">
        <f t="shared" si="13"/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164</v>
      </c>
      <c r="AT152" s="149" t="s">
        <v>159</v>
      </c>
      <c r="AU152" s="149" t="s">
        <v>78</v>
      </c>
      <c r="AY152" s="17" t="s">
        <v>157</v>
      </c>
      <c r="BE152" s="150">
        <f t="shared" si="14"/>
        <v>0</v>
      </c>
      <c r="BF152" s="150">
        <f t="shared" si="15"/>
        <v>0</v>
      </c>
      <c r="BG152" s="150">
        <f t="shared" si="16"/>
        <v>0</v>
      </c>
      <c r="BH152" s="150">
        <f t="shared" si="17"/>
        <v>0</v>
      </c>
      <c r="BI152" s="150">
        <f t="shared" si="18"/>
        <v>0</v>
      </c>
      <c r="BJ152" s="17" t="s">
        <v>92</v>
      </c>
      <c r="BK152" s="150">
        <f t="shared" si="19"/>
        <v>0</v>
      </c>
      <c r="BL152" s="17" t="s">
        <v>164</v>
      </c>
      <c r="BM152" s="149" t="s">
        <v>629</v>
      </c>
    </row>
    <row r="153" spans="1:65" s="12" customFormat="1" ht="22.9" customHeight="1" x14ac:dyDescent="0.2">
      <c r="B153" s="124"/>
      <c r="D153" s="125" t="s">
        <v>69</v>
      </c>
      <c r="E153" s="135" t="s">
        <v>2567</v>
      </c>
      <c r="F153" s="135" t="s">
        <v>2568</v>
      </c>
      <c r="I153" s="127"/>
      <c r="J153" s="136">
        <f>BK153</f>
        <v>0</v>
      </c>
      <c r="L153" s="124"/>
      <c r="M153" s="129"/>
      <c r="N153" s="130"/>
      <c r="O153" s="130"/>
      <c r="P153" s="131">
        <f>SUM(P154:P155)</f>
        <v>0</v>
      </c>
      <c r="Q153" s="130"/>
      <c r="R153" s="131">
        <f>SUM(R154:R155)</f>
        <v>0</v>
      </c>
      <c r="S153" s="130"/>
      <c r="T153" s="132">
        <f>SUM(T154:T155)</f>
        <v>0</v>
      </c>
      <c r="AR153" s="125" t="s">
        <v>78</v>
      </c>
      <c r="AT153" s="133" t="s">
        <v>69</v>
      </c>
      <c r="AU153" s="133" t="s">
        <v>78</v>
      </c>
      <c r="AY153" s="125" t="s">
        <v>157</v>
      </c>
      <c r="BK153" s="134">
        <f>SUM(BK154:BK155)</f>
        <v>0</v>
      </c>
    </row>
    <row r="154" spans="1:65" s="2" customFormat="1" ht="16.5" customHeight="1" x14ac:dyDescent="0.2">
      <c r="A154" s="32"/>
      <c r="B154" s="137"/>
      <c r="C154" s="138" t="s">
        <v>397</v>
      </c>
      <c r="D154" s="138" t="s">
        <v>159</v>
      </c>
      <c r="E154" s="139" t="s">
        <v>2619</v>
      </c>
      <c r="F154" s="140" t="s">
        <v>2620</v>
      </c>
      <c r="G154" s="141" t="s">
        <v>231</v>
      </c>
      <c r="H154" s="142">
        <v>230</v>
      </c>
      <c r="I154" s="143"/>
      <c r="J154" s="144">
        <f>ROUND(I154*H154,2)</f>
        <v>0</v>
      </c>
      <c r="K154" s="140" t="s">
        <v>3</v>
      </c>
      <c r="L154" s="33"/>
      <c r="M154" s="145" t="s">
        <v>3</v>
      </c>
      <c r="N154" s="146" t="s">
        <v>42</v>
      </c>
      <c r="O154" s="53"/>
      <c r="P154" s="147">
        <f>O154*H154</f>
        <v>0</v>
      </c>
      <c r="Q154" s="147">
        <v>0</v>
      </c>
      <c r="R154" s="147">
        <f>Q154*H154</f>
        <v>0</v>
      </c>
      <c r="S154" s="147">
        <v>0</v>
      </c>
      <c r="T154" s="148">
        <f>S154*H154</f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164</v>
      </c>
      <c r="AT154" s="149" t="s">
        <v>159</v>
      </c>
      <c r="AU154" s="149" t="s">
        <v>92</v>
      </c>
      <c r="AY154" s="17" t="s">
        <v>157</v>
      </c>
      <c r="BE154" s="150">
        <f>IF(N154="základní",J154,0)</f>
        <v>0</v>
      </c>
      <c r="BF154" s="150">
        <f>IF(N154="snížená",J154,0)</f>
        <v>0</v>
      </c>
      <c r="BG154" s="150">
        <f>IF(N154="zákl. přenesená",J154,0)</f>
        <v>0</v>
      </c>
      <c r="BH154" s="150">
        <f>IF(N154="sníž. přenesená",J154,0)</f>
        <v>0</v>
      </c>
      <c r="BI154" s="150">
        <f>IF(N154="nulová",J154,0)</f>
        <v>0</v>
      </c>
      <c r="BJ154" s="17" t="s">
        <v>92</v>
      </c>
      <c r="BK154" s="150">
        <f>ROUND(I154*H154,2)</f>
        <v>0</v>
      </c>
      <c r="BL154" s="17" t="s">
        <v>164</v>
      </c>
      <c r="BM154" s="149" t="s">
        <v>639</v>
      </c>
    </row>
    <row r="155" spans="1:65" s="2" customFormat="1" ht="16.5" customHeight="1" x14ac:dyDescent="0.2">
      <c r="A155" s="32"/>
      <c r="B155" s="137"/>
      <c r="C155" s="138" t="s">
        <v>402</v>
      </c>
      <c r="D155" s="138" t="s">
        <v>159</v>
      </c>
      <c r="E155" s="139" t="s">
        <v>2621</v>
      </c>
      <c r="F155" s="140" t="s">
        <v>2622</v>
      </c>
      <c r="G155" s="141" t="s">
        <v>777</v>
      </c>
      <c r="H155" s="142">
        <v>6</v>
      </c>
      <c r="I155" s="143"/>
      <c r="J155" s="144">
        <f>ROUND(I155*H155,2)</f>
        <v>0</v>
      </c>
      <c r="K155" s="140" t="s">
        <v>3</v>
      </c>
      <c r="L155" s="33"/>
      <c r="M155" s="145" t="s">
        <v>3</v>
      </c>
      <c r="N155" s="146" t="s">
        <v>42</v>
      </c>
      <c r="O155" s="53"/>
      <c r="P155" s="147">
        <f>O155*H155</f>
        <v>0</v>
      </c>
      <c r="Q155" s="147">
        <v>0</v>
      </c>
      <c r="R155" s="147">
        <f>Q155*H155</f>
        <v>0</v>
      </c>
      <c r="S155" s="147">
        <v>0</v>
      </c>
      <c r="T155" s="148">
        <f>S155*H155</f>
        <v>0</v>
      </c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 t="s">
        <v>164</v>
      </c>
      <c r="AT155" s="149" t="s">
        <v>159</v>
      </c>
      <c r="AU155" s="149" t="s">
        <v>92</v>
      </c>
      <c r="AY155" s="17" t="s">
        <v>157</v>
      </c>
      <c r="BE155" s="150">
        <f>IF(N155="základní",J155,0)</f>
        <v>0</v>
      </c>
      <c r="BF155" s="150">
        <f>IF(N155="snížená",J155,0)</f>
        <v>0</v>
      </c>
      <c r="BG155" s="150">
        <f>IF(N155="zákl. přenesená",J155,0)</f>
        <v>0</v>
      </c>
      <c r="BH155" s="150">
        <f>IF(N155="sníž. přenesená",J155,0)</f>
        <v>0</v>
      </c>
      <c r="BI155" s="150">
        <f>IF(N155="nulová",J155,0)</f>
        <v>0</v>
      </c>
      <c r="BJ155" s="17" t="s">
        <v>92</v>
      </c>
      <c r="BK155" s="150">
        <f>ROUND(I155*H155,2)</f>
        <v>0</v>
      </c>
      <c r="BL155" s="17" t="s">
        <v>164</v>
      </c>
      <c r="BM155" s="149" t="s">
        <v>650</v>
      </c>
    </row>
    <row r="156" spans="1:65" s="12" customFormat="1" ht="22.9" customHeight="1" x14ac:dyDescent="0.2">
      <c r="B156" s="124"/>
      <c r="D156" s="125" t="s">
        <v>69</v>
      </c>
      <c r="E156" s="135" t="s">
        <v>2623</v>
      </c>
      <c r="F156" s="135" t="s">
        <v>2624</v>
      </c>
      <c r="I156" s="127"/>
      <c r="J156" s="136">
        <f>BK156</f>
        <v>0</v>
      </c>
      <c r="L156" s="124"/>
      <c r="M156" s="129"/>
      <c r="N156" s="130"/>
      <c r="O156" s="130"/>
      <c r="P156" s="131">
        <f>SUM(P157:P158)</f>
        <v>0</v>
      </c>
      <c r="Q156" s="130"/>
      <c r="R156" s="131">
        <f>SUM(R157:R158)</f>
        <v>0</v>
      </c>
      <c r="S156" s="130"/>
      <c r="T156" s="132">
        <f>SUM(T157:T158)</f>
        <v>0</v>
      </c>
      <c r="AR156" s="125" t="s">
        <v>78</v>
      </c>
      <c r="AT156" s="133" t="s">
        <v>69</v>
      </c>
      <c r="AU156" s="133" t="s">
        <v>78</v>
      </c>
      <c r="AY156" s="125" t="s">
        <v>157</v>
      </c>
      <c r="BK156" s="134">
        <f>SUM(BK157:BK158)</f>
        <v>0</v>
      </c>
    </row>
    <row r="157" spans="1:65" s="2" customFormat="1" ht="16.5" customHeight="1" x14ac:dyDescent="0.2">
      <c r="A157" s="32"/>
      <c r="B157" s="137"/>
      <c r="C157" s="138" t="s">
        <v>408</v>
      </c>
      <c r="D157" s="138" t="s">
        <v>159</v>
      </c>
      <c r="E157" s="139" t="s">
        <v>2625</v>
      </c>
      <c r="F157" s="140" t="s">
        <v>2626</v>
      </c>
      <c r="G157" s="141" t="s">
        <v>2492</v>
      </c>
      <c r="H157" s="142">
        <v>12</v>
      </c>
      <c r="I157" s="143"/>
      <c r="J157" s="144">
        <f>ROUND(I157*H157,2)</f>
        <v>0</v>
      </c>
      <c r="K157" s="140" t="s">
        <v>3</v>
      </c>
      <c r="L157" s="33"/>
      <c r="M157" s="145" t="s">
        <v>3</v>
      </c>
      <c r="N157" s="146" t="s">
        <v>42</v>
      </c>
      <c r="O157" s="53"/>
      <c r="P157" s="147">
        <f>O157*H157</f>
        <v>0</v>
      </c>
      <c r="Q157" s="147">
        <v>0</v>
      </c>
      <c r="R157" s="147">
        <f>Q157*H157</f>
        <v>0</v>
      </c>
      <c r="S157" s="147">
        <v>0</v>
      </c>
      <c r="T157" s="148">
        <f>S157*H157</f>
        <v>0</v>
      </c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R157" s="149" t="s">
        <v>164</v>
      </c>
      <c r="AT157" s="149" t="s">
        <v>159</v>
      </c>
      <c r="AU157" s="149" t="s">
        <v>92</v>
      </c>
      <c r="AY157" s="17" t="s">
        <v>157</v>
      </c>
      <c r="BE157" s="150">
        <f>IF(N157="základní",J157,0)</f>
        <v>0</v>
      </c>
      <c r="BF157" s="150">
        <f>IF(N157="snížená",J157,0)</f>
        <v>0</v>
      </c>
      <c r="BG157" s="150">
        <f>IF(N157="zákl. přenesená",J157,0)</f>
        <v>0</v>
      </c>
      <c r="BH157" s="150">
        <f>IF(N157="sníž. přenesená",J157,0)</f>
        <v>0</v>
      </c>
      <c r="BI157" s="150">
        <f>IF(N157="nulová",J157,0)</f>
        <v>0</v>
      </c>
      <c r="BJ157" s="17" t="s">
        <v>92</v>
      </c>
      <c r="BK157" s="150">
        <f>ROUND(I157*H157,2)</f>
        <v>0</v>
      </c>
      <c r="BL157" s="17" t="s">
        <v>164</v>
      </c>
      <c r="BM157" s="149" t="s">
        <v>670</v>
      </c>
    </row>
    <row r="158" spans="1:65" s="2" customFormat="1" ht="16.5" customHeight="1" x14ac:dyDescent="0.2">
      <c r="A158" s="32"/>
      <c r="B158" s="137"/>
      <c r="C158" s="138" t="s">
        <v>415</v>
      </c>
      <c r="D158" s="138" t="s">
        <v>159</v>
      </c>
      <c r="E158" s="139" t="s">
        <v>2627</v>
      </c>
      <c r="F158" s="140" t="s">
        <v>2628</v>
      </c>
      <c r="G158" s="141" t="s">
        <v>777</v>
      </c>
      <c r="H158" s="142">
        <v>6</v>
      </c>
      <c r="I158" s="143"/>
      <c r="J158" s="144">
        <f>ROUND(I158*H158,2)</f>
        <v>0</v>
      </c>
      <c r="K158" s="140" t="s">
        <v>3</v>
      </c>
      <c r="L158" s="33"/>
      <c r="M158" s="145" t="s">
        <v>3</v>
      </c>
      <c r="N158" s="146" t="s">
        <v>42</v>
      </c>
      <c r="O158" s="53"/>
      <c r="P158" s="147">
        <f>O158*H158</f>
        <v>0</v>
      </c>
      <c r="Q158" s="147">
        <v>0</v>
      </c>
      <c r="R158" s="147">
        <f>Q158*H158</f>
        <v>0</v>
      </c>
      <c r="S158" s="147">
        <v>0</v>
      </c>
      <c r="T158" s="148">
        <f>S158*H158</f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164</v>
      </c>
      <c r="AT158" s="149" t="s">
        <v>159</v>
      </c>
      <c r="AU158" s="149" t="s">
        <v>92</v>
      </c>
      <c r="AY158" s="17" t="s">
        <v>157</v>
      </c>
      <c r="BE158" s="150">
        <f>IF(N158="základní",J158,0)</f>
        <v>0</v>
      </c>
      <c r="BF158" s="150">
        <f>IF(N158="snížená",J158,0)</f>
        <v>0</v>
      </c>
      <c r="BG158" s="150">
        <f>IF(N158="zákl. přenesená",J158,0)</f>
        <v>0</v>
      </c>
      <c r="BH158" s="150">
        <f>IF(N158="sníž. přenesená",J158,0)</f>
        <v>0</v>
      </c>
      <c r="BI158" s="150">
        <f>IF(N158="nulová",J158,0)</f>
        <v>0</v>
      </c>
      <c r="BJ158" s="17" t="s">
        <v>92</v>
      </c>
      <c r="BK158" s="150">
        <f>ROUND(I158*H158,2)</f>
        <v>0</v>
      </c>
      <c r="BL158" s="17" t="s">
        <v>164</v>
      </c>
      <c r="BM158" s="149" t="s">
        <v>686</v>
      </c>
    </row>
    <row r="159" spans="1:65" s="12" customFormat="1" ht="25.9" customHeight="1" x14ac:dyDescent="0.2">
      <c r="B159" s="124"/>
      <c r="D159" s="125" t="s">
        <v>69</v>
      </c>
      <c r="E159" s="126" t="s">
        <v>2629</v>
      </c>
      <c r="F159" s="126" t="s">
        <v>2630</v>
      </c>
      <c r="I159" s="127"/>
      <c r="J159" s="128">
        <f>BK159</f>
        <v>0</v>
      </c>
      <c r="L159" s="124"/>
      <c r="M159" s="129"/>
      <c r="N159" s="130"/>
      <c r="O159" s="130"/>
      <c r="P159" s="131">
        <f>SUM(P160:P162)</f>
        <v>0</v>
      </c>
      <c r="Q159" s="130"/>
      <c r="R159" s="131">
        <f>SUM(R160:R162)</f>
        <v>0</v>
      </c>
      <c r="S159" s="130"/>
      <c r="T159" s="132">
        <f>SUM(T160:T162)</f>
        <v>0</v>
      </c>
      <c r="AR159" s="125" t="s">
        <v>78</v>
      </c>
      <c r="AT159" s="133" t="s">
        <v>69</v>
      </c>
      <c r="AU159" s="133" t="s">
        <v>70</v>
      </c>
      <c r="AY159" s="125" t="s">
        <v>157</v>
      </c>
      <c r="BK159" s="134">
        <f>SUM(BK160:BK162)</f>
        <v>0</v>
      </c>
    </row>
    <row r="160" spans="1:65" s="2" customFormat="1" ht="16.5" customHeight="1" x14ac:dyDescent="0.2">
      <c r="A160" s="32"/>
      <c r="B160" s="137"/>
      <c r="C160" s="138" t="s">
        <v>420</v>
      </c>
      <c r="D160" s="138" t="s">
        <v>159</v>
      </c>
      <c r="E160" s="139" t="s">
        <v>2631</v>
      </c>
      <c r="F160" s="140" t="s">
        <v>2632</v>
      </c>
      <c r="G160" s="141" t="s">
        <v>777</v>
      </c>
      <c r="H160" s="142">
        <v>1</v>
      </c>
      <c r="I160" s="143"/>
      <c r="J160" s="144">
        <f>ROUND(I160*H160,2)</f>
        <v>0</v>
      </c>
      <c r="K160" s="140" t="s">
        <v>3</v>
      </c>
      <c r="L160" s="33"/>
      <c r="M160" s="145" t="s">
        <v>3</v>
      </c>
      <c r="N160" s="146" t="s">
        <v>42</v>
      </c>
      <c r="O160" s="53"/>
      <c r="P160" s="147">
        <f>O160*H160</f>
        <v>0</v>
      </c>
      <c r="Q160" s="147">
        <v>0</v>
      </c>
      <c r="R160" s="147">
        <f>Q160*H160</f>
        <v>0</v>
      </c>
      <c r="S160" s="147">
        <v>0</v>
      </c>
      <c r="T160" s="148">
        <f>S160*H160</f>
        <v>0</v>
      </c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R160" s="149" t="s">
        <v>164</v>
      </c>
      <c r="AT160" s="149" t="s">
        <v>159</v>
      </c>
      <c r="AU160" s="149" t="s">
        <v>78</v>
      </c>
      <c r="AY160" s="17" t="s">
        <v>157</v>
      </c>
      <c r="BE160" s="150">
        <f>IF(N160="základní",J160,0)</f>
        <v>0</v>
      </c>
      <c r="BF160" s="150">
        <f>IF(N160="snížená",J160,0)</f>
        <v>0</v>
      </c>
      <c r="BG160" s="150">
        <f>IF(N160="zákl. přenesená",J160,0)</f>
        <v>0</v>
      </c>
      <c r="BH160" s="150">
        <f>IF(N160="sníž. přenesená",J160,0)</f>
        <v>0</v>
      </c>
      <c r="BI160" s="150">
        <f>IF(N160="nulová",J160,0)</f>
        <v>0</v>
      </c>
      <c r="BJ160" s="17" t="s">
        <v>92</v>
      </c>
      <c r="BK160" s="150">
        <f>ROUND(I160*H160,2)</f>
        <v>0</v>
      </c>
      <c r="BL160" s="17" t="s">
        <v>164</v>
      </c>
      <c r="BM160" s="149" t="s">
        <v>697</v>
      </c>
    </row>
    <row r="161" spans="1:65" s="2" customFormat="1" ht="24.2" customHeight="1" x14ac:dyDescent="0.2">
      <c r="A161" s="32"/>
      <c r="B161" s="137"/>
      <c r="C161" s="138" t="s">
        <v>425</v>
      </c>
      <c r="D161" s="138" t="s">
        <v>159</v>
      </c>
      <c r="E161" s="139" t="s">
        <v>2633</v>
      </c>
      <c r="F161" s="140" t="s">
        <v>2634</v>
      </c>
      <c r="G161" s="141" t="s">
        <v>777</v>
      </c>
      <c r="H161" s="142">
        <v>1</v>
      </c>
      <c r="I161" s="143"/>
      <c r="J161" s="144">
        <f>ROUND(I161*H161,2)</f>
        <v>0</v>
      </c>
      <c r="K161" s="140" t="s">
        <v>3</v>
      </c>
      <c r="L161" s="33"/>
      <c r="M161" s="145" t="s">
        <v>3</v>
      </c>
      <c r="N161" s="146" t="s">
        <v>42</v>
      </c>
      <c r="O161" s="53"/>
      <c r="P161" s="147">
        <f>O161*H161</f>
        <v>0</v>
      </c>
      <c r="Q161" s="147">
        <v>0</v>
      </c>
      <c r="R161" s="147">
        <f>Q161*H161</f>
        <v>0</v>
      </c>
      <c r="S161" s="147">
        <v>0</v>
      </c>
      <c r="T161" s="148">
        <f>S161*H161</f>
        <v>0</v>
      </c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R161" s="149" t="s">
        <v>164</v>
      </c>
      <c r="AT161" s="149" t="s">
        <v>159</v>
      </c>
      <c r="AU161" s="149" t="s">
        <v>78</v>
      </c>
      <c r="AY161" s="17" t="s">
        <v>157</v>
      </c>
      <c r="BE161" s="150">
        <f>IF(N161="základní",J161,0)</f>
        <v>0</v>
      </c>
      <c r="BF161" s="150">
        <f>IF(N161="snížená",J161,0)</f>
        <v>0</v>
      </c>
      <c r="BG161" s="150">
        <f>IF(N161="zákl. přenesená",J161,0)</f>
        <v>0</v>
      </c>
      <c r="BH161" s="150">
        <f>IF(N161="sníž. přenesená",J161,0)</f>
        <v>0</v>
      </c>
      <c r="BI161" s="150">
        <f>IF(N161="nulová",J161,0)</f>
        <v>0</v>
      </c>
      <c r="BJ161" s="17" t="s">
        <v>92</v>
      </c>
      <c r="BK161" s="150">
        <f>ROUND(I161*H161,2)</f>
        <v>0</v>
      </c>
      <c r="BL161" s="17" t="s">
        <v>164</v>
      </c>
      <c r="BM161" s="149" t="s">
        <v>707</v>
      </c>
    </row>
    <row r="162" spans="1:65" s="2" customFormat="1" ht="16.5" customHeight="1" x14ac:dyDescent="0.2">
      <c r="A162" s="32"/>
      <c r="B162" s="137"/>
      <c r="C162" s="138" t="s">
        <v>436</v>
      </c>
      <c r="D162" s="138" t="s">
        <v>159</v>
      </c>
      <c r="E162" s="139" t="s">
        <v>2635</v>
      </c>
      <c r="F162" s="140" t="s">
        <v>2636</v>
      </c>
      <c r="G162" s="141" t="s">
        <v>2637</v>
      </c>
      <c r="H162" s="142">
        <v>1</v>
      </c>
      <c r="I162" s="143"/>
      <c r="J162" s="144">
        <f>ROUND(I162*H162,2)</f>
        <v>0</v>
      </c>
      <c r="K162" s="140" t="s">
        <v>3</v>
      </c>
      <c r="L162" s="33"/>
      <c r="M162" s="145" t="s">
        <v>3</v>
      </c>
      <c r="N162" s="146" t="s">
        <v>42</v>
      </c>
      <c r="O162" s="53"/>
      <c r="P162" s="147">
        <f>O162*H162</f>
        <v>0</v>
      </c>
      <c r="Q162" s="147">
        <v>0</v>
      </c>
      <c r="R162" s="147">
        <f>Q162*H162</f>
        <v>0</v>
      </c>
      <c r="S162" s="147">
        <v>0</v>
      </c>
      <c r="T162" s="148">
        <f>S162*H162</f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164</v>
      </c>
      <c r="AT162" s="149" t="s">
        <v>159</v>
      </c>
      <c r="AU162" s="149" t="s">
        <v>78</v>
      </c>
      <c r="AY162" s="17" t="s">
        <v>157</v>
      </c>
      <c r="BE162" s="150">
        <f>IF(N162="základní",J162,0)</f>
        <v>0</v>
      </c>
      <c r="BF162" s="150">
        <f>IF(N162="snížená",J162,0)</f>
        <v>0</v>
      </c>
      <c r="BG162" s="150">
        <f>IF(N162="zákl. přenesená",J162,0)</f>
        <v>0</v>
      </c>
      <c r="BH162" s="150">
        <f>IF(N162="sníž. přenesená",J162,0)</f>
        <v>0</v>
      </c>
      <c r="BI162" s="150">
        <f>IF(N162="nulová",J162,0)</f>
        <v>0</v>
      </c>
      <c r="BJ162" s="17" t="s">
        <v>92</v>
      </c>
      <c r="BK162" s="150">
        <f>ROUND(I162*H162,2)</f>
        <v>0</v>
      </c>
      <c r="BL162" s="17" t="s">
        <v>164</v>
      </c>
      <c r="BM162" s="149" t="s">
        <v>722</v>
      </c>
    </row>
    <row r="163" spans="1:65" s="12" customFormat="1" ht="25.9" customHeight="1" x14ac:dyDescent="0.2">
      <c r="B163" s="124"/>
      <c r="D163" s="125" t="s">
        <v>69</v>
      </c>
      <c r="E163" s="126" t="s">
        <v>2638</v>
      </c>
      <c r="F163" s="126" t="s">
        <v>2639</v>
      </c>
      <c r="I163" s="127"/>
      <c r="J163" s="128">
        <f>BK163</f>
        <v>0</v>
      </c>
      <c r="L163" s="124"/>
      <c r="M163" s="129"/>
      <c r="N163" s="130"/>
      <c r="O163" s="130"/>
      <c r="P163" s="131">
        <f>P164+P167+P171+P176</f>
        <v>0</v>
      </c>
      <c r="Q163" s="130"/>
      <c r="R163" s="131">
        <f>R164+R167+R171+R176</f>
        <v>0</v>
      </c>
      <c r="S163" s="130"/>
      <c r="T163" s="132">
        <f>T164+T167+T171+T176</f>
        <v>0</v>
      </c>
      <c r="AR163" s="125" t="s">
        <v>78</v>
      </c>
      <c r="AT163" s="133" t="s">
        <v>69</v>
      </c>
      <c r="AU163" s="133" t="s">
        <v>70</v>
      </c>
      <c r="AY163" s="125" t="s">
        <v>157</v>
      </c>
      <c r="BK163" s="134">
        <f>BK164+BK167+BK171+BK176</f>
        <v>0</v>
      </c>
    </row>
    <row r="164" spans="1:65" s="12" customFormat="1" ht="22.9" customHeight="1" x14ac:dyDescent="0.2">
      <c r="B164" s="124"/>
      <c r="D164" s="125" t="s">
        <v>69</v>
      </c>
      <c r="E164" s="135" t="s">
        <v>2640</v>
      </c>
      <c r="F164" s="135" t="s">
        <v>2641</v>
      </c>
      <c r="I164" s="127"/>
      <c r="J164" s="136">
        <f>BK164</f>
        <v>0</v>
      </c>
      <c r="L164" s="124"/>
      <c r="M164" s="129"/>
      <c r="N164" s="130"/>
      <c r="O164" s="130"/>
      <c r="P164" s="131">
        <f>SUM(P165:P166)</f>
        <v>0</v>
      </c>
      <c r="Q164" s="130"/>
      <c r="R164" s="131">
        <f>SUM(R165:R166)</f>
        <v>0</v>
      </c>
      <c r="S164" s="130"/>
      <c r="T164" s="132">
        <f>SUM(T165:T166)</f>
        <v>0</v>
      </c>
      <c r="AR164" s="125" t="s">
        <v>78</v>
      </c>
      <c r="AT164" s="133" t="s">
        <v>69</v>
      </c>
      <c r="AU164" s="133" t="s">
        <v>78</v>
      </c>
      <c r="AY164" s="125" t="s">
        <v>157</v>
      </c>
      <c r="BK164" s="134">
        <f>SUM(BK165:BK166)</f>
        <v>0</v>
      </c>
    </row>
    <row r="165" spans="1:65" s="2" customFormat="1" ht="16.5" customHeight="1" x14ac:dyDescent="0.2">
      <c r="A165" s="32"/>
      <c r="B165" s="137"/>
      <c r="C165" s="138" t="s">
        <v>444</v>
      </c>
      <c r="D165" s="138" t="s">
        <v>159</v>
      </c>
      <c r="E165" s="139" t="s">
        <v>2642</v>
      </c>
      <c r="F165" s="140" t="s">
        <v>2643</v>
      </c>
      <c r="G165" s="141" t="s">
        <v>777</v>
      </c>
      <c r="H165" s="142">
        <v>2</v>
      </c>
      <c r="I165" s="143"/>
      <c r="J165" s="144">
        <f>ROUND(I165*H165,2)</f>
        <v>0</v>
      </c>
      <c r="K165" s="140" t="s">
        <v>3</v>
      </c>
      <c r="L165" s="33"/>
      <c r="M165" s="145" t="s">
        <v>3</v>
      </c>
      <c r="N165" s="146" t="s">
        <v>42</v>
      </c>
      <c r="O165" s="53"/>
      <c r="P165" s="147">
        <f>O165*H165</f>
        <v>0</v>
      </c>
      <c r="Q165" s="147">
        <v>0</v>
      </c>
      <c r="R165" s="147">
        <f>Q165*H165</f>
        <v>0</v>
      </c>
      <c r="S165" s="147">
        <v>0</v>
      </c>
      <c r="T165" s="148">
        <f>S165*H165</f>
        <v>0</v>
      </c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R165" s="149" t="s">
        <v>164</v>
      </c>
      <c r="AT165" s="149" t="s">
        <v>159</v>
      </c>
      <c r="AU165" s="149" t="s">
        <v>92</v>
      </c>
      <c r="AY165" s="17" t="s">
        <v>157</v>
      </c>
      <c r="BE165" s="150">
        <f>IF(N165="základní",J165,0)</f>
        <v>0</v>
      </c>
      <c r="BF165" s="150">
        <f>IF(N165="snížená",J165,0)</f>
        <v>0</v>
      </c>
      <c r="BG165" s="150">
        <f>IF(N165="zákl. přenesená",J165,0)</f>
        <v>0</v>
      </c>
      <c r="BH165" s="150">
        <f>IF(N165="sníž. přenesená",J165,0)</f>
        <v>0</v>
      </c>
      <c r="BI165" s="150">
        <f>IF(N165="nulová",J165,0)</f>
        <v>0</v>
      </c>
      <c r="BJ165" s="17" t="s">
        <v>92</v>
      </c>
      <c r="BK165" s="150">
        <f>ROUND(I165*H165,2)</f>
        <v>0</v>
      </c>
      <c r="BL165" s="17" t="s">
        <v>164</v>
      </c>
      <c r="BM165" s="149" t="s">
        <v>737</v>
      </c>
    </row>
    <row r="166" spans="1:65" s="2" customFormat="1" ht="16.5" customHeight="1" x14ac:dyDescent="0.2">
      <c r="A166" s="32"/>
      <c r="B166" s="137"/>
      <c r="C166" s="138" t="s">
        <v>453</v>
      </c>
      <c r="D166" s="138" t="s">
        <v>159</v>
      </c>
      <c r="E166" s="139" t="s">
        <v>2644</v>
      </c>
      <c r="F166" s="140" t="s">
        <v>2645</v>
      </c>
      <c r="G166" s="141" t="s">
        <v>777</v>
      </c>
      <c r="H166" s="142">
        <v>1</v>
      </c>
      <c r="I166" s="143"/>
      <c r="J166" s="144">
        <f>ROUND(I166*H166,2)</f>
        <v>0</v>
      </c>
      <c r="K166" s="140" t="s">
        <v>3</v>
      </c>
      <c r="L166" s="33"/>
      <c r="M166" s="145" t="s">
        <v>3</v>
      </c>
      <c r="N166" s="146" t="s">
        <v>42</v>
      </c>
      <c r="O166" s="53"/>
      <c r="P166" s="147">
        <f>O166*H166</f>
        <v>0</v>
      </c>
      <c r="Q166" s="147">
        <v>0</v>
      </c>
      <c r="R166" s="147">
        <f>Q166*H166</f>
        <v>0</v>
      </c>
      <c r="S166" s="147">
        <v>0</v>
      </c>
      <c r="T166" s="148">
        <f>S166*H166</f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164</v>
      </c>
      <c r="AT166" s="149" t="s">
        <v>159</v>
      </c>
      <c r="AU166" s="149" t="s">
        <v>92</v>
      </c>
      <c r="AY166" s="17" t="s">
        <v>157</v>
      </c>
      <c r="BE166" s="150">
        <f>IF(N166="základní",J166,0)</f>
        <v>0</v>
      </c>
      <c r="BF166" s="150">
        <f>IF(N166="snížená",J166,0)</f>
        <v>0</v>
      </c>
      <c r="BG166" s="150">
        <f>IF(N166="zákl. přenesená",J166,0)</f>
        <v>0</v>
      </c>
      <c r="BH166" s="150">
        <f>IF(N166="sníž. přenesená",J166,0)</f>
        <v>0</v>
      </c>
      <c r="BI166" s="150">
        <f>IF(N166="nulová",J166,0)</f>
        <v>0</v>
      </c>
      <c r="BJ166" s="17" t="s">
        <v>92</v>
      </c>
      <c r="BK166" s="150">
        <f>ROUND(I166*H166,2)</f>
        <v>0</v>
      </c>
      <c r="BL166" s="17" t="s">
        <v>164</v>
      </c>
      <c r="BM166" s="149" t="s">
        <v>757</v>
      </c>
    </row>
    <row r="167" spans="1:65" s="12" customFormat="1" ht="22.9" customHeight="1" x14ac:dyDescent="0.2">
      <c r="B167" s="124"/>
      <c r="D167" s="125" t="s">
        <v>69</v>
      </c>
      <c r="E167" s="135" t="s">
        <v>2646</v>
      </c>
      <c r="F167" s="135" t="s">
        <v>2647</v>
      </c>
      <c r="I167" s="127"/>
      <c r="J167" s="136">
        <f>BK167</f>
        <v>0</v>
      </c>
      <c r="L167" s="124"/>
      <c r="M167" s="129"/>
      <c r="N167" s="130"/>
      <c r="O167" s="130"/>
      <c r="P167" s="131">
        <f>SUM(P168:P170)</f>
        <v>0</v>
      </c>
      <c r="Q167" s="130"/>
      <c r="R167" s="131">
        <f>SUM(R168:R170)</f>
        <v>0</v>
      </c>
      <c r="S167" s="130"/>
      <c r="T167" s="132">
        <f>SUM(T168:T170)</f>
        <v>0</v>
      </c>
      <c r="AR167" s="125" t="s">
        <v>78</v>
      </c>
      <c r="AT167" s="133" t="s">
        <v>69</v>
      </c>
      <c r="AU167" s="133" t="s">
        <v>78</v>
      </c>
      <c r="AY167" s="125" t="s">
        <v>157</v>
      </c>
      <c r="BK167" s="134">
        <f>SUM(BK168:BK170)</f>
        <v>0</v>
      </c>
    </row>
    <row r="168" spans="1:65" s="2" customFormat="1" ht="16.5" customHeight="1" x14ac:dyDescent="0.2">
      <c r="A168" s="32"/>
      <c r="B168" s="137"/>
      <c r="C168" s="138" t="s">
        <v>465</v>
      </c>
      <c r="D168" s="138" t="s">
        <v>159</v>
      </c>
      <c r="E168" s="139" t="s">
        <v>2648</v>
      </c>
      <c r="F168" s="140" t="s">
        <v>2649</v>
      </c>
      <c r="G168" s="141" t="s">
        <v>777</v>
      </c>
      <c r="H168" s="142">
        <v>60</v>
      </c>
      <c r="I168" s="143"/>
      <c r="J168" s="144">
        <f>ROUND(I168*H168,2)</f>
        <v>0</v>
      </c>
      <c r="K168" s="140" t="s">
        <v>3</v>
      </c>
      <c r="L168" s="33"/>
      <c r="M168" s="145" t="s">
        <v>3</v>
      </c>
      <c r="N168" s="146" t="s">
        <v>42</v>
      </c>
      <c r="O168" s="53"/>
      <c r="P168" s="147">
        <f>O168*H168</f>
        <v>0</v>
      </c>
      <c r="Q168" s="147">
        <v>0</v>
      </c>
      <c r="R168" s="147">
        <f>Q168*H168</f>
        <v>0</v>
      </c>
      <c r="S168" s="147">
        <v>0</v>
      </c>
      <c r="T168" s="148">
        <f>S168*H168</f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164</v>
      </c>
      <c r="AT168" s="149" t="s">
        <v>159</v>
      </c>
      <c r="AU168" s="149" t="s">
        <v>92</v>
      </c>
      <c r="AY168" s="17" t="s">
        <v>157</v>
      </c>
      <c r="BE168" s="150">
        <f>IF(N168="základní",J168,0)</f>
        <v>0</v>
      </c>
      <c r="BF168" s="150">
        <f>IF(N168="snížená",J168,0)</f>
        <v>0</v>
      </c>
      <c r="BG168" s="150">
        <f>IF(N168="zákl. přenesená",J168,0)</f>
        <v>0</v>
      </c>
      <c r="BH168" s="150">
        <f>IF(N168="sníž. přenesená",J168,0)</f>
        <v>0</v>
      </c>
      <c r="BI168" s="150">
        <f>IF(N168="nulová",J168,0)</f>
        <v>0</v>
      </c>
      <c r="BJ168" s="17" t="s">
        <v>92</v>
      </c>
      <c r="BK168" s="150">
        <f>ROUND(I168*H168,2)</f>
        <v>0</v>
      </c>
      <c r="BL168" s="17" t="s">
        <v>164</v>
      </c>
      <c r="BM168" s="149" t="s">
        <v>768</v>
      </c>
    </row>
    <row r="169" spans="1:65" s="2" customFormat="1" ht="16.5" customHeight="1" x14ac:dyDescent="0.2">
      <c r="A169" s="32"/>
      <c r="B169" s="137"/>
      <c r="C169" s="138" t="s">
        <v>471</v>
      </c>
      <c r="D169" s="138" t="s">
        <v>159</v>
      </c>
      <c r="E169" s="139" t="s">
        <v>2650</v>
      </c>
      <c r="F169" s="140" t="s">
        <v>2651</v>
      </c>
      <c r="G169" s="141" t="s">
        <v>777</v>
      </c>
      <c r="H169" s="142">
        <v>8</v>
      </c>
      <c r="I169" s="143"/>
      <c r="J169" s="144">
        <f>ROUND(I169*H169,2)</f>
        <v>0</v>
      </c>
      <c r="K169" s="140" t="s">
        <v>3</v>
      </c>
      <c r="L169" s="33"/>
      <c r="M169" s="145" t="s">
        <v>3</v>
      </c>
      <c r="N169" s="146" t="s">
        <v>42</v>
      </c>
      <c r="O169" s="53"/>
      <c r="P169" s="147">
        <f>O169*H169</f>
        <v>0</v>
      </c>
      <c r="Q169" s="147">
        <v>0</v>
      </c>
      <c r="R169" s="147">
        <f>Q169*H169</f>
        <v>0</v>
      </c>
      <c r="S169" s="147">
        <v>0</v>
      </c>
      <c r="T169" s="148">
        <f>S169*H169</f>
        <v>0</v>
      </c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R169" s="149" t="s">
        <v>164</v>
      </c>
      <c r="AT169" s="149" t="s">
        <v>159</v>
      </c>
      <c r="AU169" s="149" t="s">
        <v>92</v>
      </c>
      <c r="AY169" s="17" t="s">
        <v>157</v>
      </c>
      <c r="BE169" s="150">
        <f>IF(N169="základní",J169,0)</f>
        <v>0</v>
      </c>
      <c r="BF169" s="150">
        <f>IF(N169="snížená",J169,0)</f>
        <v>0</v>
      </c>
      <c r="BG169" s="150">
        <f>IF(N169="zákl. přenesená",J169,0)</f>
        <v>0</v>
      </c>
      <c r="BH169" s="150">
        <f>IF(N169="sníž. přenesená",J169,0)</f>
        <v>0</v>
      </c>
      <c r="BI169" s="150">
        <f>IF(N169="nulová",J169,0)</f>
        <v>0</v>
      </c>
      <c r="BJ169" s="17" t="s">
        <v>92</v>
      </c>
      <c r="BK169" s="150">
        <f>ROUND(I169*H169,2)</f>
        <v>0</v>
      </c>
      <c r="BL169" s="17" t="s">
        <v>164</v>
      </c>
      <c r="BM169" s="149" t="s">
        <v>779</v>
      </c>
    </row>
    <row r="170" spans="1:65" s="2" customFormat="1" ht="16.5" customHeight="1" x14ac:dyDescent="0.2">
      <c r="A170" s="32"/>
      <c r="B170" s="137"/>
      <c r="C170" s="138" t="s">
        <v>477</v>
      </c>
      <c r="D170" s="138" t="s">
        <v>159</v>
      </c>
      <c r="E170" s="139" t="s">
        <v>2652</v>
      </c>
      <c r="F170" s="140" t="s">
        <v>2653</v>
      </c>
      <c r="G170" s="141" t="s">
        <v>777</v>
      </c>
      <c r="H170" s="142">
        <v>21</v>
      </c>
      <c r="I170" s="143"/>
      <c r="J170" s="144">
        <f>ROUND(I170*H170,2)</f>
        <v>0</v>
      </c>
      <c r="K170" s="140" t="s">
        <v>3</v>
      </c>
      <c r="L170" s="33"/>
      <c r="M170" s="145" t="s">
        <v>3</v>
      </c>
      <c r="N170" s="146" t="s">
        <v>42</v>
      </c>
      <c r="O170" s="53"/>
      <c r="P170" s="147">
        <f>O170*H170</f>
        <v>0</v>
      </c>
      <c r="Q170" s="147">
        <v>0</v>
      </c>
      <c r="R170" s="147">
        <f>Q170*H170</f>
        <v>0</v>
      </c>
      <c r="S170" s="147">
        <v>0</v>
      </c>
      <c r="T170" s="148">
        <f>S170*H170</f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164</v>
      </c>
      <c r="AT170" s="149" t="s">
        <v>159</v>
      </c>
      <c r="AU170" s="149" t="s">
        <v>92</v>
      </c>
      <c r="AY170" s="17" t="s">
        <v>157</v>
      </c>
      <c r="BE170" s="150">
        <f>IF(N170="základní",J170,0)</f>
        <v>0</v>
      </c>
      <c r="BF170" s="150">
        <f>IF(N170="snížená",J170,0)</f>
        <v>0</v>
      </c>
      <c r="BG170" s="150">
        <f>IF(N170="zákl. přenesená",J170,0)</f>
        <v>0</v>
      </c>
      <c r="BH170" s="150">
        <f>IF(N170="sníž. přenesená",J170,0)</f>
        <v>0</v>
      </c>
      <c r="BI170" s="150">
        <f>IF(N170="nulová",J170,0)</f>
        <v>0</v>
      </c>
      <c r="BJ170" s="17" t="s">
        <v>92</v>
      </c>
      <c r="BK170" s="150">
        <f>ROUND(I170*H170,2)</f>
        <v>0</v>
      </c>
      <c r="BL170" s="17" t="s">
        <v>164</v>
      </c>
      <c r="BM170" s="149" t="s">
        <v>788</v>
      </c>
    </row>
    <row r="171" spans="1:65" s="12" customFormat="1" ht="22.9" customHeight="1" x14ac:dyDescent="0.2">
      <c r="B171" s="124"/>
      <c r="D171" s="125" t="s">
        <v>69</v>
      </c>
      <c r="E171" s="135" t="s">
        <v>2567</v>
      </c>
      <c r="F171" s="135" t="s">
        <v>2568</v>
      </c>
      <c r="I171" s="127"/>
      <c r="J171" s="136">
        <f>BK171</f>
        <v>0</v>
      </c>
      <c r="L171" s="124"/>
      <c r="M171" s="129"/>
      <c r="N171" s="130"/>
      <c r="O171" s="130"/>
      <c r="P171" s="131">
        <f>SUM(P172:P175)</f>
        <v>0</v>
      </c>
      <c r="Q171" s="130"/>
      <c r="R171" s="131">
        <f>SUM(R172:R175)</f>
        <v>0</v>
      </c>
      <c r="S171" s="130"/>
      <c r="T171" s="132">
        <f>SUM(T172:T175)</f>
        <v>0</v>
      </c>
      <c r="AR171" s="125" t="s">
        <v>78</v>
      </c>
      <c r="AT171" s="133" t="s">
        <v>69</v>
      </c>
      <c r="AU171" s="133" t="s">
        <v>78</v>
      </c>
      <c r="AY171" s="125" t="s">
        <v>157</v>
      </c>
      <c r="BK171" s="134">
        <f>SUM(BK172:BK175)</f>
        <v>0</v>
      </c>
    </row>
    <row r="172" spans="1:65" s="2" customFormat="1" ht="16.5" customHeight="1" x14ac:dyDescent="0.2">
      <c r="A172" s="32"/>
      <c r="B172" s="137"/>
      <c r="C172" s="138" t="s">
        <v>482</v>
      </c>
      <c r="D172" s="138" t="s">
        <v>159</v>
      </c>
      <c r="E172" s="139" t="s">
        <v>2654</v>
      </c>
      <c r="F172" s="140" t="s">
        <v>2655</v>
      </c>
      <c r="G172" s="141" t="s">
        <v>231</v>
      </c>
      <c r="H172" s="142">
        <v>1600</v>
      </c>
      <c r="I172" s="143"/>
      <c r="J172" s="144">
        <f>ROUND(I172*H172,2)</f>
        <v>0</v>
      </c>
      <c r="K172" s="140" t="s">
        <v>3</v>
      </c>
      <c r="L172" s="33"/>
      <c r="M172" s="145" t="s">
        <v>3</v>
      </c>
      <c r="N172" s="146" t="s">
        <v>42</v>
      </c>
      <c r="O172" s="53"/>
      <c r="P172" s="147">
        <f>O172*H172</f>
        <v>0</v>
      </c>
      <c r="Q172" s="147">
        <v>0</v>
      </c>
      <c r="R172" s="147">
        <f>Q172*H172</f>
        <v>0</v>
      </c>
      <c r="S172" s="147">
        <v>0</v>
      </c>
      <c r="T172" s="148">
        <f>S172*H172</f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164</v>
      </c>
      <c r="AT172" s="149" t="s">
        <v>159</v>
      </c>
      <c r="AU172" s="149" t="s">
        <v>92</v>
      </c>
      <c r="AY172" s="17" t="s">
        <v>157</v>
      </c>
      <c r="BE172" s="150">
        <f>IF(N172="základní",J172,0)</f>
        <v>0</v>
      </c>
      <c r="BF172" s="150">
        <f>IF(N172="snížená",J172,0)</f>
        <v>0</v>
      </c>
      <c r="BG172" s="150">
        <f>IF(N172="zákl. přenesená",J172,0)</f>
        <v>0</v>
      </c>
      <c r="BH172" s="150">
        <f>IF(N172="sníž. přenesená",J172,0)</f>
        <v>0</v>
      </c>
      <c r="BI172" s="150">
        <f>IF(N172="nulová",J172,0)</f>
        <v>0</v>
      </c>
      <c r="BJ172" s="17" t="s">
        <v>92</v>
      </c>
      <c r="BK172" s="150">
        <f>ROUND(I172*H172,2)</f>
        <v>0</v>
      </c>
      <c r="BL172" s="17" t="s">
        <v>164</v>
      </c>
      <c r="BM172" s="149" t="s">
        <v>796</v>
      </c>
    </row>
    <row r="173" spans="1:65" s="2" customFormat="1" ht="16.5" customHeight="1" x14ac:dyDescent="0.2">
      <c r="A173" s="32"/>
      <c r="B173" s="137"/>
      <c r="C173" s="138" t="s">
        <v>487</v>
      </c>
      <c r="D173" s="138" t="s">
        <v>159</v>
      </c>
      <c r="E173" s="139" t="s">
        <v>2656</v>
      </c>
      <c r="F173" s="140" t="s">
        <v>2657</v>
      </c>
      <c r="G173" s="141" t="s">
        <v>231</v>
      </c>
      <c r="H173" s="142">
        <v>350</v>
      </c>
      <c r="I173" s="143"/>
      <c r="J173" s="144">
        <f>ROUND(I173*H173,2)</f>
        <v>0</v>
      </c>
      <c r="K173" s="140" t="s">
        <v>3</v>
      </c>
      <c r="L173" s="33"/>
      <c r="M173" s="145" t="s">
        <v>3</v>
      </c>
      <c r="N173" s="146" t="s">
        <v>42</v>
      </c>
      <c r="O173" s="53"/>
      <c r="P173" s="147">
        <f>O173*H173</f>
        <v>0</v>
      </c>
      <c r="Q173" s="147">
        <v>0</v>
      </c>
      <c r="R173" s="147">
        <f>Q173*H173</f>
        <v>0</v>
      </c>
      <c r="S173" s="147">
        <v>0</v>
      </c>
      <c r="T173" s="148">
        <f>S173*H173</f>
        <v>0</v>
      </c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R173" s="149" t="s">
        <v>164</v>
      </c>
      <c r="AT173" s="149" t="s">
        <v>159</v>
      </c>
      <c r="AU173" s="149" t="s">
        <v>92</v>
      </c>
      <c r="AY173" s="17" t="s">
        <v>157</v>
      </c>
      <c r="BE173" s="150">
        <f>IF(N173="základní",J173,0)</f>
        <v>0</v>
      </c>
      <c r="BF173" s="150">
        <f>IF(N173="snížená",J173,0)</f>
        <v>0</v>
      </c>
      <c r="BG173" s="150">
        <f>IF(N173="zákl. přenesená",J173,0)</f>
        <v>0</v>
      </c>
      <c r="BH173" s="150">
        <f>IF(N173="sníž. přenesená",J173,0)</f>
        <v>0</v>
      </c>
      <c r="BI173" s="150">
        <f>IF(N173="nulová",J173,0)</f>
        <v>0</v>
      </c>
      <c r="BJ173" s="17" t="s">
        <v>92</v>
      </c>
      <c r="BK173" s="150">
        <f>ROUND(I173*H173,2)</f>
        <v>0</v>
      </c>
      <c r="BL173" s="17" t="s">
        <v>164</v>
      </c>
      <c r="BM173" s="149" t="s">
        <v>804</v>
      </c>
    </row>
    <row r="174" spans="1:65" s="2" customFormat="1" ht="16.5" customHeight="1" x14ac:dyDescent="0.2">
      <c r="A174" s="32"/>
      <c r="B174" s="137"/>
      <c r="C174" s="138" t="s">
        <v>492</v>
      </c>
      <c r="D174" s="138" t="s">
        <v>159</v>
      </c>
      <c r="E174" s="139" t="s">
        <v>2658</v>
      </c>
      <c r="F174" s="140" t="s">
        <v>2659</v>
      </c>
      <c r="G174" s="141" t="s">
        <v>2660</v>
      </c>
      <c r="H174" s="142">
        <v>1</v>
      </c>
      <c r="I174" s="143"/>
      <c r="J174" s="144">
        <f>ROUND(I174*H174,2)</f>
        <v>0</v>
      </c>
      <c r="K174" s="140" t="s">
        <v>3</v>
      </c>
      <c r="L174" s="33"/>
      <c r="M174" s="145" t="s">
        <v>3</v>
      </c>
      <c r="N174" s="146" t="s">
        <v>42</v>
      </c>
      <c r="O174" s="53"/>
      <c r="P174" s="147">
        <f>O174*H174</f>
        <v>0</v>
      </c>
      <c r="Q174" s="147">
        <v>0</v>
      </c>
      <c r="R174" s="147">
        <f>Q174*H174</f>
        <v>0</v>
      </c>
      <c r="S174" s="147">
        <v>0</v>
      </c>
      <c r="T174" s="148">
        <f>S174*H174</f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164</v>
      </c>
      <c r="AT174" s="149" t="s">
        <v>159</v>
      </c>
      <c r="AU174" s="149" t="s">
        <v>92</v>
      </c>
      <c r="AY174" s="17" t="s">
        <v>157</v>
      </c>
      <c r="BE174" s="150">
        <f>IF(N174="základní",J174,0)</f>
        <v>0</v>
      </c>
      <c r="BF174" s="150">
        <f>IF(N174="snížená",J174,0)</f>
        <v>0</v>
      </c>
      <c r="BG174" s="150">
        <f>IF(N174="zákl. přenesená",J174,0)</f>
        <v>0</v>
      </c>
      <c r="BH174" s="150">
        <f>IF(N174="sníž. přenesená",J174,0)</f>
        <v>0</v>
      </c>
      <c r="BI174" s="150">
        <f>IF(N174="nulová",J174,0)</f>
        <v>0</v>
      </c>
      <c r="BJ174" s="17" t="s">
        <v>92</v>
      </c>
      <c r="BK174" s="150">
        <f>ROUND(I174*H174,2)</f>
        <v>0</v>
      </c>
      <c r="BL174" s="17" t="s">
        <v>164</v>
      </c>
      <c r="BM174" s="149" t="s">
        <v>812</v>
      </c>
    </row>
    <row r="175" spans="1:65" s="2" customFormat="1" ht="16.5" customHeight="1" x14ac:dyDescent="0.2">
      <c r="A175" s="32"/>
      <c r="B175" s="137"/>
      <c r="C175" s="138" t="s">
        <v>497</v>
      </c>
      <c r="D175" s="138" t="s">
        <v>159</v>
      </c>
      <c r="E175" s="139" t="s">
        <v>2661</v>
      </c>
      <c r="F175" s="140" t="s">
        <v>2662</v>
      </c>
      <c r="G175" s="141" t="s">
        <v>2660</v>
      </c>
      <c r="H175" s="142">
        <v>1</v>
      </c>
      <c r="I175" s="143"/>
      <c r="J175" s="144">
        <f>ROUND(I175*H175,2)</f>
        <v>0</v>
      </c>
      <c r="K175" s="140" t="s">
        <v>3</v>
      </c>
      <c r="L175" s="33"/>
      <c r="M175" s="145" t="s">
        <v>3</v>
      </c>
      <c r="N175" s="146" t="s">
        <v>42</v>
      </c>
      <c r="O175" s="53"/>
      <c r="P175" s="147">
        <f>O175*H175</f>
        <v>0</v>
      </c>
      <c r="Q175" s="147">
        <v>0</v>
      </c>
      <c r="R175" s="147">
        <f>Q175*H175</f>
        <v>0</v>
      </c>
      <c r="S175" s="147">
        <v>0</v>
      </c>
      <c r="T175" s="148">
        <f>S175*H175</f>
        <v>0</v>
      </c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R175" s="149" t="s">
        <v>164</v>
      </c>
      <c r="AT175" s="149" t="s">
        <v>159</v>
      </c>
      <c r="AU175" s="149" t="s">
        <v>92</v>
      </c>
      <c r="AY175" s="17" t="s">
        <v>157</v>
      </c>
      <c r="BE175" s="150">
        <f>IF(N175="základní",J175,0)</f>
        <v>0</v>
      </c>
      <c r="BF175" s="150">
        <f>IF(N175="snížená",J175,0)</f>
        <v>0</v>
      </c>
      <c r="BG175" s="150">
        <f>IF(N175="zákl. přenesená",J175,0)</f>
        <v>0</v>
      </c>
      <c r="BH175" s="150">
        <f>IF(N175="sníž. přenesená",J175,0)</f>
        <v>0</v>
      </c>
      <c r="BI175" s="150">
        <f>IF(N175="nulová",J175,0)</f>
        <v>0</v>
      </c>
      <c r="BJ175" s="17" t="s">
        <v>92</v>
      </c>
      <c r="BK175" s="150">
        <f>ROUND(I175*H175,2)</f>
        <v>0</v>
      </c>
      <c r="BL175" s="17" t="s">
        <v>164</v>
      </c>
      <c r="BM175" s="149" t="s">
        <v>826</v>
      </c>
    </row>
    <row r="176" spans="1:65" s="12" customFormat="1" ht="22.9" customHeight="1" x14ac:dyDescent="0.2">
      <c r="B176" s="124"/>
      <c r="D176" s="125" t="s">
        <v>69</v>
      </c>
      <c r="E176" s="135" t="s">
        <v>2663</v>
      </c>
      <c r="F176" s="135" t="s">
        <v>2664</v>
      </c>
      <c r="I176" s="127"/>
      <c r="J176" s="136">
        <f>BK176</f>
        <v>0</v>
      </c>
      <c r="L176" s="124"/>
      <c r="M176" s="129"/>
      <c r="N176" s="130"/>
      <c r="O176" s="130"/>
      <c r="P176" s="131">
        <f>SUM(P177:P184)</f>
        <v>0</v>
      </c>
      <c r="Q176" s="130"/>
      <c r="R176" s="131">
        <f>SUM(R177:R184)</f>
        <v>0</v>
      </c>
      <c r="S176" s="130"/>
      <c r="T176" s="132">
        <f>SUM(T177:T184)</f>
        <v>0</v>
      </c>
      <c r="AR176" s="125" t="s">
        <v>78</v>
      </c>
      <c r="AT176" s="133" t="s">
        <v>69</v>
      </c>
      <c r="AU176" s="133" t="s">
        <v>78</v>
      </c>
      <c r="AY176" s="125" t="s">
        <v>157</v>
      </c>
      <c r="BK176" s="134">
        <f>SUM(BK177:BK184)</f>
        <v>0</v>
      </c>
    </row>
    <row r="177" spans="1:65" s="2" customFormat="1" ht="16.5" customHeight="1" x14ac:dyDescent="0.2">
      <c r="A177" s="32"/>
      <c r="B177" s="137"/>
      <c r="C177" s="138" t="s">
        <v>504</v>
      </c>
      <c r="D177" s="138" t="s">
        <v>159</v>
      </c>
      <c r="E177" s="139" t="s">
        <v>2665</v>
      </c>
      <c r="F177" s="140" t="s">
        <v>2666</v>
      </c>
      <c r="G177" s="141" t="s">
        <v>777</v>
      </c>
      <c r="H177" s="142">
        <v>2</v>
      </c>
      <c r="I177" s="143"/>
      <c r="J177" s="144">
        <f t="shared" ref="J177:J184" si="20">ROUND(I177*H177,2)</f>
        <v>0</v>
      </c>
      <c r="K177" s="140" t="s">
        <v>3</v>
      </c>
      <c r="L177" s="33"/>
      <c r="M177" s="145" t="s">
        <v>3</v>
      </c>
      <c r="N177" s="146" t="s">
        <v>42</v>
      </c>
      <c r="O177" s="53"/>
      <c r="P177" s="147">
        <f t="shared" ref="P177:P184" si="21">O177*H177</f>
        <v>0</v>
      </c>
      <c r="Q177" s="147">
        <v>0</v>
      </c>
      <c r="R177" s="147">
        <f t="shared" ref="R177:R184" si="22">Q177*H177</f>
        <v>0</v>
      </c>
      <c r="S177" s="147">
        <v>0</v>
      </c>
      <c r="T177" s="148">
        <f t="shared" ref="T177:T184" si="23">S177*H177</f>
        <v>0</v>
      </c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R177" s="149" t="s">
        <v>164</v>
      </c>
      <c r="AT177" s="149" t="s">
        <v>159</v>
      </c>
      <c r="AU177" s="149" t="s">
        <v>92</v>
      </c>
      <c r="AY177" s="17" t="s">
        <v>157</v>
      </c>
      <c r="BE177" s="150">
        <f t="shared" ref="BE177:BE184" si="24">IF(N177="základní",J177,0)</f>
        <v>0</v>
      </c>
      <c r="BF177" s="150">
        <f t="shared" ref="BF177:BF184" si="25">IF(N177="snížená",J177,0)</f>
        <v>0</v>
      </c>
      <c r="BG177" s="150">
        <f t="shared" ref="BG177:BG184" si="26">IF(N177="zákl. přenesená",J177,0)</f>
        <v>0</v>
      </c>
      <c r="BH177" s="150">
        <f t="shared" ref="BH177:BH184" si="27">IF(N177="sníž. přenesená",J177,0)</f>
        <v>0</v>
      </c>
      <c r="BI177" s="150">
        <f t="shared" ref="BI177:BI184" si="28">IF(N177="nulová",J177,0)</f>
        <v>0</v>
      </c>
      <c r="BJ177" s="17" t="s">
        <v>92</v>
      </c>
      <c r="BK177" s="150">
        <f t="shared" ref="BK177:BK184" si="29">ROUND(I177*H177,2)</f>
        <v>0</v>
      </c>
      <c r="BL177" s="17" t="s">
        <v>164</v>
      </c>
      <c r="BM177" s="149" t="s">
        <v>836</v>
      </c>
    </row>
    <row r="178" spans="1:65" s="2" customFormat="1" ht="16.5" customHeight="1" x14ac:dyDescent="0.2">
      <c r="A178" s="32"/>
      <c r="B178" s="137"/>
      <c r="C178" s="138" t="s">
        <v>510</v>
      </c>
      <c r="D178" s="138" t="s">
        <v>159</v>
      </c>
      <c r="E178" s="139" t="s">
        <v>2667</v>
      </c>
      <c r="F178" s="140" t="s">
        <v>2668</v>
      </c>
      <c r="G178" s="141" t="s">
        <v>777</v>
      </c>
      <c r="H178" s="142">
        <v>8</v>
      </c>
      <c r="I178" s="143"/>
      <c r="J178" s="144">
        <f t="shared" si="20"/>
        <v>0</v>
      </c>
      <c r="K178" s="140" t="s">
        <v>3</v>
      </c>
      <c r="L178" s="33"/>
      <c r="M178" s="145" t="s">
        <v>3</v>
      </c>
      <c r="N178" s="146" t="s">
        <v>42</v>
      </c>
      <c r="O178" s="53"/>
      <c r="P178" s="147">
        <f t="shared" si="21"/>
        <v>0</v>
      </c>
      <c r="Q178" s="147">
        <v>0</v>
      </c>
      <c r="R178" s="147">
        <f t="shared" si="22"/>
        <v>0</v>
      </c>
      <c r="S178" s="147">
        <v>0</v>
      </c>
      <c r="T178" s="148">
        <f t="shared" si="23"/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164</v>
      </c>
      <c r="AT178" s="149" t="s">
        <v>159</v>
      </c>
      <c r="AU178" s="149" t="s">
        <v>92</v>
      </c>
      <c r="AY178" s="17" t="s">
        <v>157</v>
      </c>
      <c r="BE178" s="150">
        <f t="shared" si="24"/>
        <v>0</v>
      </c>
      <c r="BF178" s="150">
        <f t="shared" si="25"/>
        <v>0</v>
      </c>
      <c r="BG178" s="150">
        <f t="shared" si="26"/>
        <v>0</v>
      </c>
      <c r="BH178" s="150">
        <f t="shared" si="27"/>
        <v>0</v>
      </c>
      <c r="BI178" s="150">
        <f t="shared" si="28"/>
        <v>0</v>
      </c>
      <c r="BJ178" s="17" t="s">
        <v>92</v>
      </c>
      <c r="BK178" s="150">
        <f t="shared" si="29"/>
        <v>0</v>
      </c>
      <c r="BL178" s="17" t="s">
        <v>164</v>
      </c>
      <c r="BM178" s="149" t="s">
        <v>849</v>
      </c>
    </row>
    <row r="179" spans="1:65" s="2" customFormat="1" ht="16.5" customHeight="1" x14ac:dyDescent="0.2">
      <c r="A179" s="32"/>
      <c r="B179" s="137"/>
      <c r="C179" s="138" t="s">
        <v>516</v>
      </c>
      <c r="D179" s="138" t="s">
        <v>159</v>
      </c>
      <c r="E179" s="139" t="s">
        <v>2669</v>
      </c>
      <c r="F179" s="140" t="s">
        <v>2670</v>
      </c>
      <c r="G179" s="141" t="s">
        <v>777</v>
      </c>
      <c r="H179" s="142">
        <v>1400</v>
      </c>
      <c r="I179" s="143"/>
      <c r="J179" s="144">
        <f t="shared" si="20"/>
        <v>0</v>
      </c>
      <c r="K179" s="140" t="s">
        <v>3</v>
      </c>
      <c r="L179" s="33"/>
      <c r="M179" s="145" t="s">
        <v>3</v>
      </c>
      <c r="N179" s="146" t="s">
        <v>42</v>
      </c>
      <c r="O179" s="53"/>
      <c r="P179" s="147">
        <f t="shared" si="21"/>
        <v>0</v>
      </c>
      <c r="Q179" s="147">
        <v>0</v>
      </c>
      <c r="R179" s="147">
        <f t="shared" si="22"/>
        <v>0</v>
      </c>
      <c r="S179" s="147">
        <v>0</v>
      </c>
      <c r="T179" s="148">
        <f t="shared" si="23"/>
        <v>0</v>
      </c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R179" s="149" t="s">
        <v>164</v>
      </c>
      <c r="AT179" s="149" t="s">
        <v>159</v>
      </c>
      <c r="AU179" s="149" t="s">
        <v>92</v>
      </c>
      <c r="AY179" s="17" t="s">
        <v>157</v>
      </c>
      <c r="BE179" s="150">
        <f t="shared" si="24"/>
        <v>0</v>
      </c>
      <c r="BF179" s="150">
        <f t="shared" si="25"/>
        <v>0</v>
      </c>
      <c r="BG179" s="150">
        <f t="shared" si="26"/>
        <v>0</v>
      </c>
      <c r="BH179" s="150">
        <f t="shared" si="27"/>
        <v>0</v>
      </c>
      <c r="BI179" s="150">
        <f t="shared" si="28"/>
        <v>0</v>
      </c>
      <c r="BJ179" s="17" t="s">
        <v>92</v>
      </c>
      <c r="BK179" s="150">
        <f t="shared" si="29"/>
        <v>0</v>
      </c>
      <c r="BL179" s="17" t="s">
        <v>164</v>
      </c>
      <c r="BM179" s="149" t="s">
        <v>863</v>
      </c>
    </row>
    <row r="180" spans="1:65" s="2" customFormat="1" ht="16.5" customHeight="1" x14ac:dyDescent="0.2">
      <c r="A180" s="32"/>
      <c r="B180" s="137"/>
      <c r="C180" s="138" t="s">
        <v>521</v>
      </c>
      <c r="D180" s="138" t="s">
        <v>159</v>
      </c>
      <c r="E180" s="139" t="s">
        <v>2671</v>
      </c>
      <c r="F180" s="140" t="s">
        <v>2672</v>
      </c>
      <c r="G180" s="141" t="s">
        <v>777</v>
      </c>
      <c r="H180" s="142">
        <v>800</v>
      </c>
      <c r="I180" s="143"/>
      <c r="J180" s="144">
        <f t="shared" si="20"/>
        <v>0</v>
      </c>
      <c r="K180" s="140" t="s">
        <v>3</v>
      </c>
      <c r="L180" s="33"/>
      <c r="M180" s="145" t="s">
        <v>3</v>
      </c>
      <c r="N180" s="146" t="s">
        <v>42</v>
      </c>
      <c r="O180" s="53"/>
      <c r="P180" s="147">
        <f t="shared" si="21"/>
        <v>0</v>
      </c>
      <c r="Q180" s="147">
        <v>0</v>
      </c>
      <c r="R180" s="147">
        <f t="shared" si="22"/>
        <v>0</v>
      </c>
      <c r="S180" s="147">
        <v>0</v>
      </c>
      <c r="T180" s="148">
        <f t="shared" si="23"/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164</v>
      </c>
      <c r="AT180" s="149" t="s">
        <v>159</v>
      </c>
      <c r="AU180" s="149" t="s">
        <v>92</v>
      </c>
      <c r="AY180" s="17" t="s">
        <v>157</v>
      </c>
      <c r="BE180" s="150">
        <f t="shared" si="24"/>
        <v>0</v>
      </c>
      <c r="BF180" s="150">
        <f t="shared" si="25"/>
        <v>0</v>
      </c>
      <c r="BG180" s="150">
        <f t="shared" si="26"/>
        <v>0</v>
      </c>
      <c r="BH180" s="150">
        <f t="shared" si="27"/>
        <v>0</v>
      </c>
      <c r="BI180" s="150">
        <f t="shared" si="28"/>
        <v>0</v>
      </c>
      <c r="BJ180" s="17" t="s">
        <v>92</v>
      </c>
      <c r="BK180" s="150">
        <f t="shared" si="29"/>
        <v>0</v>
      </c>
      <c r="BL180" s="17" t="s">
        <v>164</v>
      </c>
      <c r="BM180" s="149" t="s">
        <v>874</v>
      </c>
    </row>
    <row r="181" spans="1:65" s="2" customFormat="1" ht="16.5" customHeight="1" x14ac:dyDescent="0.2">
      <c r="A181" s="32"/>
      <c r="B181" s="137"/>
      <c r="C181" s="138" t="s">
        <v>526</v>
      </c>
      <c r="D181" s="138" t="s">
        <v>159</v>
      </c>
      <c r="E181" s="139" t="s">
        <v>2673</v>
      </c>
      <c r="F181" s="140" t="s">
        <v>2674</v>
      </c>
      <c r="G181" s="141" t="s">
        <v>777</v>
      </c>
      <c r="H181" s="142">
        <v>150</v>
      </c>
      <c r="I181" s="143"/>
      <c r="J181" s="144">
        <f t="shared" si="20"/>
        <v>0</v>
      </c>
      <c r="K181" s="140" t="s">
        <v>3</v>
      </c>
      <c r="L181" s="33"/>
      <c r="M181" s="145" t="s">
        <v>3</v>
      </c>
      <c r="N181" s="146" t="s">
        <v>42</v>
      </c>
      <c r="O181" s="53"/>
      <c r="P181" s="147">
        <f t="shared" si="21"/>
        <v>0</v>
      </c>
      <c r="Q181" s="147">
        <v>0</v>
      </c>
      <c r="R181" s="147">
        <f t="shared" si="22"/>
        <v>0</v>
      </c>
      <c r="S181" s="147">
        <v>0</v>
      </c>
      <c r="T181" s="148">
        <f t="shared" si="23"/>
        <v>0</v>
      </c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R181" s="149" t="s">
        <v>164</v>
      </c>
      <c r="AT181" s="149" t="s">
        <v>159</v>
      </c>
      <c r="AU181" s="149" t="s">
        <v>92</v>
      </c>
      <c r="AY181" s="17" t="s">
        <v>157</v>
      </c>
      <c r="BE181" s="150">
        <f t="shared" si="24"/>
        <v>0</v>
      </c>
      <c r="BF181" s="150">
        <f t="shared" si="25"/>
        <v>0</v>
      </c>
      <c r="BG181" s="150">
        <f t="shared" si="26"/>
        <v>0</v>
      </c>
      <c r="BH181" s="150">
        <f t="shared" si="27"/>
        <v>0</v>
      </c>
      <c r="BI181" s="150">
        <f t="shared" si="28"/>
        <v>0</v>
      </c>
      <c r="BJ181" s="17" t="s">
        <v>92</v>
      </c>
      <c r="BK181" s="150">
        <f t="shared" si="29"/>
        <v>0</v>
      </c>
      <c r="BL181" s="17" t="s">
        <v>164</v>
      </c>
      <c r="BM181" s="149" t="s">
        <v>886</v>
      </c>
    </row>
    <row r="182" spans="1:65" s="2" customFormat="1" ht="16.5" customHeight="1" x14ac:dyDescent="0.2">
      <c r="A182" s="32"/>
      <c r="B182" s="137"/>
      <c r="C182" s="138" t="s">
        <v>532</v>
      </c>
      <c r="D182" s="138" t="s">
        <v>159</v>
      </c>
      <c r="E182" s="139" t="s">
        <v>2675</v>
      </c>
      <c r="F182" s="140" t="s">
        <v>2676</v>
      </c>
      <c r="G182" s="141" t="s">
        <v>2492</v>
      </c>
      <c r="H182" s="142">
        <v>48</v>
      </c>
      <c r="I182" s="143"/>
      <c r="J182" s="144">
        <f t="shared" si="20"/>
        <v>0</v>
      </c>
      <c r="K182" s="140" t="s">
        <v>3</v>
      </c>
      <c r="L182" s="33"/>
      <c r="M182" s="145" t="s">
        <v>3</v>
      </c>
      <c r="N182" s="146" t="s">
        <v>42</v>
      </c>
      <c r="O182" s="53"/>
      <c r="P182" s="147">
        <f t="shared" si="21"/>
        <v>0</v>
      </c>
      <c r="Q182" s="147">
        <v>0</v>
      </c>
      <c r="R182" s="147">
        <f t="shared" si="22"/>
        <v>0</v>
      </c>
      <c r="S182" s="147">
        <v>0</v>
      </c>
      <c r="T182" s="148">
        <f t="shared" si="23"/>
        <v>0</v>
      </c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 t="s">
        <v>164</v>
      </c>
      <c r="AT182" s="149" t="s">
        <v>159</v>
      </c>
      <c r="AU182" s="149" t="s">
        <v>92</v>
      </c>
      <c r="AY182" s="17" t="s">
        <v>157</v>
      </c>
      <c r="BE182" s="150">
        <f t="shared" si="24"/>
        <v>0</v>
      </c>
      <c r="BF182" s="150">
        <f t="shared" si="25"/>
        <v>0</v>
      </c>
      <c r="BG182" s="150">
        <f t="shared" si="26"/>
        <v>0</v>
      </c>
      <c r="BH182" s="150">
        <f t="shared" si="27"/>
        <v>0</v>
      </c>
      <c r="BI182" s="150">
        <f t="shared" si="28"/>
        <v>0</v>
      </c>
      <c r="BJ182" s="17" t="s">
        <v>92</v>
      </c>
      <c r="BK182" s="150">
        <f t="shared" si="29"/>
        <v>0</v>
      </c>
      <c r="BL182" s="17" t="s">
        <v>164</v>
      </c>
      <c r="BM182" s="149" t="s">
        <v>895</v>
      </c>
    </row>
    <row r="183" spans="1:65" s="2" customFormat="1" ht="16.5" customHeight="1" x14ac:dyDescent="0.2">
      <c r="A183" s="32"/>
      <c r="B183" s="137"/>
      <c r="C183" s="138" t="s">
        <v>537</v>
      </c>
      <c r="D183" s="138" t="s">
        <v>159</v>
      </c>
      <c r="E183" s="139" t="s">
        <v>2677</v>
      </c>
      <c r="F183" s="140" t="s">
        <v>2678</v>
      </c>
      <c r="G183" s="141" t="s">
        <v>2492</v>
      </c>
      <c r="H183" s="142">
        <v>12</v>
      </c>
      <c r="I183" s="143"/>
      <c r="J183" s="144">
        <f t="shared" si="20"/>
        <v>0</v>
      </c>
      <c r="K183" s="140" t="s">
        <v>3</v>
      </c>
      <c r="L183" s="33"/>
      <c r="M183" s="145" t="s">
        <v>3</v>
      </c>
      <c r="N183" s="146" t="s">
        <v>42</v>
      </c>
      <c r="O183" s="53"/>
      <c r="P183" s="147">
        <f t="shared" si="21"/>
        <v>0</v>
      </c>
      <c r="Q183" s="147">
        <v>0</v>
      </c>
      <c r="R183" s="147">
        <f t="shared" si="22"/>
        <v>0</v>
      </c>
      <c r="S183" s="147">
        <v>0</v>
      </c>
      <c r="T183" s="148">
        <f t="shared" si="23"/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164</v>
      </c>
      <c r="AT183" s="149" t="s">
        <v>159</v>
      </c>
      <c r="AU183" s="149" t="s">
        <v>92</v>
      </c>
      <c r="AY183" s="17" t="s">
        <v>157</v>
      </c>
      <c r="BE183" s="150">
        <f t="shared" si="24"/>
        <v>0</v>
      </c>
      <c r="BF183" s="150">
        <f t="shared" si="25"/>
        <v>0</v>
      </c>
      <c r="BG183" s="150">
        <f t="shared" si="26"/>
        <v>0</v>
      </c>
      <c r="BH183" s="150">
        <f t="shared" si="27"/>
        <v>0</v>
      </c>
      <c r="BI183" s="150">
        <f t="shared" si="28"/>
        <v>0</v>
      </c>
      <c r="BJ183" s="17" t="s">
        <v>92</v>
      </c>
      <c r="BK183" s="150">
        <f t="shared" si="29"/>
        <v>0</v>
      </c>
      <c r="BL183" s="17" t="s">
        <v>164</v>
      </c>
      <c r="BM183" s="149" t="s">
        <v>908</v>
      </c>
    </row>
    <row r="184" spans="1:65" s="2" customFormat="1" ht="16.5" customHeight="1" x14ac:dyDescent="0.2">
      <c r="A184" s="32"/>
      <c r="B184" s="137"/>
      <c r="C184" s="138" t="s">
        <v>543</v>
      </c>
      <c r="D184" s="138" t="s">
        <v>159</v>
      </c>
      <c r="E184" s="139" t="s">
        <v>2679</v>
      </c>
      <c r="F184" s="140" t="s">
        <v>2680</v>
      </c>
      <c r="G184" s="141" t="s">
        <v>777</v>
      </c>
      <c r="H184" s="142">
        <v>5</v>
      </c>
      <c r="I184" s="143"/>
      <c r="J184" s="144">
        <f t="shared" si="20"/>
        <v>0</v>
      </c>
      <c r="K184" s="140" t="s">
        <v>3</v>
      </c>
      <c r="L184" s="33"/>
      <c r="M184" s="145" t="s">
        <v>3</v>
      </c>
      <c r="N184" s="146" t="s">
        <v>42</v>
      </c>
      <c r="O184" s="53"/>
      <c r="P184" s="147">
        <f t="shared" si="21"/>
        <v>0</v>
      </c>
      <c r="Q184" s="147">
        <v>0</v>
      </c>
      <c r="R184" s="147">
        <f t="shared" si="22"/>
        <v>0</v>
      </c>
      <c r="S184" s="147">
        <v>0</v>
      </c>
      <c r="T184" s="148">
        <f t="shared" si="23"/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164</v>
      </c>
      <c r="AT184" s="149" t="s">
        <v>159</v>
      </c>
      <c r="AU184" s="149" t="s">
        <v>92</v>
      </c>
      <c r="AY184" s="17" t="s">
        <v>157</v>
      </c>
      <c r="BE184" s="150">
        <f t="shared" si="24"/>
        <v>0</v>
      </c>
      <c r="BF184" s="150">
        <f t="shared" si="25"/>
        <v>0</v>
      </c>
      <c r="BG184" s="150">
        <f t="shared" si="26"/>
        <v>0</v>
      </c>
      <c r="BH184" s="150">
        <f t="shared" si="27"/>
        <v>0</v>
      </c>
      <c r="BI184" s="150">
        <f t="shared" si="28"/>
        <v>0</v>
      </c>
      <c r="BJ184" s="17" t="s">
        <v>92</v>
      </c>
      <c r="BK184" s="150">
        <f t="shared" si="29"/>
        <v>0</v>
      </c>
      <c r="BL184" s="17" t="s">
        <v>164</v>
      </c>
      <c r="BM184" s="149" t="s">
        <v>919</v>
      </c>
    </row>
    <row r="185" spans="1:65" s="12" customFormat="1" ht="25.9" customHeight="1" x14ac:dyDescent="0.2">
      <c r="B185" s="124"/>
      <c r="D185" s="125" t="s">
        <v>69</v>
      </c>
      <c r="E185" s="126" t="s">
        <v>2681</v>
      </c>
      <c r="F185" s="126" t="s">
        <v>2682</v>
      </c>
      <c r="I185" s="127"/>
      <c r="J185" s="128">
        <f>BK185</f>
        <v>0</v>
      </c>
      <c r="L185" s="124"/>
      <c r="M185" s="129"/>
      <c r="N185" s="130"/>
      <c r="O185" s="130"/>
      <c r="P185" s="131">
        <f>P186+SUM(P187:P202)+P208</f>
        <v>0</v>
      </c>
      <c r="Q185" s="130"/>
      <c r="R185" s="131">
        <f>R186+SUM(R187:R202)+R208</f>
        <v>0</v>
      </c>
      <c r="S185" s="130"/>
      <c r="T185" s="132">
        <f>T186+SUM(T187:T202)+T208</f>
        <v>0</v>
      </c>
      <c r="AR185" s="125" t="s">
        <v>78</v>
      </c>
      <c r="AT185" s="133" t="s">
        <v>69</v>
      </c>
      <c r="AU185" s="133" t="s">
        <v>70</v>
      </c>
      <c r="AY185" s="125" t="s">
        <v>157</v>
      </c>
      <c r="BK185" s="134">
        <f>BK186+SUM(BK187:BK202)+BK208</f>
        <v>0</v>
      </c>
    </row>
    <row r="186" spans="1:65" s="2" customFormat="1" ht="16.5" customHeight="1" x14ac:dyDescent="0.2">
      <c r="A186" s="32"/>
      <c r="B186" s="137"/>
      <c r="C186" s="138" t="s">
        <v>414</v>
      </c>
      <c r="D186" s="138" t="s">
        <v>159</v>
      </c>
      <c r="E186" s="139" t="s">
        <v>2683</v>
      </c>
      <c r="F186" s="140" t="s">
        <v>2684</v>
      </c>
      <c r="G186" s="141" t="s">
        <v>777</v>
      </c>
      <c r="H186" s="142">
        <v>1</v>
      </c>
      <c r="I186" s="143"/>
      <c r="J186" s="144">
        <f t="shared" ref="J186:J201" si="30">ROUND(I186*H186,2)</f>
        <v>0</v>
      </c>
      <c r="K186" s="140" t="s">
        <v>3</v>
      </c>
      <c r="L186" s="33"/>
      <c r="M186" s="145" t="s">
        <v>3</v>
      </c>
      <c r="N186" s="146" t="s">
        <v>42</v>
      </c>
      <c r="O186" s="53"/>
      <c r="P186" s="147">
        <f t="shared" ref="P186:P201" si="31">O186*H186</f>
        <v>0</v>
      </c>
      <c r="Q186" s="147">
        <v>0</v>
      </c>
      <c r="R186" s="147">
        <f t="shared" ref="R186:R201" si="32">Q186*H186</f>
        <v>0</v>
      </c>
      <c r="S186" s="147">
        <v>0</v>
      </c>
      <c r="T186" s="148">
        <f t="shared" ref="T186:T201" si="33">S186*H186</f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164</v>
      </c>
      <c r="AT186" s="149" t="s">
        <v>159</v>
      </c>
      <c r="AU186" s="149" t="s">
        <v>78</v>
      </c>
      <c r="AY186" s="17" t="s">
        <v>157</v>
      </c>
      <c r="BE186" s="150">
        <f t="shared" ref="BE186:BE201" si="34">IF(N186="základní",J186,0)</f>
        <v>0</v>
      </c>
      <c r="BF186" s="150">
        <f t="shared" ref="BF186:BF201" si="35">IF(N186="snížená",J186,0)</f>
        <v>0</v>
      </c>
      <c r="BG186" s="150">
        <f t="shared" ref="BG186:BG201" si="36">IF(N186="zákl. přenesená",J186,0)</f>
        <v>0</v>
      </c>
      <c r="BH186" s="150">
        <f t="shared" ref="BH186:BH201" si="37">IF(N186="sníž. přenesená",J186,0)</f>
        <v>0</v>
      </c>
      <c r="BI186" s="150">
        <f t="shared" ref="BI186:BI201" si="38">IF(N186="nulová",J186,0)</f>
        <v>0</v>
      </c>
      <c r="BJ186" s="17" t="s">
        <v>92</v>
      </c>
      <c r="BK186" s="150">
        <f t="shared" ref="BK186:BK201" si="39">ROUND(I186*H186,2)</f>
        <v>0</v>
      </c>
      <c r="BL186" s="17" t="s">
        <v>164</v>
      </c>
      <c r="BM186" s="149" t="s">
        <v>931</v>
      </c>
    </row>
    <row r="187" spans="1:65" s="2" customFormat="1" ht="16.5" customHeight="1" x14ac:dyDescent="0.2">
      <c r="A187" s="32"/>
      <c r="B187" s="137"/>
      <c r="C187" s="138" t="s">
        <v>554</v>
      </c>
      <c r="D187" s="138" t="s">
        <v>159</v>
      </c>
      <c r="E187" s="139" t="s">
        <v>2685</v>
      </c>
      <c r="F187" s="140" t="s">
        <v>2686</v>
      </c>
      <c r="G187" s="141" t="s">
        <v>777</v>
      </c>
      <c r="H187" s="142">
        <v>1</v>
      </c>
      <c r="I187" s="143"/>
      <c r="J187" s="144">
        <f t="shared" si="30"/>
        <v>0</v>
      </c>
      <c r="K187" s="140" t="s">
        <v>3</v>
      </c>
      <c r="L187" s="33"/>
      <c r="M187" s="145" t="s">
        <v>3</v>
      </c>
      <c r="N187" s="146" t="s">
        <v>42</v>
      </c>
      <c r="O187" s="53"/>
      <c r="P187" s="147">
        <f t="shared" si="31"/>
        <v>0</v>
      </c>
      <c r="Q187" s="147">
        <v>0</v>
      </c>
      <c r="R187" s="147">
        <f t="shared" si="32"/>
        <v>0</v>
      </c>
      <c r="S187" s="147">
        <v>0</v>
      </c>
      <c r="T187" s="148">
        <f t="shared" si="33"/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164</v>
      </c>
      <c r="AT187" s="149" t="s">
        <v>159</v>
      </c>
      <c r="AU187" s="149" t="s">
        <v>78</v>
      </c>
      <c r="AY187" s="17" t="s">
        <v>157</v>
      </c>
      <c r="BE187" s="150">
        <f t="shared" si="34"/>
        <v>0</v>
      </c>
      <c r="BF187" s="150">
        <f t="shared" si="35"/>
        <v>0</v>
      </c>
      <c r="BG187" s="150">
        <f t="shared" si="36"/>
        <v>0</v>
      </c>
      <c r="BH187" s="150">
        <f t="shared" si="37"/>
        <v>0</v>
      </c>
      <c r="BI187" s="150">
        <f t="shared" si="38"/>
        <v>0</v>
      </c>
      <c r="BJ187" s="17" t="s">
        <v>92</v>
      </c>
      <c r="BK187" s="150">
        <f t="shared" si="39"/>
        <v>0</v>
      </c>
      <c r="BL187" s="17" t="s">
        <v>164</v>
      </c>
      <c r="BM187" s="149" t="s">
        <v>943</v>
      </c>
    </row>
    <row r="188" spans="1:65" s="2" customFormat="1" ht="16.5" customHeight="1" x14ac:dyDescent="0.2">
      <c r="A188" s="32"/>
      <c r="B188" s="137"/>
      <c r="C188" s="138" t="s">
        <v>560</v>
      </c>
      <c r="D188" s="138" t="s">
        <v>159</v>
      </c>
      <c r="E188" s="139" t="s">
        <v>2687</v>
      </c>
      <c r="F188" s="140" t="s">
        <v>2688</v>
      </c>
      <c r="G188" s="141" t="s">
        <v>777</v>
      </c>
      <c r="H188" s="142">
        <v>2</v>
      </c>
      <c r="I188" s="143"/>
      <c r="J188" s="144">
        <f t="shared" si="30"/>
        <v>0</v>
      </c>
      <c r="K188" s="140" t="s">
        <v>3</v>
      </c>
      <c r="L188" s="33"/>
      <c r="M188" s="145" t="s">
        <v>3</v>
      </c>
      <c r="N188" s="146" t="s">
        <v>42</v>
      </c>
      <c r="O188" s="53"/>
      <c r="P188" s="147">
        <f t="shared" si="31"/>
        <v>0</v>
      </c>
      <c r="Q188" s="147">
        <v>0</v>
      </c>
      <c r="R188" s="147">
        <f t="shared" si="32"/>
        <v>0</v>
      </c>
      <c r="S188" s="147">
        <v>0</v>
      </c>
      <c r="T188" s="148">
        <f t="shared" si="33"/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164</v>
      </c>
      <c r="AT188" s="149" t="s">
        <v>159</v>
      </c>
      <c r="AU188" s="149" t="s">
        <v>78</v>
      </c>
      <c r="AY188" s="17" t="s">
        <v>157</v>
      </c>
      <c r="BE188" s="150">
        <f t="shared" si="34"/>
        <v>0</v>
      </c>
      <c r="BF188" s="150">
        <f t="shared" si="35"/>
        <v>0</v>
      </c>
      <c r="BG188" s="150">
        <f t="shared" si="36"/>
        <v>0</v>
      </c>
      <c r="BH188" s="150">
        <f t="shared" si="37"/>
        <v>0</v>
      </c>
      <c r="BI188" s="150">
        <f t="shared" si="38"/>
        <v>0</v>
      </c>
      <c r="BJ188" s="17" t="s">
        <v>92</v>
      </c>
      <c r="BK188" s="150">
        <f t="shared" si="39"/>
        <v>0</v>
      </c>
      <c r="BL188" s="17" t="s">
        <v>164</v>
      </c>
      <c r="BM188" s="149" t="s">
        <v>955</v>
      </c>
    </row>
    <row r="189" spans="1:65" s="2" customFormat="1" ht="16.5" customHeight="1" x14ac:dyDescent="0.2">
      <c r="A189" s="32"/>
      <c r="B189" s="137"/>
      <c r="C189" s="138" t="s">
        <v>566</v>
      </c>
      <c r="D189" s="138" t="s">
        <v>159</v>
      </c>
      <c r="E189" s="139" t="s">
        <v>2689</v>
      </c>
      <c r="F189" s="140" t="s">
        <v>2690</v>
      </c>
      <c r="G189" s="141" t="s">
        <v>777</v>
      </c>
      <c r="H189" s="142">
        <v>1</v>
      </c>
      <c r="I189" s="143"/>
      <c r="J189" s="144">
        <f t="shared" si="30"/>
        <v>0</v>
      </c>
      <c r="K189" s="140" t="s">
        <v>3</v>
      </c>
      <c r="L189" s="33"/>
      <c r="M189" s="145" t="s">
        <v>3</v>
      </c>
      <c r="N189" s="146" t="s">
        <v>42</v>
      </c>
      <c r="O189" s="53"/>
      <c r="P189" s="147">
        <f t="shared" si="31"/>
        <v>0</v>
      </c>
      <c r="Q189" s="147">
        <v>0</v>
      </c>
      <c r="R189" s="147">
        <f t="shared" si="32"/>
        <v>0</v>
      </c>
      <c r="S189" s="147">
        <v>0</v>
      </c>
      <c r="T189" s="148">
        <f t="shared" si="33"/>
        <v>0</v>
      </c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R189" s="149" t="s">
        <v>164</v>
      </c>
      <c r="AT189" s="149" t="s">
        <v>159</v>
      </c>
      <c r="AU189" s="149" t="s">
        <v>78</v>
      </c>
      <c r="AY189" s="17" t="s">
        <v>157</v>
      </c>
      <c r="BE189" s="150">
        <f t="shared" si="34"/>
        <v>0</v>
      </c>
      <c r="BF189" s="150">
        <f t="shared" si="35"/>
        <v>0</v>
      </c>
      <c r="BG189" s="150">
        <f t="shared" si="36"/>
        <v>0</v>
      </c>
      <c r="BH189" s="150">
        <f t="shared" si="37"/>
        <v>0</v>
      </c>
      <c r="BI189" s="150">
        <f t="shared" si="38"/>
        <v>0</v>
      </c>
      <c r="BJ189" s="17" t="s">
        <v>92</v>
      </c>
      <c r="BK189" s="150">
        <f t="shared" si="39"/>
        <v>0</v>
      </c>
      <c r="BL189" s="17" t="s">
        <v>164</v>
      </c>
      <c r="BM189" s="149" t="s">
        <v>965</v>
      </c>
    </row>
    <row r="190" spans="1:65" s="2" customFormat="1" ht="16.5" customHeight="1" x14ac:dyDescent="0.2">
      <c r="A190" s="32"/>
      <c r="B190" s="137"/>
      <c r="C190" s="138" t="s">
        <v>572</v>
      </c>
      <c r="D190" s="138" t="s">
        <v>159</v>
      </c>
      <c r="E190" s="139" t="s">
        <v>2691</v>
      </c>
      <c r="F190" s="140" t="s">
        <v>2692</v>
      </c>
      <c r="G190" s="141" t="s">
        <v>777</v>
      </c>
      <c r="H190" s="142">
        <v>1</v>
      </c>
      <c r="I190" s="143"/>
      <c r="J190" s="144">
        <f t="shared" si="30"/>
        <v>0</v>
      </c>
      <c r="K190" s="140" t="s">
        <v>3</v>
      </c>
      <c r="L190" s="33"/>
      <c r="M190" s="145" t="s">
        <v>3</v>
      </c>
      <c r="N190" s="146" t="s">
        <v>42</v>
      </c>
      <c r="O190" s="53"/>
      <c r="P190" s="147">
        <f t="shared" si="31"/>
        <v>0</v>
      </c>
      <c r="Q190" s="147">
        <v>0</v>
      </c>
      <c r="R190" s="147">
        <f t="shared" si="32"/>
        <v>0</v>
      </c>
      <c r="S190" s="147">
        <v>0</v>
      </c>
      <c r="T190" s="148">
        <f t="shared" si="33"/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164</v>
      </c>
      <c r="AT190" s="149" t="s">
        <v>159</v>
      </c>
      <c r="AU190" s="149" t="s">
        <v>78</v>
      </c>
      <c r="AY190" s="17" t="s">
        <v>157</v>
      </c>
      <c r="BE190" s="150">
        <f t="shared" si="34"/>
        <v>0</v>
      </c>
      <c r="BF190" s="150">
        <f t="shared" si="35"/>
        <v>0</v>
      </c>
      <c r="BG190" s="150">
        <f t="shared" si="36"/>
        <v>0</v>
      </c>
      <c r="BH190" s="150">
        <f t="shared" si="37"/>
        <v>0</v>
      </c>
      <c r="BI190" s="150">
        <f t="shared" si="38"/>
        <v>0</v>
      </c>
      <c r="BJ190" s="17" t="s">
        <v>92</v>
      </c>
      <c r="BK190" s="150">
        <f t="shared" si="39"/>
        <v>0</v>
      </c>
      <c r="BL190" s="17" t="s">
        <v>164</v>
      </c>
      <c r="BM190" s="149" t="s">
        <v>977</v>
      </c>
    </row>
    <row r="191" spans="1:65" s="2" customFormat="1" ht="16.5" customHeight="1" x14ac:dyDescent="0.2">
      <c r="A191" s="32"/>
      <c r="B191" s="137"/>
      <c r="C191" s="138" t="s">
        <v>577</v>
      </c>
      <c r="D191" s="138" t="s">
        <v>159</v>
      </c>
      <c r="E191" s="139" t="s">
        <v>2693</v>
      </c>
      <c r="F191" s="140" t="s">
        <v>2694</v>
      </c>
      <c r="G191" s="141" t="s">
        <v>777</v>
      </c>
      <c r="H191" s="142">
        <v>2</v>
      </c>
      <c r="I191" s="143"/>
      <c r="J191" s="144">
        <f t="shared" si="30"/>
        <v>0</v>
      </c>
      <c r="K191" s="140" t="s">
        <v>3</v>
      </c>
      <c r="L191" s="33"/>
      <c r="M191" s="145" t="s">
        <v>3</v>
      </c>
      <c r="N191" s="146" t="s">
        <v>42</v>
      </c>
      <c r="O191" s="53"/>
      <c r="P191" s="147">
        <f t="shared" si="31"/>
        <v>0</v>
      </c>
      <c r="Q191" s="147">
        <v>0</v>
      </c>
      <c r="R191" s="147">
        <f t="shared" si="32"/>
        <v>0</v>
      </c>
      <c r="S191" s="147">
        <v>0</v>
      </c>
      <c r="T191" s="148">
        <f t="shared" si="33"/>
        <v>0</v>
      </c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R191" s="149" t="s">
        <v>164</v>
      </c>
      <c r="AT191" s="149" t="s">
        <v>159</v>
      </c>
      <c r="AU191" s="149" t="s">
        <v>78</v>
      </c>
      <c r="AY191" s="17" t="s">
        <v>157</v>
      </c>
      <c r="BE191" s="150">
        <f t="shared" si="34"/>
        <v>0</v>
      </c>
      <c r="BF191" s="150">
        <f t="shared" si="35"/>
        <v>0</v>
      </c>
      <c r="BG191" s="150">
        <f t="shared" si="36"/>
        <v>0</v>
      </c>
      <c r="BH191" s="150">
        <f t="shared" si="37"/>
        <v>0</v>
      </c>
      <c r="BI191" s="150">
        <f t="shared" si="38"/>
        <v>0</v>
      </c>
      <c r="BJ191" s="17" t="s">
        <v>92</v>
      </c>
      <c r="BK191" s="150">
        <f t="shared" si="39"/>
        <v>0</v>
      </c>
      <c r="BL191" s="17" t="s">
        <v>164</v>
      </c>
      <c r="BM191" s="149" t="s">
        <v>991</v>
      </c>
    </row>
    <row r="192" spans="1:65" s="2" customFormat="1" ht="16.5" customHeight="1" x14ac:dyDescent="0.2">
      <c r="A192" s="32"/>
      <c r="B192" s="137"/>
      <c r="C192" s="138" t="s">
        <v>583</v>
      </c>
      <c r="D192" s="138" t="s">
        <v>159</v>
      </c>
      <c r="E192" s="139" t="s">
        <v>2695</v>
      </c>
      <c r="F192" s="140" t="s">
        <v>2696</v>
      </c>
      <c r="G192" s="141" t="s">
        <v>777</v>
      </c>
      <c r="H192" s="142">
        <v>1</v>
      </c>
      <c r="I192" s="143"/>
      <c r="J192" s="144">
        <f t="shared" si="30"/>
        <v>0</v>
      </c>
      <c r="K192" s="140" t="s">
        <v>3</v>
      </c>
      <c r="L192" s="33"/>
      <c r="M192" s="145" t="s">
        <v>3</v>
      </c>
      <c r="N192" s="146" t="s">
        <v>42</v>
      </c>
      <c r="O192" s="53"/>
      <c r="P192" s="147">
        <f t="shared" si="31"/>
        <v>0</v>
      </c>
      <c r="Q192" s="147">
        <v>0</v>
      </c>
      <c r="R192" s="147">
        <f t="shared" si="32"/>
        <v>0</v>
      </c>
      <c r="S192" s="147">
        <v>0</v>
      </c>
      <c r="T192" s="148">
        <f t="shared" si="33"/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164</v>
      </c>
      <c r="AT192" s="149" t="s">
        <v>159</v>
      </c>
      <c r="AU192" s="149" t="s">
        <v>78</v>
      </c>
      <c r="AY192" s="17" t="s">
        <v>157</v>
      </c>
      <c r="BE192" s="150">
        <f t="shared" si="34"/>
        <v>0</v>
      </c>
      <c r="BF192" s="150">
        <f t="shared" si="35"/>
        <v>0</v>
      </c>
      <c r="BG192" s="150">
        <f t="shared" si="36"/>
        <v>0</v>
      </c>
      <c r="BH192" s="150">
        <f t="shared" si="37"/>
        <v>0</v>
      </c>
      <c r="BI192" s="150">
        <f t="shared" si="38"/>
        <v>0</v>
      </c>
      <c r="BJ192" s="17" t="s">
        <v>92</v>
      </c>
      <c r="BK192" s="150">
        <f t="shared" si="39"/>
        <v>0</v>
      </c>
      <c r="BL192" s="17" t="s">
        <v>164</v>
      </c>
      <c r="BM192" s="149" t="s">
        <v>999</v>
      </c>
    </row>
    <row r="193" spans="1:65" s="2" customFormat="1" ht="16.5" customHeight="1" x14ac:dyDescent="0.2">
      <c r="A193" s="32"/>
      <c r="B193" s="137"/>
      <c r="C193" s="138" t="s">
        <v>589</v>
      </c>
      <c r="D193" s="138" t="s">
        <v>159</v>
      </c>
      <c r="E193" s="139" t="s">
        <v>2697</v>
      </c>
      <c r="F193" s="140" t="s">
        <v>2696</v>
      </c>
      <c r="G193" s="141" t="s">
        <v>777</v>
      </c>
      <c r="H193" s="142">
        <v>1</v>
      </c>
      <c r="I193" s="143"/>
      <c r="J193" s="144">
        <f t="shared" si="30"/>
        <v>0</v>
      </c>
      <c r="K193" s="140" t="s">
        <v>3</v>
      </c>
      <c r="L193" s="33"/>
      <c r="M193" s="145" t="s">
        <v>3</v>
      </c>
      <c r="N193" s="146" t="s">
        <v>42</v>
      </c>
      <c r="O193" s="53"/>
      <c r="P193" s="147">
        <f t="shared" si="31"/>
        <v>0</v>
      </c>
      <c r="Q193" s="147">
        <v>0</v>
      </c>
      <c r="R193" s="147">
        <f t="shared" si="32"/>
        <v>0</v>
      </c>
      <c r="S193" s="147">
        <v>0</v>
      </c>
      <c r="T193" s="148">
        <f t="shared" si="33"/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164</v>
      </c>
      <c r="AT193" s="149" t="s">
        <v>159</v>
      </c>
      <c r="AU193" s="149" t="s">
        <v>78</v>
      </c>
      <c r="AY193" s="17" t="s">
        <v>157</v>
      </c>
      <c r="BE193" s="150">
        <f t="shared" si="34"/>
        <v>0</v>
      </c>
      <c r="BF193" s="150">
        <f t="shared" si="35"/>
        <v>0</v>
      </c>
      <c r="BG193" s="150">
        <f t="shared" si="36"/>
        <v>0</v>
      </c>
      <c r="BH193" s="150">
        <f t="shared" si="37"/>
        <v>0</v>
      </c>
      <c r="BI193" s="150">
        <f t="shared" si="38"/>
        <v>0</v>
      </c>
      <c r="BJ193" s="17" t="s">
        <v>92</v>
      </c>
      <c r="BK193" s="150">
        <f t="shared" si="39"/>
        <v>0</v>
      </c>
      <c r="BL193" s="17" t="s">
        <v>164</v>
      </c>
      <c r="BM193" s="149" t="s">
        <v>1007</v>
      </c>
    </row>
    <row r="194" spans="1:65" s="2" customFormat="1" ht="16.5" customHeight="1" x14ac:dyDescent="0.2">
      <c r="A194" s="32"/>
      <c r="B194" s="137"/>
      <c r="C194" s="138" t="s">
        <v>596</v>
      </c>
      <c r="D194" s="138" t="s">
        <v>159</v>
      </c>
      <c r="E194" s="139" t="s">
        <v>2698</v>
      </c>
      <c r="F194" s="140" t="s">
        <v>2699</v>
      </c>
      <c r="G194" s="141" t="s">
        <v>777</v>
      </c>
      <c r="H194" s="142">
        <v>2</v>
      </c>
      <c r="I194" s="143"/>
      <c r="J194" s="144">
        <f t="shared" si="30"/>
        <v>0</v>
      </c>
      <c r="K194" s="140" t="s">
        <v>3</v>
      </c>
      <c r="L194" s="33"/>
      <c r="M194" s="145" t="s">
        <v>3</v>
      </c>
      <c r="N194" s="146" t="s">
        <v>42</v>
      </c>
      <c r="O194" s="53"/>
      <c r="P194" s="147">
        <f t="shared" si="31"/>
        <v>0</v>
      </c>
      <c r="Q194" s="147">
        <v>0</v>
      </c>
      <c r="R194" s="147">
        <f t="shared" si="32"/>
        <v>0</v>
      </c>
      <c r="S194" s="147">
        <v>0</v>
      </c>
      <c r="T194" s="148">
        <f t="shared" si="33"/>
        <v>0</v>
      </c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R194" s="149" t="s">
        <v>164</v>
      </c>
      <c r="AT194" s="149" t="s">
        <v>159</v>
      </c>
      <c r="AU194" s="149" t="s">
        <v>78</v>
      </c>
      <c r="AY194" s="17" t="s">
        <v>157</v>
      </c>
      <c r="BE194" s="150">
        <f t="shared" si="34"/>
        <v>0</v>
      </c>
      <c r="BF194" s="150">
        <f t="shared" si="35"/>
        <v>0</v>
      </c>
      <c r="BG194" s="150">
        <f t="shared" si="36"/>
        <v>0</v>
      </c>
      <c r="BH194" s="150">
        <f t="shared" si="37"/>
        <v>0</v>
      </c>
      <c r="BI194" s="150">
        <f t="shared" si="38"/>
        <v>0</v>
      </c>
      <c r="BJ194" s="17" t="s">
        <v>92</v>
      </c>
      <c r="BK194" s="150">
        <f t="shared" si="39"/>
        <v>0</v>
      </c>
      <c r="BL194" s="17" t="s">
        <v>164</v>
      </c>
      <c r="BM194" s="149" t="s">
        <v>1015</v>
      </c>
    </row>
    <row r="195" spans="1:65" s="2" customFormat="1" ht="16.5" customHeight="1" x14ac:dyDescent="0.2">
      <c r="A195" s="32"/>
      <c r="B195" s="137"/>
      <c r="C195" s="138" t="s">
        <v>602</v>
      </c>
      <c r="D195" s="138" t="s">
        <v>159</v>
      </c>
      <c r="E195" s="139" t="s">
        <v>2700</v>
      </c>
      <c r="F195" s="140" t="s">
        <v>2701</v>
      </c>
      <c r="G195" s="141" t="s">
        <v>777</v>
      </c>
      <c r="H195" s="142">
        <v>1</v>
      </c>
      <c r="I195" s="143"/>
      <c r="J195" s="144">
        <f t="shared" si="30"/>
        <v>0</v>
      </c>
      <c r="K195" s="140" t="s">
        <v>3</v>
      </c>
      <c r="L195" s="33"/>
      <c r="M195" s="145" t="s">
        <v>3</v>
      </c>
      <c r="N195" s="146" t="s">
        <v>42</v>
      </c>
      <c r="O195" s="53"/>
      <c r="P195" s="147">
        <f t="shared" si="31"/>
        <v>0</v>
      </c>
      <c r="Q195" s="147">
        <v>0</v>
      </c>
      <c r="R195" s="147">
        <f t="shared" si="32"/>
        <v>0</v>
      </c>
      <c r="S195" s="147">
        <v>0</v>
      </c>
      <c r="T195" s="148">
        <f t="shared" si="33"/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164</v>
      </c>
      <c r="AT195" s="149" t="s">
        <v>159</v>
      </c>
      <c r="AU195" s="149" t="s">
        <v>78</v>
      </c>
      <c r="AY195" s="17" t="s">
        <v>157</v>
      </c>
      <c r="BE195" s="150">
        <f t="shared" si="34"/>
        <v>0</v>
      </c>
      <c r="BF195" s="150">
        <f t="shared" si="35"/>
        <v>0</v>
      </c>
      <c r="BG195" s="150">
        <f t="shared" si="36"/>
        <v>0</v>
      </c>
      <c r="BH195" s="150">
        <f t="shared" si="37"/>
        <v>0</v>
      </c>
      <c r="BI195" s="150">
        <f t="shared" si="38"/>
        <v>0</v>
      </c>
      <c r="BJ195" s="17" t="s">
        <v>92</v>
      </c>
      <c r="BK195" s="150">
        <f t="shared" si="39"/>
        <v>0</v>
      </c>
      <c r="BL195" s="17" t="s">
        <v>164</v>
      </c>
      <c r="BM195" s="149" t="s">
        <v>1023</v>
      </c>
    </row>
    <row r="196" spans="1:65" s="2" customFormat="1" ht="16.5" customHeight="1" x14ac:dyDescent="0.2">
      <c r="A196" s="32"/>
      <c r="B196" s="137"/>
      <c r="C196" s="138" t="s">
        <v>607</v>
      </c>
      <c r="D196" s="138" t="s">
        <v>159</v>
      </c>
      <c r="E196" s="139" t="s">
        <v>2702</v>
      </c>
      <c r="F196" s="140" t="s">
        <v>2703</v>
      </c>
      <c r="G196" s="141" t="s">
        <v>777</v>
      </c>
      <c r="H196" s="142">
        <v>10</v>
      </c>
      <c r="I196" s="143"/>
      <c r="J196" s="144">
        <f t="shared" si="30"/>
        <v>0</v>
      </c>
      <c r="K196" s="140" t="s">
        <v>3</v>
      </c>
      <c r="L196" s="33"/>
      <c r="M196" s="145" t="s">
        <v>3</v>
      </c>
      <c r="N196" s="146" t="s">
        <v>42</v>
      </c>
      <c r="O196" s="53"/>
      <c r="P196" s="147">
        <f t="shared" si="31"/>
        <v>0</v>
      </c>
      <c r="Q196" s="147">
        <v>0</v>
      </c>
      <c r="R196" s="147">
        <f t="shared" si="32"/>
        <v>0</v>
      </c>
      <c r="S196" s="147">
        <v>0</v>
      </c>
      <c r="T196" s="148">
        <f t="shared" si="33"/>
        <v>0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 t="s">
        <v>164</v>
      </c>
      <c r="AT196" s="149" t="s">
        <v>159</v>
      </c>
      <c r="AU196" s="149" t="s">
        <v>78</v>
      </c>
      <c r="AY196" s="17" t="s">
        <v>157</v>
      </c>
      <c r="BE196" s="150">
        <f t="shared" si="34"/>
        <v>0</v>
      </c>
      <c r="BF196" s="150">
        <f t="shared" si="35"/>
        <v>0</v>
      </c>
      <c r="BG196" s="150">
        <f t="shared" si="36"/>
        <v>0</v>
      </c>
      <c r="BH196" s="150">
        <f t="shared" si="37"/>
        <v>0</v>
      </c>
      <c r="BI196" s="150">
        <f t="shared" si="38"/>
        <v>0</v>
      </c>
      <c r="BJ196" s="17" t="s">
        <v>92</v>
      </c>
      <c r="BK196" s="150">
        <f t="shared" si="39"/>
        <v>0</v>
      </c>
      <c r="BL196" s="17" t="s">
        <v>164</v>
      </c>
      <c r="BM196" s="149" t="s">
        <v>1031</v>
      </c>
    </row>
    <row r="197" spans="1:65" s="2" customFormat="1" ht="16.5" customHeight="1" x14ac:dyDescent="0.2">
      <c r="A197" s="32"/>
      <c r="B197" s="137"/>
      <c r="C197" s="138" t="s">
        <v>612</v>
      </c>
      <c r="D197" s="138" t="s">
        <v>159</v>
      </c>
      <c r="E197" s="139" t="s">
        <v>2704</v>
      </c>
      <c r="F197" s="140" t="s">
        <v>2705</v>
      </c>
      <c r="G197" s="141" t="s">
        <v>777</v>
      </c>
      <c r="H197" s="142">
        <v>10</v>
      </c>
      <c r="I197" s="143"/>
      <c r="J197" s="144">
        <f t="shared" si="30"/>
        <v>0</v>
      </c>
      <c r="K197" s="140" t="s">
        <v>3</v>
      </c>
      <c r="L197" s="33"/>
      <c r="M197" s="145" t="s">
        <v>3</v>
      </c>
      <c r="N197" s="146" t="s">
        <v>42</v>
      </c>
      <c r="O197" s="53"/>
      <c r="P197" s="147">
        <f t="shared" si="31"/>
        <v>0</v>
      </c>
      <c r="Q197" s="147">
        <v>0</v>
      </c>
      <c r="R197" s="147">
        <f t="shared" si="32"/>
        <v>0</v>
      </c>
      <c r="S197" s="147">
        <v>0</v>
      </c>
      <c r="T197" s="148">
        <f t="shared" si="33"/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164</v>
      </c>
      <c r="AT197" s="149" t="s">
        <v>159</v>
      </c>
      <c r="AU197" s="149" t="s">
        <v>78</v>
      </c>
      <c r="AY197" s="17" t="s">
        <v>157</v>
      </c>
      <c r="BE197" s="150">
        <f t="shared" si="34"/>
        <v>0</v>
      </c>
      <c r="BF197" s="150">
        <f t="shared" si="35"/>
        <v>0</v>
      </c>
      <c r="BG197" s="150">
        <f t="shared" si="36"/>
        <v>0</v>
      </c>
      <c r="BH197" s="150">
        <f t="shared" si="37"/>
        <v>0</v>
      </c>
      <c r="BI197" s="150">
        <f t="shared" si="38"/>
        <v>0</v>
      </c>
      <c r="BJ197" s="17" t="s">
        <v>92</v>
      </c>
      <c r="BK197" s="150">
        <f t="shared" si="39"/>
        <v>0</v>
      </c>
      <c r="BL197" s="17" t="s">
        <v>164</v>
      </c>
      <c r="BM197" s="149" t="s">
        <v>1038</v>
      </c>
    </row>
    <row r="198" spans="1:65" s="2" customFormat="1" ht="16.5" customHeight="1" x14ac:dyDescent="0.2">
      <c r="A198" s="32"/>
      <c r="B198" s="137"/>
      <c r="C198" s="138" t="s">
        <v>617</v>
      </c>
      <c r="D198" s="138" t="s">
        <v>159</v>
      </c>
      <c r="E198" s="139" t="s">
        <v>2706</v>
      </c>
      <c r="F198" s="140" t="s">
        <v>2707</v>
      </c>
      <c r="G198" s="141" t="s">
        <v>2660</v>
      </c>
      <c r="H198" s="142">
        <v>1</v>
      </c>
      <c r="I198" s="143"/>
      <c r="J198" s="144">
        <f t="shared" si="30"/>
        <v>0</v>
      </c>
      <c r="K198" s="140" t="s">
        <v>3</v>
      </c>
      <c r="L198" s="33"/>
      <c r="M198" s="145" t="s">
        <v>3</v>
      </c>
      <c r="N198" s="146" t="s">
        <v>42</v>
      </c>
      <c r="O198" s="53"/>
      <c r="P198" s="147">
        <f t="shared" si="31"/>
        <v>0</v>
      </c>
      <c r="Q198" s="147">
        <v>0</v>
      </c>
      <c r="R198" s="147">
        <f t="shared" si="32"/>
        <v>0</v>
      </c>
      <c r="S198" s="147">
        <v>0</v>
      </c>
      <c r="T198" s="148">
        <f t="shared" si="33"/>
        <v>0</v>
      </c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 t="s">
        <v>164</v>
      </c>
      <c r="AT198" s="149" t="s">
        <v>159</v>
      </c>
      <c r="AU198" s="149" t="s">
        <v>78</v>
      </c>
      <c r="AY198" s="17" t="s">
        <v>157</v>
      </c>
      <c r="BE198" s="150">
        <f t="shared" si="34"/>
        <v>0</v>
      </c>
      <c r="BF198" s="150">
        <f t="shared" si="35"/>
        <v>0</v>
      </c>
      <c r="BG198" s="150">
        <f t="shared" si="36"/>
        <v>0</v>
      </c>
      <c r="BH198" s="150">
        <f t="shared" si="37"/>
        <v>0</v>
      </c>
      <c r="BI198" s="150">
        <f t="shared" si="38"/>
        <v>0</v>
      </c>
      <c r="BJ198" s="17" t="s">
        <v>92</v>
      </c>
      <c r="BK198" s="150">
        <f t="shared" si="39"/>
        <v>0</v>
      </c>
      <c r="BL198" s="17" t="s">
        <v>164</v>
      </c>
      <c r="BM198" s="149" t="s">
        <v>1046</v>
      </c>
    </row>
    <row r="199" spans="1:65" s="2" customFormat="1" ht="16.5" customHeight="1" x14ac:dyDescent="0.2">
      <c r="A199" s="32"/>
      <c r="B199" s="137"/>
      <c r="C199" s="138" t="s">
        <v>622</v>
      </c>
      <c r="D199" s="138" t="s">
        <v>159</v>
      </c>
      <c r="E199" s="139" t="s">
        <v>2708</v>
      </c>
      <c r="F199" s="140" t="s">
        <v>2709</v>
      </c>
      <c r="G199" s="141" t="s">
        <v>777</v>
      </c>
      <c r="H199" s="142">
        <v>12</v>
      </c>
      <c r="I199" s="143"/>
      <c r="J199" s="144">
        <f t="shared" si="30"/>
        <v>0</v>
      </c>
      <c r="K199" s="140" t="s">
        <v>3</v>
      </c>
      <c r="L199" s="33"/>
      <c r="M199" s="145" t="s">
        <v>3</v>
      </c>
      <c r="N199" s="146" t="s">
        <v>42</v>
      </c>
      <c r="O199" s="53"/>
      <c r="P199" s="147">
        <f t="shared" si="31"/>
        <v>0</v>
      </c>
      <c r="Q199" s="147">
        <v>0</v>
      </c>
      <c r="R199" s="147">
        <f t="shared" si="32"/>
        <v>0</v>
      </c>
      <c r="S199" s="147">
        <v>0</v>
      </c>
      <c r="T199" s="148">
        <f t="shared" si="33"/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164</v>
      </c>
      <c r="AT199" s="149" t="s">
        <v>159</v>
      </c>
      <c r="AU199" s="149" t="s">
        <v>78</v>
      </c>
      <c r="AY199" s="17" t="s">
        <v>157</v>
      </c>
      <c r="BE199" s="150">
        <f t="shared" si="34"/>
        <v>0</v>
      </c>
      <c r="BF199" s="150">
        <f t="shared" si="35"/>
        <v>0</v>
      </c>
      <c r="BG199" s="150">
        <f t="shared" si="36"/>
        <v>0</v>
      </c>
      <c r="BH199" s="150">
        <f t="shared" si="37"/>
        <v>0</v>
      </c>
      <c r="BI199" s="150">
        <f t="shared" si="38"/>
        <v>0</v>
      </c>
      <c r="BJ199" s="17" t="s">
        <v>92</v>
      </c>
      <c r="BK199" s="150">
        <f t="shared" si="39"/>
        <v>0</v>
      </c>
      <c r="BL199" s="17" t="s">
        <v>164</v>
      </c>
      <c r="BM199" s="149" t="s">
        <v>1054</v>
      </c>
    </row>
    <row r="200" spans="1:65" s="2" customFormat="1" ht="16.5" customHeight="1" x14ac:dyDescent="0.2">
      <c r="A200" s="32"/>
      <c r="B200" s="137"/>
      <c r="C200" s="138" t="s">
        <v>629</v>
      </c>
      <c r="D200" s="138" t="s">
        <v>159</v>
      </c>
      <c r="E200" s="139" t="s">
        <v>2710</v>
      </c>
      <c r="F200" s="140" t="s">
        <v>2711</v>
      </c>
      <c r="G200" s="141" t="s">
        <v>777</v>
      </c>
      <c r="H200" s="142">
        <v>64</v>
      </c>
      <c r="I200" s="143"/>
      <c r="J200" s="144">
        <f t="shared" si="30"/>
        <v>0</v>
      </c>
      <c r="K200" s="140" t="s">
        <v>3</v>
      </c>
      <c r="L200" s="33"/>
      <c r="M200" s="145" t="s">
        <v>3</v>
      </c>
      <c r="N200" s="146" t="s">
        <v>42</v>
      </c>
      <c r="O200" s="53"/>
      <c r="P200" s="147">
        <f t="shared" si="31"/>
        <v>0</v>
      </c>
      <c r="Q200" s="147">
        <v>0</v>
      </c>
      <c r="R200" s="147">
        <f t="shared" si="32"/>
        <v>0</v>
      </c>
      <c r="S200" s="147">
        <v>0</v>
      </c>
      <c r="T200" s="148">
        <f t="shared" si="33"/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164</v>
      </c>
      <c r="AT200" s="149" t="s">
        <v>159</v>
      </c>
      <c r="AU200" s="149" t="s">
        <v>78</v>
      </c>
      <c r="AY200" s="17" t="s">
        <v>157</v>
      </c>
      <c r="BE200" s="150">
        <f t="shared" si="34"/>
        <v>0</v>
      </c>
      <c r="BF200" s="150">
        <f t="shared" si="35"/>
        <v>0</v>
      </c>
      <c r="BG200" s="150">
        <f t="shared" si="36"/>
        <v>0</v>
      </c>
      <c r="BH200" s="150">
        <f t="shared" si="37"/>
        <v>0</v>
      </c>
      <c r="BI200" s="150">
        <f t="shared" si="38"/>
        <v>0</v>
      </c>
      <c r="BJ200" s="17" t="s">
        <v>92</v>
      </c>
      <c r="BK200" s="150">
        <f t="shared" si="39"/>
        <v>0</v>
      </c>
      <c r="BL200" s="17" t="s">
        <v>164</v>
      </c>
      <c r="BM200" s="149" t="s">
        <v>1062</v>
      </c>
    </row>
    <row r="201" spans="1:65" s="2" customFormat="1" ht="16.5" customHeight="1" x14ac:dyDescent="0.2">
      <c r="A201" s="32"/>
      <c r="B201" s="137"/>
      <c r="C201" s="138" t="s">
        <v>633</v>
      </c>
      <c r="D201" s="138" t="s">
        <v>159</v>
      </c>
      <c r="E201" s="139" t="s">
        <v>2712</v>
      </c>
      <c r="F201" s="140" t="s">
        <v>2713</v>
      </c>
      <c r="G201" s="141" t="s">
        <v>777</v>
      </c>
      <c r="H201" s="142">
        <v>1</v>
      </c>
      <c r="I201" s="143"/>
      <c r="J201" s="144">
        <f t="shared" si="30"/>
        <v>0</v>
      </c>
      <c r="K201" s="140" t="s">
        <v>3</v>
      </c>
      <c r="L201" s="33"/>
      <c r="M201" s="145" t="s">
        <v>3</v>
      </c>
      <c r="N201" s="146" t="s">
        <v>42</v>
      </c>
      <c r="O201" s="53"/>
      <c r="P201" s="147">
        <f t="shared" si="31"/>
        <v>0</v>
      </c>
      <c r="Q201" s="147">
        <v>0</v>
      </c>
      <c r="R201" s="147">
        <f t="shared" si="32"/>
        <v>0</v>
      </c>
      <c r="S201" s="147">
        <v>0</v>
      </c>
      <c r="T201" s="148">
        <f t="shared" si="33"/>
        <v>0</v>
      </c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R201" s="149" t="s">
        <v>164</v>
      </c>
      <c r="AT201" s="149" t="s">
        <v>159</v>
      </c>
      <c r="AU201" s="149" t="s">
        <v>78</v>
      </c>
      <c r="AY201" s="17" t="s">
        <v>157</v>
      </c>
      <c r="BE201" s="150">
        <f t="shared" si="34"/>
        <v>0</v>
      </c>
      <c r="BF201" s="150">
        <f t="shared" si="35"/>
        <v>0</v>
      </c>
      <c r="BG201" s="150">
        <f t="shared" si="36"/>
        <v>0</v>
      </c>
      <c r="BH201" s="150">
        <f t="shared" si="37"/>
        <v>0</v>
      </c>
      <c r="BI201" s="150">
        <f t="shared" si="38"/>
        <v>0</v>
      </c>
      <c r="BJ201" s="17" t="s">
        <v>92</v>
      </c>
      <c r="BK201" s="150">
        <f t="shared" si="39"/>
        <v>0</v>
      </c>
      <c r="BL201" s="17" t="s">
        <v>164</v>
      </c>
      <c r="BM201" s="149" t="s">
        <v>1070</v>
      </c>
    </row>
    <row r="202" spans="1:65" s="12" customFormat="1" ht="22.9" customHeight="1" x14ac:dyDescent="0.2">
      <c r="B202" s="124"/>
      <c r="D202" s="125" t="s">
        <v>69</v>
      </c>
      <c r="E202" s="135" t="s">
        <v>2567</v>
      </c>
      <c r="F202" s="135" t="s">
        <v>2568</v>
      </c>
      <c r="I202" s="127"/>
      <c r="J202" s="136">
        <f>BK202</f>
        <v>0</v>
      </c>
      <c r="L202" s="124"/>
      <c r="M202" s="129"/>
      <c r="N202" s="130"/>
      <c r="O202" s="130"/>
      <c r="P202" s="131">
        <f>SUM(P203:P207)</f>
        <v>0</v>
      </c>
      <c r="Q202" s="130"/>
      <c r="R202" s="131">
        <f>SUM(R203:R207)</f>
        <v>0</v>
      </c>
      <c r="S202" s="130"/>
      <c r="T202" s="132">
        <f>SUM(T203:T207)</f>
        <v>0</v>
      </c>
      <c r="AR202" s="125" t="s">
        <v>78</v>
      </c>
      <c r="AT202" s="133" t="s">
        <v>69</v>
      </c>
      <c r="AU202" s="133" t="s">
        <v>78</v>
      </c>
      <c r="AY202" s="125" t="s">
        <v>157</v>
      </c>
      <c r="BK202" s="134">
        <f>SUM(BK203:BK207)</f>
        <v>0</v>
      </c>
    </row>
    <row r="203" spans="1:65" s="2" customFormat="1" ht="16.5" customHeight="1" x14ac:dyDescent="0.2">
      <c r="A203" s="32"/>
      <c r="B203" s="137"/>
      <c r="C203" s="138" t="s">
        <v>639</v>
      </c>
      <c r="D203" s="138" t="s">
        <v>159</v>
      </c>
      <c r="E203" s="139" t="s">
        <v>2714</v>
      </c>
      <c r="F203" s="140" t="s">
        <v>2715</v>
      </c>
      <c r="G203" s="141" t="s">
        <v>231</v>
      </c>
      <c r="H203" s="142">
        <v>200</v>
      </c>
      <c r="I203" s="143"/>
      <c r="J203" s="144">
        <f>ROUND(I203*H203,2)</f>
        <v>0</v>
      </c>
      <c r="K203" s="140" t="s">
        <v>3</v>
      </c>
      <c r="L203" s="33"/>
      <c r="M203" s="145" t="s">
        <v>3</v>
      </c>
      <c r="N203" s="146" t="s">
        <v>42</v>
      </c>
      <c r="O203" s="53"/>
      <c r="P203" s="147">
        <f>O203*H203</f>
        <v>0</v>
      </c>
      <c r="Q203" s="147">
        <v>0</v>
      </c>
      <c r="R203" s="147">
        <f>Q203*H203</f>
        <v>0</v>
      </c>
      <c r="S203" s="147">
        <v>0</v>
      </c>
      <c r="T203" s="148">
        <f>S203*H203</f>
        <v>0</v>
      </c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R203" s="149" t="s">
        <v>164</v>
      </c>
      <c r="AT203" s="149" t="s">
        <v>159</v>
      </c>
      <c r="AU203" s="149" t="s">
        <v>92</v>
      </c>
      <c r="AY203" s="17" t="s">
        <v>157</v>
      </c>
      <c r="BE203" s="150">
        <f>IF(N203="základní",J203,0)</f>
        <v>0</v>
      </c>
      <c r="BF203" s="150">
        <f>IF(N203="snížená",J203,0)</f>
        <v>0</v>
      </c>
      <c r="BG203" s="150">
        <f>IF(N203="zákl. přenesená",J203,0)</f>
        <v>0</v>
      </c>
      <c r="BH203" s="150">
        <f>IF(N203="sníž. přenesená",J203,0)</f>
        <v>0</v>
      </c>
      <c r="BI203" s="150">
        <f>IF(N203="nulová",J203,0)</f>
        <v>0</v>
      </c>
      <c r="BJ203" s="17" t="s">
        <v>92</v>
      </c>
      <c r="BK203" s="150">
        <f>ROUND(I203*H203,2)</f>
        <v>0</v>
      </c>
      <c r="BL203" s="17" t="s">
        <v>164</v>
      </c>
      <c r="BM203" s="149" t="s">
        <v>1078</v>
      </c>
    </row>
    <row r="204" spans="1:65" s="2" customFormat="1" ht="16.5" customHeight="1" x14ac:dyDescent="0.2">
      <c r="A204" s="32"/>
      <c r="B204" s="137"/>
      <c r="C204" s="138" t="s">
        <v>645</v>
      </c>
      <c r="D204" s="138" t="s">
        <v>159</v>
      </c>
      <c r="E204" s="139" t="s">
        <v>2716</v>
      </c>
      <c r="F204" s="140" t="s">
        <v>2717</v>
      </c>
      <c r="G204" s="141" t="s">
        <v>231</v>
      </c>
      <c r="H204" s="142">
        <v>820</v>
      </c>
      <c r="I204" s="143"/>
      <c r="J204" s="144">
        <f>ROUND(I204*H204,2)</f>
        <v>0</v>
      </c>
      <c r="K204" s="140" t="s">
        <v>3</v>
      </c>
      <c r="L204" s="33"/>
      <c r="M204" s="145" t="s">
        <v>3</v>
      </c>
      <c r="N204" s="146" t="s">
        <v>42</v>
      </c>
      <c r="O204" s="53"/>
      <c r="P204" s="147">
        <f>O204*H204</f>
        <v>0</v>
      </c>
      <c r="Q204" s="147">
        <v>0</v>
      </c>
      <c r="R204" s="147">
        <f>Q204*H204</f>
        <v>0</v>
      </c>
      <c r="S204" s="147">
        <v>0</v>
      </c>
      <c r="T204" s="148">
        <f>S204*H204</f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164</v>
      </c>
      <c r="AT204" s="149" t="s">
        <v>159</v>
      </c>
      <c r="AU204" s="149" t="s">
        <v>92</v>
      </c>
      <c r="AY204" s="17" t="s">
        <v>157</v>
      </c>
      <c r="BE204" s="150">
        <f>IF(N204="základní",J204,0)</f>
        <v>0</v>
      </c>
      <c r="BF204" s="150">
        <f>IF(N204="snížená",J204,0)</f>
        <v>0</v>
      </c>
      <c r="BG204" s="150">
        <f>IF(N204="zákl. přenesená",J204,0)</f>
        <v>0</v>
      </c>
      <c r="BH204" s="150">
        <f>IF(N204="sníž. přenesená",J204,0)</f>
        <v>0</v>
      </c>
      <c r="BI204" s="150">
        <f>IF(N204="nulová",J204,0)</f>
        <v>0</v>
      </c>
      <c r="BJ204" s="17" t="s">
        <v>92</v>
      </c>
      <c r="BK204" s="150">
        <f>ROUND(I204*H204,2)</f>
        <v>0</v>
      </c>
      <c r="BL204" s="17" t="s">
        <v>164</v>
      </c>
      <c r="BM204" s="149" t="s">
        <v>1086</v>
      </c>
    </row>
    <row r="205" spans="1:65" s="2" customFormat="1" ht="16.5" customHeight="1" x14ac:dyDescent="0.2">
      <c r="A205" s="32"/>
      <c r="B205" s="137"/>
      <c r="C205" s="138" t="s">
        <v>650</v>
      </c>
      <c r="D205" s="138" t="s">
        <v>159</v>
      </c>
      <c r="E205" s="139" t="s">
        <v>2718</v>
      </c>
      <c r="F205" s="140" t="s">
        <v>2582</v>
      </c>
      <c r="G205" s="141" t="s">
        <v>231</v>
      </c>
      <c r="H205" s="142">
        <v>50</v>
      </c>
      <c r="I205" s="143"/>
      <c r="J205" s="144">
        <f>ROUND(I205*H205,2)</f>
        <v>0</v>
      </c>
      <c r="K205" s="140" t="s">
        <v>3</v>
      </c>
      <c r="L205" s="33"/>
      <c r="M205" s="145" t="s">
        <v>3</v>
      </c>
      <c r="N205" s="146" t="s">
        <v>42</v>
      </c>
      <c r="O205" s="53"/>
      <c r="P205" s="147">
        <f>O205*H205</f>
        <v>0</v>
      </c>
      <c r="Q205" s="147">
        <v>0</v>
      </c>
      <c r="R205" s="147">
        <f>Q205*H205</f>
        <v>0</v>
      </c>
      <c r="S205" s="147">
        <v>0</v>
      </c>
      <c r="T205" s="148">
        <f>S205*H205</f>
        <v>0</v>
      </c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R205" s="149" t="s">
        <v>164</v>
      </c>
      <c r="AT205" s="149" t="s">
        <v>159</v>
      </c>
      <c r="AU205" s="149" t="s">
        <v>92</v>
      </c>
      <c r="AY205" s="17" t="s">
        <v>157</v>
      </c>
      <c r="BE205" s="150">
        <f>IF(N205="základní",J205,0)</f>
        <v>0</v>
      </c>
      <c r="BF205" s="150">
        <f>IF(N205="snížená",J205,0)</f>
        <v>0</v>
      </c>
      <c r="BG205" s="150">
        <f>IF(N205="zákl. přenesená",J205,0)</f>
        <v>0</v>
      </c>
      <c r="BH205" s="150">
        <f>IF(N205="sníž. přenesená",J205,0)</f>
        <v>0</v>
      </c>
      <c r="BI205" s="150">
        <f>IF(N205="nulová",J205,0)</f>
        <v>0</v>
      </c>
      <c r="BJ205" s="17" t="s">
        <v>92</v>
      </c>
      <c r="BK205" s="150">
        <f>ROUND(I205*H205,2)</f>
        <v>0</v>
      </c>
      <c r="BL205" s="17" t="s">
        <v>164</v>
      </c>
      <c r="BM205" s="149" t="s">
        <v>1094</v>
      </c>
    </row>
    <row r="206" spans="1:65" s="2" customFormat="1" ht="16.5" customHeight="1" x14ac:dyDescent="0.2">
      <c r="A206" s="32"/>
      <c r="B206" s="137"/>
      <c r="C206" s="138" t="s">
        <v>656</v>
      </c>
      <c r="D206" s="138" t="s">
        <v>159</v>
      </c>
      <c r="E206" s="139" t="s">
        <v>2719</v>
      </c>
      <c r="F206" s="140" t="s">
        <v>2590</v>
      </c>
      <c r="G206" s="141" t="s">
        <v>777</v>
      </c>
      <c r="H206" s="142">
        <v>12</v>
      </c>
      <c r="I206" s="143"/>
      <c r="J206" s="144">
        <f>ROUND(I206*H206,2)</f>
        <v>0</v>
      </c>
      <c r="K206" s="140" t="s">
        <v>3</v>
      </c>
      <c r="L206" s="33"/>
      <c r="M206" s="145" t="s">
        <v>3</v>
      </c>
      <c r="N206" s="146" t="s">
        <v>42</v>
      </c>
      <c r="O206" s="53"/>
      <c r="P206" s="147">
        <f>O206*H206</f>
        <v>0</v>
      </c>
      <c r="Q206" s="147">
        <v>0</v>
      </c>
      <c r="R206" s="147">
        <f>Q206*H206</f>
        <v>0</v>
      </c>
      <c r="S206" s="147">
        <v>0</v>
      </c>
      <c r="T206" s="148">
        <f>S206*H206</f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164</v>
      </c>
      <c r="AT206" s="149" t="s">
        <v>159</v>
      </c>
      <c r="AU206" s="149" t="s">
        <v>92</v>
      </c>
      <c r="AY206" s="17" t="s">
        <v>157</v>
      </c>
      <c r="BE206" s="150">
        <f>IF(N206="základní",J206,0)</f>
        <v>0</v>
      </c>
      <c r="BF206" s="150">
        <f>IF(N206="snížená",J206,0)</f>
        <v>0</v>
      </c>
      <c r="BG206" s="150">
        <f>IF(N206="zákl. přenesená",J206,0)</f>
        <v>0</v>
      </c>
      <c r="BH206" s="150">
        <f>IF(N206="sníž. přenesená",J206,0)</f>
        <v>0</v>
      </c>
      <c r="BI206" s="150">
        <f>IF(N206="nulová",J206,0)</f>
        <v>0</v>
      </c>
      <c r="BJ206" s="17" t="s">
        <v>92</v>
      </c>
      <c r="BK206" s="150">
        <f>ROUND(I206*H206,2)</f>
        <v>0</v>
      </c>
      <c r="BL206" s="17" t="s">
        <v>164</v>
      </c>
      <c r="BM206" s="149" t="s">
        <v>1102</v>
      </c>
    </row>
    <row r="207" spans="1:65" s="2" customFormat="1" ht="16.5" customHeight="1" x14ac:dyDescent="0.2">
      <c r="A207" s="32"/>
      <c r="B207" s="137"/>
      <c r="C207" s="138" t="s">
        <v>670</v>
      </c>
      <c r="D207" s="138" t="s">
        <v>159</v>
      </c>
      <c r="E207" s="139" t="s">
        <v>2720</v>
      </c>
      <c r="F207" s="140" t="s">
        <v>2721</v>
      </c>
      <c r="G207" s="141" t="s">
        <v>231</v>
      </c>
      <c r="H207" s="142">
        <v>500</v>
      </c>
      <c r="I207" s="143"/>
      <c r="J207" s="144">
        <f>ROUND(I207*H207,2)</f>
        <v>0</v>
      </c>
      <c r="K207" s="140" t="s">
        <v>3</v>
      </c>
      <c r="L207" s="33"/>
      <c r="M207" s="145" t="s">
        <v>3</v>
      </c>
      <c r="N207" s="146" t="s">
        <v>42</v>
      </c>
      <c r="O207" s="53"/>
      <c r="P207" s="147">
        <f>O207*H207</f>
        <v>0</v>
      </c>
      <c r="Q207" s="147">
        <v>0</v>
      </c>
      <c r="R207" s="147">
        <f>Q207*H207</f>
        <v>0</v>
      </c>
      <c r="S207" s="147">
        <v>0</v>
      </c>
      <c r="T207" s="148">
        <f>S207*H207</f>
        <v>0</v>
      </c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R207" s="149" t="s">
        <v>164</v>
      </c>
      <c r="AT207" s="149" t="s">
        <v>159</v>
      </c>
      <c r="AU207" s="149" t="s">
        <v>92</v>
      </c>
      <c r="AY207" s="17" t="s">
        <v>157</v>
      </c>
      <c r="BE207" s="150">
        <f>IF(N207="základní",J207,0)</f>
        <v>0</v>
      </c>
      <c r="BF207" s="150">
        <f>IF(N207="snížená",J207,0)</f>
        <v>0</v>
      </c>
      <c r="BG207" s="150">
        <f>IF(N207="zákl. přenesená",J207,0)</f>
        <v>0</v>
      </c>
      <c r="BH207" s="150">
        <f>IF(N207="sníž. přenesená",J207,0)</f>
        <v>0</v>
      </c>
      <c r="BI207" s="150">
        <f>IF(N207="nulová",J207,0)</f>
        <v>0</v>
      </c>
      <c r="BJ207" s="17" t="s">
        <v>92</v>
      </c>
      <c r="BK207" s="150">
        <f>ROUND(I207*H207,2)</f>
        <v>0</v>
      </c>
      <c r="BL207" s="17" t="s">
        <v>164</v>
      </c>
      <c r="BM207" s="149" t="s">
        <v>1110</v>
      </c>
    </row>
    <row r="208" spans="1:65" s="12" customFormat="1" ht="22.9" customHeight="1" x14ac:dyDescent="0.2">
      <c r="B208" s="124"/>
      <c r="D208" s="125" t="s">
        <v>69</v>
      </c>
      <c r="E208" s="135" t="s">
        <v>2663</v>
      </c>
      <c r="F208" s="135" t="s">
        <v>2664</v>
      </c>
      <c r="I208" s="127"/>
      <c r="J208" s="136">
        <f>BK208</f>
        <v>0</v>
      </c>
      <c r="L208" s="124"/>
      <c r="M208" s="129"/>
      <c r="N208" s="130"/>
      <c r="O208" s="130"/>
      <c r="P208" s="131">
        <f>SUM(P209:P212)</f>
        <v>0</v>
      </c>
      <c r="Q208" s="130"/>
      <c r="R208" s="131">
        <f>SUM(R209:R212)</f>
        <v>0</v>
      </c>
      <c r="S208" s="130"/>
      <c r="T208" s="132">
        <f>SUM(T209:T212)</f>
        <v>0</v>
      </c>
      <c r="AR208" s="125" t="s">
        <v>78</v>
      </c>
      <c r="AT208" s="133" t="s">
        <v>69</v>
      </c>
      <c r="AU208" s="133" t="s">
        <v>78</v>
      </c>
      <c r="AY208" s="125" t="s">
        <v>157</v>
      </c>
      <c r="BK208" s="134">
        <f>SUM(BK209:BK212)</f>
        <v>0</v>
      </c>
    </row>
    <row r="209" spans="1:65" s="2" customFormat="1" ht="16.5" customHeight="1" x14ac:dyDescent="0.2">
      <c r="A209" s="32"/>
      <c r="B209" s="137"/>
      <c r="C209" s="138" t="s">
        <v>679</v>
      </c>
      <c r="D209" s="138" t="s">
        <v>159</v>
      </c>
      <c r="E209" s="139" t="s">
        <v>2722</v>
      </c>
      <c r="F209" s="140" t="s">
        <v>2723</v>
      </c>
      <c r="G209" s="141" t="s">
        <v>777</v>
      </c>
      <c r="H209" s="142">
        <v>1</v>
      </c>
      <c r="I209" s="143"/>
      <c r="J209" s="144">
        <f>ROUND(I209*H209,2)</f>
        <v>0</v>
      </c>
      <c r="K209" s="140" t="s">
        <v>3</v>
      </c>
      <c r="L209" s="33"/>
      <c r="M209" s="145" t="s">
        <v>3</v>
      </c>
      <c r="N209" s="146" t="s">
        <v>42</v>
      </c>
      <c r="O209" s="53"/>
      <c r="P209" s="147">
        <f>O209*H209</f>
        <v>0</v>
      </c>
      <c r="Q209" s="147">
        <v>0</v>
      </c>
      <c r="R209" s="147">
        <f>Q209*H209</f>
        <v>0</v>
      </c>
      <c r="S209" s="147">
        <v>0</v>
      </c>
      <c r="T209" s="148">
        <f>S209*H209</f>
        <v>0</v>
      </c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R209" s="149" t="s">
        <v>164</v>
      </c>
      <c r="AT209" s="149" t="s">
        <v>159</v>
      </c>
      <c r="AU209" s="149" t="s">
        <v>92</v>
      </c>
      <c r="AY209" s="17" t="s">
        <v>157</v>
      </c>
      <c r="BE209" s="150">
        <f>IF(N209="základní",J209,0)</f>
        <v>0</v>
      </c>
      <c r="BF209" s="150">
        <f>IF(N209="snížená",J209,0)</f>
        <v>0</v>
      </c>
      <c r="BG209" s="150">
        <f>IF(N209="zákl. přenesená",J209,0)</f>
        <v>0</v>
      </c>
      <c r="BH209" s="150">
        <f>IF(N209="sníž. přenesená",J209,0)</f>
        <v>0</v>
      </c>
      <c r="BI209" s="150">
        <f>IF(N209="nulová",J209,0)</f>
        <v>0</v>
      </c>
      <c r="BJ209" s="17" t="s">
        <v>92</v>
      </c>
      <c r="BK209" s="150">
        <f>ROUND(I209*H209,2)</f>
        <v>0</v>
      </c>
      <c r="BL209" s="17" t="s">
        <v>164</v>
      </c>
      <c r="BM209" s="149" t="s">
        <v>1118</v>
      </c>
    </row>
    <row r="210" spans="1:65" s="2" customFormat="1" ht="16.5" customHeight="1" x14ac:dyDescent="0.2">
      <c r="A210" s="32"/>
      <c r="B210" s="137"/>
      <c r="C210" s="138" t="s">
        <v>686</v>
      </c>
      <c r="D210" s="138" t="s">
        <v>159</v>
      </c>
      <c r="E210" s="139" t="s">
        <v>2724</v>
      </c>
      <c r="F210" s="140" t="s">
        <v>2725</v>
      </c>
      <c r="G210" s="141" t="s">
        <v>2492</v>
      </c>
      <c r="H210" s="142">
        <v>18</v>
      </c>
      <c r="I210" s="143"/>
      <c r="J210" s="144">
        <f>ROUND(I210*H210,2)</f>
        <v>0</v>
      </c>
      <c r="K210" s="140" t="s">
        <v>3</v>
      </c>
      <c r="L210" s="33"/>
      <c r="M210" s="145" t="s">
        <v>3</v>
      </c>
      <c r="N210" s="146" t="s">
        <v>42</v>
      </c>
      <c r="O210" s="53"/>
      <c r="P210" s="147">
        <f>O210*H210</f>
        <v>0</v>
      </c>
      <c r="Q210" s="147">
        <v>0</v>
      </c>
      <c r="R210" s="147">
        <f>Q210*H210</f>
        <v>0</v>
      </c>
      <c r="S210" s="147">
        <v>0</v>
      </c>
      <c r="T210" s="148">
        <f>S210*H210</f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164</v>
      </c>
      <c r="AT210" s="149" t="s">
        <v>159</v>
      </c>
      <c r="AU210" s="149" t="s">
        <v>92</v>
      </c>
      <c r="AY210" s="17" t="s">
        <v>157</v>
      </c>
      <c r="BE210" s="150">
        <f>IF(N210="základní",J210,0)</f>
        <v>0</v>
      </c>
      <c r="BF210" s="150">
        <f>IF(N210="snížená",J210,0)</f>
        <v>0</v>
      </c>
      <c r="BG210" s="150">
        <f>IF(N210="zákl. přenesená",J210,0)</f>
        <v>0</v>
      </c>
      <c r="BH210" s="150">
        <f>IF(N210="sníž. přenesená",J210,0)</f>
        <v>0</v>
      </c>
      <c r="BI210" s="150">
        <f>IF(N210="nulová",J210,0)</f>
        <v>0</v>
      </c>
      <c r="BJ210" s="17" t="s">
        <v>92</v>
      </c>
      <c r="BK210" s="150">
        <f>ROUND(I210*H210,2)</f>
        <v>0</v>
      </c>
      <c r="BL210" s="17" t="s">
        <v>164</v>
      </c>
      <c r="BM210" s="149" t="s">
        <v>1126</v>
      </c>
    </row>
    <row r="211" spans="1:65" s="2" customFormat="1" ht="16.5" customHeight="1" x14ac:dyDescent="0.2">
      <c r="A211" s="32"/>
      <c r="B211" s="137"/>
      <c r="C211" s="138" t="s">
        <v>692</v>
      </c>
      <c r="D211" s="138" t="s">
        <v>159</v>
      </c>
      <c r="E211" s="139" t="s">
        <v>2726</v>
      </c>
      <c r="F211" s="140" t="s">
        <v>2727</v>
      </c>
      <c r="G211" s="141" t="s">
        <v>777</v>
      </c>
      <c r="H211" s="142">
        <v>1</v>
      </c>
      <c r="I211" s="143"/>
      <c r="J211" s="144">
        <f>ROUND(I211*H211,2)</f>
        <v>0</v>
      </c>
      <c r="K211" s="140" t="s">
        <v>3</v>
      </c>
      <c r="L211" s="33"/>
      <c r="M211" s="145" t="s">
        <v>3</v>
      </c>
      <c r="N211" s="146" t="s">
        <v>42</v>
      </c>
      <c r="O211" s="53"/>
      <c r="P211" s="147">
        <f>O211*H211</f>
        <v>0</v>
      </c>
      <c r="Q211" s="147">
        <v>0</v>
      </c>
      <c r="R211" s="147">
        <f>Q211*H211</f>
        <v>0</v>
      </c>
      <c r="S211" s="147">
        <v>0</v>
      </c>
      <c r="T211" s="148">
        <f>S211*H211</f>
        <v>0</v>
      </c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R211" s="149" t="s">
        <v>164</v>
      </c>
      <c r="AT211" s="149" t="s">
        <v>159</v>
      </c>
      <c r="AU211" s="149" t="s">
        <v>92</v>
      </c>
      <c r="AY211" s="17" t="s">
        <v>157</v>
      </c>
      <c r="BE211" s="150">
        <f>IF(N211="základní",J211,0)</f>
        <v>0</v>
      </c>
      <c r="BF211" s="150">
        <f>IF(N211="snížená",J211,0)</f>
        <v>0</v>
      </c>
      <c r="BG211" s="150">
        <f>IF(N211="zákl. přenesená",J211,0)</f>
        <v>0</v>
      </c>
      <c r="BH211" s="150">
        <f>IF(N211="sníž. přenesená",J211,0)</f>
        <v>0</v>
      </c>
      <c r="BI211" s="150">
        <f>IF(N211="nulová",J211,0)</f>
        <v>0</v>
      </c>
      <c r="BJ211" s="17" t="s">
        <v>92</v>
      </c>
      <c r="BK211" s="150">
        <f>ROUND(I211*H211,2)</f>
        <v>0</v>
      </c>
      <c r="BL211" s="17" t="s">
        <v>164</v>
      </c>
      <c r="BM211" s="149" t="s">
        <v>1137</v>
      </c>
    </row>
    <row r="212" spans="1:65" s="2" customFormat="1" ht="16.5" customHeight="1" x14ac:dyDescent="0.2">
      <c r="A212" s="32"/>
      <c r="B212" s="137"/>
      <c r="C212" s="138" t="s">
        <v>697</v>
      </c>
      <c r="D212" s="138" t="s">
        <v>159</v>
      </c>
      <c r="E212" s="139" t="s">
        <v>2728</v>
      </c>
      <c r="F212" s="140" t="s">
        <v>2729</v>
      </c>
      <c r="G212" s="141" t="s">
        <v>777</v>
      </c>
      <c r="H212" s="142">
        <v>12</v>
      </c>
      <c r="I212" s="143"/>
      <c r="J212" s="144">
        <f>ROUND(I212*H212,2)</f>
        <v>0</v>
      </c>
      <c r="K212" s="140" t="s">
        <v>3</v>
      </c>
      <c r="L212" s="33"/>
      <c r="M212" s="145" t="s">
        <v>3</v>
      </c>
      <c r="N212" s="146" t="s">
        <v>42</v>
      </c>
      <c r="O212" s="53"/>
      <c r="P212" s="147">
        <f>O212*H212</f>
        <v>0</v>
      </c>
      <c r="Q212" s="147">
        <v>0</v>
      </c>
      <c r="R212" s="147">
        <f>Q212*H212</f>
        <v>0</v>
      </c>
      <c r="S212" s="147">
        <v>0</v>
      </c>
      <c r="T212" s="148">
        <f>S212*H212</f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164</v>
      </c>
      <c r="AT212" s="149" t="s">
        <v>159</v>
      </c>
      <c r="AU212" s="149" t="s">
        <v>92</v>
      </c>
      <c r="AY212" s="17" t="s">
        <v>157</v>
      </c>
      <c r="BE212" s="150">
        <f>IF(N212="základní",J212,0)</f>
        <v>0</v>
      </c>
      <c r="BF212" s="150">
        <f>IF(N212="snížená",J212,0)</f>
        <v>0</v>
      </c>
      <c r="BG212" s="150">
        <f>IF(N212="zákl. přenesená",J212,0)</f>
        <v>0</v>
      </c>
      <c r="BH212" s="150">
        <f>IF(N212="sníž. přenesená",J212,0)</f>
        <v>0</v>
      </c>
      <c r="BI212" s="150">
        <f>IF(N212="nulová",J212,0)</f>
        <v>0</v>
      </c>
      <c r="BJ212" s="17" t="s">
        <v>92</v>
      </c>
      <c r="BK212" s="150">
        <f>ROUND(I212*H212,2)</f>
        <v>0</v>
      </c>
      <c r="BL212" s="17" t="s">
        <v>164</v>
      </c>
      <c r="BM212" s="149" t="s">
        <v>1146</v>
      </c>
    </row>
    <row r="213" spans="1:65" s="12" customFormat="1" ht="25.9" customHeight="1" x14ac:dyDescent="0.2">
      <c r="B213" s="124"/>
      <c r="D213" s="125" t="s">
        <v>69</v>
      </c>
      <c r="E213" s="126" t="s">
        <v>2730</v>
      </c>
      <c r="F213" s="126" t="s">
        <v>2731</v>
      </c>
      <c r="I213" s="127"/>
      <c r="J213" s="128">
        <f>BK213</f>
        <v>0</v>
      </c>
      <c r="L213" s="124"/>
      <c r="M213" s="129"/>
      <c r="N213" s="130"/>
      <c r="O213" s="130"/>
      <c r="P213" s="131">
        <f>SUM(P214:P248)</f>
        <v>0</v>
      </c>
      <c r="Q213" s="130"/>
      <c r="R213" s="131">
        <f>SUM(R214:R248)</f>
        <v>0</v>
      </c>
      <c r="S213" s="130"/>
      <c r="T213" s="132">
        <f>SUM(T214:T248)</f>
        <v>0</v>
      </c>
      <c r="AR213" s="125" t="s">
        <v>78</v>
      </c>
      <c r="AT213" s="133" t="s">
        <v>69</v>
      </c>
      <c r="AU213" s="133" t="s">
        <v>70</v>
      </c>
      <c r="AY213" s="125" t="s">
        <v>157</v>
      </c>
      <c r="BK213" s="134">
        <f>SUM(BK214:BK248)</f>
        <v>0</v>
      </c>
    </row>
    <row r="214" spans="1:65" s="2" customFormat="1" ht="16.5" customHeight="1" x14ac:dyDescent="0.2">
      <c r="A214" s="32"/>
      <c r="B214" s="137"/>
      <c r="C214" s="138" t="s">
        <v>703</v>
      </c>
      <c r="D214" s="138" t="s">
        <v>159</v>
      </c>
      <c r="E214" s="139" t="s">
        <v>2732</v>
      </c>
      <c r="F214" s="140" t="s">
        <v>2733</v>
      </c>
      <c r="G214" s="141" t="s">
        <v>777</v>
      </c>
      <c r="H214" s="142">
        <v>1</v>
      </c>
      <c r="I214" s="143"/>
      <c r="J214" s="144">
        <f t="shared" ref="J214:J248" si="40">ROUND(I214*H214,2)</f>
        <v>0</v>
      </c>
      <c r="K214" s="140" t="s">
        <v>3</v>
      </c>
      <c r="L214" s="33"/>
      <c r="M214" s="145" t="s">
        <v>3</v>
      </c>
      <c r="N214" s="146" t="s">
        <v>42</v>
      </c>
      <c r="O214" s="53"/>
      <c r="P214" s="147">
        <f t="shared" ref="P214:P248" si="41">O214*H214</f>
        <v>0</v>
      </c>
      <c r="Q214" s="147">
        <v>0</v>
      </c>
      <c r="R214" s="147">
        <f t="shared" ref="R214:R248" si="42">Q214*H214</f>
        <v>0</v>
      </c>
      <c r="S214" s="147">
        <v>0</v>
      </c>
      <c r="T214" s="148">
        <f t="shared" ref="T214:T248" si="43">S214*H214</f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164</v>
      </c>
      <c r="AT214" s="149" t="s">
        <v>159</v>
      </c>
      <c r="AU214" s="149" t="s">
        <v>78</v>
      </c>
      <c r="AY214" s="17" t="s">
        <v>157</v>
      </c>
      <c r="BE214" s="150">
        <f t="shared" ref="BE214:BE248" si="44">IF(N214="základní",J214,0)</f>
        <v>0</v>
      </c>
      <c r="BF214" s="150">
        <f t="shared" ref="BF214:BF248" si="45">IF(N214="snížená",J214,0)</f>
        <v>0</v>
      </c>
      <c r="BG214" s="150">
        <f t="shared" ref="BG214:BG248" si="46">IF(N214="zákl. přenesená",J214,0)</f>
        <v>0</v>
      </c>
      <c r="BH214" s="150">
        <f t="shared" ref="BH214:BH248" si="47">IF(N214="sníž. přenesená",J214,0)</f>
        <v>0</v>
      </c>
      <c r="BI214" s="150">
        <f t="shared" ref="BI214:BI248" si="48">IF(N214="nulová",J214,0)</f>
        <v>0</v>
      </c>
      <c r="BJ214" s="17" t="s">
        <v>92</v>
      </c>
      <c r="BK214" s="150">
        <f t="shared" ref="BK214:BK248" si="49">ROUND(I214*H214,2)</f>
        <v>0</v>
      </c>
      <c r="BL214" s="17" t="s">
        <v>164</v>
      </c>
      <c r="BM214" s="149" t="s">
        <v>1156</v>
      </c>
    </row>
    <row r="215" spans="1:65" s="2" customFormat="1" ht="16.5" customHeight="1" x14ac:dyDescent="0.2">
      <c r="A215" s="32"/>
      <c r="B215" s="137"/>
      <c r="C215" s="138" t="s">
        <v>707</v>
      </c>
      <c r="D215" s="138" t="s">
        <v>159</v>
      </c>
      <c r="E215" s="139" t="s">
        <v>2734</v>
      </c>
      <c r="F215" s="140" t="s">
        <v>2735</v>
      </c>
      <c r="G215" s="141" t="s">
        <v>777</v>
      </c>
      <c r="H215" s="142">
        <v>2</v>
      </c>
      <c r="I215" s="143"/>
      <c r="J215" s="144">
        <f t="shared" si="40"/>
        <v>0</v>
      </c>
      <c r="K215" s="140" t="s">
        <v>3</v>
      </c>
      <c r="L215" s="33"/>
      <c r="M215" s="145" t="s">
        <v>3</v>
      </c>
      <c r="N215" s="146" t="s">
        <v>42</v>
      </c>
      <c r="O215" s="53"/>
      <c r="P215" s="147">
        <f t="shared" si="41"/>
        <v>0</v>
      </c>
      <c r="Q215" s="147">
        <v>0</v>
      </c>
      <c r="R215" s="147">
        <f t="shared" si="42"/>
        <v>0</v>
      </c>
      <c r="S215" s="147">
        <v>0</v>
      </c>
      <c r="T215" s="148">
        <f t="shared" si="43"/>
        <v>0</v>
      </c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R215" s="149" t="s">
        <v>164</v>
      </c>
      <c r="AT215" s="149" t="s">
        <v>159</v>
      </c>
      <c r="AU215" s="149" t="s">
        <v>78</v>
      </c>
      <c r="AY215" s="17" t="s">
        <v>157</v>
      </c>
      <c r="BE215" s="150">
        <f t="shared" si="44"/>
        <v>0</v>
      </c>
      <c r="BF215" s="150">
        <f t="shared" si="45"/>
        <v>0</v>
      </c>
      <c r="BG215" s="150">
        <f t="shared" si="46"/>
        <v>0</v>
      </c>
      <c r="BH215" s="150">
        <f t="shared" si="47"/>
        <v>0</v>
      </c>
      <c r="BI215" s="150">
        <f t="shared" si="48"/>
        <v>0</v>
      </c>
      <c r="BJ215" s="17" t="s">
        <v>92</v>
      </c>
      <c r="BK215" s="150">
        <f t="shared" si="49"/>
        <v>0</v>
      </c>
      <c r="BL215" s="17" t="s">
        <v>164</v>
      </c>
      <c r="BM215" s="149" t="s">
        <v>1167</v>
      </c>
    </row>
    <row r="216" spans="1:65" s="2" customFormat="1" ht="16.5" customHeight="1" x14ac:dyDescent="0.2">
      <c r="A216" s="32"/>
      <c r="B216" s="137"/>
      <c r="C216" s="138" t="s">
        <v>716</v>
      </c>
      <c r="D216" s="138" t="s">
        <v>159</v>
      </c>
      <c r="E216" s="139" t="s">
        <v>2736</v>
      </c>
      <c r="F216" s="140" t="s">
        <v>2737</v>
      </c>
      <c r="G216" s="141" t="s">
        <v>777</v>
      </c>
      <c r="H216" s="142">
        <v>11</v>
      </c>
      <c r="I216" s="143"/>
      <c r="J216" s="144">
        <f t="shared" si="40"/>
        <v>0</v>
      </c>
      <c r="K216" s="140" t="s">
        <v>3</v>
      </c>
      <c r="L216" s="33"/>
      <c r="M216" s="145" t="s">
        <v>3</v>
      </c>
      <c r="N216" s="146" t="s">
        <v>42</v>
      </c>
      <c r="O216" s="53"/>
      <c r="P216" s="147">
        <f t="shared" si="41"/>
        <v>0</v>
      </c>
      <c r="Q216" s="147">
        <v>0</v>
      </c>
      <c r="R216" s="147">
        <f t="shared" si="42"/>
        <v>0</v>
      </c>
      <c r="S216" s="147">
        <v>0</v>
      </c>
      <c r="T216" s="148">
        <f t="shared" si="43"/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164</v>
      </c>
      <c r="AT216" s="149" t="s">
        <v>159</v>
      </c>
      <c r="AU216" s="149" t="s">
        <v>78</v>
      </c>
      <c r="AY216" s="17" t="s">
        <v>157</v>
      </c>
      <c r="BE216" s="150">
        <f t="shared" si="44"/>
        <v>0</v>
      </c>
      <c r="BF216" s="150">
        <f t="shared" si="45"/>
        <v>0</v>
      </c>
      <c r="BG216" s="150">
        <f t="shared" si="46"/>
        <v>0</v>
      </c>
      <c r="BH216" s="150">
        <f t="shared" si="47"/>
        <v>0</v>
      </c>
      <c r="BI216" s="150">
        <f t="shared" si="48"/>
        <v>0</v>
      </c>
      <c r="BJ216" s="17" t="s">
        <v>92</v>
      </c>
      <c r="BK216" s="150">
        <f t="shared" si="49"/>
        <v>0</v>
      </c>
      <c r="BL216" s="17" t="s">
        <v>164</v>
      </c>
      <c r="BM216" s="149" t="s">
        <v>1181</v>
      </c>
    </row>
    <row r="217" spans="1:65" s="2" customFormat="1" ht="16.5" customHeight="1" x14ac:dyDescent="0.2">
      <c r="A217" s="32"/>
      <c r="B217" s="137"/>
      <c r="C217" s="138" t="s">
        <v>722</v>
      </c>
      <c r="D217" s="138" t="s">
        <v>159</v>
      </c>
      <c r="E217" s="139" t="s">
        <v>2738</v>
      </c>
      <c r="F217" s="140" t="s">
        <v>2739</v>
      </c>
      <c r="G217" s="141" t="s">
        <v>777</v>
      </c>
      <c r="H217" s="142">
        <v>10</v>
      </c>
      <c r="I217" s="143"/>
      <c r="J217" s="144">
        <f t="shared" si="40"/>
        <v>0</v>
      </c>
      <c r="K217" s="140" t="s">
        <v>3</v>
      </c>
      <c r="L217" s="33"/>
      <c r="M217" s="145" t="s">
        <v>3</v>
      </c>
      <c r="N217" s="146" t="s">
        <v>42</v>
      </c>
      <c r="O217" s="53"/>
      <c r="P217" s="147">
        <f t="shared" si="41"/>
        <v>0</v>
      </c>
      <c r="Q217" s="147">
        <v>0</v>
      </c>
      <c r="R217" s="147">
        <f t="shared" si="42"/>
        <v>0</v>
      </c>
      <c r="S217" s="147">
        <v>0</v>
      </c>
      <c r="T217" s="148">
        <f t="shared" si="43"/>
        <v>0</v>
      </c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R217" s="149" t="s">
        <v>164</v>
      </c>
      <c r="AT217" s="149" t="s">
        <v>159</v>
      </c>
      <c r="AU217" s="149" t="s">
        <v>78</v>
      </c>
      <c r="AY217" s="17" t="s">
        <v>157</v>
      </c>
      <c r="BE217" s="150">
        <f t="shared" si="44"/>
        <v>0</v>
      </c>
      <c r="BF217" s="150">
        <f t="shared" si="45"/>
        <v>0</v>
      </c>
      <c r="BG217" s="150">
        <f t="shared" si="46"/>
        <v>0</v>
      </c>
      <c r="BH217" s="150">
        <f t="shared" si="47"/>
        <v>0</v>
      </c>
      <c r="BI217" s="150">
        <f t="shared" si="48"/>
        <v>0</v>
      </c>
      <c r="BJ217" s="17" t="s">
        <v>92</v>
      </c>
      <c r="BK217" s="150">
        <f t="shared" si="49"/>
        <v>0</v>
      </c>
      <c r="BL217" s="17" t="s">
        <v>164</v>
      </c>
      <c r="BM217" s="149" t="s">
        <v>1193</v>
      </c>
    </row>
    <row r="218" spans="1:65" s="2" customFormat="1" ht="16.5" customHeight="1" x14ac:dyDescent="0.2">
      <c r="A218" s="32"/>
      <c r="B218" s="137"/>
      <c r="C218" s="138" t="s">
        <v>731</v>
      </c>
      <c r="D218" s="138" t="s">
        <v>159</v>
      </c>
      <c r="E218" s="139" t="s">
        <v>2740</v>
      </c>
      <c r="F218" s="140" t="s">
        <v>2741</v>
      </c>
      <c r="G218" s="141" t="s">
        <v>777</v>
      </c>
      <c r="H218" s="142">
        <v>1</v>
      </c>
      <c r="I218" s="143"/>
      <c r="J218" s="144">
        <f t="shared" si="40"/>
        <v>0</v>
      </c>
      <c r="K218" s="140" t="s">
        <v>3</v>
      </c>
      <c r="L218" s="33"/>
      <c r="M218" s="145" t="s">
        <v>3</v>
      </c>
      <c r="N218" s="146" t="s">
        <v>42</v>
      </c>
      <c r="O218" s="53"/>
      <c r="P218" s="147">
        <f t="shared" si="41"/>
        <v>0</v>
      </c>
      <c r="Q218" s="147">
        <v>0</v>
      </c>
      <c r="R218" s="147">
        <f t="shared" si="42"/>
        <v>0</v>
      </c>
      <c r="S218" s="147">
        <v>0</v>
      </c>
      <c r="T218" s="148">
        <f t="shared" si="4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164</v>
      </c>
      <c r="AT218" s="149" t="s">
        <v>159</v>
      </c>
      <c r="AU218" s="149" t="s">
        <v>78</v>
      </c>
      <c r="AY218" s="17" t="s">
        <v>157</v>
      </c>
      <c r="BE218" s="150">
        <f t="shared" si="44"/>
        <v>0</v>
      </c>
      <c r="BF218" s="150">
        <f t="shared" si="45"/>
        <v>0</v>
      </c>
      <c r="BG218" s="150">
        <f t="shared" si="46"/>
        <v>0</v>
      </c>
      <c r="BH218" s="150">
        <f t="shared" si="47"/>
        <v>0</v>
      </c>
      <c r="BI218" s="150">
        <f t="shared" si="48"/>
        <v>0</v>
      </c>
      <c r="BJ218" s="17" t="s">
        <v>92</v>
      </c>
      <c r="BK218" s="150">
        <f t="shared" si="49"/>
        <v>0</v>
      </c>
      <c r="BL218" s="17" t="s">
        <v>164</v>
      </c>
      <c r="BM218" s="149" t="s">
        <v>1203</v>
      </c>
    </row>
    <row r="219" spans="1:65" s="2" customFormat="1" ht="16.5" customHeight="1" x14ac:dyDescent="0.2">
      <c r="A219" s="32"/>
      <c r="B219" s="137"/>
      <c r="C219" s="138" t="s">
        <v>737</v>
      </c>
      <c r="D219" s="138" t="s">
        <v>159</v>
      </c>
      <c r="E219" s="139" t="s">
        <v>2742</v>
      </c>
      <c r="F219" s="140" t="s">
        <v>2743</v>
      </c>
      <c r="G219" s="141" t="s">
        <v>777</v>
      </c>
      <c r="H219" s="142">
        <v>5</v>
      </c>
      <c r="I219" s="143"/>
      <c r="J219" s="144">
        <f t="shared" si="40"/>
        <v>0</v>
      </c>
      <c r="K219" s="140" t="s">
        <v>3</v>
      </c>
      <c r="L219" s="33"/>
      <c r="M219" s="145" t="s">
        <v>3</v>
      </c>
      <c r="N219" s="146" t="s">
        <v>42</v>
      </c>
      <c r="O219" s="53"/>
      <c r="P219" s="147">
        <f t="shared" si="41"/>
        <v>0</v>
      </c>
      <c r="Q219" s="147">
        <v>0</v>
      </c>
      <c r="R219" s="147">
        <f t="shared" si="42"/>
        <v>0</v>
      </c>
      <c r="S219" s="147">
        <v>0</v>
      </c>
      <c r="T219" s="148">
        <f t="shared" si="43"/>
        <v>0</v>
      </c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R219" s="149" t="s">
        <v>164</v>
      </c>
      <c r="AT219" s="149" t="s">
        <v>159</v>
      </c>
      <c r="AU219" s="149" t="s">
        <v>78</v>
      </c>
      <c r="AY219" s="17" t="s">
        <v>157</v>
      </c>
      <c r="BE219" s="150">
        <f t="shared" si="44"/>
        <v>0</v>
      </c>
      <c r="BF219" s="150">
        <f t="shared" si="45"/>
        <v>0</v>
      </c>
      <c r="BG219" s="150">
        <f t="shared" si="46"/>
        <v>0</v>
      </c>
      <c r="BH219" s="150">
        <f t="shared" si="47"/>
        <v>0</v>
      </c>
      <c r="BI219" s="150">
        <f t="shared" si="48"/>
        <v>0</v>
      </c>
      <c r="BJ219" s="17" t="s">
        <v>92</v>
      </c>
      <c r="BK219" s="150">
        <f t="shared" si="49"/>
        <v>0</v>
      </c>
      <c r="BL219" s="17" t="s">
        <v>164</v>
      </c>
      <c r="BM219" s="149" t="s">
        <v>1213</v>
      </c>
    </row>
    <row r="220" spans="1:65" s="2" customFormat="1" ht="16.5" customHeight="1" x14ac:dyDescent="0.2">
      <c r="A220" s="32"/>
      <c r="B220" s="137"/>
      <c r="C220" s="138" t="s">
        <v>746</v>
      </c>
      <c r="D220" s="138" t="s">
        <v>159</v>
      </c>
      <c r="E220" s="139" t="s">
        <v>2744</v>
      </c>
      <c r="F220" s="140" t="s">
        <v>2745</v>
      </c>
      <c r="G220" s="141" t="s">
        <v>777</v>
      </c>
      <c r="H220" s="142">
        <v>2</v>
      </c>
      <c r="I220" s="143"/>
      <c r="J220" s="144">
        <f t="shared" si="40"/>
        <v>0</v>
      </c>
      <c r="K220" s="140" t="s">
        <v>3</v>
      </c>
      <c r="L220" s="33"/>
      <c r="M220" s="145" t="s">
        <v>3</v>
      </c>
      <c r="N220" s="146" t="s">
        <v>42</v>
      </c>
      <c r="O220" s="53"/>
      <c r="P220" s="147">
        <f t="shared" si="41"/>
        <v>0</v>
      </c>
      <c r="Q220" s="147">
        <v>0</v>
      </c>
      <c r="R220" s="147">
        <f t="shared" si="42"/>
        <v>0</v>
      </c>
      <c r="S220" s="147">
        <v>0</v>
      </c>
      <c r="T220" s="148">
        <f t="shared" si="43"/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164</v>
      </c>
      <c r="AT220" s="149" t="s">
        <v>159</v>
      </c>
      <c r="AU220" s="149" t="s">
        <v>78</v>
      </c>
      <c r="AY220" s="17" t="s">
        <v>157</v>
      </c>
      <c r="BE220" s="150">
        <f t="shared" si="44"/>
        <v>0</v>
      </c>
      <c r="BF220" s="150">
        <f t="shared" si="45"/>
        <v>0</v>
      </c>
      <c r="BG220" s="150">
        <f t="shared" si="46"/>
        <v>0</v>
      </c>
      <c r="BH220" s="150">
        <f t="shared" si="47"/>
        <v>0</v>
      </c>
      <c r="BI220" s="150">
        <f t="shared" si="48"/>
        <v>0</v>
      </c>
      <c r="BJ220" s="17" t="s">
        <v>92</v>
      </c>
      <c r="BK220" s="150">
        <f t="shared" si="49"/>
        <v>0</v>
      </c>
      <c r="BL220" s="17" t="s">
        <v>164</v>
      </c>
      <c r="BM220" s="149" t="s">
        <v>1224</v>
      </c>
    </row>
    <row r="221" spans="1:65" s="2" customFormat="1" ht="16.5" customHeight="1" x14ac:dyDescent="0.2">
      <c r="A221" s="32"/>
      <c r="B221" s="137"/>
      <c r="C221" s="138" t="s">
        <v>757</v>
      </c>
      <c r="D221" s="138" t="s">
        <v>159</v>
      </c>
      <c r="E221" s="139" t="s">
        <v>2746</v>
      </c>
      <c r="F221" s="140" t="s">
        <v>2747</v>
      </c>
      <c r="G221" s="141" t="s">
        <v>777</v>
      </c>
      <c r="H221" s="142">
        <v>2</v>
      </c>
      <c r="I221" s="143"/>
      <c r="J221" s="144">
        <f t="shared" si="40"/>
        <v>0</v>
      </c>
      <c r="K221" s="140" t="s">
        <v>3</v>
      </c>
      <c r="L221" s="33"/>
      <c r="M221" s="145" t="s">
        <v>3</v>
      </c>
      <c r="N221" s="146" t="s">
        <v>42</v>
      </c>
      <c r="O221" s="53"/>
      <c r="P221" s="147">
        <f t="shared" si="41"/>
        <v>0</v>
      </c>
      <c r="Q221" s="147">
        <v>0</v>
      </c>
      <c r="R221" s="147">
        <f t="shared" si="42"/>
        <v>0</v>
      </c>
      <c r="S221" s="147">
        <v>0</v>
      </c>
      <c r="T221" s="148">
        <f t="shared" si="43"/>
        <v>0</v>
      </c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R221" s="149" t="s">
        <v>164</v>
      </c>
      <c r="AT221" s="149" t="s">
        <v>159</v>
      </c>
      <c r="AU221" s="149" t="s">
        <v>78</v>
      </c>
      <c r="AY221" s="17" t="s">
        <v>157</v>
      </c>
      <c r="BE221" s="150">
        <f t="shared" si="44"/>
        <v>0</v>
      </c>
      <c r="BF221" s="150">
        <f t="shared" si="45"/>
        <v>0</v>
      </c>
      <c r="BG221" s="150">
        <f t="shared" si="46"/>
        <v>0</v>
      </c>
      <c r="BH221" s="150">
        <f t="shared" si="47"/>
        <v>0</v>
      </c>
      <c r="BI221" s="150">
        <f t="shared" si="48"/>
        <v>0</v>
      </c>
      <c r="BJ221" s="17" t="s">
        <v>92</v>
      </c>
      <c r="BK221" s="150">
        <f t="shared" si="49"/>
        <v>0</v>
      </c>
      <c r="BL221" s="17" t="s">
        <v>164</v>
      </c>
      <c r="BM221" s="149" t="s">
        <v>1236</v>
      </c>
    </row>
    <row r="222" spans="1:65" s="2" customFormat="1" ht="16.5" customHeight="1" x14ac:dyDescent="0.2">
      <c r="A222" s="32"/>
      <c r="B222" s="137"/>
      <c r="C222" s="138" t="s">
        <v>763</v>
      </c>
      <c r="D222" s="138" t="s">
        <v>159</v>
      </c>
      <c r="E222" s="139" t="s">
        <v>2748</v>
      </c>
      <c r="F222" s="140" t="s">
        <v>2749</v>
      </c>
      <c r="G222" s="141" t="s">
        <v>777</v>
      </c>
      <c r="H222" s="142">
        <v>14</v>
      </c>
      <c r="I222" s="143"/>
      <c r="J222" s="144">
        <f t="shared" si="40"/>
        <v>0</v>
      </c>
      <c r="K222" s="140" t="s">
        <v>3</v>
      </c>
      <c r="L222" s="33"/>
      <c r="M222" s="145" t="s">
        <v>3</v>
      </c>
      <c r="N222" s="146" t="s">
        <v>42</v>
      </c>
      <c r="O222" s="53"/>
      <c r="P222" s="147">
        <f t="shared" si="41"/>
        <v>0</v>
      </c>
      <c r="Q222" s="147">
        <v>0</v>
      </c>
      <c r="R222" s="147">
        <f t="shared" si="42"/>
        <v>0</v>
      </c>
      <c r="S222" s="147">
        <v>0</v>
      </c>
      <c r="T222" s="148">
        <f t="shared" si="43"/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164</v>
      </c>
      <c r="AT222" s="149" t="s">
        <v>159</v>
      </c>
      <c r="AU222" s="149" t="s">
        <v>78</v>
      </c>
      <c r="AY222" s="17" t="s">
        <v>157</v>
      </c>
      <c r="BE222" s="150">
        <f t="shared" si="44"/>
        <v>0</v>
      </c>
      <c r="BF222" s="150">
        <f t="shared" si="45"/>
        <v>0</v>
      </c>
      <c r="BG222" s="150">
        <f t="shared" si="46"/>
        <v>0</v>
      </c>
      <c r="BH222" s="150">
        <f t="shared" si="47"/>
        <v>0</v>
      </c>
      <c r="BI222" s="150">
        <f t="shared" si="48"/>
        <v>0</v>
      </c>
      <c r="BJ222" s="17" t="s">
        <v>92</v>
      </c>
      <c r="BK222" s="150">
        <f t="shared" si="49"/>
        <v>0</v>
      </c>
      <c r="BL222" s="17" t="s">
        <v>164</v>
      </c>
      <c r="BM222" s="149" t="s">
        <v>1250</v>
      </c>
    </row>
    <row r="223" spans="1:65" s="2" customFormat="1" ht="16.5" customHeight="1" x14ac:dyDescent="0.2">
      <c r="A223" s="32"/>
      <c r="B223" s="137"/>
      <c r="C223" s="138" t="s">
        <v>768</v>
      </c>
      <c r="D223" s="138" t="s">
        <v>159</v>
      </c>
      <c r="E223" s="139" t="s">
        <v>2750</v>
      </c>
      <c r="F223" s="140" t="s">
        <v>2751</v>
      </c>
      <c r="G223" s="141" t="s">
        <v>777</v>
      </c>
      <c r="H223" s="142">
        <v>7</v>
      </c>
      <c r="I223" s="143"/>
      <c r="J223" s="144">
        <f t="shared" si="40"/>
        <v>0</v>
      </c>
      <c r="K223" s="140" t="s">
        <v>3</v>
      </c>
      <c r="L223" s="33"/>
      <c r="M223" s="145" t="s">
        <v>3</v>
      </c>
      <c r="N223" s="146" t="s">
        <v>42</v>
      </c>
      <c r="O223" s="53"/>
      <c r="P223" s="147">
        <f t="shared" si="41"/>
        <v>0</v>
      </c>
      <c r="Q223" s="147">
        <v>0</v>
      </c>
      <c r="R223" s="147">
        <f t="shared" si="42"/>
        <v>0</v>
      </c>
      <c r="S223" s="147">
        <v>0</v>
      </c>
      <c r="T223" s="148">
        <f t="shared" si="43"/>
        <v>0</v>
      </c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R223" s="149" t="s">
        <v>164</v>
      </c>
      <c r="AT223" s="149" t="s">
        <v>159</v>
      </c>
      <c r="AU223" s="149" t="s">
        <v>78</v>
      </c>
      <c r="AY223" s="17" t="s">
        <v>157</v>
      </c>
      <c r="BE223" s="150">
        <f t="shared" si="44"/>
        <v>0</v>
      </c>
      <c r="BF223" s="150">
        <f t="shared" si="45"/>
        <v>0</v>
      </c>
      <c r="BG223" s="150">
        <f t="shared" si="46"/>
        <v>0</v>
      </c>
      <c r="BH223" s="150">
        <f t="shared" si="47"/>
        <v>0</v>
      </c>
      <c r="BI223" s="150">
        <f t="shared" si="48"/>
        <v>0</v>
      </c>
      <c r="BJ223" s="17" t="s">
        <v>92</v>
      </c>
      <c r="BK223" s="150">
        <f t="shared" si="49"/>
        <v>0</v>
      </c>
      <c r="BL223" s="17" t="s">
        <v>164</v>
      </c>
      <c r="BM223" s="149" t="s">
        <v>1262</v>
      </c>
    </row>
    <row r="224" spans="1:65" s="2" customFormat="1" ht="16.5" customHeight="1" x14ac:dyDescent="0.2">
      <c r="A224" s="32"/>
      <c r="B224" s="137"/>
      <c r="C224" s="138" t="s">
        <v>774</v>
      </c>
      <c r="D224" s="138" t="s">
        <v>159</v>
      </c>
      <c r="E224" s="139" t="s">
        <v>2752</v>
      </c>
      <c r="F224" s="140" t="s">
        <v>2753</v>
      </c>
      <c r="G224" s="141" t="s">
        <v>777</v>
      </c>
      <c r="H224" s="142">
        <v>5</v>
      </c>
      <c r="I224" s="143"/>
      <c r="J224" s="144">
        <f t="shared" si="40"/>
        <v>0</v>
      </c>
      <c r="K224" s="140" t="s">
        <v>3</v>
      </c>
      <c r="L224" s="33"/>
      <c r="M224" s="145" t="s">
        <v>3</v>
      </c>
      <c r="N224" s="146" t="s">
        <v>42</v>
      </c>
      <c r="O224" s="53"/>
      <c r="P224" s="147">
        <f t="shared" si="41"/>
        <v>0</v>
      </c>
      <c r="Q224" s="147">
        <v>0</v>
      </c>
      <c r="R224" s="147">
        <f t="shared" si="42"/>
        <v>0</v>
      </c>
      <c r="S224" s="147">
        <v>0</v>
      </c>
      <c r="T224" s="148">
        <f t="shared" si="43"/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164</v>
      </c>
      <c r="AT224" s="149" t="s">
        <v>159</v>
      </c>
      <c r="AU224" s="149" t="s">
        <v>78</v>
      </c>
      <c r="AY224" s="17" t="s">
        <v>157</v>
      </c>
      <c r="BE224" s="150">
        <f t="shared" si="44"/>
        <v>0</v>
      </c>
      <c r="BF224" s="150">
        <f t="shared" si="45"/>
        <v>0</v>
      </c>
      <c r="BG224" s="150">
        <f t="shared" si="46"/>
        <v>0</v>
      </c>
      <c r="BH224" s="150">
        <f t="shared" si="47"/>
        <v>0</v>
      </c>
      <c r="BI224" s="150">
        <f t="shared" si="48"/>
        <v>0</v>
      </c>
      <c r="BJ224" s="17" t="s">
        <v>92</v>
      </c>
      <c r="BK224" s="150">
        <f t="shared" si="49"/>
        <v>0</v>
      </c>
      <c r="BL224" s="17" t="s">
        <v>164</v>
      </c>
      <c r="BM224" s="149" t="s">
        <v>1272</v>
      </c>
    </row>
    <row r="225" spans="1:65" s="2" customFormat="1" ht="16.5" customHeight="1" x14ac:dyDescent="0.2">
      <c r="A225" s="32"/>
      <c r="B225" s="137"/>
      <c r="C225" s="138" t="s">
        <v>779</v>
      </c>
      <c r="D225" s="138" t="s">
        <v>159</v>
      </c>
      <c r="E225" s="139" t="s">
        <v>2754</v>
      </c>
      <c r="F225" s="140" t="s">
        <v>2755</v>
      </c>
      <c r="G225" s="141" t="s">
        <v>777</v>
      </c>
      <c r="H225" s="142">
        <v>8</v>
      </c>
      <c r="I225" s="143"/>
      <c r="J225" s="144">
        <f t="shared" si="40"/>
        <v>0</v>
      </c>
      <c r="K225" s="140" t="s">
        <v>3</v>
      </c>
      <c r="L225" s="33"/>
      <c r="M225" s="145" t="s">
        <v>3</v>
      </c>
      <c r="N225" s="146" t="s">
        <v>42</v>
      </c>
      <c r="O225" s="53"/>
      <c r="P225" s="147">
        <f t="shared" si="41"/>
        <v>0</v>
      </c>
      <c r="Q225" s="147">
        <v>0</v>
      </c>
      <c r="R225" s="147">
        <f t="shared" si="42"/>
        <v>0</v>
      </c>
      <c r="S225" s="147">
        <v>0</v>
      </c>
      <c r="T225" s="148">
        <f t="shared" si="43"/>
        <v>0</v>
      </c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R225" s="149" t="s">
        <v>164</v>
      </c>
      <c r="AT225" s="149" t="s">
        <v>159</v>
      </c>
      <c r="AU225" s="149" t="s">
        <v>78</v>
      </c>
      <c r="AY225" s="17" t="s">
        <v>157</v>
      </c>
      <c r="BE225" s="150">
        <f t="shared" si="44"/>
        <v>0</v>
      </c>
      <c r="BF225" s="150">
        <f t="shared" si="45"/>
        <v>0</v>
      </c>
      <c r="BG225" s="150">
        <f t="shared" si="46"/>
        <v>0</v>
      </c>
      <c r="BH225" s="150">
        <f t="shared" si="47"/>
        <v>0</v>
      </c>
      <c r="BI225" s="150">
        <f t="shared" si="48"/>
        <v>0</v>
      </c>
      <c r="BJ225" s="17" t="s">
        <v>92</v>
      </c>
      <c r="BK225" s="150">
        <f t="shared" si="49"/>
        <v>0</v>
      </c>
      <c r="BL225" s="17" t="s">
        <v>164</v>
      </c>
      <c r="BM225" s="149" t="s">
        <v>1281</v>
      </c>
    </row>
    <row r="226" spans="1:65" s="2" customFormat="1" ht="16.5" customHeight="1" x14ac:dyDescent="0.2">
      <c r="A226" s="32"/>
      <c r="B226" s="137"/>
      <c r="C226" s="138" t="s">
        <v>784</v>
      </c>
      <c r="D226" s="138" t="s">
        <v>159</v>
      </c>
      <c r="E226" s="139" t="s">
        <v>2756</v>
      </c>
      <c r="F226" s="140" t="s">
        <v>2757</v>
      </c>
      <c r="G226" s="141" t="s">
        <v>777</v>
      </c>
      <c r="H226" s="142">
        <v>2</v>
      </c>
      <c r="I226" s="143"/>
      <c r="J226" s="144">
        <f t="shared" si="40"/>
        <v>0</v>
      </c>
      <c r="K226" s="140" t="s">
        <v>3</v>
      </c>
      <c r="L226" s="33"/>
      <c r="M226" s="145" t="s">
        <v>3</v>
      </c>
      <c r="N226" s="146" t="s">
        <v>42</v>
      </c>
      <c r="O226" s="53"/>
      <c r="P226" s="147">
        <f t="shared" si="41"/>
        <v>0</v>
      </c>
      <c r="Q226" s="147">
        <v>0</v>
      </c>
      <c r="R226" s="147">
        <f t="shared" si="42"/>
        <v>0</v>
      </c>
      <c r="S226" s="147">
        <v>0</v>
      </c>
      <c r="T226" s="148">
        <f t="shared" si="43"/>
        <v>0</v>
      </c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R226" s="149" t="s">
        <v>164</v>
      </c>
      <c r="AT226" s="149" t="s">
        <v>159</v>
      </c>
      <c r="AU226" s="149" t="s">
        <v>78</v>
      </c>
      <c r="AY226" s="17" t="s">
        <v>157</v>
      </c>
      <c r="BE226" s="150">
        <f t="shared" si="44"/>
        <v>0</v>
      </c>
      <c r="BF226" s="150">
        <f t="shared" si="45"/>
        <v>0</v>
      </c>
      <c r="BG226" s="150">
        <f t="shared" si="46"/>
        <v>0</v>
      </c>
      <c r="BH226" s="150">
        <f t="shared" si="47"/>
        <v>0</v>
      </c>
      <c r="BI226" s="150">
        <f t="shared" si="48"/>
        <v>0</v>
      </c>
      <c r="BJ226" s="17" t="s">
        <v>92</v>
      </c>
      <c r="BK226" s="150">
        <f t="shared" si="49"/>
        <v>0</v>
      </c>
      <c r="BL226" s="17" t="s">
        <v>164</v>
      </c>
      <c r="BM226" s="149" t="s">
        <v>1293</v>
      </c>
    </row>
    <row r="227" spans="1:65" s="2" customFormat="1" ht="16.5" customHeight="1" x14ac:dyDescent="0.2">
      <c r="A227" s="32"/>
      <c r="B227" s="137"/>
      <c r="C227" s="138" t="s">
        <v>788</v>
      </c>
      <c r="D227" s="138" t="s">
        <v>159</v>
      </c>
      <c r="E227" s="139" t="s">
        <v>2758</v>
      </c>
      <c r="F227" s="140" t="s">
        <v>2759</v>
      </c>
      <c r="G227" s="141" t="s">
        <v>777</v>
      </c>
      <c r="H227" s="142">
        <v>2</v>
      </c>
      <c r="I227" s="143"/>
      <c r="J227" s="144">
        <f t="shared" si="40"/>
        <v>0</v>
      </c>
      <c r="K227" s="140" t="s">
        <v>3</v>
      </c>
      <c r="L227" s="33"/>
      <c r="M227" s="145" t="s">
        <v>3</v>
      </c>
      <c r="N227" s="146" t="s">
        <v>42</v>
      </c>
      <c r="O227" s="53"/>
      <c r="P227" s="147">
        <f t="shared" si="41"/>
        <v>0</v>
      </c>
      <c r="Q227" s="147">
        <v>0</v>
      </c>
      <c r="R227" s="147">
        <f t="shared" si="42"/>
        <v>0</v>
      </c>
      <c r="S227" s="147">
        <v>0</v>
      </c>
      <c r="T227" s="148">
        <f t="shared" si="43"/>
        <v>0</v>
      </c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R227" s="149" t="s">
        <v>164</v>
      </c>
      <c r="AT227" s="149" t="s">
        <v>159</v>
      </c>
      <c r="AU227" s="149" t="s">
        <v>78</v>
      </c>
      <c r="AY227" s="17" t="s">
        <v>157</v>
      </c>
      <c r="BE227" s="150">
        <f t="shared" si="44"/>
        <v>0</v>
      </c>
      <c r="BF227" s="150">
        <f t="shared" si="45"/>
        <v>0</v>
      </c>
      <c r="BG227" s="150">
        <f t="shared" si="46"/>
        <v>0</v>
      </c>
      <c r="BH227" s="150">
        <f t="shared" si="47"/>
        <v>0</v>
      </c>
      <c r="BI227" s="150">
        <f t="shared" si="48"/>
        <v>0</v>
      </c>
      <c r="BJ227" s="17" t="s">
        <v>92</v>
      </c>
      <c r="BK227" s="150">
        <f t="shared" si="49"/>
        <v>0</v>
      </c>
      <c r="BL227" s="17" t="s">
        <v>164</v>
      </c>
      <c r="BM227" s="149" t="s">
        <v>1309</v>
      </c>
    </row>
    <row r="228" spans="1:65" s="2" customFormat="1" ht="16.5" customHeight="1" x14ac:dyDescent="0.2">
      <c r="A228" s="32"/>
      <c r="B228" s="137"/>
      <c r="C228" s="138" t="s">
        <v>792</v>
      </c>
      <c r="D228" s="138" t="s">
        <v>159</v>
      </c>
      <c r="E228" s="139" t="s">
        <v>2760</v>
      </c>
      <c r="F228" s="140" t="s">
        <v>2761</v>
      </c>
      <c r="G228" s="141" t="s">
        <v>777</v>
      </c>
      <c r="H228" s="142">
        <v>10</v>
      </c>
      <c r="I228" s="143"/>
      <c r="J228" s="144">
        <f t="shared" si="40"/>
        <v>0</v>
      </c>
      <c r="K228" s="140" t="s">
        <v>3</v>
      </c>
      <c r="L228" s="33"/>
      <c r="M228" s="145" t="s">
        <v>3</v>
      </c>
      <c r="N228" s="146" t="s">
        <v>42</v>
      </c>
      <c r="O228" s="53"/>
      <c r="P228" s="147">
        <f t="shared" si="41"/>
        <v>0</v>
      </c>
      <c r="Q228" s="147">
        <v>0</v>
      </c>
      <c r="R228" s="147">
        <f t="shared" si="42"/>
        <v>0</v>
      </c>
      <c r="S228" s="147">
        <v>0</v>
      </c>
      <c r="T228" s="148">
        <f t="shared" si="43"/>
        <v>0</v>
      </c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R228" s="149" t="s">
        <v>164</v>
      </c>
      <c r="AT228" s="149" t="s">
        <v>159</v>
      </c>
      <c r="AU228" s="149" t="s">
        <v>78</v>
      </c>
      <c r="AY228" s="17" t="s">
        <v>157</v>
      </c>
      <c r="BE228" s="150">
        <f t="shared" si="44"/>
        <v>0</v>
      </c>
      <c r="BF228" s="150">
        <f t="shared" si="45"/>
        <v>0</v>
      </c>
      <c r="BG228" s="150">
        <f t="shared" si="46"/>
        <v>0</v>
      </c>
      <c r="BH228" s="150">
        <f t="shared" si="47"/>
        <v>0</v>
      </c>
      <c r="BI228" s="150">
        <f t="shared" si="48"/>
        <v>0</v>
      </c>
      <c r="BJ228" s="17" t="s">
        <v>92</v>
      </c>
      <c r="BK228" s="150">
        <f t="shared" si="49"/>
        <v>0</v>
      </c>
      <c r="BL228" s="17" t="s">
        <v>164</v>
      </c>
      <c r="BM228" s="149" t="s">
        <v>1322</v>
      </c>
    </row>
    <row r="229" spans="1:65" s="2" customFormat="1" ht="16.5" customHeight="1" x14ac:dyDescent="0.2">
      <c r="A229" s="32"/>
      <c r="B229" s="137"/>
      <c r="C229" s="138" t="s">
        <v>796</v>
      </c>
      <c r="D229" s="138" t="s">
        <v>159</v>
      </c>
      <c r="E229" s="139" t="s">
        <v>2762</v>
      </c>
      <c r="F229" s="140" t="s">
        <v>2763</v>
      </c>
      <c r="G229" s="141" t="s">
        <v>777</v>
      </c>
      <c r="H229" s="142">
        <v>17</v>
      </c>
      <c r="I229" s="143"/>
      <c r="J229" s="144">
        <f t="shared" si="40"/>
        <v>0</v>
      </c>
      <c r="K229" s="140" t="s">
        <v>3</v>
      </c>
      <c r="L229" s="33"/>
      <c r="M229" s="145" t="s">
        <v>3</v>
      </c>
      <c r="N229" s="146" t="s">
        <v>42</v>
      </c>
      <c r="O229" s="53"/>
      <c r="P229" s="147">
        <f t="shared" si="41"/>
        <v>0</v>
      </c>
      <c r="Q229" s="147">
        <v>0</v>
      </c>
      <c r="R229" s="147">
        <f t="shared" si="42"/>
        <v>0</v>
      </c>
      <c r="S229" s="147">
        <v>0</v>
      </c>
      <c r="T229" s="148">
        <f t="shared" si="43"/>
        <v>0</v>
      </c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R229" s="149" t="s">
        <v>164</v>
      </c>
      <c r="AT229" s="149" t="s">
        <v>159</v>
      </c>
      <c r="AU229" s="149" t="s">
        <v>78</v>
      </c>
      <c r="AY229" s="17" t="s">
        <v>157</v>
      </c>
      <c r="BE229" s="150">
        <f t="shared" si="44"/>
        <v>0</v>
      </c>
      <c r="BF229" s="150">
        <f t="shared" si="45"/>
        <v>0</v>
      </c>
      <c r="BG229" s="150">
        <f t="shared" si="46"/>
        <v>0</v>
      </c>
      <c r="BH229" s="150">
        <f t="shared" si="47"/>
        <v>0</v>
      </c>
      <c r="BI229" s="150">
        <f t="shared" si="48"/>
        <v>0</v>
      </c>
      <c r="BJ229" s="17" t="s">
        <v>92</v>
      </c>
      <c r="BK229" s="150">
        <f t="shared" si="49"/>
        <v>0</v>
      </c>
      <c r="BL229" s="17" t="s">
        <v>164</v>
      </c>
      <c r="BM229" s="149" t="s">
        <v>1333</v>
      </c>
    </row>
    <row r="230" spans="1:65" s="2" customFormat="1" ht="16.5" customHeight="1" x14ac:dyDescent="0.2">
      <c r="A230" s="32"/>
      <c r="B230" s="137"/>
      <c r="C230" s="138" t="s">
        <v>800</v>
      </c>
      <c r="D230" s="138" t="s">
        <v>159</v>
      </c>
      <c r="E230" s="139" t="s">
        <v>2764</v>
      </c>
      <c r="F230" s="140" t="s">
        <v>2765</v>
      </c>
      <c r="G230" s="141" t="s">
        <v>777</v>
      </c>
      <c r="H230" s="142">
        <v>1</v>
      </c>
      <c r="I230" s="143"/>
      <c r="J230" s="144">
        <f t="shared" si="40"/>
        <v>0</v>
      </c>
      <c r="K230" s="140" t="s">
        <v>3</v>
      </c>
      <c r="L230" s="33"/>
      <c r="M230" s="145" t="s">
        <v>3</v>
      </c>
      <c r="N230" s="146" t="s">
        <v>42</v>
      </c>
      <c r="O230" s="53"/>
      <c r="P230" s="147">
        <f t="shared" si="41"/>
        <v>0</v>
      </c>
      <c r="Q230" s="147">
        <v>0</v>
      </c>
      <c r="R230" s="147">
        <f t="shared" si="42"/>
        <v>0</v>
      </c>
      <c r="S230" s="147">
        <v>0</v>
      </c>
      <c r="T230" s="148">
        <f t="shared" si="43"/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164</v>
      </c>
      <c r="AT230" s="149" t="s">
        <v>159</v>
      </c>
      <c r="AU230" s="149" t="s">
        <v>78</v>
      </c>
      <c r="AY230" s="17" t="s">
        <v>157</v>
      </c>
      <c r="BE230" s="150">
        <f t="shared" si="44"/>
        <v>0</v>
      </c>
      <c r="BF230" s="150">
        <f t="shared" si="45"/>
        <v>0</v>
      </c>
      <c r="BG230" s="150">
        <f t="shared" si="46"/>
        <v>0</v>
      </c>
      <c r="BH230" s="150">
        <f t="shared" si="47"/>
        <v>0</v>
      </c>
      <c r="BI230" s="150">
        <f t="shared" si="48"/>
        <v>0</v>
      </c>
      <c r="BJ230" s="17" t="s">
        <v>92</v>
      </c>
      <c r="BK230" s="150">
        <f t="shared" si="49"/>
        <v>0</v>
      </c>
      <c r="BL230" s="17" t="s">
        <v>164</v>
      </c>
      <c r="BM230" s="149" t="s">
        <v>1343</v>
      </c>
    </row>
    <row r="231" spans="1:65" s="2" customFormat="1" ht="16.5" customHeight="1" x14ac:dyDescent="0.2">
      <c r="A231" s="32"/>
      <c r="B231" s="137"/>
      <c r="C231" s="138" t="s">
        <v>804</v>
      </c>
      <c r="D231" s="138" t="s">
        <v>159</v>
      </c>
      <c r="E231" s="139" t="s">
        <v>2766</v>
      </c>
      <c r="F231" s="140" t="s">
        <v>2767</v>
      </c>
      <c r="G231" s="141" t="s">
        <v>777</v>
      </c>
      <c r="H231" s="142">
        <v>1</v>
      </c>
      <c r="I231" s="143"/>
      <c r="J231" s="144">
        <f t="shared" si="40"/>
        <v>0</v>
      </c>
      <c r="K231" s="140" t="s">
        <v>3</v>
      </c>
      <c r="L231" s="33"/>
      <c r="M231" s="145" t="s">
        <v>3</v>
      </c>
      <c r="N231" s="146" t="s">
        <v>42</v>
      </c>
      <c r="O231" s="53"/>
      <c r="P231" s="147">
        <f t="shared" si="41"/>
        <v>0</v>
      </c>
      <c r="Q231" s="147">
        <v>0</v>
      </c>
      <c r="R231" s="147">
        <f t="shared" si="42"/>
        <v>0</v>
      </c>
      <c r="S231" s="147">
        <v>0</v>
      </c>
      <c r="T231" s="148">
        <f t="shared" si="43"/>
        <v>0</v>
      </c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R231" s="149" t="s">
        <v>164</v>
      </c>
      <c r="AT231" s="149" t="s">
        <v>159</v>
      </c>
      <c r="AU231" s="149" t="s">
        <v>78</v>
      </c>
      <c r="AY231" s="17" t="s">
        <v>157</v>
      </c>
      <c r="BE231" s="150">
        <f t="shared" si="44"/>
        <v>0</v>
      </c>
      <c r="BF231" s="150">
        <f t="shared" si="45"/>
        <v>0</v>
      </c>
      <c r="BG231" s="150">
        <f t="shared" si="46"/>
        <v>0</v>
      </c>
      <c r="BH231" s="150">
        <f t="shared" si="47"/>
        <v>0</v>
      </c>
      <c r="BI231" s="150">
        <f t="shared" si="48"/>
        <v>0</v>
      </c>
      <c r="BJ231" s="17" t="s">
        <v>92</v>
      </c>
      <c r="BK231" s="150">
        <f t="shared" si="49"/>
        <v>0</v>
      </c>
      <c r="BL231" s="17" t="s">
        <v>164</v>
      </c>
      <c r="BM231" s="149" t="s">
        <v>1354</v>
      </c>
    </row>
    <row r="232" spans="1:65" s="2" customFormat="1" ht="16.5" customHeight="1" x14ac:dyDescent="0.2">
      <c r="A232" s="32"/>
      <c r="B232" s="137"/>
      <c r="C232" s="138" t="s">
        <v>808</v>
      </c>
      <c r="D232" s="138" t="s">
        <v>159</v>
      </c>
      <c r="E232" s="139" t="s">
        <v>2768</v>
      </c>
      <c r="F232" s="140" t="s">
        <v>2769</v>
      </c>
      <c r="G232" s="141" t="s">
        <v>777</v>
      </c>
      <c r="H232" s="142">
        <v>1</v>
      </c>
      <c r="I232" s="143"/>
      <c r="J232" s="144">
        <f t="shared" si="40"/>
        <v>0</v>
      </c>
      <c r="K232" s="140" t="s">
        <v>3</v>
      </c>
      <c r="L232" s="33"/>
      <c r="M232" s="145" t="s">
        <v>3</v>
      </c>
      <c r="N232" s="146" t="s">
        <v>42</v>
      </c>
      <c r="O232" s="53"/>
      <c r="P232" s="147">
        <f t="shared" si="41"/>
        <v>0</v>
      </c>
      <c r="Q232" s="147">
        <v>0</v>
      </c>
      <c r="R232" s="147">
        <f t="shared" si="42"/>
        <v>0</v>
      </c>
      <c r="S232" s="147">
        <v>0</v>
      </c>
      <c r="T232" s="148">
        <f t="shared" si="43"/>
        <v>0</v>
      </c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R232" s="149" t="s">
        <v>164</v>
      </c>
      <c r="AT232" s="149" t="s">
        <v>159</v>
      </c>
      <c r="AU232" s="149" t="s">
        <v>78</v>
      </c>
      <c r="AY232" s="17" t="s">
        <v>157</v>
      </c>
      <c r="BE232" s="150">
        <f t="shared" si="44"/>
        <v>0</v>
      </c>
      <c r="BF232" s="150">
        <f t="shared" si="45"/>
        <v>0</v>
      </c>
      <c r="BG232" s="150">
        <f t="shared" si="46"/>
        <v>0</v>
      </c>
      <c r="BH232" s="150">
        <f t="shared" si="47"/>
        <v>0</v>
      </c>
      <c r="BI232" s="150">
        <f t="shared" si="48"/>
        <v>0</v>
      </c>
      <c r="BJ232" s="17" t="s">
        <v>92</v>
      </c>
      <c r="BK232" s="150">
        <f t="shared" si="49"/>
        <v>0</v>
      </c>
      <c r="BL232" s="17" t="s">
        <v>164</v>
      </c>
      <c r="BM232" s="149" t="s">
        <v>1363</v>
      </c>
    </row>
    <row r="233" spans="1:65" s="2" customFormat="1" ht="16.5" customHeight="1" x14ac:dyDescent="0.2">
      <c r="A233" s="32"/>
      <c r="B233" s="137"/>
      <c r="C233" s="138" t="s">
        <v>812</v>
      </c>
      <c r="D233" s="138" t="s">
        <v>159</v>
      </c>
      <c r="E233" s="139" t="s">
        <v>2770</v>
      </c>
      <c r="F233" s="140" t="s">
        <v>2771</v>
      </c>
      <c r="G233" s="141" t="s">
        <v>777</v>
      </c>
      <c r="H233" s="142">
        <v>10</v>
      </c>
      <c r="I233" s="143"/>
      <c r="J233" s="144">
        <f t="shared" si="40"/>
        <v>0</v>
      </c>
      <c r="K233" s="140" t="s">
        <v>3</v>
      </c>
      <c r="L233" s="33"/>
      <c r="M233" s="145" t="s">
        <v>3</v>
      </c>
      <c r="N233" s="146" t="s">
        <v>42</v>
      </c>
      <c r="O233" s="53"/>
      <c r="P233" s="147">
        <f t="shared" si="41"/>
        <v>0</v>
      </c>
      <c r="Q233" s="147">
        <v>0</v>
      </c>
      <c r="R233" s="147">
        <f t="shared" si="42"/>
        <v>0</v>
      </c>
      <c r="S233" s="147">
        <v>0</v>
      </c>
      <c r="T233" s="148">
        <f t="shared" si="43"/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164</v>
      </c>
      <c r="AT233" s="149" t="s">
        <v>159</v>
      </c>
      <c r="AU233" s="149" t="s">
        <v>78</v>
      </c>
      <c r="AY233" s="17" t="s">
        <v>157</v>
      </c>
      <c r="BE233" s="150">
        <f t="shared" si="44"/>
        <v>0</v>
      </c>
      <c r="BF233" s="150">
        <f t="shared" si="45"/>
        <v>0</v>
      </c>
      <c r="BG233" s="150">
        <f t="shared" si="46"/>
        <v>0</v>
      </c>
      <c r="BH233" s="150">
        <f t="shared" si="47"/>
        <v>0</v>
      </c>
      <c r="BI233" s="150">
        <f t="shared" si="48"/>
        <v>0</v>
      </c>
      <c r="BJ233" s="17" t="s">
        <v>92</v>
      </c>
      <c r="BK233" s="150">
        <f t="shared" si="49"/>
        <v>0</v>
      </c>
      <c r="BL233" s="17" t="s">
        <v>164</v>
      </c>
      <c r="BM233" s="149" t="s">
        <v>1384</v>
      </c>
    </row>
    <row r="234" spans="1:65" s="2" customFormat="1" ht="16.5" customHeight="1" x14ac:dyDescent="0.2">
      <c r="A234" s="32"/>
      <c r="B234" s="137"/>
      <c r="C234" s="138" t="s">
        <v>818</v>
      </c>
      <c r="D234" s="138" t="s">
        <v>159</v>
      </c>
      <c r="E234" s="139" t="s">
        <v>2772</v>
      </c>
      <c r="F234" s="140" t="s">
        <v>2773</v>
      </c>
      <c r="G234" s="141" t="s">
        <v>777</v>
      </c>
      <c r="H234" s="142">
        <v>2</v>
      </c>
      <c r="I234" s="143"/>
      <c r="J234" s="144">
        <f t="shared" si="40"/>
        <v>0</v>
      </c>
      <c r="K234" s="140" t="s">
        <v>3</v>
      </c>
      <c r="L234" s="33"/>
      <c r="M234" s="145" t="s">
        <v>3</v>
      </c>
      <c r="N234" s="146" t="s">
        <v>42</v>
      </c>
      <c r="O234" s="53"/>
      <c r="P234" s="147">
        <f t="shared" si="41"/>
        <v>0</v>
      </c>
      <c r="Q234" s="147">
        <v>0</v>
      </c>
      <c r="R234" s="147">
        <f t="shared" si="42"/>
        <v>0</v>
      </c>
      <c r="S234" s="147">
        <v>0</v>
      </c>
      <c r="T234" s="148">
        <f t="shared" si="43"/>
        <v>0</v>
      </c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R234" s="149" t="s">
        <v>164</v>
      </c>
      <c r="AT234" s="149" t="s">
        <v>159</v>
      </c>
      <c r="AU234" s="149" t="s">
        <v>78</v>
      </c>
      <c r="AY234" s="17" t="s">
        <v>157</v>
      </c>
      <c r="BE234" s="150">
        <f t="shared" si="44"/>
        <v>0</v>
      </c>
      <c r="BF234" s="150">
        <f t="shared" si="45"/>
        <v>0</v>
      </c>
      <c r="BG234" s="150">
        <f t="shared" si="46"/>
        <v>0</v>
      </c>
      <c r="BH234" s="150">
        <f t="shared" si="47"/>
        <v>0</v>
      </c>
      <c r="BI234" s="150">
        <f t="shared" si="48"/>
        <v>0</v>
      </c>
      <c r="BJ234" s="17" t="s">
        <v>92</v>
      </c>
      <c r="BK234" s="150">
        <f t="shared" si="49"/>
        <v>0</v>
      </c>
      <c r="BL234" s="17" t="s">
        <v>164</v>
      </c>
      <c r="BM234" s="149" t="s">
        <v>1392</v>
      </c>
    </row>
    <row r="235" spans="1:65" s="2" customFormat="1" ht="16.5" customHeight="1" x14ac:dyDescent="0.2">
      <c r="A235" s="32"/>
      <c r="B235" s="137"/>
      <c r="C235" s="138" t="s">
        <v>826</v>
      </c>
      <c r="D235" s="138" t="s">
        <v>159</v>
      </c>
      <c r="E235" s="139" t="s">
        <v>2774</v>
      </c>
      <c r="F235" s="140" t="s">
        <v>2775</v>
      </c>
      <c r="G235" s="141" t="s">
        <v>777</v>
      </c>
      <c r="H235" s="142">
        <v>23</v>
      </c>
      <c r="I235" s="143"/>
      <c r="J235" s="144">
        <f t="shared" si="40"/>
        <v>0</v>
      </c>
      <c r="K235" s="140" t="s">
        <v>3</v>
      </c>
      <c r="L235" s="33"/>
      <c r="M235" s="145" t="s">
        <v>3</v>
      </c>
      <c r="N235" s="146" t="s">
        <v>42</v>
      </c>
      <c r="O235" s="53"/>
      <c r="P235" s="147">
        <f t="shared" si="41"/>
        <v>0</v>
      </c>
      <c r="Q235" s="147">
        <v>0</v>
      </c>
      <c r="R235" s="147">
        <f t="shared" si="42"/>
        <v>0</v>
      </c>
      <c r="S235" s="147">
        <v>0</v>
      </c>
      <c r="T235" s="148">
        <f t="shared" si="43"/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164</v>
      </c>
      <c r="AT235" s="149" t="s">
        <v>159</v>
      </c>
      <c r="AU235" s="149" t="s">
        <v>78</v>
      </c>
      <c r="AY235" s="17" t="s">
        <v>157</v>
      </c>
      <c r="BE235" s="150">
        <f t="shared" si="44"/>
        <v>0</v>
      </c>
      <c r="BF235" s="150">
        <f t="shared" si="45"/>
        <v>0</v>
      </c>
      <c r="BG235" s="150">
        <f t="shared" si="46"/>
        <v>0</v>
      </c>
      <c r="BH235" s="150">
        <f t="shared" si="47"/>
        <v>0</v>
      </c>
      <c r="BI235" s="150">
        <f t="shared" si="48"/>
        <v>0</v>
      </c>
      <c r="BJ235" s="17" t="s">
        <v>92</v>
      </c>
      <c r="BK235" s="150">
        <f t="shared" si="49"/>
        <v>0</v>
      </c>
      <c r="BL235" s="17" t="s">
        <v>164</v>
      </c>
      <c r="BM235" s="149" t="s">
        <v>1408</v>
      </c>
    </row>
    <row r="236" spans="1:65" s="2" customFormat="1" ht="16.5" customHeight="1" x14ac:dyDescent="0.2">
      <c r="A236" s="32"/>
      <c r="B236" s="137"/>
      <c r="C236" s="138" t="s">
        <v>831</v>
      </c>
      <c r="D236" s="138" t="s">
        <v>159</v>
      </c>
      <c r="E236" s="139" t="s">
        <v>2776</v>
      </c>
      <c r="F236" s="140" t="s">
        <v>2777</v>
      </c>
      <c r="G236" s="141" t="s">
        <v>231</v>
      </c>
      <c r="H236" s="142">
        <v>690</v>
      </c>
      <c r="I236" s="143"/>
      <c r="J236" s="144">
        <f t="shared" si="40"/>
        <v>0</v>
      </c>
      <c r="K236" s="140" t="s">
        <v>3</v>
      </c>
      <c r="L236" s="33"/>
      <c r="M236" s="145" t="s">
        <v>3</v>
      </c>
      <c r="N236" s="146" t="s">
        <v>42</v>
      </c>
      <c r="O236" s="53"/>
      <c r="P236" s="147">
        <f t="shared" si="41"/>
        <v>0</v>
      </c>
      <c r="Q236" s="147">
        <v>0</v>
      </c>
      <c r="R236" s="147">
        <f t="shared" si="42"/>
        <v>0</v>
      </c>
      <c r="S236" s="147">
        <v>0</v>
      </c>
      <c r="T236" s="148">
        <f t="shared" si="43"/>
        <v>0</v>
      </c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R236" s="149" t="s">
        <v>164</v>
      </c>
      <c r="AT236" s="149" t="s">
        <v>159</v>
      </c>
      <c r="AU236" s="149" t="s">
        <v>78</v>
      </c>
      <c r="AY236" s="17" t="s">
        <v>157</v>
      </c>
      <c r="BE236" s="150">
        <f t="shared" si="44"/>
        <v>0</v>
      </c>
      <c r="BF236" s="150">
        <f t="shared" si="45"/>
        <v>0</v>
      </c>
      <c r="BG236" s="150">
        <f t="shared" si="46"/>
        <v>0</v>
      </c>
      <c r="BH236" s="150">
        <f t="shared" si="47"/>
        <v>0</v>
      </c>
      <c r="BI236" s="150">
        <f t="shared" si="48"/>
        <v>0</v>
      </c>
      <c r="BJ236" s="17" t="s">
        <v>92</v>
      </c>
      <c r="BK236" s="150">
        <f t="shared" si="49"/>
        <v>0</v>
      </c>
      <c r="BL236" s="17" t="s">
        <v>164</v>
      </c>
      <c r="BM236" s="149" t="s">
        <v>1420</v>
      </c>
    </row>
    <row r="237" spans="1:65" s="2" customFormat="1" ht="16.5" customHeight="1" x14ac:dyDescent="0.2">
      <c r="A237" s="32"/>
      <c r="B237" s="137"/>
      <c r="C237" s="138" t="s">
        <v>836</v>
      </c>
      <c r="D237" s="138" t="s">
        <v>159</v>
      </c>
      <c r="E237" s="139" t="s">
        <v>2778</v>
      </c>
      <c r="F237" s="140" t="s">
        <v>2779</v>
      </c>
      <c r="G237" s="141" t="s">
        <v>231</v>
      </c>
      <c r="H237" s="142">
        <v>100</v>
      </c>
      <c r="I237" s="143"/>
      <c r="J237" s="144">
        <f t="shared" si="40"/>
        <v>0</v>
      </c>
      <c r="K237" s="140" t="s">
        <v>3</v>
      </c>
      <c r="L237" s="33"/>
      <c r="M237" s="145" t="s">
        <v>3</v>
      </c>
      <c r="N237" s="146" t="s">
        <v>42</v>
      </c>
      <c r="O237" s="53"/>
      <c r="P237" s="147">
        <f t="shared" si="41"/>
        <v>0</v>
      </c>
      <c r="Q237" s="147">
        <v>0</v>
      </c>
      <c r="R237" s="147">
        <f t="shared" si="42"/>
        <v>0</v>
      </c>
      <c r="S237" s="147">
        <v>0</v>
      </c>
      <c r="T237" s="148">
        <f t="shared" si="43"/>
        <v>0</v>
      </c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R237" s="149" t="s">
        <v>164</v>
      </c>
      <c r="AT237" s="149" t="s">
        <v>159</v>
      </c>
      <c r="AU237" s="149" t="s">
        <v>78</v>
      </c>
      <c r="AY237" s="17" t="s">
        <v>157</v>
      </c>
      <c r="BE237" s="150">
        <f t="shared" si="44"/>
        <v>0</v>
      </c>
      <c r="BF237" s="150">
        <f t="shared" si="45"/>
        <v>0</v>
      </c>
      <c r="BG237" s="150">
        <f t="shared" si="46"/>
        <v>0</v>
      </c>
      <c r="BH237" s="150">
        <f t="shared" si="47"/>
        <v>0</v>
      </c>
      <c r="BI237" s="150">
        <f t="shared" si="48"/>
        <v>0</v>
      </c>
      <c r="BJ237" s="17" t="s">
        <v>92</v>
      </c>
      <c r="BK237" s="150">
        <f t="shared" si="49"/>
        <v>0</v>
      </c>
      <c r="BL237" s="17" t="s">
        <v>164</v>
      </c>
      <c r="BM237" s="149" t="s">
        <v>1433</v>
      </c>
    </row>
    <row r="238" spans="1:65" s="2" customFormat="1" ht="16.5" customHeight="1" x14ac:dyDescent="0.2">
      <c r="A238" s="32"/>
      <c r="B238" s="137"/>
      <c r="C238" s="138" t="s">
        <v>842</v>
      </c>
      <c r="D238" s="138" t="s">
        <v>159</v>
      </c>
      <c r="E238" s="139" t="s">
        <v>2780</v>
      </c>
      <c r="F238" s="140" t="s">
        <v>2781</v>
      </c>
      <c r="G238" s="141" t="s">
        <v>231</v>
      </c>
      <c r="H238" s="142">
        <v>180</v>
      </c>
      <c r="I238" s="143"/>
      <c r="J238" s="144">
        <f t="shared" si="40"/>
        <v>0</v>
      </c>
      <c r="K238" s="140" t="s">
        <v>3</v>
      </c>
      <c r="L238" s="33"/>
      <c r="M238" s="145" t="s">
        <v>3</v>
      </c>
      <c r="N238" s="146" t="s">
        <v>42</v>
      </c>
      <c r="O238" s="53"/>
      <c r="P238" s="147">
        <f t="shared" si="41"/>
        <v>0</v>
      </c>
      <c r="Q238" s="147">
        <v>0</v>
      </c>
      <c r="R238" s="147">
        <f t="shared" si="42"/>
        <v>0</v>
      </c>
      <c r="S238" s="147">
        <v>0</v>
      </c>
      <c r="T238" s="148">
        <f t="shared" si="43"/>
        <v>0</v>
      </c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R238" s="149" t="s">
        <v>164</v>
      </c>
      <c r="AT238" s="149" t="s">
        <v>159</v>
      </c>
      <c r="AU238" s="149" t="s">
        <v>78</v>
      </c>
      <c r="AY238" s="17" t="s">
        <v>157</v>
      </c>
      <c r="BE238" s="150">
        <f t="shared" si="44"/>
        <v>0</v>
      </c>
      <c r="BF238" s="150">
        <f t="shared" si="45"/>
        <v>0</v>
      </c>
      <c r="BG238" s="150">
        <f t="shared" si="46"/>
        <v>0</v>
      </c>
      <c r="BH238" s="150">
        <f t="shared" si="47"/>
        <v>0</v>
      </c>
      <c r="BI238" s="150">
        <f t="shared" si="48"/>
        <v>0</v>
      </c>
      <c r="BJ238" s="17" t="s">
        <v>92</v>
      </c>
      <c r="BK238" s="150">
        <f t="shared" si="49"/>
        <v>0</v>
      </c>
      <c r="BL238" s="17" t="s">
        <v>164</v>
      </c>
      <c r="BM238" s="149" t="s">
        <v>1445</v>
      </c>
    </row>
    <row r="239" spans="1:65" s="2" customFormat="1" ht="16.5" customHeight="1" x14ac:dyDescent="0.2">
      <c r="A239" s="32"/>
      <c r="B239" s="137"/>
      <c r="C239" s="138" t="s">
        <v>849</v>
      </c>
      <c r="D239" s="138" t="s">
        <v>159</v>
      </c>
      <c r="E239" s="139" t="s">
        <v>2782</v>
      </c>
      <c r="F239" s="140" t="s">
        <v>2783</v>
      </c>
      <c r="G239" s="141" t="s">
        <v>777</v>
      </c>
      <c r="H239" s="142">
        <v>140</v>
      </c>
      <c r="I239" s="143"/>
      <c r="J239" s="144">
        <f t="shared" si="40"/>
        <v>0</v>
      </c>
      <c r="K239" s="140" t="s">
        <v>3</v>
      </c>
      <c r="L239" s="33"/>
      <c r="M239" s="145" t="s">
        <v>3</v>
      </c>
      <c r="N239" s="146" t="s">
        <v>42</v>
      </c>
      <c r="O239" s="53"/>
      <c r="P239" s="147">
        <f t="shared" si="41"/>
        <v>0</v>
      </c>
      <c r="Q239" s="147">
        <v>0</v>
      </c>
      <c r="R239" s="147">
        <f t="shared" si="42"/>
        <v>0</v>
      </c>
      <c r="S239" s="147">
        <v>0</v>
      </c>
      <c r="T239" s="148">
        <f t="shared" si="43"/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164</v>
      </c>
      <c r="AT239" s="149" t="s">
        <v>159</v>
      </c>
      <c r="AU239" s="149" t="s">
        <v>78</v>
      </c>
      <c r="AY239" s="17" t="s">
        <v>157</v>
      </c>
      <c r="BE239" s="150">
        <f t="shared" si="44"/>
        <v>0</v>
      </c>
      <c r="BF239" s="150">
        <f t="shared" si="45"/>
        <v>0</v>
      </c>
      <c r="BG239" s="150">
        <f t="shared" si="46"/>
        <v>0</v>
      </c>
      <c r="BH239" s="150">
        <f t="shared" si="47"/>
        <v>0</v>
      </c>
      <c r="BI239" s="150">
        <f t="shared" si="48"/>
        <v>0</v>
      </c>
      <c r="BJ239" s="17" t="s">
        <v>92</v>
      </c>
      <c r="BK239" s="150">
        <f t="shared" si="49"/>
        <v>0</v>
      </c>
      <c r="BL239" s="17" t="s">
        <v>164</v>
      </c>
      <c r="BM239" s="149" t="s">
        <v>1456</v>
      </c>
    </row>
    <row r="240" spans="1:65" s="2" customFormat="1" ht="16.5" customHeight="1" x14ac:dyDescent="0.2">
      <c r="A240" s="32"/>
      <c r="B240" s="137"/>
      <c r="C240" s="138" t="s">
        <v>857</v>
      </c>
      <c r="D240" s="138" t="s">
        <v>159</v>
      </c>
      <c r="E240" s="139" t="s">
        <v>2784</v>
      </c>
      <c r="F240" s="140" t="s">
        <v>2785</v>
      </c>
      <c r="G240" s="141" t="s">
        <v>777</v>
      </c>
      <c r="H240" s="142">
        <v>1</v>
      </c>
      <c r="I240" s="143"/>
      <c r="J240" s="144">
        <f t="shared" si="40"/>
        <v>0</v>
      </c>
      <c r="K240" s="140" t="s">
        <v>3</v>
      </c>
      <c r="L240" s="33"/>
      <c r="M240" s="145" t="s">
        <v>3</v>
      </c>
      <c r="N240" s="146" t="s">
        <v>42</v>
      </c>
      <c r="O240" s="53"/>
      <c r="P240" s="147">
        <f t="shared" si="41"/>
        <v>0</v>
      </c>
      <c r="Q240" s="147">
        <v>0</v>
      </c>
      <c r="R240" s="147">
        <f t="shared" si="42"/>
        <v>0</v>
      </c>
      <c r="S240" s="147">
        <v>0</v>
      </c>
      <c r="T240" s="148">
        <f t="shared" si="43"/>
        <v>0</v>
      </c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R240" s="149" t="s">
        <v>164</v>
      </c>
      <c r="AT240" s="149" t="s">
        <v>159</v>
      </c>
      <c r="AU240" s="149" t="s">
        <v>78</v>
      </c>
      <c r="AY240" s="17" t="s">
        <v>157</v>
      </c>
      <c r="BE240" s="150">
        <f t="shared" si="44"/>
        <v>0</v>
      </c>
      <c r="BF240" s="150">
        <f t="shared" si="45"/>
        <v>0</v>
      </c>
      <c r="BG240" s="150">
        <f t="shared" si="46"/>
        <v>0</v>
      </c>
      <c r="BH240" s="150">
        <f t="shared" si="47"/>
        <v>0</v>
      </c>
      <c r="BI240" s="150">
        <f t="shared" si="48"/>
        <v>0</v>
      </c>
      <c r="BJ240" s="17" t="s">
        <v>92</v>
      </c>
      <c r="BK240" s="150">
        <f t="shared" si="49"/>
        <v>0</v>
      </c>
      <c r="BL240" s="17" t="s">
        <v>164</v>
      </c>
      <c r="BM240" s="149" t="s">
        <v>1473</v>
      </c>
    </row>
    <row r="241" spans="1:65" s="2" customFormat="1" ht="16.5" customHeight="1" x14ac:dyDescent="0.2">
      <c r="A241" s="32"/>
      <c r="B241" s="137"/>
      <c r="C241" s="138" t="s">
        <v>863</v>
      </c>
      <c r="D241" s="138" t="s">
        <v>159</v>
      </c>
      <c r="E241" s="139" t="s">
        <v>2786</v>
      </c>
      <c r="F241" s="140" t="s">
        <v>2787</v>
      </c>
      <c r="G241" s="141" t="s">
        <v>777</v>
      </c>
      <c r="H241" s="142">
        <v>1</v>
      </c>
      <c r="I241" s="143"/>
      <c r="J241" s="144">
        <f t="shared" si="40"/>
        <v>0</v>
      </c>
      <c r="K241" s="140" t="s">
        <v>3</v>
      </c>
      <c r="L241" s="33"/>
      <c r="M241" s="145" t="s">
        <v>3</v>
      </c>
      <c r="N241" s="146" t="s">
        <v>42</v>
      </c>
      <c r="O241" s="53"/>
      <c r="P241" s="147">
        <f t="shared" si="41"/>
        <v>0</v>
      </c>
      <c r="Q241" s="147">
        <v>0</v>
      </c>
      <c r="R241" s="147">
        <f t="shared" si="42"/>
        <v>0</v>
      </c>
      <c r="S241" s="147">
        <v>0</v>
      </c>
      <c r="T241" s="148">
        <f t="shared" si="43"/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164</v>
      </c>
      <c r="AT241" s="149" t="s">
        <v>159</v>
      </c>
      <c r="AU241" s="149" t="s">
        <v>78</v>
      </c>
      <c r="AY241" s="17" t="s">
        <v>157</v>
      </c>
      <c r="BE241" s="150">
        <f t="shared" si="44"/>
        <v>0</v>
      </c>
      <c r="BF241" s="150">
        <f t="shared" si="45"/>
        <v>0</v>
      </c>
      <c r="BG241" s="150">
        <f t="shared" si="46"/>
        <v>0</v>
      </c>
      <c r="BH241" s="150">
        <f t="shared" si="47"/>
        <v>0</v>
      </c>
      <c r="BI241" s="150">
        <f t="shared" si="48"/>
        <v>0</v>
      </c>
      <c r="BJ241" s="17" t="s">
        <v>92</v>
      </c>
      <c r="BK241" s="150">
        <f t="shared" si="49"/>
        <v>0</v>
      </c>
      <c r="BL241" s="17" t="s">
        <v>164</v>
      </c>
      <c r="BM241" s="149" t="s">
        <v>2218</v>
      </c>
    </row>
    <row r="242" spans="1:65" s="2" customFormat="1" ht="16.5" customHeight="1" x14ac:dyDescent="0.2">
      <c r="A242" s="32"/>
      <c r="B242" s="137"/>
      <c r="C242" s="138" t="s">
        <v>868</v>
      </c>
      <c r="D242" s="138" t="s">
        <v>159</v>
      </c>
      <c r="E242" s="139" t="s">
        <v>2788</v>
      </c>
      <c r="F242" s="140" t="s">
        <v>2789</v>
      </c>
      <c r="G242" s="141" t="s">
        <v>777</v>
      </c>
      <c r="H242" s="142">
        <v>23</v>
      </c>
      <c r="I242" s="143"/>
      <c r="J242" s="144">
        <f t="shared" si="40"/>
        <v>0</v>
      </c>
      <c r="K242" s="140" t="s">
        <v>3</v>
      </c>
      <c r="L242" s="33"/>
      <c r="M242" s="145" t="s">
        <v>3</v>
      </c>
      <c r="N242" s="146" t="s">
        <v>42</v>
      </c>
      <c r="O242" s="53"/>
      <c r="P242" s="147">
        <f t="shared" si="41"/>
        <v>0</v>
      </c>
      <c r="Q242" s="147">
        <v>0</v>
      </c>
      <c r="R242" s="147">
        <f t="shared" si="42"/>
        <v>0</v>
      </c>
      <c r="S242" s="147">
        <v>0</v>
      </c>
      <c r="T242" s="148">
        <f t="shared" si="43"/>
        <v>0</v>
      </c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R242" s="149" t="s">
        <v>164</v>
      </c>
      <c r="AT242" s="149" t="s">
        <v>159</v>
      </c>
      <c r="AU242" s="149" t="s">
        <v>78</v>
      </c>
      <c r="AY242" s="17" t="s">
        <v>157</v>
      </c>
      <c r="BE242" s="150">
        <f t="shared" si="44"/>
        <v>0</v>
      </c>
      <c r="BF242" s="150">
        <f t="shared" si="45"/>
        <v>0</v>
      </c>
      <c r="BG242" s="150">
        <f t="shared" si="46"/>
        <v>0</v>
      </c>
      <c r="BH242" s="150">
        <f t="shared" si="47"/>
        <v>0</v>
      </c>
      <c r="BI242" s="150">
        <f t="shared" si="48"/>
        <v>0</v>
      </c>
      <c r="BJ242" s="17" t="s">
        <v>92</v>
      </c>
      <c r="BK242" s="150">
        <f t="shared" si="49"/>
        <v>0</v>
      </c>
      <c r="BL242" s="17" t="s">
        <v>164</v>
      </c>
      <c r="BM242" s="149" t="s">
        <v>2220</v>
      </c>
    </row>
    <row r="243" spans="1:65" s="2" customFormat="1" ht="16.5" customHeight="1" x14ac:dyDescent="0.2">
      <c r="A243" s="32"/>
      <c r="B243" s="137"/>
      <c r="C243" s="138" t="s">
        <v>874</v>
      </c>
      <c r="D243" s="138" t="s">
        <v>159</v>
      </c>
      <c r="E243" s="139" t="s">
        <v>2790</v>
      </c>
      <c r="F243" s="140" t="s">
        <v>2791</v>
      </c>
      <c r="G243" s="141" t="s">
        <v>777</v>
      </c>
      <c r="H243" s="142">
        <v>7</v>
      </c>
      <c r="I243" s="143"/>
      <c r="J243" s="144">
        <f t="shared" si="40"/>
        <v>0</v>
      </c>
      <c r="K243" s="140" t="s">
        <v>3</v>
      </c>
      <c r="L243" s="33"/>
      <c r="M243" s="145" t="s">
        <v>3</v>
      </c>
      <c r="N243" s="146" t="s">
        <v>42</v>
      </c>
      <c r="O243" s="53"/>
      <c r="P243" s="147">
        <f t="shared" si="41"/>
        <v>0</v>
      </c>
      <c r="Q243" s="147">
        <v>0</v>
      </c>
      <c r="R243" s="147">
        <f t="shared" si="42"/>
        <v>0</v>
      </c>
      <c r="S243" s="147">
        <v>0</v>
      </c>
      <c r="T243" s="148">
        <f t="shared" si="43"/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164</v>
      </c>
      <c r="AT243" s="149" t="s">
        <v>159</v>
      </c>
      <c r="AU243" s="149" t="s">
        <v>78</v>
      </c>
      <c r="AY243" s="17" t="s">
        <v>157</v>
      </c>
      <c r="BE243" s="150">
        <f t="shared" si="44"/>
        <v>0</v>
      </c>
      <c r="BF243" s="150">
        <f t="shared" si="45"/>
        <v>0</v>
      </c>
      <c r="BG243" s="150">
        <f t="shared" si="46"/>
        <v>0</v>
      </c>
      <c r="BH243" s="150">
        <f t="shared" si="47"/>
        <v>0</v>
      </c>
      <c r="BI243" s="150">
        <f t="shared" si="48"/>
        <v>0</v>
      </c>
      <c r="BJ243" s="17" t="s">
        <v>92</v>
      </c>
      <c r="BK243" s="150">
        <f t="shared" si="49"/>
        <v>0</v>
      </c>
      <c r="BL243" s="17" t="s">
        <v>164</v>
      </c>
      <c r="BM243" s="149" t="s">
        <v>2222</v>
      </c>
    </row>
    <row r="244" spans="1:65" s="2" customFormat="1" ht="16.5" customHeight="1" x14ac:dyDescent="0.2">
      <c r="A244" s="32"/>
      <c r="B244" s="137"/>
      <c r="C244" s="138" t="s">
        <v>879</v>
      </c>
      <c r="D244" s="138" t="s">
        <v>159</v>
      </c>
      <c r="E244" s="139" t="s">
        <v>2792</v>
      </c>
      <c r="F244" s="140" t="s">
        <v>2793</v>
      </c>
      <c r="G244" s="141" t="s">
        <v>777</v>
      </c>
      <c r="H244" s="142">
        <v>96</v>
      </c>
      <c r="I244" s="143"/>
      <c r="J244" s="144">
        <f t="shared" si="40"/>
        <v>0</v>
      </c>
      <c r="K244" s="140" t="s">
        <v>3</v>
      </c>
      <c r="L244" s="33"/>
      <c r="M244" s="145" t="s">
        <v>3</v>
      </c>
      <c r="N244" s="146" t="s">
        <v>42</v>
      </c>
      <c r="O244" s="53"/>
      <c r="P244" s="147">
        <f t="shared" si="41"/>
        <v>0</v>
      </c>
      <c r="Q244" s="147">
        <v>0</v>
      </c>
      <c r="R244" s="147">
        <f t="shared" si="42"/>
        <v>0</v>
      </c>
      <c r="S244" s="147">
        <v>0</v>
      </c>
      <c r="T244" s="148">
        <f t="shared" si="43"/>
        <v>0</v>
      </c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R244" s="149" t="s">
        <v>164</v>
      </c>
      <c r="AT244" s="149" t="s">
        <v>159</v>
      </c>
      <c r="AU244" s="149" t="s">
        <v>78</v>
      </c>
      <c r="AY244" s="17" t="s">
        <v>157</v>
      </c>
      <c r="BE244" s="150">
        <f t="shared" si="44"/>
        <v>0</v>
      </c>
      <c r="BF244" s="150">
        <f t="shared" si="45"/>
        <v>0</v>
      </c>
      <c r="BG244" s="150">
        <f t="shared" si="46"/>
        <v>0</v>
      </c>
      <c r="BH244" s="150">
        <f t="shared" si="47"/>
        <v>0</v>
      </c>
      <c r="BI244" s="150">
        <f t="shared" si="48"/>
        <v>0</v>
      </c>
      <c r="BJ244" s="17" t="s">
        <v>92</v>
      </c>
      <c r="BK244" s="150">
        <f t="shared" si="49"/>
        <v>0</v>
      </c>
      <c r="BL244" s="17" t="s">
        <v>164</v>
      </c>
      <c r="BM244" s="149" t="s">
        <v>2224</v>
      </c>
    </row>
    <row r="245" spans="1:65" s="2" customFormat="1" ht="16.5" customHeight="1" x14ac:dyDescent="0.2">
      <c r="A245" s="32"/>
      <c r="B245" s="137"/>
      <c r="C245" s="138" t="s">
        <v>886</v>
      </c>
      <c r="D245" s="138" t="s">
        <v>159</v>
      </c>
      <c r="E245" s="139" t="s">
        <v>2794</v>
      </c>
      <c r="F245" s="140" t="s">
        <v>2795</v>
      </c>
      <c r="G245" s="141" t="s">
        <v>777</v>
      </c>
      <c r="H245" s="142">
        <v>1</v>
      </c>
      <c r="I245" s="143"/>
      <c r="J245" s="144">
        <f t="shared" si="40"/>
        <v>0</v>
      </c>
      <c r="K245" s="140" t="s">
        <v>3</v>
      </c>
      <c r="L245" s="33"/>
      <c r="M245" s="145" t="s">
        <v>3</v>
      </c>
      <c r="N245" s="146" t="s">
        <v>42</v>
      </c>
      <c r="O245" s="53"/>
      <c r="P245" s="147">
        <f t="shared" si="41"/>
        <v>0</v>
      </c>
      <c r="Q245" s="147">
        <v>0</v>
      </c>
      <c r="R245" s="147">
        <f t="shared" si="42"/>
        <v>0</v>
      </c>
      <c r="S245" s="147">
        <v>0</v>
      </c>
      <c r="T245" s="148">
        <f t="shared" si="43"/>
        <v>0</v>
      </c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R245" s="149" t="s">
        <v>164</v>
      </c>
      <c r="AT245" s="149" t="s">
        <v>159</v>
      </c>
      <c r="AU245" s="149" t="s">
        <v>78</v>
      </c>
      <c r="AY245" s="17" t="s">
        <v>157</v>
      </c>
      <c r="BE245" s="150">
        <f t="shared" si="44"/>
        <v>0</v>
      </c>
      <c r="BF245" s="150">
        <f t="shared" si="45"/>
        <v>0</v>
      </c>
      <c r="BG245" s="150">
        <f t="shared" si="46"/>
        <v>0</v>
      </c>
      <c r="BH245" s="150">
        <f t="shared" si="47"/>
        <v>0</v>
      </c>
      <c r="BI245" s="150">
        <f t="shared" si="48"/>
        <v>0</v>
      </c>
      <c r="BJ245" s="17" t="s">
        <v>92</v>
      </c>
      <c r="BK245" s="150">
        <f t="shared" si="49"/>
        <v>0</v>
      </c>
      <c r="BL245" s="17" t="s">
        <v>164</v>
      </c>
      <c r="BM245" s="149" t="s">
        <v>2226</v>
      </c>
    </row>
    <row r="246" spans="1:65" s="2" customFormat="1" ht="16.5" customHeight="1" x14ac:dyDescent="0.2">
      <c r="A246" s="32"/>
      <c r="B246" s="137"/>
      <c r="C246" s="138" t="s">
        <v>892</v>
      </c>
      <c r="D246" s="138" t="s">
        <v>159</v>
      </c>
      <c r="E246" s="139" t="s">
        <v>2796</v>
      </c>
      <c r="F246" s="140" t="s">
        <v>2797</v>
      </c>
      <c r="G246" s="141" t="s">
        <v>777</v>
      </c>
      <c r="H246" s="142">
        <v>55</v>
      </c>
      <c r="I246" s="143"/>
      <c r="J246" s="144">
        <f t="shared" si="40"/>
        <v>0</v>
      </c>
      <c r="K246" s="140" t="s">
        <v>3</v>
      </c>
      <c r="L246" s="33"/>
      <c r="M246" s="145" t="s">
        <v>3</v>
      </c>
      <c r="N246" s="146" t="s">
        <v>42</v>
      </c>
      <c r="O246" s="53"/>
      <c r="P246" s="147">
        <f t="shared" si="41"/>
        <v>0</v>
      </c>
      <c r="Q246" s="147">
        <v>0</v>
      </c>
      <c r="R246" s="147">
        <f t="shared" si="42"/>
        <v>0</v>
      </c>
      <c r="S246" s="147">
        <v>0</v>
      </c>
      <c r="T246" s="148">
        <f t="shared" si="43"/>
        <v>0</v>
      </c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R246" s="149" t="s">
        <v>164</v>
      </c>
      <c r="AT246" s="149" t="s">
        <v>159</v>
      </c>
      <c r="AU246" s="149" t="s">
        <v>78</v>
      </c>
      <c r="AY246" s="17" t="s">
        <v>157</v>
      </c>
      <c r="BE246" s="150">
        <f t="shared" si="44"/>
        <v>0</v>
      </c>
      <c r="BF246" s="150">
        <f t="shared" si="45"/>
        <v>0</v>
      </c>
      <c r="BG246" s="150">
        <f t="shared" si="46"/>
        <v>0</v>
      </c>
      <c r="BH246" s="150">
        <f t="shared" si="47"/>
        <v>0</v>
      </c>
      <c r="BI246" s="150">
        <f t="shared" si="48"/>
        <v>0</v>
      </c>
      <c r="BJ246" s="17" t="s">
        <v>92</v>
      </c>
      <c r="BK246" s="150">
        <f t="shared" si="49"/>
        <v>0</v>
      </c>
      <c r="BL246" s="17" t="s">
        <v>164</v>
      </c>
      <c r="BM246" s="149" t="s">
        <v>2228</v>
      </c>
    </row>
    <row r="247" spans="1:65" s="2" customFormat="1" ht="16.5" customHeight="1" x14ac:dyDescent="0.2">
      <c r="A247" s="32"/>
      <c r="B247" s="137"/>
      <c r="C247" s="138" t="s">
        <v>895</v>
      </c>
      <c r="D247" s="138" t="s">
        <v>159</v>
      </c>
      <c r="E247" s="139" t="s">
        <v>2798</v>
      </c>
      <c r="F247" s="140" t="s">
        <v>2799</v>
      </c>
      <c r="G247" s="141" t="s">
        <v>231</v>
      </c>
      <c r="H247" s="142">
        <v>730</v>
      </c>
      <c r="I247" s="143"/>
      <c r="J247" s="144">
        <f t="shared" si="40"/>
        <v>0</v>
      </c>
      <c r="K247" s="140" t="s">
        <v>3</v>
      </c>
      <c r="L247" s="33"/>
      <c r="M247" s="145" t="s">
        <v>3</v>
      </c>
      <c r="N247" s="146" t="s">
        <v>42</v>
      </c>
      <c r="O247" s="53"/>
      <c r="P247" s="147">
        <f t="shared" si="41"/>
        <v>0</v>
      </c>
      <c r="Q247" s="147">
        <v>0</v>
      </c>
      <c r="R247" s="147">
        <f t="shared" si="42"/>
        <v>0</v>
      </c>
      <c r="S247" s="147">
        <v>0</v>
      </c>
      <c r="T247" s="148">
        <f t="shared" si="43"/>
        <v>0</v>
      </c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R247" s="149" t="s">
        <v>164</v>
      </c>
      <c r="AT247" s="149" t="s">
        <v>159</v>
      </c>
      <c r="AU247" s="149" t="s">
        <v>78</v>
      </c>
      <c r="AY247" s="17" t="s">
        <v>157</v>
      </c>
      <c r="BE247" s="150">
        <f t="shared" si="44"/>
        <v>0</v>
      </c>
      <c r="BF247" s="150">
        <f t="shared" si="45"/>
        <v>0</v>
      </c>
      <c r="BG247" s="150">
        <f t="shared" si="46"/>
        <v>0</v>
      </c>
      <c r="BH247" s="150">
        <f t="shared" si="47"/>
        <v>0</v>
      </c>
      <c r="BI247" s="150">
        <f t="shared" si="48"/>
        <v>0</v>
      </c>
      <c r="BJ247" s="17" t="s">
        <v>92</v>
      </c>
      <c r="BK247" s="150">
        <f t="shared" si="49"/>
        <v>0</v>
      </c>
      <c r="BL247" s="17" t="s">
        <v>164</v>
      </c>
      <c r="BM247" s="149" t="s">
        <v>2230</v>
      </c>
    </row>
    <row r="248" spans="1:65" s="2" customFormat="1" ht="16.5" customHeight="1" x14ac:dyDescent="0.2">
      <c r="A248" s="32"/>
      <c r="B248" s="137"/>
      <c r="C248" s="138" t="s">
        <v>901</v>
      </c>
      <c r="D248" s="138" t="s">
        <v>159</v>
      </c>
      <c r="E248" s="139" t="s">
        <v>2800</v>
      </c>
      <c r="F248" s="140" t="s">
        <v>2801</v>
      </c>
      <c r="G248" s="141" t="s">
        <v>777</v>
      </c>
      <c r="H248" s="142">
        <v>66</v>
      </c>
      <c r="I248" s="143"/>
      <c r="J248" s="144">
        <f t="shared" si="40"/>
        <v>0</v>
      </c>
      <c r="K248" s="140" t="s">
        <v>3</v>
      </c>
      <c r="L248" s="33"/>
      <c r="M248" s="145" t="s">
        <v>3</v>
      </c>
      <c r="N248" s="146" t="s">
        <v>42</v>
      </c>
      <c r="O248" s="53"/>
      <c r="P248" s="147">
        <f t="shared" si="41"/>
        <v>0</v>
      </c>
      <c r="Q248" s="147">
        <v>0</v>
      </c>
      <c r="R248" s="147">
        <f t="shared" si="42"/>
        <v>0</v>
      </c>
      <c r="S248" s="147">
        <v>0</v>
      </c>
      <c r="T248" s="148">
        <f t="shared" si="43"/>
        <v>0</v>
      </c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R248" s="149" t="s">
        <v>164</v>
      </c>
      <c r="AT248" s="149" t="s">
        <v>159</v>
      </c>
      <c r="AU248" s="149" t="s">
        <v>78</v>
      </c>
      <c r="AY248" s="17" t="s">
        <v>157</v>
      </c>
      <c r="BE248" s="150">
        <f t="shared" si="44"/>
        <v>0</v>
      </c>
      <c r="BF248" s="150">
        <f t="shared" si="45"/>
        <v>0</v>
      </c>
      <c r="BG248" s="150">
        <f t="shared" si="46"/>
        <v>0</v>
      </c>
      <c r="BH248" s="150">
        <f t="shared" si="47"/>
        <v>0</v>
      </c>
      <c r="BI248" s="150">
        <f t="shared" si="48"/>
        <v>0</v>
      </c>
      <c r="BJ248" s="17" t="s">
        <v>92</v>
      </c>
      <c r="BK248" s="150">
        <f t="shared" si="49"/>
        <v>0</v>
      </c>
      <c r="BL248" s="17" t="s">
        <v>164</v>
      </c>
      <c r="BM248" s="149" t="s">
        <v>2232</v>
      </c>
    </row>
    <row r="249" spans="1:65" s="12" customFormat="1" ht="25.9" customHeight="1" x14ac:dyDescent="0.2">
      <c r="B249" s="124"/>
      <c r="D249" s="125" t="s">
        <v>69</v>
      </c>
      <c r="E249" s="126" t="s">
        <v>2802</v>
      </c>
      <c r="F249" s="126" t="s">
        <v>2803</v>
      </c>
      <c r="I249" s="127"/>
      <c r="J249" s="128">
        <f>BK249</f>
        <v>0</v>
      </c>
      <c r="L249" s="124"/>
      <c r="M249" s="129"/>
      <c r="N249" s="130"/>
      <c r="O249" s="130"/>
      <c r="P249" s="131">
        <f>P250+SUM(P251:P256)</f>
        <v>0</v>
      </c>
      <c r="Q249" s="130"/>
      <c r="R249" s="131">
        <f>R250+SUM(R251:R256)</f>
        <v>0</v>
      </c>
      <c r="S249" s="130"/>
      <c r="T249" s="132">
        <f>T250+SUM(T251:T256)</f>
        <v>0</v>
      </c>
      <c r="AR249" s="125" t="s">
        <v>78</v>
      </c>
      <c r="AT249" s="133" t="s">
        <v>69</v>
      </c>
      <c r="AU249" s="133" t="s">
        <v>70</v>
      </c>
      <c r="AY249" s="125" t="s">
        <v>157</v>
      </c>
      <c r="BK249" s="134">
        <f>BK250+SUM(BK251:BK256)</f>
        <v>0</v>
      </c>
    </row>
    <row r="250" spans="1:65" s="2" customFormat="1" ht="16.5" customHeight="1" x14ac:dyDescent="0.2">
      <c r="A250" s="32"/>
      <c r="B250" s="137"/>
      <c r="C250" s="138" t="s">
        <v>908</v>
      </c>
      <c r="D250" s="138" t="s">
        <v>159</v>
      </c>
      <c r="E250" s="139" t="s">
        <v>2804</v>
      </c>
      <c r="F250" s="140" t="s">
        <v>2805</v>
      </c>
      <c r="G250" s="141" t="s">
        <v>777</v>
      </c>
      <c r="H250" s="142">
        <v>15</v>
      </c>
      <c r="I250" s="143"/>
      <c r="J250" s="144">
        <f t="shared" ref="J250:J255" si="50">ROUND(I250*H250,2)</f>
        <v>0</v>
      </c>
      <c r="K250" s="140" t="s">
        <v>3</v>
      </c>
      <c r="L250" s="33"/>
      <c r="M250" s="145" t="s">
        <v>3</v>
      </c>
      <c r="N250" s="146" t="s">
        <v>42</v>
      </c>
      <c r="O250" s="53"/>
      <c r="P250" s="147">
        <f t="shared" ref="P250:P255" si="51">O250*H250</f>
        <v>0</v>
      </c>
      <c r="Q250" s="147">
        <v>0</v>
      </c>
      <c r="R250" s="147">
        <f t="shared" ref="R250:R255" si="52">Q250*H250</f>
        <v>0</v>
      </c>
      <c r="S250" s="147">
        <v>0</v>
      </c>
      <c r="T250" s="148">
        <f t="shared" ref="T250:T255" si="53">S250*H250</f>
        <v>0</v>
      </c>
      <c r="U250" s="32"/>
      <c r="V250" s="32"/>
      <c r="W250" s="32"/>
      <c r="X250" s="32"/>
      <c r="Y250" s="32"/>
      <c r="Z250" s="32"/>
      <c r="AA250" s="32"/>
      <c r="AB250" s="32"/>
      <c r="AC250" s="32"/>
      <c r="AD250" s="32"/>
      <c r="AE250" s="32"/>
      <c r="AR250" s="149" t="s">
        <v>164</v>
      </c>
      <c r="AT250" s="149" t="s">
        <v>159</v>
      </c>
      <c r="AU250" s="149" t="s">
        <v>78</v>
      </c>
      <c r="AY250" s="17" t="s">
        <v>157</v>
      </c>
      <c r="BE250" s="150">
        <f t="shared" ref="BE250:BE255" si="54">IF(N250="základní",J250,0)</f>
        <v>0</v>
      </c>
      <c r="BF250" s="150">
        <f t="shared" ref="BF250:BF255" si="55">IF(N250="snížená",J250,0)</f>
        <v>0</v>
      </c>
      <c r="BG250" s="150">
        <f t="shared" ref="BG250:BG255" si="56">IF(N250="zákl. přenesená",J250,0)</f>
        <v>0</v>
      </c>
      <c r="BH250" s="150">
        <f t="shared" ref="BH250:BH255" si="57">IF(N250="sníž. přenesená",J250,0)</f>
        <v>0</v>
      </c>
      <c r="BI250" s="150">
        <f t="shared" ref="BI250:BI255" si="58">IF(N250="nulová",J250,0)</f>
        <v>0</v>
      </c>
      <c r="BJ250" s="17" t="s">
        <v>92</v>
      </c>
      <c r="BK250" s="150">
        <f t="shared" ref="BK250:BK255" si="59">ROUND(I250*H250,2)</f>
        <v>0</v>
      </c>
      <c r="BL250" s="17" t="s">
        <v>164</v>
      </c>
      <c r="BM250" s="149" t="s">
        <v>2234</v>
      </c>
    </row>
    <row r="251" spans="1:65" s="2" customFormat="1" ht="16.5" customHeight="1" x14ac:dyDescent="0.2">
      <c r="A251" s="32"/>
      <c r="B251" s="137"/>
      <c r="C251" s="138" t="s">
        <v>914</v>
      </c>
      <c r="D251" s="138" t="s">
        <v>159</v>
      </c>
      <c r="E251" s="139" t="s">
        <v>2806</v>
      </c>
      <c r="F251" s="140" t="s">
        <v>2807</v>
      </c>
      <c r="G251" s="141" t="s">
        <v>777</v>
      </c>
      <c r="H251" s="142">
        <v>4</v>
      </c>
      <c r="I251" s="143"/>
      <c r="J251" s="144">
        <f t="shared" si="50"/>
        <v>0</v>
      </c>
      <c r="K251" s="140" t="s">
        <v>3</v>
      </c>
      <c r="L251" s="33"/>
      <c r="M251" s="145" t="s">
        <v>3</v>
      </c>
      <c r="N251" s="146" t="s">
        <v>42</v>
      </c>
      <c r="O251" s="53"/>
      <c r="P251" s="147">
        <f t="shared" si="51"/>
        <v>0</v>
      </c>
      <c r="Q251" s="147">
        <v>0</v>
      </c>
      <c r="R251" s="147">
        <f t="shared" si="52"/>
        <v>0</v>
      </c>
      <c r="S251" s="147">
        <v>0</v>
      </c>
      <c r="T251" s="148">
        <f t="shared" si="53"/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164</v>
      </c>
      <c r="AT251" s="149" t="s">
        <v>159</v>
      </c>
      <c r="AU251" s="149" t="s">
        <v>78</v>
      </c>
      <c r="AY251" s="17" t="s">
        <v>157</v>
      </c>
      <c r="BE251" s="150">
        <f t="shared" si="54"/>
        <v>0</v>
      </c>
      <c r="BF251" s="150">
        <f t="shared" si="55"/>
        <v>0</v>
      </c>
      <c r="BG251" s="150">
        <f t="shared" si="56"/>
        <v>0</v>
      </c>
      <c r="BH251" s="150">
        <f t="shared" si="57"/>
        <v>0</v>
      </c>
      <c r="BI251" s="150">
        <f t="shared" si="58"/>
        <v>0</v>
      </c>
      <c r="BJ251" s="17" t="s">
        <v>92</v>
      </c>
      <c r="BK251" s="150">
        <f t="shared" si="59"/>
        <v>0</v>
      </c>
      <c r="BL251" s="17" t="s">
        <v>164</v>
      </c>
      <c r="BM251" s="149" t="s">
        <v>2236</v>
      </c>
    </row>
    <row r="252" spans="1:65" s="2" customFormat="1" ht="16.5" customHeight="1" x14ac:dyDescent="0.2">
      <c r="A252" s="32"/>
      <c r="B252" s="137"/>
      <c r="C252" s="138" t="s">
        <v>919</v>
      </c>
      <c r="D252" s="138" t="s">
        <v>159</v>
      </c>
      <c r="E252" s="139" t="s">
        <v>2808</v>
      </c>
      <c r="F252" s="140" t="s">
        <v>2809</v>
      </c>
      <c r="G252" s="141" t="s">
        <v>777</v>
      </c>
      <c r="H252" s="142">
        <v>1</v>
      </c>
      <c r="I252" s="143"/>
      <c r="J252" s="144">
        <f t="shared" si="50"/>
        <v>0</v>
      </c>
      <c r="K252" s="140" t="s">
        <v>3</v>
      </c>
      <c r="L252" s="33"/>
      <c r="M252" s="145" t="s">
        <v>3</v>
      </c>
      <c r="N252" s="146" t="s">
        <v>42</v>
      </c>
      <c r="O252" s="53"/>
      <c r="P252" s="147">
        <f t="shared" si="51"/>
        <v>0</v>
      </c>
      <c r="Q252" s="147">
        <v>0</v>
      </c>
      <c r="R252" s="147">
        <f t="shared" si="52"/>
        <v>0</v>
      </c>
      <c r="S252" s="147">
        <v>0</v>
      </c>
      <c r="T252" s="148">
        <f t="shared" si="53"/>
        <v>0</v>
      </c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R252" s="149" t="s">
        <v>164</v>
      </c>
      <c r="AT252" s="149" t="s">
        <v>159</v>
      </c>
      <c r="AU252" s="149" t="s">
        <v>78</v>
      </c>
      <c r="AY252" s="17" t="s">
        <v>157</v>
      </c>
      <c r="BE252" s="150">
        <f t="shared" si="54"/>
        <v>0</v>
      </c>
      <c r="BF252" s="150">
        <f t="shared" si="55"/>
        <v>0</v>
      </c>
      <c r="BG252" s="150">
        <f t="shared" si="56"/>
        <v>0</v>
      </c>
      <c r="BH252" s="150">
        <f t="shared" si="57"/>
        <v>0</v>
      </c>
      <c r="BI252" s="150">
        <f t="shared" si="58"/>
        <v>0</v>
      </c>
      <c r="BJ252" s="17" t="s">
        <v>92</v>
      </c>
      <c r="BK252" s="150">
        <f t="shared" si="59"/>
        <v>0</v>
      </c>
      <c r="BL252" s="17" t="s">
        <v>164</v>
      </c>
      <c r="BM252" s="149" t="s">
        <v>2242</v>
      </c>
    </row>
    <row r="253" spans="1:65" s="2" customFormat="1" ht="16.5" customHeight="1" x14ac:dyDescent="0.2">
      <c r="A253" s="32"/>
      <c r="B253" s="137"/>
      <c r="C253" s="138" t="s">
        <v>925</v>
      </c>
      <c r="D253" s="138" t="s">
        <v>159</v>
      </c>
      <c r="E253" s="139" t="s">
        <v>2810</v>
      </c>
      <c r="F253" s="140" t="s">
        <v>2811</v>
      </c>
      <c r="G253" s="141" t="s">
        <v>777</v>
      </c>
      <c r="H253" s="142">
        <v>1</v>
      </c>
      <c r="I253" s="143"/>
      <c r="J253" s="144">
        <f t="shared" si="50"/>
        <v>0</v>
      </c>
      <c r="K253" s="140" t="s">
        <v>3</v>
      </c>
      <c r="L253" s="33"/>
      <c r="M253" s="145" t="s">
        <v>3</v>
      </c>
      <c r="N253" s="146" t="s">
        <v>42</v>
      </c>
      <c r="O253" s="53"/>
      <c r="P253" s="147">
        <f t="shared" si="51"/>
        <v>0</v>
      </c>
      <c r="Q253" s="147">
        <v>0</v>
      </c>
      <c r="R253" s="147">
        <f t="shared" si="52"/>
        <v>0</v>
      </c>
      <c r="S253" s="147">
        <v>0</v>
      </c>
      <c r="T253" s="148">
        <f t="shared" si="53"/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164</v>
      </c>
      <c r="AT253" s="149" t="s">
        <v>159</v>
      </c>
      <c r="AU253" s="149" t="s">
        <v>78</v>
      </c>
      <c r="AY253" s="17" t="s">
        <v>157</v>
      </c>
      <c r="BE253" s="150">
        <f t="shared" si="54"/>
        <v>0</v>
      </c>
      <c r="BF253" s="150">
        <f t="shared" si="55"/>
        <v>0</v>
      </c>
      <c r="BG253" s="150">
        <f t="shared" si="56"/>
        <v>0</v>
      </c>
      <c r="BH253" s="150">
        <f t="shared" si="57"/>
        <v>0</v>
      </c>
      <c r="BI253" s="150">
        <f t="shared" si="58"/>
        <v>0</v>
      </c>
      <c r="BJ253" s="17" t="s">
        <v>92</v>
      </c>
      <c r="BK253" s="150">
        <f t="shared" si="59"/>
        <v>0</v>
      </c>
      <c r="BL253" s="17" t="s">
        <v>164</v>
      </c>
      <c r="BM253" s="149" t="s">
        <v>2245</v>
      </c>
    </row>
    <row r="254" spans="1:65" s="2" customFormat="1" ht="44.25" customHeight="1" x14ac:dyDescent="0.2">
      <c r="A254" s="32"/>
      <c r="B254" s="137"/>
      <c r="C254" s="138" t="s">
        <v>931</v>
      </c>
      <c r="D254" s="138" t="s">
        <v>159</v>
      </c>
      <c r="E254" s="139" t="s">
        <v>2812</v>
      </c>
      <c r="F254" s="140" t="s">
        <v>2813</v>
      </c>
      <c r="G254" s="141" t="s">
        <v>777</v>
      </c>
      <c r="H254" s="142">
        <v>1</v>
      </c>
      <c r="I254" s="143"/>
      <c r="J254" s="144">
        <f t="shared" si="50"/>
        <v>0</v>
      </c>
      <c r="K254" s="140" t="s">
        <v>3</v>
      </c>
      <c r="L254" s="33"/>
      <c r="M254" s="145" t="s">
        <v>3</v>
      </c>
      <c r="N254" s="146" t="s">
        <v>42</v>
      </c>
      <c r="O254" s="53"/>
      <c r="P254" s="147">
        <f t="shared" si="51"/>
        <v>0</v>
      </c>
      <c r="Q254" s="147">
        <v>0</v>
      </c>
      <c r="R254" s="147">
        <f t="shared" si="52"/>
        <v>0</v>
      </c>
      <c r="S254" s="147">
        <v>0</v>
      </c>
      <c r="T254" s="148">
        <f t="shared" si="53"/>
        <v>0</v>
      </c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R254" s="149" t="s">
        <v>164</v>
      </c>
      <c r="AT254" s="149" t="s">
        <v>159</v>
      </c>
      <c r="AU254" s="149" t="s">
        <v>78</v>
      </c>
      <c r="AY254" s="17" t="s">
        <v>157</v>
      </c>
      <c r="BE254" s="150">
        <f t="shared" si="54"/>
        <v>0</v>
      </c>
      <c r="BF254" s="150">
        <f t="shared" si="55"/>
        <v>0</v>
      </c>
      <c r="BG254" s="150">
        <f t="shared" si="56"/>
        <v>0</v>
      </c>
      <c r="BH254" s="150">
        <f t="shared" si="57"/>
        <v>0</v>
      </c>
      <c r="BI254" s="150">
        <f t="shared" si="58"/>
        <v>0</v>
      </c>
      <c r="BJ254" s="17" t="s">
        <v>92</v>
      </c>
      <c r="BK254" s="150">
        <f t="shared" si="59"/>
        <v>0</v>
      </c>
      <c r="BL254" s="17" t="s">
        <v>164</v>
      </c>
      <c r="BM254" s="149" t="s">
        <v>2247</v>
      </c>
    </row>
    <row r="255" spans="1:65" s="2" customFormat="1" ht="16.5" customHeight="1" x14ac:dyDescent="0.2">
      <c r="A255" s="32"/>
      <c r="B255" s="137"/>
      <c r="C255" s="138" t="s">
        <v>937</v>
      </c>
      <c r="D255" s="138" t="s">
        <v>159</v>
      </c>
      <c r="E255" s="139" t="s">
        <v>2814</v>
      </c>
      <c r="F255" s="140" t="s">
        <v>2815</v>
      </c>
      <c r="G255" s="141" t="s">
        <v>777</v>
      </c>
      <c r="H255" s="142">
        <v>4</v>
      </c>
      <c r="I255" s="143"/>
      <c r="J255" s="144">
        <f t="shared" si="50"/>
        <v>0</v>
      </c>
      <c r="K255" s="140" t="s">
        <v>3</v>
      </c>
      <c r="L255" s="33"/>
      <c r="M255" s="145" t="s">
        <v>3</v>
      </c>
      <c r="N255" s="146" t="s">
        <v>42</v>
      </c>
      <c r="O255" s="53"/>
      <c r="P255" s="147">
        <f t="shared" si="51"/>
        <v>0</v>
      </c>
      <c r="Q255" s="147">
        <v>0</v>
      </c>
      <c r="R255" s="147">
        <f t="shared" si="52"/>
        <v>0</v>
      </c>
      <c r="S255" s="147">
        <v>0</v>
      </c>
      <c r="T255" s="148">
        <f t="shared" si="53"/>
        <v>0</v>
      </c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R255" s="149" t="s">
        <v>164</v>
      </c>
      <c r="AT255" s="149" t="s">
        <v>159</v>
      </c>
      <c r="AU255" s="149" t="s">
        <v>78</v>
      </c>
      <c r="AY255" s="17" t="s">
        <v>157</v>
      </c>
      <c r="BE255" s="150">
        <f t="shared" si="54"/>
        <v>0</v>
      </c>
      <c r="BF255" s="150">
        <f t="shared" si="55"/>
        <v>0</v>
      </c>
      <c r="BG255" s="150">
        <f t="shared" si="56"/>
        <v>0</v>
      </c>
      <c r="BH255" s="150">
        <f t="shared" si="57"/>
        <v>0</v>
      </c>
      <c r="BI255" s="150">
        <f t="shared" si="58"/>
        <v>0</v>
      </c>
      <c r="BJ255" s="17" t="s">
        <v>92</v>
      </c>
      <c r="BK255" s="150">
        <f t="shared" si="59"/>
        <v>0</v>
      </c>
      <c r="BL255" s="17" t="s">
        <v>164</v>
      </c>
      <c r="BM255" s="149" t="s">
        <v>2249</v>
      </c>
    </row>
    <row r="256" spans="1:65" s="12" customFormat="1" ht="22.9" customHeight="1" x14ac:dyDescent="0.2">
      <c r="B256" s="124"/>
      <c r="D256" s="125" t="s">
        <v>69</v>
      </c>
      <c r="E256" s="135" t="s">
        <v>2816</v>
      </c>
      <c r="F256" s="135" t="s">
        <v>2817</v>
      </c>
      <c r="I256" s="127"/>
      <c r="J256" s="136">
        <f>BK256</f>
        <v>0</v>
      </c>
      <c r="L256" s="124"/>
      <c r="M256" s="129"/>
      <c r="N256" s="130"/>
      <c r="O256" s="130"/>
      <c r="P256" s="131">
        <f>P257</f>
        <v>0</v>
      </c>
      <c r="Q256" s="130"/>
      <c r="R256" s="131">
        <f>R257</f>
        <v>0</v>
      </c>
      <c r="S256" s="130"/>
      <c r="T256" s="132">
        <f>T257</f>
        <v>0</v>
      </c>
      <c r="AR256" s="125" t="s">
        <v>78</v>
      </c>
      <c r="AT256" s="133" t="s">
        <v>69</v>
      </c>
      <c r="AU256" s="133" t="s">
        <v>78</v>
      </c>
      <c r="AY256" s="125" t="s">
        <v>157</v>
      </c>
      <c r="BK256" s="134">
        <f>BK257</f>
        <v>0</v>
      </c>
    </row>
    <row r="257" spans="1:65" s="2" customFormat="1" ht="16.5" customHeight="1" x14ac:dyDescent="0.2">
      <c r="A257" s="32"/>
      <c r="B257" s="137"/>
      <c r="C257" s="138" t="s">
        <v>943</v>
      </c>
      <c r="D257" s="138" t="s">
        <v>159</v>
      </c>
      <c r="E257" s="139" t="s">
        <v>2818</v>
      </c>
      <c r="F257" s="140" t="s">
        <v>2819</v>
      </c>
      <c r="G257" s="141" t="s">
        <v>2492</v>
      </c>
      <c r="H257" s="142">
        <v>18</v>
      </c>
      <c r="I257" s="143"/>
      <c r="J257" s="144">
        <f>ROUND(I257*H257,2)</f>
        <v>0</v>
      </c>
      <c r="K257" s="140" t="s">
        <v>3</v>
      </c>
      <c r="L257" s="33"/>
      <c r="M257" s="145" t="s">
        <v>3</v>
      </c>
      <c r="N257" s="146" t="s">
        <v>42</v>
      </c>
      <c r="O257" s="53"/>
      <c r="P257" s="147">
        <f>O257*H257</f>
        <v>0</v>
      </c>
      <c r="Q257" s="147">
        <v>0</v>
      </c>
      <c r="R257" s="147">
        <f>Q257*H257</f>
        <v>0</v>
      </c>
      <c r="S257" s="147">
        <v>0</v>
      </c>
      <c r="T257" s="148">
        <f>S257*H257</f>
        <v>0</v>
      </c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R257" s="149" t="s">
        <v>164</v>
      </c>
      <c r="AT257" s="149" t="s">
        <v>159</v>
      </c>
      <c r="AU257" s="149" t="s">
        <v>92</v>
      </c>
      <c r="AY257" s="17" t="s">
        <v>157</v>
      </c>
      <c r="BE257" s="150">
        <f>IF(N257="základní",J257,0)</f>
        <v>0</v>
      </c>
      <c r="BF257" s="150">
        <f>IF(N257="snížená",J257,0)</f>
        <v>0</v>
      </c>
      <c r="BG257" s="150">
        <f>IF(N257="zákl. přenesená",J257,0)</f>
        <v>0</v>
      </c>
      <c r="BH257" s="150">
        <f>IF(N257="sníž. přenesená",J257,0)</f>
        <v>0</v>
      </c>
      <c r="BI257" s="150">
        <f>IF(N257="nulová",J257,0)</f>
        <v>0</v>
      </c>
      <c r="BJ257" s="17" t="s">
        <v>92</v>
      </c>
      <c r="BK257" s="150">
        <f>ROUND(I257*H257,2)</f>
        <v>0</v>
      </c>
      <c r="BL257" s="17" t="s">
        <v>164</v>
      </c>
      <c r="BM257" s="149" t="s">
        <v>2252</v>
      </c>
    </row>
    <row r="258" spans="1:65" s="12" customFormat="1" ht="25.9" customHeight="1" x14ac:dyDescent="0.2">
      <c r="B258" s="124"/>
      <c r="D258" s="125" t="s">
        <v>69</v>
      </c>
      <c r="E258" s="126" t="s">
        <v>2820</v>
      </c>
      <c r="F258" s="126" t="s">
        <v>2821</v>
      </c>
      <c r="I258" s="127"/>
      <c r="J258" s="128">
        <f>BK258</f>
        <v>0</v>
      </c>
      <c r="L258" s="124"/>
      <c r="M258" s="129"/>
      <c r="N258" s="130"/>
      <c r="O258" s="130"/>
      <c r="P258" s="131">
        <f>SUM(P259:P262)</f>
        <v>0</v>
      </c>
      <c r="Q258" s="130"/>
      <c r="R258" s="131">
        <f>SUM(R259:R262)</f>
        <v>0</v>
      </c>
      <c r="S258" s="130"/>
      <c r="T258" s="132">
        <f>SUM(T259:T262)</f>
        <v>0</v>
      </c>
      <c r="AR258" s="125" t="s">
        <v>78</v>
      </c>
      <c r="AT258" s="133" t="s">
        <v>69</v>
      </c>
      <c r="AU258" s="133" t="s">
        <v>70</v>
      </c>
      <c r="AY258" s="125" t="s">
        <v>157</v>
      </c>
      <c r="BK258" s="134">
        <f>SUM(BK259:BK262)</f>
        <v>0</v>
      </c>
    </row>
    <row r="259" spans="1:65" s="2" customFormat="1" ht="16.5" customHeight="1" x14ac:dyDescent="0.2">
      <c r="A259" s="32"/>
      <c r="B259" s="137"/>
      <c r="C259" s="138" t="s">
        <v>949</v>
      </c>
      <c r="D259" s="138" t="s">
        <v>159</v>
      </c>
      <c r="E259" s="139" t="s">
        <v>2822</v>
      </c>
      <c r="F259" s="140" t="s">
        <v>2823</v>
      </c>
      <c r="G259" s="141" t="s">
        <v>231</v>
      </c>
      <c r="H259" s="142">
        <v>90</v>
      </c>
      <c r="I259" s="143"/>
      <c r="J259" s="144">
        <f>ROUND(I259*H259,2)</f>
        <v>0</v>
      </c>
      <c r="K259" s="140" t="s">
        <v>3</v>
      </c>
      <c r="L259" s="33"/>
      <c r="M259" s="145" t="s">
        <v>3</v>
      </c>
      <c r="N259" s="146" t="s">
        <v>42</v>
      </c>
      <c r="O259" s="53"/>
      <c r="P259" s="147">
        <f>O259*H259</f>
        <v>0</v>
      </c>
      <c r="Q259" s="147">
        <v>0</v>
      </c>
      <c r="R259" s="147">
        <f>Q259*H259</f>
        <v>0</v>
      </c>
      <c r="S259" s="147">
        <v>0</v>
      </c>
      <c r="T259" s="148">
        <f>S259*H259</f>
        <v>0</v>
      </c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R259" s="149" t="s">
        <v>164</v>
      </c>
      <c r="AT259" s="149" t="s">
        <v>159</v>
      </c>
      <c r="AU259" s="149" t="s">
        <v>78</v>
      </c>
      <c r="AY259" s="17" t="s">
        <v>157</v>
      </c>
      <c r="BE259" s="150">
        <f>IF(N259="základní",J259,0)</f>
        <v>0</v>
      </c>
      <c r="BF259" s="150">
        <f>IF(N259="snížená",J259,0)</f>
        <v>0</v>
      </c>
      <c r="BG259" s="150">
        <f>IF(N259="zákl. přenesená",J259,0)</f>
        <v>0</v>
      </c>
      <c r="BH259" s="150">
        <f>IF(N259="sníž. přenesená",J259,0)</f>
        <v>0</v>
      </c>
      <c r="BI259" s="150">
        <f>IF(N259="nulová",J259,0)</f>
        <v>0</v>
      </c>
      <c r="BJ259" s="17" t="s">
        <v>92</v>
      </c>
      <c r="BK259" s="150">
        <f>ROUND(I259*H259,2)</f>
        <v>0</v>
      </c>
      <c r="BL259" s="17" t="s">
        <v>164</v>
      </c>
      <c r="BM259" s="149" t="s">
        <v>2255</v>
      </c>
    </row>
    <row r="260" spans="1:65" s="2" customFormat="1" ht="16.5" customHeight="1" x14ac:dyDescent="0.2">
      <c r="A260" s="32"/>
      <c r="B260" s="137"/>
      <c r="C260" s="138" t="s">
        <v>955</v>
      </c>
      <c r="D260" s="138" t="s">
        <v>159</v>
      </c>
      <c r="E260" s="139" t="s">
        <v>2824</v>
      </c>
      <c r="F260" s="140" t="s">
        <v>2825</v>
      </c>
      <c r="G260" s="141" t="s">
        <v>231</v>
      </c>
      <c r="H260" s="142">
        <v>110</v>
      </c>
      <c r="I260" s="143"/>
      <c r="J260" s="144">
        <f>ROUND(I260*H260,2)</f>
        <v>0</v>
      </c>
      <c r="K260" s="140" t="s">
        <v>3</v>
      </c>
      <c r="L260" s="33"/>
      <c r="M260" s="145" t="s">
        <v>3</v>
      </c>
      <c r="N260" s="146" t="s">
        <v>42</v>
      </c>
      <c r="O260" s="53"/>
      <c r="P260" s="147">
        <f>O260*H260</f>
        <v>0</v>
      </c>
      <c r="Q260" s="147">
        <v>0</v>
      </c>
      <c r="R260" s="147">
        <f>Q260*H260</f>
        <v>0</v>
      </c>
      <c r="S260" s="147">
        <v>0</v>
      </c>
      <c r="T260" s="148">
        <f>S260*H260</f>
        <v>0</v>
      </c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R260" s="149" t="s">
        <v>164</v>
      </c>
      <c r="AT260" s="149" t="s">
        <v>159</v>
      </c>
      <c r="AU260" s="149" t="s">
        <v>78</v>
      </c>
      <c r="AY260" s="17" t="s">
        <v>157</v>
      </c>
      <c r="BE260" s="150">
        <f>IF(N260="základní",J260,0)</f>
        <v>0</v>
      </c>
      <c r="BF260" s="150">
        <f>IF(N260="snížená",J260,0)</f>
        <v>0</v>
      </c>
      <c r="BG260" s="150">
        <f>IF(N260="zákl. přenesená",J260,0)</f>
        <v>0</v>
      </c>
      <c r="BH260" s="150">
        <f>IF(N260="sníž. přenesená",J260,0)</f>
        <v>0</v>
      </c>
      <c r="BI260" s="150">
        <f>IF(N260="nulová",J260,0)</f>
        <v>0</v>
      </c>
      <c r="BJ260" s="17" t="s">
        <v>92</v>
      </c>
      <c r="BK260" s="150">
        <f>ROUND(I260*H260,2)</f>
        <v>0</v>
      </c>
      <c r="BL260" s="17" t="s">
        <v>164</v>
      </c>
      <c r="BM260" s="149" t="s">
        <v>2257</v>
      </c>
    </row>
    <row r="261" spans="1:65" s="2" customFormat="1" ht="16.5" customHeight="1" x14ac:dyDescent="0.2">
      <c r="A261" s="32"/>
      <c r="B261" s="137"/>
      <c r="C261" s="138" t="s">
        <v>960</v>
      </c>
      <c r="D261" s="138" t="s">
        <v>159</v>
      </c>
      <c r="E261" s="139" t="s">
        <v>2826</v>
      </c>
      <c r="F261" s="140" t="s">
        <v>2827</v>
      </c>
      <c r="G261" s="141" t="s">
        <v>231</v>
      </c>
      <c r="H261" s="142">
        <v>50</v>
      </c>
      <c r="I261" s="143"/>
      <c r="J261" s="144">
        <f>ROUND(I261*H261,2)</f>
        <v>0</v>
      </c>
      <c r="K261" s="140" t="s">
        <v>3</v>
      </c>
      <c r="L261" s="33"/>
      <c r="M261" s="145" t="s">
        <v>3</v>
      </c>
      <c r="N261" s="146" t="s">
        <v>42</v>
      </c>
      <c r="O261" s="53"/>
      <c r="P261" s="147">
        <f>O261*H261</f>
        <v>0</v>
      </c>
      <c r="Q261" s="147">
        <v>0</v>
      </c>
      <c r="R261" s="147">
        <f>Q261*H261</f>
        <v>0</v>
      </c>
      <c r="S261" s="147">
        <v>0</v>
      </c>
      <c r="T261" s="148">
        <f>S261*H261</f>
        <v>0</v>
      </c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R261" s="149" t="s">
        <v>164</v>
      </c>
      <c r="AT261" s="149" t="s">
        <v>159</v>
      </c>
      <c r="AU261" s="149" t="s">
        <v>78</v>
      </c>
      <c r="AY261" s="17" t="s">
        <v>157</v>
      </c>
      <c r="BE261" s="150">
        <f>IF(N261="základní",J261,0)</f>
        <v>0</v>
      </c>
      <c r="BF261" s="150">
        <f>IF(N261="snížená",J261,0)</f>
        <v>0</v>
      </c>
      <c r="BG261" s="150">
        <f>IF(N261="zákl. přenesená",J261,0)</f>
        <v>0</v>
      </c>
      <c r="BH261" s="150">
        <f>IF(N261="sníž. přenesená",J261,0)</f>
        <v>0</v>
      </c>
      <c r="BI261" s="150">
        <f>IF(N261="nulová",J261,0)</f>
        <v>0</v>
      </c>
      <c r="BJ261" s="17" t="s">
        <v>92</v>
      </c>
      <c r="BK261" s="150">
        <f>ROUND(I261*H261,2)</f>
        <v>0</v>
      </c>
      <c r="BL261" s="17" t="s">
        <v>164</v>
      </c>
      <c r="BM261" s="149" t="s">
        <v>2259</v>
      </c>
    </row>
    <row r="262" spans="1:65" s="2" customFormat="1" ht="16.5" customHeight="1" x14ac:dyDescent="0.2">
      <c r="A262" s="32"/>
      <c r="B262" s="137"/>
      <c r="C262" s="138" t="s">
        <v>965</v>
      </c>
      <c r="D262" s="138" t="s">
        <v>159</v>
      </c>
      <c r="E262" s="139" t="s">
        <v>2828</v>
      </c>
      <c r="F262" s="140" t="s">
        <v>2829</v>
      </c>
      <c r="G262" s="141" t="s">
        <v>231</v>
      </c>
      <c r="H262" s="142">
        <v>60</v>
      </c>
      <c r="I262" s="143"/>
      <c r="J262" s="144">
        <f>ROUND(I262*H262,2)</f>
        <v>0</v>
      </c>
      <c r="K262" s="140" t="s">
        <v>3</v>
      </c>
      <c r="L262" s="33"/>
      <c r="M262" s="145" t="s">
        <v>3</v>
      </c>
      <c r="N262" s="146" t="s">
        <v>42</v>
      </c>
      <c r="O262" s="53"/>
      <c r="P262" s="147">
        <f>O262*H262</f>
        <v>0</v>
      </c>
      <c r="Q262" s="147">
        <v>0</v>
      </c>
      <c r="R262" s="147">
        <f>Q262*H262</f>
        <v>0</v>
      </c>
      <c r="S262" s="147">
        <v>0</v>
      </c>
      <c r="T262" s="148">
        <f>S262*H262</f>
        <v>0</v>
      </c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R262" s="149" t="s">
        <v>164</v>
      </c>
      <c r="AT262" s="149" t="s">
        <v>159</v>
      </c>
      <c r="AU262" s="149" t="s">
        <v>78</v>
      </c>
      <c r="AY262" s="17" t="s">
        <v>157</v>
      </c>
      <c r="BE262" s="150">
        <f>IF(N262="základní",J262,0)</f>
        <v>0</v>
      </c>
      <c r="BF262" s="150">
        <f>IF(N262="snížená",J262,0)</f>
        <v>0</v>
      </c>
      <c r="BG262" s="150">
        <f>IF(N262="zákl. přenesená",J262,0)</f>
        <v>0</v>
      </c>
      <c r="BH262" s="150">
        <f>IF(N262="sníž. přenesená",J262,0)</f>
        <v>0</v>
      </c>
      <c r="BI262" s="150">
        <f>IF(N262="nulová",J262,0)</f>
        <v>0</v>
      </c>
      <c r="BJ262" s="17" t="s">
        <v>92</v>
      </c>
      <c r="BK262" s="150">
        <f>ROUND(I262*H262,2)</f>
        <v>0</v>
      </c>
      <c r="BL262" s="17" t="s">
        <v>164</v>
      </c>
      <c r="BM262" s="149" t="s">
        <v>2263</v>
      </c>
    </row>
    <row r="263" spans="1:65" s="12" customFormat="1" ht="25.9" customHeight="1" x14ac:dyDescent="0.2">
      <c r="B263" s="124"/>
      <c r="D263" s="125" t="s">
        <v>69</v>
      </c>
      <c r="E263" s="126" t="s">
        <v>2830</v>
      </c>
      <c r="F263" s="126" t="s">
        <v>2489</v>
      </c>
      <c r="I263" s="127"/>
      <c r="J263" s="128">
        <f>BK263</f>
        <v>0</v>
      </c>
      <c r="L263" s="124"/>
      <c r="M263" s="129"/>
      <c r="N263" s="130"/>
      <c r="O263" s="130"/>
      <c r="P263" s="131">
        <f>SUM(P264:P274)</f>
        <v>0</v>
      </c>
      <c r="Q263" s="130"/>
      <c r="R263" s="131">
        <f>SUM(R264:R274)</f>
        <v>0</v>
      </c>
      <c r="S263" s="130"/>
      <c r="T263" s="132">
        <f>SUM(T264:T274)</f>
        <v>0</v>
      </c>
      <c r="AR263" s="125" t="s">
        <v>78</v>
      </c>
      <c r="AT263" s="133" t="s">
        <v>69</v>
      </c>
      <c r="AU263" s="133" t="s">
        <v>70</v>
      </c>
      <c r="AY263" s="125" t="s">
        <v>157</v>
      </c>
      <c r="BK263" s="134">
        <f>SUM(BK264:BK274)</f>
        <v>0</v>
      </c>
    </row>
    <row r="264" spans="1:65" s="2" customFormat="1" ht="16.5" customHeight="1" x14ac:dyDescent="0.2">
      <c r="A264" s="32"/>
      <c r="B264" s="137"/>
      <c r="C264" s="138" t="s">
        <v>971</v>
      </c>
      <c r="D264" s="138" t="s">
        <v>159</v>
      </c>
      <c r="E264" s="139" t="s">
        <v>2831</v>
      </c>
      <c r="F264" s="140" t="s">
        <v>2832</v>
      </c>
      <c r="G264" s="141" t="s">
        <v>777</v>
      </c>
      <c r="H264" s="142">
        <v>2500</v>
      </c>
      <c r="I264" s="143"/>
      <c r="J264" s="144">
        <f t="shared" ref="J264:J274" si="60">ROUND(I264*H264,2)</f>
        <v>0</v>
      </c>
      <c r="K264" s="140" t="s">
        <v>3</v>
      </c>
      <c r="L264" s="33"/>
      <c r="M264" s="145" t="s">
        <v>3</v>
      </c>
      <c r="N264" s="146" t="s">
        <v>42</v>
      </c>
      <c r="O264" s="53"/>
      <c r="P264" s="147">
        <f t="shared" ref="P264:P274" si="61">O264*H264</f>
        <v>0</v>
      </c>
      <c r="Q264" s="147">
        <v>0</v>
      </c>
      <c r="R264" s="147">
        <f t="shared" ref="R264:R274" si="62">Q264*H264</f>
        <v>0</v>
      </c>
      <c r="S264" s="147">
        <v>0</v>
      </c>
      <c r="T264" s="148">
        <f t="shared" ref="T264:T274" si="63">S264*H264</f>
        <v>0</v>
      </c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R264" s="149" t="s">
        <v>164</v>
      </c>
      <c r="AT264" s="149" t="s">
        <v>159</v>
      </c>
      <c r="AU264" s="149" t="s">
        <v>78</v>
      </c>
      <c r="AY264" s="17" t="s">
        <v>157</v>
      </c>
      <c r="BE264" s="150">
        <f t="shared" ref="BE264:BE274" si="64">IF(N264="základní",J264,0)</f>
        <v>0</v>
      </c>
      <c r="BF264" s="150">
        <f t="shared" ref="BF264:BF274" si="65">IF(N264="snížená",J264,0)</f>
        <v>0</v>
      </c>
      <c r="BG264" s="150">
        <f t="shared" ref="BG264:BG274" si="66">IF(N264="zákl. přenesená",J264,0)</f>
        <v>0</v>
      </c>
      <c r="BH264" s="150">
        <f t="shared" ref="BH264:BH274" si="67">IF(N264="sníž. přenesená",J264,0)</f>
        <v>0</v>
      </c>
      <c r="BI264" s="150">
        <f t="shared" ref="BI264:BI274" si="68">IF(N264="nulová",J264,0)</f>
        <v>0</v>
      </c>
      <c r="BJ264" s="17" t="s">
        <v>92</v>
      </c>
      <c r="BK264" s="150">
        <f t="shared" ref="BK264:BK274" si="69">ROUND(I264*H264,2)</f>
        <v>0</v>
      </c>
      <c r="BL264" s="17" t="s">
        <v>164</v>
      </c>
      <c r="BM264" s="149" t="s">
        <v>2265</v>
      </c>
    </row>
    <row r="265" spans="1:65" s="2" customFormat="1" ht="16.5" customHeight="1" x14ac:dyDescent="0.2">
      <c r="A265" s="32"/>
      <c r="B265" s="137"/>
      <c r="C265" s="138" t="s">
        <v>977</v>
      </c>
      <c r="D265" s="138" t="s">
        <v>159</v>
      </c>
      <c r="E265" s="139" t="s">
        <v>2833</v>
      </c>
      <c r="F265" s="140" t="s">
        <v>2834</v>
      </c>
      <c r="G265" s="141" t="s">
        <v>777</v>
      </c>
      <c r="H265" s="142">
        <v>750</v>
      </c>
      <c r="I265" s="143"/>
      <c r="J265" s="144">
        <f t="shared" si="60"/>
        <v>0</v>
      </c>
      <c r="K265" s="140" t="s">
        <v>3</v>
      </c>
      <c r="L265" s="33"/>
      <c r="M265" s="145" t="s">
        <v>3</v>
      </c>
      <c r="N265" s="146" t="s">
        <v>42</v>
      </c>
      <c r="O265" s="53"/>
      <c r="P265" s="147">
        <f t="shared" si="61"/>
        <v>0</v>
      </c>
      <c r="Q265" s="147">
        <v>0</v>
      </c>
      <c r="R265" s="147">
        <f t="shared" si="62"/>
        <v>0</v>
      </c>
      <c r="S265" s="147">
        <v>0</v>
      </c>
      <c r="T265" s="148">
        <f t="shared" si="63"/>
        <v>0</v>
      </c>
      <c r="U265" s="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R265" s="149" t="s">
        <v>164</v>
      </c>
      <c r="AT265" s="149" t="s">
        <v>159</v>
      </c>
      <c r="AU265" s="149" t="s">
        <v>78</v>
      </c>
      <c r="AY265" s="17" t="s">
        <v>157</v>
      </c>
      <c r="BE265" s="150">
        <f t="shared" si="64"/>
        <v>0</v>
      </c>
      <c r="BF265" s="150">
        <f t="shared" si="65"/>
        <v>0</v>
      </c>
      <c r="BG265" s="150">
        <f t="shared" si="66"/>
        <v>0</v>
      </c>
      <c r="BH265" s="150">
        <f t="shared" si="67"/>
        <v>0</v>
      </c>
      <c r="BI265" s="150">
        <f t="shared" si="68"/>
        <v>0</v>
      </c>
      <c r="BJ265" s="17" t="s">
        <v>92</v>
      </c>
      <c r="BK265" s="150">
        <f t="shared" si="69"/>
        <v>0</v>
      </c>
      <c r="BL265" s="17" t="s">
        <v>164</v>
      </c>
      <c r="BM265" s="149" t="s">
        <v>2268</v>
      </c>
    </row>
    <row r="266" spans="1:65" s="2" customFormat="1" ht="16.5" customHeight="1" x14ac:dyDescent="0.2">
      <c r="A266" s="32"/>
      <c r="B266" s="137"/>
      <c r="C266" s="138" t="s">
        <v>984</v>
      </c>
      <c r="D266" s="138" t="s">
        <v>159</v>
      </c>
      <c r="E266" s="139" t="s">
        <v>2835</v>
      </c>
      <c r="F266" s="140" t="s">
        <v>2836</v>
      </c>
      <c r="G266" s="141" t="s">
        <v>2837</v>
      </c>
      <c r="H266" s="142">
        <v>12</v>
      </c>
      <c r="I266" s="143"/>
      <c r="J266" s="144">
        <f t="shared" si="60"/>
        <v>0</v>
      </c>
      <c r="K266" s="140" t="s">
        <v>3</v>
      </c>
      <c r="L266" s="33"/>
      <c r="M266" s="145" t="s">
        <v>3</v>
      </c>
      <c r="N266" s="146" t="s">
        <v>42</v>
      </c>
      <c r="O266" s="53"/>
      <c r="P266" s="147">
        <f t="shared" si="61"/>
        <v>0</v>
      </c>
      <c r="Q266" s="147">
        <v>0</v>
      </c>
      <c r="R266" s="147">
        <f t="shared" si="62"/>
        <v>0</v>
      </c>
      <c r="S266" s="147">
        <v>0</v>
      </c>
      <c r="T266" s="148">
        <f t="shared" si="63"/>
        <v>0</v>
      </c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R266" s="149" t="s">
        <v>164</v>
      </c>
      <c r="AT266" s="149" t="s">
        <v>159</v>
      </c>
      <c r="AU266" s="149" t="s">
        <v>78</v>
      </c>
      <c r="AY266" s="17" t="s">
        <v>157</v>
      </c>
      <c r="BE266" s="150">
        <f t="shared" si="64"/>
        <v>0</v>
      </c>
      <c r="BF266" s="150">
        <f t="shared" si="65"/>
        <v>0</v>
      </c>
      <c r="BG266" s="150">
        <f t="shared" si="66"/>
        <v>0</v>
      </c>
      <c r="BH266" s="150">
        <f t="shared" si="67"/>
        <v>0</v>
      </c>
      <c r="BI266" s="150">
        <f t="shared" si="68"/>
        <v>0</v>
      </c>
      <c r="BJ266" s="17" t="s">
        <v>92</v>
      </c>
      <c r="BK266" s="150">
        <f t="shared" si="69"/>
        <v>0</v>
      </c>
      <c r="BL266" s="17" t="s">
        <v>164</v>
      </c>
      <c r="BM266" s="149" t="s">
        <v>2271</v>
      </c>
    </row>
    <row r="267" spans="1:65" s="2" customFormat="1" ht="16.5" customHeight="1" x14ac:dyDescent="0.2">
      <c r="A267" s="32"/>
      <c r="B267" s="137"/>
      <c r="C267" s="138" t="s">
        <v>991</v>
      </c>
      <c r="D267" s="138" t="s">
        <v>159</v>
      </c>
      <c r="E267" s="139" t="s">
        <v>2838</v>
      </c>
      <c r="F267" s="140" t="s">
        <v>2839</v>
      </c>
      <c r="G267" s="141" t="s">
        <v>777</v>
      </c>
      <c r="H267" s="142">
        <v>30</v>
      </c>
      <c r="I267" s="143"/>
      <c r="J267" s="144">
        <f t="shared" si="60"/>
        <v>0</v>
      </c>
      <c r="K267" s="140" t="s">
        <v>3</v>
      </c>
      <c r="L267" s="33"/>
      <c r="M267" s="145" t="s">
        <v>3</v>
      </c>
      <c r="N267" s="146" t="s">
        <v>42</v>
      </c>
      <c r="O267" s="53"/>
      <c r="P267" s="147">
        <f t="shared" si="61"/>
        <v>0</v>
      </c>
      <c r="Q267" s="147">
        <v>0</v>
      </c>
      <c r="R267" s="147">
        <f t="shared" si="62"/>
        <v>0</v>
      </c>
      <c r="S267" s="147">
        <v>0</v>
      </c>
      <c r="T267" s="148">
        <f t="shared" si="63"/>
        <v>0</v>
      </c>
      <c r="U267" s="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R267" s="149" t="s">
        <v>164</v>
      </c>
      <c r="AT267" s="149" t="s">
        <v>159</v>
      </c>
      <c r="AU267" s="149" t="s">
        <v>78</v>
      </c>
      <c r="AY267" s="17" t="s">
        <v>157</v>
      </c>
      <c r="BE267" s="150">
        <f t="shared" si="64"/>
        <v>0</v>
      </c>
      <c r="BF267" s="150">
        <f t="shared" si="65"/>
        <v>0</v>
      </c>
      <c r="BG267" s="150">
        <f t="shared" si="66"/>
        <v>0</v>
      </c>
      <c r="BH267" s="150">
        <f t="shared" si="67"/>
        <v>0</v>
      </c>
      <c r="BI267" s="150">
        <f t="shared" si="68"/>
        <v>0</v>
      </c>
      <c r="BJ267" s="17" t="s">
        <v>92</v>
      </c>
      <c r="BK267" s="150">
        <f t="shared" si="69"/>
        <v>0</v>
      </c>
      <c r="BL267" s="17" t="s">
        <v>164</v>
      </c>
      <c r="BM267" s="149" t="s">
        <v>2273</v>
      </c>
    </row>
    <row r="268" spans="1:65" s="2" customFormat="1" ht="16.5" customHeight="1" x14ac:dyDescent="0.2">
      <c r="A268" s="32"/>
      <c r="B268" s="137"/>
      <c r="C268" s="138" t="s">
        <v>995</v>
      </c>
      <c r="D268" s="138" t="s">
        <v>159</v>
      </c>
      <c r="E268" s="139" t="s">
        <v>2840</v>
      </c>
      <c r="F268" s="140" t="s">
        <v>2841</v>
      </c>
      <c r="G268" s="141" t="s">
        <v>777</v>
      </c>
      <c r="H268" s="142">
        <v>12</v>
      </c>
      <c r="I268" s="143"/>
      <c r="J268" s="144">
        <f t="shared" si="60"/>
        <v>0</v>
      </c>
      <c r="K268" s="140" t="s">
        <v>3</v>
      </c>
      <c r="L268" s="33"/>
      <c r="M268" s="145" t="s">
        <v>3</v>
      </c>
      <c r="N268" s="146" t="s">
        <v>42</v>
      </c>
      <c r="O268" s="53"/>
      <c r="P268" s="147">
        <f t="shared" si="61"/>
        <v>0</v>
      </c>
      <c r="Q268" s="147">
        <v>0</v>
      </c>
      <c r="R268" s="147">
        <f t="shared" si="62"/>
        <v>0</v>
      </c>
      <c r="S268" s="147">
        <v>0</v>
      </c>
      <c r="T268" s="148">
        <f t="shared" si="63"/>
        <v>0</v>
      </c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R268" s="149" t="s">
        <v>164</v>
      </c>
      <c r="AT268" s="149" t="s">
        <v>159</v>
      </c>
      <c r="AU268" s="149" t="s">
        <v>78</v>
      </c>
      <c r="AY268" s="17" t="s">
        <v>157</v>
      </c>
      <c r="BE268" s="150">
        <f t="shared" si="64"/>
        <v>0</v>
      </c>
      <c r="BF268" s="150">
        <f t="shared" si="65"/>
        <v>0</v>
      </c>
      <c r="BG268" s="150">
        <f t="shared" si="66"/>
        <v>0</v>
      </c>
      <c r="BH268" s="150">
        <f t="shared" si="67"/>
        <v>0</v>
      </c>
      <c r="BI268" s="150">
        <f t="shared" si="68"/>
        <v>0</v>
      </c>
      <c r="BJ268" s="17" t="s">
        <v>92</v>
      </c>
      <c r="BK268" s="150">
        <f t="shared" si="69"/>
        <v>0</v>
      </c>
      <c r="BL268" s="17" t="s">
        <v>164</v>
      </c>
      <c r="BM268" s="149" t="s">
        <v>2276</v>
      </c>
    </row>
    <row r="269" spans="1:65" s="2" customFormat="1" ht="16.5" customHeight="1" x14ac:dyDescent="0.2">
      <c r="A269" s="32"/>
      <c r="B269" s="137"/>
      <c r="C269" s="138" t="s">
        <v>999</v>
      </c>
      <c r="D269" s="138" t="s">
        <v>159</v>
      </c>
      <c r="E269" s="139" t="s">
        <v>2842</v>
      </c>
      <c r="F269" s="140" t="s">
        <v>2843</v>
      </c>
      <c r="G269" s="141" t="s">
        <v>2844</v>
      </c>
      <c r="H269" s="142">
        <v>40</v>
      </c>
      <c r="I269" s="143"/>
      <c r="J269" s="144">
        <f t="shared" si="60"/>
        <v>0</v>
      </c>
      <c r="K269" s="140" t="s">
        <v>3</v>
      </c>
      <c r="L269" s="33"/>
      <c r="M269" s="145" t="s">
        <v>3</v>
      </c>
      <c r="N269" s="146" t="s">
        <v>42</v>
      </c>
      <c r="O269" s="53"/>
      <c r="P269" s="147">
        <f t="shared" si="61"/>
        <v>0</v>
      </c>
      <c r="Q269" s="147">
        <v>0</v>
      </c>
      <c r="R269" s="147">
        <f t="shared" si="62"/>
        <v>0</v>
      </c>
      <c r="S269" s="147">
        <v>0</v>
      </c>
      <c r="T269" s="148">
        <f t="shared" si="63"/>
        <v>0</v>
      </c>
      <c r="U269" s="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R269" s="149" t="s">
        <v>164</v>
      </c>
      <c r="AT269" s="149" t="s">
        <v>159</v>
      </c>
      <c r="AU269" s="149" t="s">
        <v>78</v>
      </c>
      <c r="AY269" s="17" t="s">
        <v>157</v>
      </c>
      <c r="BE269" s="150">
        <f t="shared" si="64"/>
        <v>0</v>
      </c>
      <c r="BF269" s="150">
        <f t="shared" si="65"/>
        <v>0</v>
      </c>
      <c r="BG269" s="150">
        <f t="shared" si="66"/>
        <v>0</v>
      </c>
      <c r="BH269" s="150">
        <f t="shared" si="67"/>
        <v>0</v>
      </c>
      <c r="BI269" s="150">
        <f t="shared" si="68"/>
        <v>0</v>
      </c>
      <c r="BJ269" s="17" t="s">
        <v>92</v>
      </c>
      <c r="BK269" s="150">
        <f t="shared" si="69"/>
        <v>0</v>
      </c>
      <c r="BL269" s="17" t="s">
        <v>164</v>
      </c>
      <c r="BM269" s="149" t="s">
        <v>2279</v>
      </c>
    </row>
    <row r="270" spans="1:65" s="2" customFormat="1" ht="16.5" customHeight="1" x14ac:dyDescent="0.2">
      <c r="A270" s="32"/>
      <c r="B270" s="137"/>
      <c r="C270" s="138" t="s">
        <v>1003</v>
      </c>
      <c r="D270" s="138" t="s">
        <v>159</v>
      </c>
      <c r="E270" s="139" t="s">
        <v>2845</v>
      </c>
      <c r="F270" s="140" t="s">
        <v>2846</v>
      </c>
      <c r="G270" s="141" t="s">
        <v>2660</v>
      </c>
      <c r="H270" s="142">
        <v>1</v>
      </c>
      <c r="I270" s="143"/>
      <c r="J270" s="144">
        <f t="shared" si="60"/>
        <v>0</v>
      </c>
      <c r="K270" s="140" t="s">
        <v>3</v>
      </c>
      <c r="L270" s="33"/>
      <c r="M270" s="145" t="s">
        <v>3</v>
      </c>
      <c r="N270" s="146" t="s">
        <v>42</v>
      </c>
      <c r="O270" s="53"/>
      <c r="P270" s="147">
        <f t="shared" si="61"/>
        <v>0</v>
      </c>
      <c r="Q270" s="147">
        <v>0</v>
      </c>
      <c r="R270" s="147">
        <f t="shared" si="62"/>
        <v>0</v>
      </c>
      <c r="S270" s="147">
        <v>0</v>
      </c>
      <c r="T270" s="148">
        <f t="shared" si="63"/>
        <v>0</v>
      </c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R270" s="149" t="s">
        <v>164</v>
      </c>
      <c r="AT270" s="149" t="s">
        <v>159</v>
      </c>
      <c r="AU270" s="149" t="s">
        <v>78</v>
      </c>
      <c r="AY270" s="17" t="s">
        <v>157</v>
      </c>
      <c r="BE270" s="150">
        <f t="shared" si="64"/>
        <v>0</v>
      </c>
      <c r="BF270" s="150">
        <f t="shared" si="65"/>
        <v>0</v>
      </c>
      <c r="BG270" s="150">
        <f t="shared" si="66"/>
        <v>0</v>
      </c>
      <c r="BH270" s="150">
        <f t="shared" si="67"/>
        <v>0</v>
      </c>
      <c r="BI270" s="150">
        <f t="shared" si="68"/>
        <v>0</v>
      </c>
      <c r="BJ270" s="17" t="s">
        <v>92</v>
      </c>
      <c r="BK270" s="150">
        <f t="shared" si="69"/>
        <v>0</v>
      </c>
      <c r="BL270" s="17" t="s">
        <v>164</v>
      </c>
      <c r="BM270" s="149" t="s">
        <v>2281</v>
      </c>
    </row>
    <row r="271" spans="1:65" s="2" customFormat="1" ht="16.5" customHeight="1" x14ac:dyDescent="0.2">
      <c r="A271" s="32"/>
      <c r="B271" s="137"/>
      <c r="C271" s="138" t="s">
        <v>1007</v>
      </c>
      <c r="D271" s="138" t="s">
        <v>159</v>
      </c>
      <c r="E271" s="139" t="s">
        <v>2847</v>
      </c>
      <c r="F271" s="140" t="s">
        <v>2848</v>
      </c>
      <c r="G271" s="141" t="s">
        <v>286</v>
      </c>
      <c r="H271" s="142">
        <v>12</v>
      </c>
      <c r="I271" s="143"/>
      <c r="J271" s="144">
        <f t="shared" si="60"/>
        <v>0</v>
      </c>
      <c r="K271" s="140" t="s">
        <v>3</v>
      </c>
      <c r="L271" s="33"/>
      <c r="M271" s="145" t="s">
        <v>3</v>
      </c>
      <c r="N271" s="146" t="s">
        <v>42</v>
      </c>
      <c r="O271" s="53"/>
      <c r="P271" s="147">
        <f t="shared" si="61"/>
        <v>0</v>
      </c>
      <c r="Q271" s="147">
        <v>0</v>
      </c>
      <c r="R271" s="147">
        <f t="shared" si="62"/>
        <v>0</v>
      </c>
      <c r="S271" s="147">
        <v>0</v>
      </c>
      <c r="T271" s="148">
        <f t="shared" si="63"/>
        <v>0</v>
      </c>
      <c r="U271" s="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R271" s="149" t="s">
        <v>164</v>
      </c>
      <c r="AT271" s="149" t="s">
        <v>159</v>
      </c>
      <c r="AU271" s="149" t="s">
        <v>78</v>
      </c>
      <c r="AY271" s="17" t="s">
        <v>157</v>
      </c>
      <c r="BE271" s="150">
        <f t="shared" si="64"/>
        <v>0</v>
      </c>
      <c r="BF271" s="150">
        <f t="shared" si="65"/>
        <v>0</v>
      </c>
      <c r="BG271" s="150">
        <f t="shared" si="66"/>
        <v>0</v>
      </c>
      <c r="BH271" s="150">
        <f t="shared" si="67"/>
        <v>0</v>
      </c>
      <c r="BI271" s="150">
        <f t="shared" si="68"/>
        <v>0</v>
      </c>
      <c r="BJ271" s="17" t="s">
        <v>92</v>
      </c>
      <c r="BK271" s="150">
        <f t="shared" si="69"/>
        <v>0</v>
      </c>
      <c r="BL271" s="17" t="s">
        <v>164</v>
      </c>
      <c r="BM271" s="149" t="s">
        <v>2283</v>
      </c>
    </row>
    <row r="272" spans="1:65" s="2" customFormat="1" ht="16.5" customHeight="1" x14ac:dyDescent="0.2">
      <c r="A272" s="32"/>
      <c r="B272" s="137"/>
      <c r="C272" s="138" t="s">
        <v>1011</v>
      </c>
      <c r="D272" s="138" t="s">
        <v>159</v>
      </c>
      <c r="E272" s="139" t="s">
        <v>2849</v>
      </c>
      <c r="F272" s="140" t="s">
        <v>2850</v>
      </c>
      <c r="G272" s="141" t="s">
        <v>2637</v>
      </c>
      <c r="H272" s="142">
        <v>1</v>
      </c>
      <c r="I272" s="143"/>
      <c r="J272" s="144">
        <f t="shared" si="60"/>
        <v>0</v>
      </c>
      <c r="K272" s="140" t="s">
        <v>3</v>
      </c>
      <c r="L272" s="33"/>
      <c r="M272" s="145" t="s">
        <v>3</v>
      </c>
      <c r="N272" s="146" t="s">
        <v>42</v>
      </c>
      <c r="O272" s="53"/>
      <c r="P272" s="147">
        <f t="shared" si="61"/>
        <v>0</v>
      </c>
      <c r="Q272" s="147">
        <v>0</v>
      </c>
      <c r="R272" s="147">
        <f t="shared" si="62"/>
        <v>0</v>
      </c>
      <c r="S272" s="147">
        <v>0</v>
      </c>
      <c r="T272" s="148">
        <f t="shared" si="63"/>
        <v>0</v>
      </c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R272" s="149" t="s">
        <v>164</v>
      </c>
      <c r="AT272" s="149" t="s">
        <v>159</v>
      </c>
      <c r="AU272" s="149" t="s">
        <v>78</v>
      </c>
      <c r="AY272" s="17" t="s">
        <v>157</v>
      </c>
      <c r="BE272" s="150">
        <f t="shared" si="64"/>
        <v>0</v>
      </c>
      <c r="BF272" s="150">
        <f t="shared" si="65"/>
        <v>0</v>
      </c>
      <c r="BG272" s="150">
        <f t="shared" si="66"/>
        <v>0</v>
      </c>
      <c r="BH272" s="150">
        <f t="shared" si="67"/>
        <v>0</v>
      </c>
      <c r="BI272" s="150">
        <f t="shared" si="68"/>
        <v>0</v>
      </c>
      <c r="BJ272" s="17" t="s">
        <v>92</v>
      </c>
      <c r="BK272" s="150">
        <f t="shared" si="69"/>
        <v>0</v>
      </c>
      <c r="BL272" s="17" t="s">
        <v>164</v>
      </c>
      <c r="BM272" s="149" t="s">
        <v>2285</v>
      </c>
    </row>
    <row r="273" spans="1:65" s="2" customFormat="1" ht="16.5" customHeight="1" x14ac:dyDescent="0.2">
      <c r="A273" s="32"/>
      <c r="B273" s="137"/>
      <c r="C273" s="138" t="s">
        <v>1015</v>
      </c>
      <c r="D273" s="138" t="s">
        <v>159</v>
      </c>
      <c r="E273" s="139" t="s">
        <v>2851</v>
      </c>
      <c r="F273" s="140" t="s">
        <v>2852</v>
      </c>
      <c r="G273" s="141" t="s">
        <v>2492</v>
      </c>
      <c r="H273" s="142">
        <v>12</v>
      </c>
      <c r="I273" s="143"/>
      <c r="J273" s="144">
        <f t="shared" si="60"/>
        <v>0</v>
      </c>
      <c r="K273" s="140" t="s">
        <v>3</v>
      </c>
      <c r="L273" s="33"/>
      <c r="M273" s="145" t="s">
        <v>3</v>
      </c>
      <c r="N273" s="146" t="s">
        <v>42</v>
      </c>
      <c r="O273" s="53"/>
      <c r="P273" s="147">
        <f t="shared" si="61"/>
        <v>0</v>
      </c>
      <c r="Q273" s="147">
        <v>0</v>
      </c>
      <c r="R273" s="147">
        <f t="shared" si="62"/>
        <v>0</v>
      </c>
      <c r="S273" s="147">
        <v>0</v>
      </c>
      <c r="T273" s="148">
        <f t="shared" si="63"/>
        <v>0</v>
      </c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R273" s="149" t="s">
        <v>164</v>
      </c>
      <c r="AT273" s="149" t="s">
        <v>159</v>
      </c>
      <c r="AU273" s="149" t="s">
        <v>78</v>
      </c>
      <c r="AY273" s="17" t="s">
        <v>157</v>
      </c>
      <c r="BE273" s="150">
        <f t="shared" si="64"/>
        <v>0</v>
      </c>
      <c r="BF273" s="150">
        <f t="shared" si="65"/>
        <v>0</v>
      </c>
      <c r="BG273" s="150">
        <f t="shared" si="66"/>
        <v>0</v>
      </c>
      <c r="BH273" s="150">
        <f t="shared" si="67"/>
        <v>0</v>
      </c>
      <c r="BI273" s="150">
        <f t="shared" si="68"/>
        <v>0</v>
      </c>
      <c r="BJ273" s="17" t="s">
        <v>92</v>
      </c>
      <c r="BK273" s="150">
        <f t="shared" si="69"/>
        <v>0</v>
      </c>
      <c r="BL273" s="17" t="s">
        <v>164</v>
      </c>
      <c r="BM273" s="149" t="s">
        <v>2289</v>
      </c>
    </row>
    <row r="274" spans="1:65" s="2" customFormat="1" ht="16.5" customHeight="1" x14ac:dyDescent="0.2">
      <c r="A274" s="32"/>
      <c r="B274" s="137"/>
      <c r="C274" s="138" t="s">
        <v>1019</v>
      </c>
      <c r="D274" s="138" t="s">
        <v>159</v>
      </c>
      <c r="E274" s="139" t="s">
        <v>2853</v>
      </c>
      <c r="F274" s="140" t="s">
        <v>2854</v>
      </c>
      <c r="G274" s="141" t="s">
        <v>2492</v>
      </c>
      <c r="H274" s="142">
        <v>12</v>
      </c>
      <c r="I274" s="143"/>
      <c r="J274" s="144">
        <f t="shared" si="60"/>
        <v>0</v>
      </c>
      <c r="K274" s="140" t="s">
        <v>3</v>
      </c>
      <c r="L274" s="33"/>
      <c r="M274" s="193" t="s">
        <v>3</v>
      </c>
      <c r="N274" s="194" t="s">
        <v>42</v>
      </c>
      <c r="O274" s="195"/>
      <c r="P274" s="196">
        <f t="shared" si="61"/>
        <v>0</v>
      </c>
      <c r="Q274" s="196">
        <v>0</v>
      </c>
      <c r="R274" s="196">
        <f t="shared" si="62"/>
        <v>0</v>
      </c>
      <c r="S274" s="196">
        <v>0</v>
      </c>
      <c r="T274" s="197">
        <f t="shared" si="63"/>
        <v>0</v>
      </c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R274" s="149" t="s">
        <v>164</v>
      </c>
      <c r="AT274" s="149" t="s">
        <v>159</v>
      </c>
      <c r="AU274" s="149" t="s">
        <v>78</v>
      </c>
      <c r="AY274" s="17" t="s">
        <v>157</v>
      </c>
      <c r="BE274" s="150">
        <f t="shared" si="64"/>
        <v>0</v>
      </c>
      <c r="BF274" s="150">
        <f t="shared" si="65"/>
        <v>0</v>
      </c>
      <c r="BG274" s="150">
        <f t="shared" si="66"/>
        <v>0</v>
      </c>
      <c r="BH274" s="150">
        <f t="shared" si="67"/>
        <v>0</v>
      </c>
      <c r="BI274" s="150">
        <f t="shared" si="68"/>
        <v>0</v>
      </c>
      <c r="BJ274" s="17" t="s">
        <v>92</v>
      </c>
      <c r="BK274" s="150">
        <f t="shared" si="69"/>
        <v>0</v>
      </c>
      <c r="BL274" s="17" t="s">
        <v>164</v>
      </c>
      <c r="BM274" s="149" t="s">
        <v>2292</v>
      </c>
    </row>
    <row r="275" spans="1:65" s="2" customFormat="1" ht="6.95" customHeight="1" x14ac:dyDescent="0.2">
      <c r="A275" s="32"/>
      <c r="B275" s="42"/>
      <c r="C275" s="43"/>
      <c r="D275" s="43"/>
      <c r="E275" s="43"/>
      <c r="F275" s="43"/>
      <c r="G275" s="43"/>
      <c r="H275" s="43"/>
      <c r="I275" s="43"/>
      <c r="J275" s="43"/>
      <c r="K275" s="43"/>
      <c r="L275" s="33"/>
      <c r="M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</row>
  </sheetData>
  <autoFilter ref="C103:K274" xr:uid="{00000000-0009-0000-0000-000007000000}"/>
  <mergeCells count="9">
    <mergeCell ref="E50:H50"/>
    <mergeCell ref="E94:H94"/>
    <mergeCell ref="E96:H96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BM117"/>
  <sheetViews>
    <sheetView showGridLines="0" workbookViewId="0">
      <selection activeCell="I85" sqref="I85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101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2855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ROUND(J83,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ROUND((SUM(BE83:BE116)),  2)</f>
        <v>0</v>
      </c>
      <c r="G33" s="32"/>
      <c r="H33" s="32"/>
      <c r="I33" s="96">
        <v>0.21</v>
      </c>
      <c r="J33" s="95">
        <f>ROUND(((SUM(BE83:BE116))*I33),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ROUND((SUM(BF83:BF116)),  2)</f>
        <v>0</v>
      </c>
      <c r="G34" s="32"/>
      <c r="H34" s="32"/>
      <c r="I34" s="96">
        <v>0.15</v>
      </c>
      <c r="J34" s="95">
        <f>ROUND(((SUM(BF83:BF116))*I34),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ROUND((SUM(BG83:BG116)),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ROUND((SUM(BH83:BH116)),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ROUND((SUM(BI83:BI116)),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D.1.10 - EPS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J83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2856</v>
      </c>
      <c r="E60" s="108"/>
      <c r="F60" s="108"/>
      <c r="G60" s="108"/>
      <c r="H60" s="108"/>
      <c r="I60" s="108"/>
      <c r="J60" s="109">
        <f>J84</f>
        <v>0</v>
      </c>
      <c r="L60" s="106"/>
    </row>
    <row r="61" spans="1:47" s="9" customFormat="1" ht="24.95" hidden="1" customHeight="1" x14ac:dyDescent="0.2">
      <c r="B61" s="106"/>
      <c r="D61" s="107" t="s">
        <v>2857</v>
      </c>
      <c r="E61" s="108"/>
      <c r="F61" s="108"/>
      <c r="G61" s="108"/>
      <c r="H61" s="108"/>
      <c r="I61" s="108"/>
      <c r="J61" s="109">
        <f>J94</f>
        <v>0</v>
      </c>
      <c r="L61" s="106"/>
    </row>
    <row r="62" spans="1:47" s="9" customFormat="1" ht="24.95" hidden="1" customHeight="1" x14ac:dyDescent="0.2">
      <c r="B62" s="106"/>
      <c r="D62" s="107" t="s">
        <v>2858</v>
      </c>
      <c r="E62" s="108"/>
      <c r="F62" s="108"/>
      <c r="G62" s="108"/>
      <c r="H62" s="108"/>
      <c r="I62" s="108"/>
      <c r="J62" s="109">
        <f>J99</f>
        <v>0</v>
      </c>
      <c r="L62" s="106"/>
    </row>
    <row r="63" spans="1:47" s="9" customFormat="1" ht="24.95" hidden="1" customHeight="1" x14ac:dyDescent="0.2">
      <c r="B63" s="106"/>
      <c r="D63" s="107" t="s">
        <v>2859</v>
      </c>
      <c r="E63" s="108"/>
      <c r="F63" s="108"/>
      <c r="G63" s="108"/>
      <c r="H63" s="108"/>
      <c r="I63" s="108"/>
      <c r="J63" s="109">
        <f>J112</f>
        <v>0</v>
      </c>
      <c r="L63" s="106"/>
    </row>
    <row r="64" spans="1:47" s="2" customFormat="1" ht="21.75" hidden="1" customHeight="1" x14ac:dyDescent="0.2">
      <c r="A64" s="32"/>
      <c r="B64" s="33"/>
      <c r="C64" s="32"/>
      <c r="D64" s="32"/>
      <c r="E64" s="32"/>
      <c r="F64" s="32"/>
      <c r="G64" s="32"/>
      <c r="H64" s="32"/>
      <c r="I64" s="32"/>
      <c r="J64" s="32"/>
      <c r="K64" s="32"/>
      <c r="L64" s="89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</row>
    <row r="65" spans="1:31" s="2" customFormat="1" ht="6.95" hidden="1" customHeight="1" x14ac:dyDescent="0.2">
      <c r="A65" s="32"/>
      <c r="B65" s="42"/>
      <c r="C65" s="43"/>
      <c r="D65" s="43"/>
      <c r="E65" s="43"/>
      <c r="F65" s="43"/>
      <c r="G65" s="43"/>
      <c r="H65" s="43"/>
      <c r="I65" s="43"/>
      <c r="J65" s="43"/>
      <c r="K65" s="43"/>
      <c r="L65" s="89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</row>
    <row r="66" spans="1:31" hidden="1" x14ac:dyDescent="0.2"/>
    <row r="67" spans="1:31" hidden="1" x14ac:dyDescent="0.2"/>
    <row r="68" spans="1:31" hidden="1" x14ac:dyDescent="0.2"/>
    <row r="69" spans="1:31" s="2" customFormat="1" ht="6.95" customHeight="1" x14ac:dyDescent="0.2">
      <c r="A69" s="32"/>
      <c r="B69" s="44"/>
      <c r="C69" s="45"/>
      <c r="D69" s="45"/>
      <c r="E69" s="45"/>
      <c r="F69" s="45"/>
      <c r="G69" s="45"/>
      <c r="H69" s="45"/>
      <c r="I69" s="45"/>
      <c r="J69" s="45"/>
      <c r="K69" s="45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s="2" customFormat="1" ht="24.95" customHeight="1" x14ac:dyDescent="0.2">
      <c r="A70" s="32"/>
      <c r="B70" s="33"/>
      <c r="C70" s="21" t="s">
        <v>142</v>
      </c>
      <c r="D70" s="32"/>
      <c r="E70" s="32"/>
      <c r="F70" s="32"/>
      <c r="G70" s="32"/>
      <c r="H70" s="32"/>
      <c r="I70" s="32"/>
      <c r="J70" s="32"/>
      <c r="K70" s="32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s="2" customFormat="1" ht="6.95" customHeight="1" x14ac:dyDescent="0.2">
      <c r="A71" s="32"/>
      <c r="B71" s="33"/>
      <c r="C71" s="32"/>
      <c r="D71" s="32"/>
      <c r="E71" s="32"/>
      <c r="F71" s="32"/>
      <c r="G71" s="32"/>
      <c r="H71" s="32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12" customHeight="1" x14ac:dyDescent="0.2">
      <c r="A72" s="32"/>
      <c r="B72" s="33"/>
      <c r="C72" s="27" t="s">
        <v>17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16.5" customHeight="1" x14ac:dyDescent="0.2">
      <c r="A73" s="32"/>
      <c r="B73" s="33"/>
      <c r="C73" s="32"/>
      <c r="D73" s="32"/>
      <c r="E73" s="308" t="str">
        <f>E7</f>
        <v>Přestavba a rozšíření domova pro seniory Jiráskova č.p.193 Broumov - CHRÁNĚNÉ BYTY</v>
      </c>
      <c r="F73" s="309"/>
      <c r="G73" s="309"/>
      <c r="H73" s="309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12" customHeight="1" x14ac:dyDescent="0.2">
      <c r="A74" s="32"/>
      <c r="B74" s="33"/>
      <c r="C74" s="27" t="s">
        <v>109</v>
      </c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6.5" customHeight="1" x14ac:dyDescent="0.2">
      <c r="A75" s="32"/>
      <c r="B75" s="33"/>
      <c r="C75" s="32"/>
      <c r="D75" s="32"/>
      <c r="E75" s="298" t="str">
        <f>E9</f>
        <v>D.1.10 - EPS</v>
      </c>
      <c r="F75" s="307"/>
      <c r="G75" s="307"/>
      <c r="H75" s="307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6.95" customHeight="1" x14ac:dyDescent="0.2">
      <c r="A76" s="32"/>
      <c r="B76" s="33"/>
      <c r="C76" s="32"/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21</v>
      </c>
      <c r="D77" s="32"/>
      <c r="E77" s="32"/>
      <c r="F77" s="25" t="str">
        <f>F12</f>
        <v xml:space="preserve"> </v>
      </c>
      <c r="G77" s="32"/>
      <c r="H77" s="32"/>
      <c r="I77" s="27" t="s">
        <v>23</v>
      </c>
      <c r="J77" s="50" t="str">
        <f>IF(J12="","",J12)</f>
        <v>4. 3. 2022</v>
      </c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6.95" customHeight="1" x14ac:dyDescent="0.2">
      <c r="A78" s="32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5.2" customHeight="1" x14ac:dyDescent="0.2">
      <c r="A79" s="32"/>
      <c r="B79" s="33"/>
      <c r="C79" s="27" t="s">
        <v>25</v>
      </c>
      <c r="D79" s="32"/>
      <c r="E79" s="32"/>
      <c r="F79" s="25" t="str">
        <f>E15</f>
        <v>Město Broumov, třída Masarykova 239</v>
      </c>
      <c r="G79" s="32"/>
      <c r="H79" s="32"/>
      <c r="I79" s="27" t="s">
        <v>31</v>
      </c>
      <c r="J79" s="30" t="str">
        <f>E21</f>
        <v xml:space="preserve"> </v>
      </c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5.2" customHeight="1" x14ac:dyDescent="0.2">
      <c r="A80" s="32"/>
      <c r="B80" s="33"/>
      <c r="C80" s="27" t="s">
        <v>29</v>
      </c>
      <c r="D80" s="32"/>
      <c r="E80" s="32"/>
      <c r="F80" s="25" t="str">
        <f>IF(E18="","",E18)</f>
        <v>Vyplň údaj</v>
      </c>
      <c r="G80" s="32"/>
      <c r="H80" s="32"/>
      <c r="I80" s="27" t="s">
        <v>33</v>
      </c>
      <c r="J80" s="30" t="str">
        <f>E24</f>
        <v xml:space="preserve"> 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0.3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11" customFormat="1" ht="29.25" customHeight="1" x14ac:dyDescent="0.2">
      <c r="A82" s="114"/>
      <c r="B82" s="115"/>
      <c r="C82" s="116" t="s">
        <v>143</v>
      </c>
      <c r="D82" s="117" t="s">
        <v>55</v>
      </c>
      <c r="E82" s="117" t="s">
        <v>51</v>
      </c>
      <c r="F82" s="117" t="s">
        <v>52</v>
      </c>
      <c r="G82" s="117" t="s">
        <v>144</v>
      </c>
      <c r="H82" s="117" t="s">
        <v>145</v>
      </c>
      <c r="I82" s="117" t="s">
        <v>146</v>
      </c>
      <c r="J82" s="117" t="s">
        <v>113</v>
      </c>
      <c r="K82" s="118" t="s">
        <v>147</v>
      </c>
      <c r="L82" s="119"/>
      <c r="M82" s="57" t="s">
        <v>3</v>
      </c>
      <c r="N82" s="58" t="s">
        <v>40</v>
      </c>
      <c r="O82" s="58" t="s">
        <v>148</v>
      </c>
      <c r="P82" s="58" t="s">
        <v>149</v>
      </c>
      <c r="Q82" s="58" t="s">
        <v>150</v>
      </c>
      <c r="R82" s="58" t="s">
        <v>151</v>
      </c>
      <c r="S82" s="58" t="s">
        <v>152</v>
      </c>
      <c r="T82" s="59" t="s">
        <v>153</v>
      </c>
      <c r="U82" s="114"/>
      <c r="V82" s="114"/>
      <c r="W82" s="114"/>
      <c r="X82" s="114"/>
      <c r="Y82" s="114"/>
      <c r="Z82" s="114"/>
      <c r="AA82" s="114"/>
      <c r="AB82" s="114"/>
      <c r="AC82" s="114"/>
      <c r="AD82" s="114"/>
      <c r="AE82" s="114"/>
    </row>
    <row r="83" spans="1:65" s="2" customFormat="1" ht="22.9" customHeight="1" x14ac:dyDescent="0.25">
      <c r="A83" s="32"/>
      <c r="B83" s="33"/>
      <c r="C83" s="64" t="s">
        <v>154</v>
      </c>
      <c r="D83" s="32"/>
      <c r="E83" s="32"/>
      <c r="F83" s="32"/>
      <c r="G83" s="32"/>
      <c r="H83" s="32"/>
      <c r="I83" s="32"/>
      <c r="J83" s="120">
        <f>BK83</f>
        <v>0</v>
      </c>
      <c r="K83" s="32"/>
      <c r="L83" s="33"/>
      <c r="M83" s="60"/>
      <c r="N83" s="51"/>
      <c r="O83" s="61"/>
      <c r="P83" s="121">
        <f>P84+P94+P99+P112</f>
        <v>0</v>
      </c>
      <c r="Q83" s="61"/>
      <c r="R83" s="121">
        <f>R84+R94+R99+R112</f>
        <v>0</v>
      </c>
      <c r="S83" s="61"/>
      <c r="T83" s="122">
        <f>T84+T94+T99+T112</f>
        <v>0</v>
      </c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T83" s="17" t="s">
        <v>69</v>
      </c>
      <c r="AU83" s="17" t="s">
        <v>114</v>
      </c>
      <c r="BK83" s="123">
        <f>BK84+BK94+BK99+BK112</f>
        <v>0</v>
      </c>
    </row>
    <row r="84" spans="1:65" s="12" customFormat="1" ht="25.9" customHeight="1" x14ac:dyDescent="0.2">
      <c r="B84" s="124"/>
      <c r="D84" s="125" t="s">
        <v>69</v>
      </c>
      <c r="E84" s="126" t="s">
        <v>1496</v>
      </c>
      <c r="F84" s="126" t="s">
        <v>2860</v>
      </c>
      <c r="I84" s="127"/>
      <c r="J84" s="128">
        <f>BK84</f>
        <v>0</v>
      </c>
      <c r="L84" s="124"/>
      <c r="M84" s="129"/>
      <c r="N84" s="130"/>
      <c r="O84" s="130"/>
      <c r="P84" s="131">
        <f>SUM(P85:P93)</f>
        <v>0</v>
      </c>
      <c r="Q84" s="130"/>
      <c r="R84" s="131">
        <f>SUM(R85:R93)</f>
        <v>0</v>
      </c>
      <c r="S84" s="130"/>
      <c r="T84" s="132">
        <f>SUM(T85:T93)</f>
        <v>0</v>
      </c>
      <c r="AR84" s="125" t="s">
        <v>78</v>
      </c>
      <c r="AT84" s="133" t="s">
        <v>69</v>
      </c>
      <c r="AU84" s="133" t="s">
        <v>70</v>
      </c>
      <c r="AY84" s="125" t="s">
        <v>157</v>
      </c>
      <c r="BK84" s="134">
        <f>SUM(BK85:BK93)</f>
        <v>0</v>
      </c>
    </row>
    <row r="85" spans="1:65" s="2" customFormat="1" ht="16.5" customHeight="1" x14ac:dyDescent="0.2">
      <c r="A85" s="32"/>
      <c r="B85" s="137"/>
      <c r="C85" s="138" t="s">
        <v>78</v>
      </c>
      <c r="D85" s="138" t="s">
        <v>159</v>
      </c>
      <c r="E85" s="139" t="s">
        <v>2861</v>
      </c>
      <c r="F85" s="140" t="s">
        <v>2862</v>
      </c>
      <c r="G85" s="141" t="s">
        <v>777</v>
      </c>
      <c r="H85" s="142">
        <v>2</v>
      </c>
      <c r="I85" s="143"/>
      <c r="J85" s="144">
        <f t="shared" ref="J85:J93" si="0">ROUND(I85*H85,2)</f>
        <v>0</v>
      </c>
      <c r="K85" s="140" t="s">
        <v>3</v>
      </c>
      <c r="L85" s="33"/>
      <c r="M85" s="145" t="s">
        <v>3</v>
      </c>
      <c r="N85" s="146" t="s">
        <v>42</v>
      </c>
      <c r="O85" s="53"/>
      <c r="P85" s="147">
        <f t="shared" ref="P85:P93" si="1">O85*H85</f>
        <v>0</v>
      </c>
      <c r="Q85" s="147">
        <v>0</v>
      </c>
      <c r="R85" s="147">
        <f t="shared" ref="R85:R93" si="2">Q85*H85</f>
        <v>0</v>
      </c>
      <c r="S85" s="147">
        <v>0</v>
      </c>
      <c r="T85" s="148">
        <f t="shared" ref="T85:T93" si="3">S85*H85</f>
        <v>0</v>
      </c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R85" s="149" t="s">
        <v>164</v>
      </c>
      <c r="AT85" s="149" t="s">
        <v>159</v>
      </c>
      <c r="AU85" s="149" t="s">
        <v>78</v>
      </c>
      <c r="AY85" s="17" t="s">
        <v>157</v>
      </c>
      <c r="BE85" s="150">
        <f t="shared" ref="BE85:BE93" si="4">IF(N85="základní",J85,0)</f>
        <v>0</v>
      </c>
      <c r="BF85" s="150">
        <f t="shared" ref="BF85:BF93" si="5">IF(N85="snížená",J85,0)</f>
        <v>0</v>
      </c>
      <c r="BG85" s="150">
        <f t="shared" ref="BG85:BG93" si="6">IF(N85="zákl. přenesená",J85,0)</f>
        <v>0</v>
      </c>
      <c r="BH85" s="150">
        <f t="shared" ref="BH85:BH93" si="7">IF(N85="sníž. přenesená",J85,0)</f>
        <v>0</v>
      </c>
      <c r="BI85" s="150">
        <f t="shared" ref="BI85:BI93" si="8">IF(N85="nulová",J85,0)</f>
        <v>0</v>
      </c>
      <c r="BJ85" s="17" t="s">
        <v>92</v>
      </c>
      <c r="BK85" s="150">
        <f t="shared" ref="BK85:BK93" si="9">ROUND(I85*H85,2)</f>
        <v>0</v>
      </c>
      <c r="BL85" s="17" t="s">
        <v>164</v>
      </c>
      <c r="BM85" s="149" t="s">
        <v>92</v>
      </c>
    </row>
    <row r="86" spans="1:65" s="2" customFormat="1" ht="16.5" customHeight="1" x14ac:dyDescent="0.2">
      <c r="A86" s="32"/>
      <c r="B86" s="137"/>
      <c r="C86" s="138" t="s">
        <v>92</v>
      </c>
      <c r="D86" s="138" t="s">
        <v>159</v>
      </c>
      <c r="E86" s="139" t="s">
        <v>2863</v>
      </c>
      <c r="F86" s="140" t="s">
        <v>2864</v>
      </c>
      <c r="G86" s="141" t="s">
        <v>777</v>
      </c>
      <c r="H86" s="142">
        <v>1</v>
      </c>
      <c r="I86" s="143"/>
      <c r="J86" s="144">
        <f t="shared" si="0"/>
        <v>0</v>
      </c>
      <c r="K86" s="140" t="s">
        <v>3</v>
      </c>
      <c r="L86" s="33"/>
      <c r="M86" s="145" t="s">
        <v>3</v>
      </c>
      <c r="N86" s="146" t="s">
        <v>42</v>
      </c>
      <c r="O86" s="53"/>
      <c r="P86" s="147">
        <f t="shared" si="1"/>
        <v>0</v>
      </c>
      <c r="Q86" s="147">
        <v>0</v>
      </c>
      <c r="R86" s="147">
        <f t="shared" si="2"/>
        <v>0</v>
      </c>
      <c r="S86" s="147">
        <v>0</v>
      </c>
      <c r="T86" s="148">
        <f t="shared" si="3"/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R86" s="149" t="s">
        <v>164</v>
      </c>
      <c r="AT86" s="149" t="s">
        <v>159</v>
      </c>
      <c r="AU86" s="149" t="s">
        <v>78</v>
      </c>
      <c r="AY86" s="17" t="s">
        <v>157</v>
      </c>
      <c r="BE86" s="150">
        <f t="shared" si="4"/>
        <v>0</v>
      </c>
      <c r="BF86" s="150">
        <f t="shared" si="5"/>
        <v>0</v>
      </c>
      <c r="BG86" s="150">
        <f t="shared" si="6"/>
        <v>0</v>
      </c>
      <c r="BH86" s="150">
        <f t="shared" si="7"/>
        <v>0</v>
      </c>
      <c r="BI86" s="150">
        <f t="shared" si="8"/>
        <v>0</v>
      </c>
      <c r="BJ86" s="17" t="s">
        <v>92</v>
      </c>
      <c r="BK86" s="150">
        <f t="shared" si="9"/>
        <v>0</v>
      </c>
      <c r="BL86" s="17" t="s">
        <v>164</v>
      </c>
      <c r="BM86" s="149" t="s">
        <v>164</v>
      </c>
    </row>
    <row r="87" spans="1:65" s="2" customFormat="1" ht="16.5" customHeight="1" x14ac:dyDescent="0.2">
      <c r="A87" s="32"/>
      <c r="B87" s="137"/>
      <c r="C87" s="138" t="s">
        <v>177</v>
      </c>
      <c r="D87" s="138" t="s">
        <v>159</v>
      </c>
      <c r="E87" s="139" t="s">
        <v>2865</v>
      </c>
      <c r="F87" s="140" t="s">
        <v>2866</v>
      </c>
      <c r="G87" s="141" t="s">
        <v>777</v>
      </c>
      <c r="H87" s="142">
        <v>117</v>
      </c>
      <c r="I87" s="143"/>
      <c r="J87" s="144">
        <f t="shared" si="0"/>
        <v>0</v>
      </c>
      <c r="K87" s="140" t="s">
        <v>3</v>
      </c>
      <c r="L87" s="33"/>
      <c r="M87" s="145" t="s">
        <v>3</v>
      </c>
      <c r="N87" s="146" t="s">
        <v>42</v>
      </c>
      <c r="O87" s="53"/>
      <c r="P87" s="147">
        <f t="shared" si="1"/>
        <v>0</v>
      </c>
      <c r="Q87" s="147">
        <v>0</v>
      </c>
      <c r="R87" s="147">
        <f t="shared" si="2"/>
        <v>0</v>
      </c>
      <c r="S87" s="147">
        <v>0</v>
      </c>
      <c r="T87" s="148">
        <f t="shared" si="3"/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R87" s="149" t="s">
        <v>164</v>
      </c>
      <c r="AT87" s="149" t="s">
        <v>159</v>
      </c>
      <c r="AU87" s="149" t="s">
        <v>78</v>
      </c>
      <c r="AY87" s="17" t="s">
        <v>157</v>
      </c>
      <c r="BE87" s="150">
        <f t="shared" si="4"/>
        <v>0</v>
      </c>
      <c r="BF87" s="150">
        <f t="shared" si="5"/>
        <v>0</v>
      </c>
      <c r="BG87" s="150">
        <f t="shared" si="6"/>
        <v>0</v>
      </c>
      <c r="BH87" s="150">
        <f t="shared" si="7"/>
        <v>0</v>
      </c>
      <c r="BI87" s="150">
        <f t="shared" si="8"/>
        <v>0</v>
      </c>
      <c r="BJ87" s="17" t="s">
        <v>92</v>
      </c>
      <c r="BK87" s="150">
        <f t="shared" si="9"/>
        <v>0</v>
      </c>
      <c r="BL87" s="17" t="s">
        <v>164</v>
      </c>
      <c r="BM87" s="149" t="s">
        <v>194</v>
      </c>
    </row>
    <row r="88" spans="1:65" s="2" customFormat="1" ht="16.5" customHeight="1" x14ac:dyDescent="0.2">
      <c r="A88" s="32"/>
      <c r="B88" s="137"/>
      <c r="C88" s="138" t="s">
        <v>164</v>
      </c>
      <c r="D88" s="138" t="s">
        <v>159</v>
      </c>
      <c r="E88" s="139" t="s">
        <v>2867</v>
      </c>
      <c r="F88" s="140" t="s">
        <v>2868</v>
      </c>
      <c r="G88" s="141" t="s">
        <v>777</v>
      </c>
      <c r="H88" s="142">
        <v>5</v>
      </c>
      <c r="I88" s="143"/>
      <c r="J88" s="144">
        <f t="shared" si="0"/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 t="shared" si="1"/>
        <v>0</v>
      </c>
      <c r="Q88" s="147">
        <v>0</v>
      </c>
      <c r="R88" s="147">
        <f t="shared" si="2"/>
        <v>0</v>
      </c>
      <c r="S88" s="147">
        <v>0</v>
      </c>
      <c r="T88" s="148">
        <f t="shared" si="3"/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164</v>
      </c>
      <c r="AT88" s="149" t="s">
        <v>159</v>
      </c>
      <c r="AU88" s="149" t="s">
        <v>78</v>
      </c>
      <c r="AY88" s="17" t="s">
        <v>157</v>
      </c>
      <c r="BE88" s="150">
        <f t="shared" si="4"/>
        <v>0</v>
      </c>
      <c r="BF88" s="150">
        <f t="shared" si="5"/>
        <v>0</v>
      </c>
      <c r="BG88" s="150">
        <f t="shared" si="6"/>
        <v>0</v>
      </c>
      <c r="BH88" s="150">
        <f t="shared" si="7"/>
        <v>0</v>
      </c>
      <c r="BI88" s="150">
        <f t="shared" si="8"/>
        <v>0</v>
      </c>
      <c r="BJ88" s="17" t="s">
        <v>92</v>
      </c>
      <c r="BK88" s="150">
        <f t="shared" si="9"/>
        <v>0</v>
      </c>
      <c r="BL88" s="17" t="s">
        <v>164</v>
      </c>
      <c r="BM88" s="149" t="s">
        <v>207</v>
      </c>
    </row>
    <row r="89" spans="1:65" s="2" customFormat="1" ht="16.5" customHeight="1" x14ac:dyDescent="0.2">
      <c r="A89" s="32"/>
      <c r="B89" s="137"/>
      <c r="C89" s="138" t="s">
        <v>189</v>
      </c>
      <c r="D89" s="138" t="s">
        <v>159</v>
      </c>
      <c r="E89" s="139" t="s">
        <v>2869</v>
      </c>
      <c r="F89" s="140" t="s">
        <v>2870</v>
      </c>
      <c r="G89" s="141" t="s">
        <v>777</v>
      </c>
      <c r="H89" s="142">
        <v>5</v>
      </c>
      <c r="I89" s="143"/>
      <c r="J89" s="144">
        <f t="shared" si="0"/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 t="shared" si="1"/>
        <v>0</v>
      </c>
      <c r="Q89" s="147">
        <v>0</v>
      </c>
      <c r="R89" s="147">
        <f t="shared" si="2"/>
        <v>0</v>
      </c>
      <c r="S89" s="147">
        <v>0</v>
      </c>
      <c r="T89" s="148">
        <f t="shared" si="3"/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164</v>
      </c>
      <c r="AT89" s="149" t="s">
        <v>159</v>
      </c>
      <c r="AU89" s="149" t="s">
        <v>78</v>
      </c>
      <c r="AY89" s="17" t="s">
        <v>157</v>
      </c>
      <c r="BE89" s="150">
        <f t="shared" si="4"/>
        <v>0</v>
      </c>
      <c r="BF89" s="150">
        <f t="shared" si="5"/>
        <v>0</v>
      </c>
      <c r="BG89" s="150">
        <f t="shared" si="6"/>
        <v>0</v>
      </c>
      <c r="BH89" s="150">
        <f t="shared" si="7"/>
        <v>0</v>
      </c>
      <c r="BI89" s="150">
        <f t="shared" si="8"/>
        <v>0</v>
      </c>
      <c r="BJ89" s="17" t="s">
        <v>92</v>
      </c>
      <c r="BK89" s="150">
        <f t="shared" si="9"/>
        <v>0</v>
      </c>
      <c r="BL89" s="17" t="s">
        <v>164</v>
      </c>
      <c r="BM89" s="149" t="s">
        <v>221</v>
      </c>
    </row>
    <row r="90" spans="1:65" s="2" customFormat="1" ht="16.5" customHeight="1" x14ac:dyDescent="0.2">
      <c r="A90" s="32"/>
      <c r="B90" s="137"/>
      <c r="C90" s="138" t="s">
        <v>194</v>
      </c>
      <c r="D90" s="138" t="s">
        <v>159</v>
      </c>
      <c r="E90" s="139" t="s">
        <v>2871</v>
      </c>
      <c r="F90" s="140" t="s">
        <v>2872</v>
      </c>
      <c r="G90" s="141" t="s">
        <v>777</v>
      </c>
      <c r="H90" s="142">
        <v>2</v>
      </c>
      <c r="I90" s="143"/>
      <c r="J90" s="144">
        <f t="shared" si="0"/>
        <v>0</v>
      </c>
      <c r="K90" s="140" t="s">
        <v>3</v>
      </c>
      <c r="L90" s="33"/>
      <c r="M90" s="145" t="s">
        <v>3</v>
      </c>
      <c r="N90" s="146" t="s">
        <v>42</v>
      </c>
      <c r="O90" s="53"/>
      <c r="P90" s="147">
        <f t="shared" si="1"/>
        <v>0</v>
      </c>
      <c r="Q90" s="147">
        <v>0</v>
      </c>
      <c r="R90" s="147">
        <f t="shared" si="2"/>
        <v>0</v>
      </c>
      <c r="S90" s="147">
        <v>0</v>
      </c>
      <c r="T90" s="148">
        <f t="shared" si="3"/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164</v>
      </c>
      <c r="AT90" s="149" t="s">
        <v>159</v>
      </c>
      <c r="AU90" s="149" t="s">
        <v>78</v>
      </c>
      <c r="AY90" s="17" t="s">
        <v>157</v>
      </c>
      <c r="BE90" s="150">
        <f t="shared" si="4"/>
        <v>0</v>
      </c>
      <c r="BF90" s="150">
        <f t="shared" si="5"/>
        <v>0</v>
      </c>
      <c r="BG90" s="150">
        <f t="shared" si="6"/>
        <v>0</v>
      </c>
      <c r="BH90" s="150">
        <f t="shared" si="7"/>
        <v>0</v>
      </c>
      <c r="BI90" s="150">
        <f t="shared" si="8"/>
        <v>0</v>
      </c>
      <c r="BJ90" s="17" t="s">
        <v>92</v>
      </c>
      <c r="BK90" s="150">
        <f t="shared" si="9"/>
        <v>0</v>
      </c>
      <c r="BL90" s="17" t="s">
        <v>164</v>
      </c>
      <c r="BM90" s="149" t="s">
        <v>235</v>
      </c>
    </row>
    <row r="91" spans="1:65" s="2" customFormat="1" ht="16.5" customHeight="1" x14ac:dyDescent="0.2">
      <c r="A91" s="32"/>
      <c r="B91" s="137"/>
      <c r="C91" s="138" t="s">
        <v>201</v>
      </c>
      <c r="D91" s="138" t="s">
        <v>159</v>
      </c>
      <c r="E91" s="139" t="s">
        <v>2873</v>
      </c>
      <c r="F91" s="140" t="s">
        <v>2874</v>
      </c>
      <c r="G91" s="141" t="s">
        <v>777</v>
      </c>
      <c r="H91" s="142">
        <v>7</v>
      </c>
      <c r="I91" s="143"/>
      <c r="J91" s="144">
        <f t="shared" si="0"/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164</v>
      </c>
      <c r="AT91" s="149" t="s">
        <v>159</v>
      </c>
      <c r="AU91" s="149" t="s">
        <v>78</v>
      </c>
      <c r="AY91" s="17" t="s">
        <v>157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92</v>
      </c>
      <c r="BK91" s="150">
        <f t="shared" si="9"/>
        <v>0</v>
      </c>
      <c r="BL91" s="17" t="s">
        <v>164</v>
      </c>
      <c r="BM91" s="149" t="s">
        <v>246</v>
      </c>
    </row>
    <row r="92" spans="1:65" s="2" customFormat="1" ht="16.5" customHeight="1" x14ac:dyDescent="0.2">
      <c r="A92" s="32"/>
      <c r="B92" s="137"/>
      <c r="C92" s="138" t="s">
        <v>207</v>
      </c>
      <c r="D92" s="138" t="s">
        <v>159</v>
      </c>
      <c r="E92" s="139" t="s">
        <v>2875</v>
      </c>
      <c r="F92" s="140" t="s">
        <v>2876</v>
      </c>
      <c r="G92" s="141" t="s">
        <v>777</v>
      </c>
      <c r="H92" s="142">
        <v>1</v>
      </c>
      <c r="I92" s="143"/>
      <c r="J92" s="144">
        <f t="shared" si="0"/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 t="shared" si="1"/>
        <v>0</v>
      </c>
      <c r="Q92" s="147">
        <v>0</v>
      </c>
      <c r="R92" s="147">
        <f t="shared" si="2"/>
        <v>0</v>
      </c>
      <c r="S92" s="147">
        <v>0</v>
      </c>
      <c r="T92" s="148">
        <f t="shared" si="3"/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164</v>
      </c>
      <c r="AT92" s="149" t="s">
        <v>159</v>
      </c>
      <c r="AU92" s="149" t="s">
        <v>78</v>
      </c>
      <c r="AY92" s="17" t="s">
        <v>157</v>
      </c>
      <c r="BE92" s="150">
        <f t="shared" si="4"/>
        <v>0</v>
      </c>
      <c r="BF92" s="150">
        <f t="shared" si="5"/>
        <v>0</v>
      </c>
      <c r="BG92" s="150">
        <f t="shared" si="6"/>
        <v>0</v>
      </c>
      <c r="BH92" s="150">
        <f t="shared" si="7"/>
        <v>0</v>
      </c>
      <c r="BI92" s="150">
        <f t="shared" si="8"/>
        <v>0</v>
      </c>
      <c r="BJ92" s="17" t="s">
        <v>92</v>
      </c>
      <c r="BK92" s="150">
        <f t="shared" si="9"/>
        <v>0</v>
      </c>
      <c r="BL92" s="17" t="s">
        <v>164</v>
      </c>
      <c r="BM92" s="149" t="s">
        <v>255</v>
      </c>
    </row>
    <row r="93" spans="1:65" s="2" customFormat="1" ht="16.5" customHeight="1" x14ac:dyDescent="0.2">
      <c r="A93" s="32"/>
      <c r="B93" s="137"/>
      <c r="C93" s="138" t="s">
        <v>214</v>
      </c>
      <c r="D93" s="138" t="s">
        <v>159</v>
      </c>
      <c r="E93" s="139" t="s">
        <v>2877</v>
      </c>
      <c r="F93" s="140" t="s">
        <v>2878</v>
      </c>
      <c r="G93" s="141" t="s">
        <v>777</v>
      </c>
      <c r="H93" s="142">
        <v>129</v>
      </c>
      <c r="I93" s="143"/>
      <c r="J93" s="144">
        <f t="shared" si="0"/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164</v>
      </c>
      <c r="AT93" s="149" t="s">
        <v>159</v>
      </c>
      <c r="AU93" s="149" t="s">
        <v>78</v>
      </c>
      <c r="AY93" s="17" t="s">
        <v>157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92</v>
      </c>
      <c r="BK93" s="150">
        <f t="shared" si="9"/>
        <v>0</v>
      </c>
      <c r="BL93" s="17" t="s">
        <v>164</v>
      </c>
      <c r="BM93" s="149" t="s">
        <v>270</v>
      </c>
    </row>
    <row r="94" spans="1:65" s="12" customFormat="1" ht="25.9" customHeight="1" x14ac:dyDescent="0.2">
      <c r="B94" s="124"/>
      <c r="D94" s="125" t="s">
        <v>69</v>
      </c>
      <c r="E94" s="126" t="s">
        <v>1557</v>
      </c>
      <c r="F94" s="126" t="s">
        <v>2879</v>
      </c>
      <c r="I94" s="127"/>
      <c r="J94" s="128">
        <f>BK94</f>
        <v>0</v>
      </c>
      <c r="L94" s="124"/>
      <c r="M94" s="129"/>
      <c r="N94" s="130"/>
      <c r="O94" s="130"/>
      <c r="P94" s="131">
        <f>SUM(P95:P98)</f>
        <v>0</v>
      </c>
      <c r="Q94" s="130"/>
      <c r="R94" s="131">
        <f>SUM(R95:R98)</f>
        <v>0</v>
      </c>
      <c r="S94" s="130"/>
      <c r="T94" s="132">
        <f>SUM(T95:T98)</f>
        <v>0</v>
      </c>
      <c r="AR94" s="125" t="s">
        <v>78</v>
      </c>
      <c r="AT94" s="133" t="s">
        <v>69</v>
      </c>
      <c r="AU94" s="133" t="s">
        <v>70</v>
      </c>
      <c r="AY94" s="125" t="s">
        <v>157</v>
      </c>
      <c r="BK94" s="134">
        <f>SUM(BK95:BK98)</f>
        <v>0</v>
      </c>
    </row>
    <row r="95" spans="1:65" s="2" customFormat="1" ht="16.5" customHeight="1" x14ac:dyDescent="0.2">
      <c r="A95" s="32"/>
      <c r="B95" s="137"/>
      <c r="C95" s="138" t="s">
        <v>221</v>
      </c>
      <c r="D95" s="138" t="s">
        <v>159</v>
      </c>
      <c r="E95" s="139" t="s">
        <v>2880</v>
      </c>
      <c r="F95" s="140" t="s">
        <v>2881</v>
      </c>
      <c r="G95" s="141" t="s">
        <v>231</v>
      </c>
      <c r="H95" s="142">
        <v>150</v>
      </c>
      <c r="I95" s="143"/>
      <c r="J95" s="144">
        <f>ROUND(I95*H95,2)</f>
        <v>0</v>
      </c>
      <c r="K95" s="140" t="s">
        <v>3</v>
      </c>
      <c r="L95" s="33"/>
      <c r="M95" s="145" t="s">
        <v>3</v>
      </c>
      <c r="N95" s="146" t="s">
        <v>42</v>
      </c>
      <c r="O95" s="53"/>
      <c r="P95" s="147">
        <f>O95*H95</f>
        <v>0</v>
      </c>
      <c r="Q95" s="147">
        <v>0</v>
      </c>
      <c r="R95" s="147">
        <f>Q95*H95</f>
        <v>0</v>
      </c>
      <c r="S95" s="147">
        <v>0</v>
      </c>
      <c r="T95" s="148">
        <f>S95*H95</f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164</v>
      </c>
      <c r="AT95" s="149" t="s">
        <v>159</v>
      </c>
      <c r="AU95" s="149" t="s">
        <v>78</v>
      </c>
      <c r="AY95" s="17" t="s">
        <v>157</v>
      </c>
      <c r="BE95" s="150">
        <f>IF(N95="základní",J95,0)</f>
        <v>0</v>
      </c>
      <c r="BF95" s="150">
        <f>IF(N95="snížená",J95,0)</f>
        <v>0</v>
      </c>
      <c r="BG95" s="150">
        <f>IF(N95="zákl. přenesená",J95,0)</f>
        <v>0</v>
      </c>
      <c r="BH95" s="150">
        <f>IF(N95="sníž. přenesená",J95,0)</f>
        <v>0</v>
      </c>
      <c r="BI95" s="150">
        <f>IF(N95="nulová",J95,0)</f>
        <v>0</v>
      </c>
      <c r="BJ95" s="17" t="s">
        <v>92</v>
      </c>
      <c r="BK95" s="150">
        <f>ROUND(I95*H95,2)</f>
        <v>0</v>
      </c>
      <c r="BL95" s="17" t="s">
        <v>164</v>
      </c>
      <c r="BM95" s="149" t="s">
        <v>283</v>
      </c>
    </row>
    <row r="96" spans="1:65" s="2" customFormat="1" ht="16.5" customHeight="1" x14ac:dyDescent="0.2">
      <c r="A96" s="32"/>
      <c r="B96" s="137"/>
      <c r="C96" s="138" t="s">
        <v>228</v>
      </c>
      <c r="D96" s="138" t="s">
        <v>159</v>
      </c>
      <c r="E96" s="139" t="s">
        <v>2882</v>
      </c>
      <c r="F96" s="140" t="s">
        <v>2883</v>
      </c>
      <c r="G96" s="141" t="s">
        <v>231</v>
      </c>
      <c r="H96" s="142">
        <v>1500</v>
      </c>
      <c r="I96" s="143"/>
      <c r="J96" s="144">
        <f>ROUND(I96*H96,2)</f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>O96*H96</f>
        <v>0</v>
      </c>
      <c r="Q96" s="147">
        <v>0</v>
      </c>
      <c r="R96" s="147">
        <f>Q96*H96</f>
        <v>0</v>
      </c>
      <c r="S96" s="147">
        <v>0</v>
      </c>
      <c r="T96" s="148">
        <f>S96*H96</f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164</v>
      </c>
      <c r="AT96" s="149" t="s">
        <v>159</v>
      </c>
      <c r="AU96" s="149" t="s">
        <v>78</v>
      </c>
      <c r="AY96" s="17" t="s">
        <v>157</v>
      </c>
      <c r="BE96" s="150">
        <f>IF(N96="základní",J96,0)</f>
        <v>0</v>
      </c>
      <c r="BF96" s="150">
        <f>IF(N96="snížená",J96,0)</f>
        <v>0</v>
      </c>
      <c r="BG96" s="150">
        <f>IF(N96="zákl. přenesená",J96,0)</f>
        <v>0</v>
      </c>
      <c r="BH96" s="150">
        <f>IF(N96="sníž. přenesená",J96,0)</f>
        <v>0</v>
      </c>
      <c r="BI96" s="150">
        <f>IF(N96="nulová",J96,0)</f>
        <v>0</v>
      </c>
      <c r="BJ96" s="17" t="s">
        <v>92</v>
      </c>
      <c r="BK96" s="150">
        <f>ROUND(I96*H96,2)</f>
        <v>0</v>
      </c>
      <c r="BL96" s="17" t="s">
        <v>164</v>
      </c>
      <c r="BM96" s="149" t="s">
        <v>295</v>
      </c>
    </row>
    <row r="97" spans="1:65" s="2" customFormat="1" ht="16.5" customHeight="1" x14ac:dyDescent="0.2">
      <c r="A97" s="32"/>
      <c r="B97" s="137"/>
      <c r="C97" s="138" t="s">
        <v>235</v>
      </c>
      <c r="D97" s="138" t="s">
        <v>159</v>
      </c>
      <c r="E97" s="139" t="s">
        <v>2884</v>
      </c>
      <c r="F97" s="140" t="s">
        <v>2885</v>
      </c>
      <c r="G97" s="141" t="s">
        <v>777</v>
      </c>
      <c r="H97" s="142">
        <v>40</v>
      </c>
      <c r="I97" s="143"/>
      <c r="J97" s="144">
        <f>ROUND(I97*H97,2)</f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>O97*H97</f>
        <v>0</v>
      </c>
      <c r="Q97" s="147">
        <v>0</v>
      </c>
      <c r="R97" s="147">
        <f>Q97*H97</f>
        <v>0</v>
      </c>
      <c r="S97" s="147">
        <v>0</v>
      </c>
      <c r="T97" s="148">
        <f>S97*H97</f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164</v>
      </c>
      <c r="AT97" s="149" t="s">
        <v>159</v>
      </c>
      <c r="AU97" s="149" t="s">
        <v>78</v>
      </c>
      <c r="AY97" s="17" t="s">
        <v>157</v>
      </c>
      <c r="BE97" s="150">
        <f>IF(N97="základní",J97,0)</f>
        <v>0</v>
      </c>
      <c r="BF97" s="150">
        <f>IF(N97="snížená",J97,0)</f>
        <v>0</v>
      </c>
      <c r="BG97" s="150">
        <f>IF(N97="zákl. přenesená",J97,0)</f>
        <v>0</v>
      </c>
      <c r="BH97" s="150">
        <f>IF(N97="sníž. přenesená",J97,0)</f>
        <v>0</v>
      </c>
      <c r="BI97" s="150">
        <f>IF(N97="nulová",J97,0)</f>
        <v>0</v>
      </c>
      <c r="BJ97" s="17" t="s">
        <v>92</v>
      </c>
      <c r="BK97" s="150">
        <f>ROUND(I97*H97,2)</f>
        <v>0</v>
      </c>
      <c r="BL97" s="17" t="s">
        <v>164</v>
      </c>
      <c r="BM97" s="149" t="s">
        <v>306</v>
      </c>
    </row>
    <row r="98" spans="1:65" s="2" customFormat="1" ht="16.5" customHeight="1" x14ac:dyDescent="0.2">
      <c r="A98" s="32"/>
      <c r="B98" s="137"/>
      <c r="C98" s="138" t="s">
        <v>241</v>
      </c>
      <c r="D98" s="138" t="s">
        <v>159</v>
      </c>
      <c r="E98" s="139" t="s">
        <v>2886</v>
      </c>
      <c r="F98" s="140" t="s">
        <v>2887</v>
      </c>
      <c r="G98" s="141" t="s">
        <v>2637</v>
      </c>
      <c r="H98" s="142">
        <v>1</v>
      </c>
      <c r="I98" s="143"/>
      <c r="J98" s="144">
        <f>ROUND(I98*H98,2)</f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>O98*H98</f>
        <v>0</v>
      </c>
      <c r="Q98" s="147">
        <v>0</v>
      </c>
      <c r="R98" s="147">
        <f>Q98*H98</f>
        <v>0</v>
      </c>
      <c r="S98" s="147">
        <v>0</v>
      </c>
      <c r="T98" s="148">
        <f>S98*H98</f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164</v>
      </c>
      <c r="AT98" s="149" t="s">
        <v>159</v>
      </c>
      <c r="AU98" s="149" t="s">
        <v>78</v>
      </c>
      <c r="AY98" s="17" t="s">
        <v>157</v>
      </c>
      <c r="BE98" s="150">
        <f>IF(N98="základní",J98,0)</f>
        <v>0</v>
      </c>
      <c r="BF98" s="150">
        <f>IF(N98="snížená",J98,0)</f>
        <v>0</v>
      </c>
      <c r="BG98" s="150">
        <f>IF(N98="zákl. přenesená",J98,0)</f>
        <v>0</v>
      </c>
      <c r="BH98" s="150">
        <f>IF(N98="sníž. přenesená",J98,0)</f>
        <v>0</v>
      </c>
      <c r="BI98" s="150">
        <f>IF(N98="nulová",J98,0)</f>
        <v>0</v>
      </c>
      <c r="BJ98" s="17" t="s">
        <v>92</v>
      </c>
      <c r="BK98" s="150">
        <f>ROUND(I98*H98,2)</f>
        <v>0</v>
      </c>
      <c r="BL98" s="17" t="s">
        <v>164</v>
      </c>
      <c r="BM98" s="149" t="s">
        <v>317</v>
      </c>
    </row>
    <row r="99" spans="1:65" s="12" customFormat="1" ht="25.9" customHeight="1" x14ac:dyDescent="0.2">
      <c r="B99" s="124"/>
      <c r="D99" s="125" t="s">
        <v>69</v>
      </c>
      <c r="E99" s="126" t="s">
        <v>1590</v>
      </c>
      <c r="F99" s="126" t="s">
        <v>2888</v>
      </c>
      <c r="I99" s="127"/>
      <c r="J99" s="128">
        <f>BK99</f>
        <v>0</v>
      </c>
      <c r="L99" s="124"/>
      <c r="M99" s="129"/>
      <c r="N99" s="130"/>
      <c r="O99" s="130"/>
      <c r="P99" s="131">
        <f>SUM(P100:P111)</f>
        <v>0</v>
      </c>
      <c r="Q99" s="130"/>
      <c r="R99" s="131">
        <f>SUM(R100:R111)</f>
        <v>0</v>
      </c>
      <c r="S99" s="130"/>
      <c r="T99" s="132">
        <f>SUM(T100:T111)</f>
        <v>0</v>
      </c>
      <c r="AR99" s="125" t="s">
        <v>78</v>
      </c>
      <c r="AT99" s="133" t="s">
        <v>69</v>
      </c>
      <c r="AU99" s="133" t="s">
        <v>70</v>
      </c>
      <c r="AY99" s="125" t="s">
        <v>157</v>
      </c>
      <c r="BK99" s="134">
        <f>SUM(BK100:BK111)</f>
        <v>0</v>
      </c>
    </row>
    <row r="100" spans="1:65" s="2" customFormat="1" ht="16.5" customHeight="1" x14ac:dyDescent="0.2">
      <c r="A100" s="32"/>
      <c r="B100" s="137"/>
      <c r="C100" s="138" t="s">
        <v>246</v>
      </c>
      <c r="D100" s="138" t="s">
        <v>159</v>
      </c>
      <c r="E100" s="139" t="s">
        <v>2889</v>
      </c>
      <c r="F100" s="140" t="s">
        <v>2890</v>
      </c>
      <c r="G100" s="141" t="s">
        <v>777</v>
      </c>
      <c r="H100" s="142">
        <v>117</v>
      </c>
      <c r="I100" s="143"/>
      <c r="J100" s="144">
        <f t="shared" ref="J100:J111" si="10">ROUND(I100*H100,2)</f>
        <v>0</v>
      </c>
      <c r="K100" s="140" t="s">
        <v>3</v>
      </c>
      <c r="L100" s="33"/>
      <c r="M100" s="145" t="s">
        <v>3</v>
      </c>
      <c r="N100" s="146" t="s">
        <v>42</v>
      </c>
      <c r="O100" s="53"/>
      <c r="P100" s="147">
        <f t="shared" ref="P100:P111" si="11">O100*H100</f>
        <v>0</v>
      </c>
      <c r="Q100" s="147">
        <v>0</v>
      </c>
      <c r="R100" s="147">
        <f t="shared" ref="R100:R111" si="12">Q100*H100</f>
        <v>0</v>
      </c>
      <c r="S100" s="147">
        <v>0</v>
      </c>
      <c r="T100" s="148">
        <f t="shared" ref="T100:T111" si="13">S100*H100</f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164</v>
      </c>
      <c r="AT100" s="149" t="s">
        <v>159</v>
      </c>
      <c r="AU100" s="149" t="s">
        <v>78</v>
      </c>
      <c r="AY100" s="17" t="s">
        <v>157</v>
      </c>
      <c r="BE100" s="150">
        <f t="shared" ref="BE100:BE111" si="14">IF(N100="základní",J100,0)</f>
        <v>0</v>
      </c>
      <c r="BF100" s="150">
        <f t="shared" ref="BF100:BF111" si="15">IF(N100="snížená",J100,0)</f>
        <v>0</v>
      </c>
      <c r="BG100" s="150">
        <f t="shared" ref="BG100:BG111" si="16">IF(N100="zákl. přenesená",J100,0)</f>
        <v>0</v>
      </c>
      <c r="BH100" s="150">
        <f t="shared" ref="BH100:BH111" si="17">IF(N100="sníž. přenesená",J100,0)</f>
        <v>0</v>
      </c>
      <c r="BI100" s="150">
        <f t="shared" ref="BI100:BI111" si="18">IF(N100="nulová",J100,0)</f>
        <v>0</v>
      </c>
      <c r="BJ100" s="17" t="s">
        <v>92</v>
      </c>
      <c r="BK100" s="150">
        <f t="shared" ref="BK100:BK111" si="19">ROUND(I100*H100,2)</f>
        <v>0</v>
      </c>
      <c r="BL100" s="17" t="s">
        <v>164</v>
      </c>
      <c r="BM100" s="149" t="s">
        <v>328</v>
      </c>
    </row>
    <row r="101" spans="1:65" s="2" customFormat="1" ht="16.5" customHeight="1" x14ac:dyDescent="0.2">
      <c r="A101" s="32"/>
      <c r="B101" s="137"/>
      <c r="C101" s="138" t="s">
        <v>9</v>
      </c>
      <c r="D101" s="138" t="s">
        <v>159</v>
      </c>
      <c r="E101" s="139" t="s">
        <v>2891</v>
      </c>
      <c r="F101" s="140" t="s">
        <v>2892</v>
      </c>
      <c r="G101" s="141" t="s">
        <v>777</v>
      </c>
      <c r="H101" s="142">
        <v>5</v>
      </c>
      <c r="I101" s="143"/>
      <c r="J101" s="144">
        <f t="shared" si="10"/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si="11"/>
        <v>0</v>
      </c>
      <c r="Q101" s="147">
        <v>0</v>
      </c>
      <c r="R101" s="147">
        <f t="shared" si="12"/>
        <v>0</v>
      </c>
      <c r="S101" s="147">
        <v>0</v>
      </c>
      <c r="T101" s="148">
        <f t="shared" si="1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164</v>
      </c>
      <c r="AT101" s="149" t="s">
        <v>159</v>
      </c>
      <c r="AU101" s="149" t="s">
        <v>78</v>
      </c>
      <c r="AY101" s="17" t="s">
        <v>157</v>
      </c>
      <c r="BE101" s="150">
        <f t="shared" si="14"/>
        <v>0</v>
      </c>
      <c r="BF101" s="150">
        <f t="shared" si="15"/>
        <v>0</v>
      </c>
      <c r="BG101" s="150">
        <f t="shared" si="16"/>
        <v>0</v>
      </c>
      <c r="BH101" s="150">
        <f t="shared" si="17"/>
        <v>0</v>
      </c>
      <c r="BI101" s="150">
        <f t="shared" si="18"/>
        <v>0</v>
      </c>
      <c r="BJ101" s="17" t="s">
        <v>92</v>
      </c>
      <c r="BK101" s="150">
        <f t="shared" si="19"/>
        <v>0</v>
      </c>
      <c r="BL101" s="17" t="s">
        <v>164</v>
      </c>
      <c r="BM101" s="149" t="s">
        <v>338</v>
      </c>
    </row>
    <row r="102" spans="1:65" s="2" customFormat="1" ht="16.5" customHeight="1" x14ac:dyDescent="0.2">
      <c r="A102" s="32"/>
      <c r="B102" s="137"/>
      <c r="C102" s="138" t="s">
        <v>255</v>
      </c>
      <c r="D102" s="138" t="s">
        <v>159</v>
      </c>
      <c r="E102" s="139" t="s">
        <v>2893</v>
      </c>
      <c r="F102" s="140" t="s">
        <v>2894</v>
      </c>
      <c r="G102" s="141" t="s">
        <v>777</v>
      </c>
      <c r="H102" s="142">
        <v>5</v>
      </c>
      <c r="I102" s="143"/>
      <c r="J102" s="144">
        <f t="shared" si="10"/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 t="shared" si="11"/>
        <v>0</v>
      </c>
      <c r="Q102" s="147">
        <v>0</v>
      </c>
      <c r="R102" s="147">
        <f t="shared" si="12"/>
        <v>0</v>
      </c>
      <c r="S102" s="147">
        <v>0</v>
      </c>
      <c r="T102" s="148">
        <f t="shared" si="1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164</v>
      </c>
      <c r="AT102" s="149" t="s">
        <v>159</v>
      </c>
      <c r="AU102" s="149" t="s">
        <v>78</v>
      </c>
      <c r="AY102" s="17" t="s">
        <v>157</v>
      </c>
      <c r="BE102" s="150">
        <f t="shared" si="14"/>
        <v>0</v>
      </c>
      <c r="BF102" s="150">
        <f t="shared" si="15"/>
        <v>0</v>
      </c>
      <c r="BG102" s="150">
        <f t="shared" si="16"/>
        <v>0</v>
      </c>
      <c r="BH102" s="150">
        <f t="shared" si="17"/>
        <v>0</v>
      </c>
      <c r="BI102" s="150">
        <f t="shared" si="18"/>
        <v>0</v>
      </c>
      <c r="BJ102" s="17" t="s">
        <v>92</v>
      </c>
      <c r="BK102" s="150">
        <f t="shared" si="19"/>
        <v>0</v>
      </c>
      <c r="BL102" s="17" t="s">
        <v>164</v>
      </c>
      <c r="BM102" s="149" t="s">
        <v>349</v>
      </c>
    </row>
    <row r="103" spans="1:65" s="2" customFormat="1" ht="16.5" customHeight="1" x14ac:dyDescent="0.2">
      <c r="A103" s="32"/>
      <c r="B103" s="137"/>
      <c r="C103" s="138" t="s">
        <v>260</v>
      </c>
      <c r="D103" s="138" t="s">
        <v>159</v>
      </c>
      <c r="E103" s="139" t="s">
        <v>2895</v>
      </c>
      <c r="F103" s="140" t="s">
        <v>2896</v>
      </c>
      <c r="G103" s="141" t="s">
        <v>777</v>
      </c>
      <c r="H103" s="142">
        <v>1</v>
      </c>
      <c r="I103" s="143"/>
      <c r="J103" s="144">
        <f t="shared" si="10"/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 t="shared" si="11"/>
        <v>0</v>
      </c>
      <c r="Q103" s="147">
        <v>0</v>
      </c>
      <c r="R103" s="147">
        <f t="shared" si="12"/>
        <v>0</v>
      </c>
      <c r="S103" s="147">
        <v>0</v>
      </c>
      <c r="T103" s="148">
        <f t="shared" si="1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164</v>
      </c>
      <c r="AT103" s="149" t="s">
        <v>159</v>
      </c>
      <c r="AU103" s="149" t="s">
        <v>78</v>
      </c>
      <c r="AY103" s="17" t="s">
        <v>157</v>
      </c>
      <c r="BE103" s="150">
        <f t="shared" si="14"/>
        <v>0</v>
      </c>
      <c r="BF103" s="150">
        <f t="shared" si="15"/>
        <v>0</v>
      </c>
      <c r="BG103" s="150">
        <f t="shared" si="16"/>
        <v>0</v>
      </c>
      <c r="BH103" s="150">
        <f t="shared" si="17"/>
        <v>0</v>
      </c>
      <c r="BI103" s="150">
        <f t="shared" si="18"/>
        <v>0</v>
      </c>
      <c r="BJ103" s="17" t="s">
        <v>92</v>
      </c>
      <c r="BK103" s="150">
        <f t="shared" si="19"/>
        <v>0</v>
      </c>
      <c r="BL103" s="17" t="s">
        <v>164</v>
      </c>
      <c r="BM103" s="149" t="s">
        <v>362</v>
      </c>
    </row>
    <row r="104" spans="1:65" s="2" customFormat="1" ht="16.5" customHeight="1" x14ac:dyDescent="0.2">
      <c r="A104" s="32"/>
      <c r="B104" s="137"/>
      <c r="C104" s="138" t="s">
        <v>270</v>
      </c>
      <c r="D104" s="138" t="s">
        <v>159</v>
      </c>
      <c r="E104" s="139" t="s">
        <v>2897</v>
      </c>
      <c r="F104" s="140" t="s">
        <v>2898</v>
      </c>
      <c r="G104" s="141" t="s">
        <v>231</v>
      </c>
      <c r="H104" s="142">
        <v>2800</v>
      </c>
      <c r="I104" s="143"/>
      <c r="J104" s="144">
        <f t="shared" si="10"/>
        <v>0</v>
      </c>
      <c r="K104" s="140" t="s">
        <v>3</v>
      </c>
      <c r="L104" s="33"/>
      <c r="M104" s="145" t="s">
        <v>3</v>
      </c>
      <c r="N104" s="146" t="s">
        <v>42</v>
      </c>
      <c r="O104" s="53"/>
      <c r="P104" s="147">
        <f t="shared" si="11"/>
        <v>0</v>
      </c>
      <c r="Q104" s="147">
        <v>0</v>
      </c>
      <c r="R104" s="147">
        <f t="shared" si="12"/>
        <v>0</v>
      </c>
      <c r="S104" s="147">
        <v>0</v>
      </c>
      <c r="T104" s="148">
        <f t="shared" si="1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164</v>
      </c>
      <c r="AT104" s="149" t="s">
        <v>159</v>
      </c>
      <c r="AU104" s="149" t="s">
        <v>78</v>
      </c>
      <c r="AY104" s="17" t="s">
        <v>157</v>
      </c>
      <c r="BE104" s="150">
        <f t="shared" si="14"/>
        <v>0</v>
      </c>
      <c r="BF104" s="150">
        <f t="shared" si="15"/>
        <v>0</v>
      </c>
      <c r="BG104" s="150">
        <f t="shared" si="16"/>
        <v>0</v>
      </c>
      <c r="BH104" s="150">
        <f t="shared" si="17"/>
        <v>0</v>
      </c>
      <c r="BI104" s="150">
        <f t="shared" si="18"/>
        <v>0</v>
      </c>
      <c r="BJ104" s="17" t="s">
        <v>92</v>
      </c>
      <c r="BK104" s="150">
        <f t="shared" si="19"/>
        <v>0</v>
      </c>
      <c r="BL104" s="17" t="s">
        <v>164</v>
      </c>
      <c r="BM104" s="149" t="s">
        <v>375</v>
      </c>
    </row>
    <row r="105" spans="1:65" s="2" customFormat="1" ht="16.5" customHeight="1" x14ac:dyDescent="0.2">
      <c r="A105" s="32"/>
      <c r="B105" s="137"/>
      <c r="C105" s="138" t="s">
        <v>276</v>
      </c>
      <c r="D105" s="138" t="s">
        <v>159</v>
      </c>
      <c r="E105" s="139" t="s">
        <v>2899</v>
      </c>
      <c r="F105" s="140" t="s">
        <v>2900</v>
      </c>
      <c r="G105" s="141" t="s">
        <v>777</v>
      </c>
      <c r="H105" s="142">
        <v>2</v>
      </c>
      <c r="I105" s="143"/>
      <c r="J105" s="144">
        <f t="shared" si="10"/>
        <v>0</v>
      </c>
      <c r="K105" s="140" t="s">
        <v>3</v>
      </c>
      <c r="L105" s="33"/>
      <c r="M105" s="145" t="s">
        <v>3</v>
      </c>
      <c r="N105" s="146" t="s">
        <v>42</v>
      </c>
      <c r="O105" s="53"/>
      <c r="P105" s="147">
        <f t="shared" si="11"/>
        <v>0</v>
      </c>
      <c r="Q105" s="147">
        <v>0</v>
      </c>
      <c r="R105" s="147">
        <f t="shared" si="12"/>
        <v>0</v>
      </c>
      <c r="S105" s="147">
        <v>0</v>
      </c>
      <c r="T105" s="148">
        <f t="shared" si="13"/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164</v>
      </c>
      <c r="AT105" s="149" t="s">
        <v>159</v>
      </c>
      <c r="AU105" s="149" t="s">
        <v>78</v>
      </c>
      <c r="AY105" s="17" t="s">
        <v>157</v>
      </c>
      <c r="BE105" s="150">
        <f t="shared" si="14"/>
        <v>0</v>
      </c>
      <c r="BF105" s="150">
        <f t="shared" si="15"/>
        <v>0</v>
      </c>
      <c r="BG105" s="150">
        <f t="shared" si="16"/>
        <v>0</v>
      </c>
      <c r="BH105" s="150">
        <f t="shared" si="17"/>
        <v>0</v>
      </c>
      <c r="BI105" s="150">
        <f t="shared" si="18"/>
        <v>0</v>
      </c>
      <c r="BJ105" s="17" t="s">
        <v>92</v>
      </c>
      <c r="BK105" s="150">
        <f t="shared" si="19"/>
        <v>0</v>
      </c>
      <c r="BL105" s="17" t="s">
        <v>164</v>
      </c>
      <c r="BM105" s="149" t="s">
        <v>387</v>
      </c>
    </row>
    <row r="106" spans="1:65" s="2" customFormat="1" ht="16.5" customHeight="1" x14ac:dyDescent="0.2">
      <c r="A106" s="32"/>
      <c r="B106" s="137"/>
      <c r="C106" s="138" t="s">
        <v>283</v>
      </c>
      <c r="D106" s="138" t="s">
        <v>159</v>
      </c>
      <c r="E106" s="139" t="s">
        <v>2901</v>
      </c>
      <c r="F106" s="140" t="s">
        <v>2902</v>
      </c>
      <c r="G106" s="141" t="s">
        <v>777</v>
      </c>
      <c r="H106" s="142">
        <v>2</v>
      </c>
      <c r="I106" s="143"/>
      <c r="J106" s="144">
        <f t="shared" si="10"/>
        <v>0</v>
      </c>
      <c r="K106" s="140" t="s">
        <v>3</v>
      </c>
      <c r="L106" s="33"/>
      <c r="M106" s="145" t="s">
        <v>3</v>
      </c>
      <c r="N106" s="146" t="s">
        <v>42</v>
      </c>
      <c r="O106" s="53"/>
      <c r="P106" s="147">
        <f t="shared" si="11"/>
        <v>0</v>
      </c>
      <c r="Q106" s="147">
        <v>0</v>
      </c>
      <c r="R106" s="147">
        <f t="shared" si="12"/>
        <v>0</v>
      </c>
      <c r="S106" s="147">
        <v>0</v>
      </c>
      <c r="T106" s="148">
        <f t="shared" si="1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164</v>
      </c>
      <c r="AT106" s="149" t="s">
        <v>159</v>
      </c>
      <c r="AU106" s="149" t="s">
        <v>78</v>
      </c>
      <c r="AY106" s="17" t="s">
        <v>157</v>
      </c>
      <c r="BE106" s="150">
        <f t="shared" si="14"/>
        <v>0</v>
      </c>
      <c r="BF106" s="150">
        <f t="shared" si="15"/>
        <v>0</v>
      </c>
      <c r="BG106" s="150">
        <f t="shared" si="16"/>
        <v>0</v>
      </c>
      <c r="BH106" s="150">
        <f t="shared" si="17"/>
        <v>0</v>
      </c>
      <c r="BI106" s="150">
        <f t="shared" si="18"/>
        <v>0</v>
      </c>
      <c r="BJ106" s="17" t="s">
        <v>92</v>
      </c>
      <c r="BK106" s="150">
        <f t="shared" si="19"/>
        <v>0</v>
      </c>
      <c r="BL106" s="17" t="s">
        <v>164</v>
      </c>
      <c r="BM106" s="149" t="s">
        <v>397</v>
      </c>
    </row>
    <row r="107" spans="1:65" s="2" customFormat="1" ht="16.5" customHeight="1" x14ac:dyDescent="0.2">
      <c r="A107" s="32"/>
      <c r="B107" s="137"/>
      <c r="C107" s="138" t="s">
        <v>8</v>
      </c>
      <c r="D107" s="138" t="s">
        <v>159</v>
      </c>
      <c r="E107" s="139" t="s">
        <v>2903</v>
      </c>
      <c r="F107" s="140" t="s">
        <v>2904</v>
      </c>
      <c r="G107" s="141" t="s">
        <v>231</v>
      </c>
      <c r="H107" s="142">
        <v>1500</v>
      </c>
      <c r="I107" s="143"/>
      <c r="J107" s="144">
        <f t="shared" si="10"/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 t="shared" si="11"/>
        <v>0</v>
      </c>
      <c r="Q107" s="147">
        <v>0</v>
      </c>
      <c r="R107" s="147">
        <f t="shared" si="12"/>
        <v>0</v>
      </c>
      <c r="S107" s="147">
        <v>0</v>
      </c>
      <c r="T107" s="148">
        <f t="shared" si="13"/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164</v>
      </c>
      <c r="AT107" s="149" t="s">
        <v>159</v>
      </c>
      <c r="AU107" s="149" t="s">
        <v>78</v>
      </c>
      <c r="AY107" s="17" t="s">
        <v>157</v>
      </c>
      <c r="BE107" s="150">
        <f t="shared" si="14"/>
        <v>0</v>
      </c>
      <c r="BF107" s="150">
        <f t="shared" si="15"/>
        <v>0</v>
      </c>
      <c r="BG107" s="150">
        <f t="shared" si="16"/>
        <v>0</v>
      </c>
      <c r="BH107" s="150">
        <f t="shared" si="17"/>
        <v>0</v>
      </c>
      <c r="BI107" s="150">
        <f t="shared" si="18"/>
        <v>0</v>
      </c>
      <c r="BJ107" s="17" t="s">
        <v>92</v>
      </c>
      <c r="BK107" s="150">
        <f t="shared" si="19"/>
        <v>0</v>
      </c>
      <c r="BL107" s="17" t="s">
        <v>164</v>
      </c>
      <c r="BM107" s="149" t="s">
        <v>408</v>
      </c>
    </row>
    <row r="108" spans="1:65" s="2" customFormat="1" ht="16.5" customHeight="1" x14ac:dyDescent="0.2">
      <c r="A108" s="32"/>
      <c r="B108" s="137"/>
      <c r="C108" s="138" t="s">
        <v>295</v>
      </c>
      <c r="D108" s="138" t="s">
        <v>159</v>
      </c>
      <c r="E108" s="139" t="s">
        <v>2905</v>
      </c>
      <c r="F108" s="140" t="s">
        <v>2906</v>
      </c>
      <c r="G108" s="141" t="s">
        <v>231</v>
      </c>
      <c r="H108" s="142">
        <v>1400</v>
      </c>
      <c r="I108" s="143"/>
      <c r="J108" s="144">
        <f t="shared" si="1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11"/>
        <v>0</v>
      </c>
      <c r="Q108" s="147">
        <v>0</v>
      </c>
      <c r="R108" s="147">
        <f t="shared" si="12"/>
        <v>0</v>
      </c>
      <c r="S108" s="147">
        <v>0</v>
      </c>
      <c r="T108" s="148">
        <f t="shared" si="1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164</v>
      </c>
      <c r="AT108" s="149" t="s">
        <v>159</v>
      </c>
      <c r="AU108" s="149" t="s">
        <v>78</v>
      </c>
      <c r="AY108" s="17" t="s">
        <v>157</v>
      </c>
      <c r="BE108" s="150">
        <f t="shared" si="14"/>
        <v>0</v>
      </c>
      <c r="BF108" s="150">
        <f t="shared" si="15"/>
        <v>0</v>
      </c>
      <c r="BG108" s="150">
        <f t="shared" si="16"/>
        <v>0</v>
      </c>
      <c r="BH108" s="150">
        <f t="shared" si="17"/>
        <v>0</v>
      </c>
      <c r="BI108" s="150">
        <f t="shared" si="18"/>
        <v>0</v>
      </c>
      <c r="BJ108" s="17" t="s">
        <v>92</v>
      </c>
      <c r="BK108" s="150">
        <f t="shared" si="19"/>
        <v>0</v>
      </c>
      <c r="BL108" s="17" t="s">
        <v>164</v>
      </c>
      <c r="BM108" s="149" t="s">
        <v>420</v>
      </c>
    </row>
    <row r="109" spans="1:65" s="2" customFormat="1" ht="16.5" customHeight="1" x14ac:dyDescent="0.2">
      <c r="A109" s="32"/>
      <c r="B109" s="137"/>
      <c r="C109" s="138" t="s">
        <v>300</v>
      </c>
      <c r="D109" s="138" t="s">
        <v>159</v>
      </c>
      <c r="E109" s="139" t="s">
        <v>2907</v>
      </c>
      <c r="F109" s="140" t="s">
        <v>2908</v>
      </c>
      <c r="G109" s="141" t="s">
        <v>777</v>
      </c>
      <c r="H109" s="142">
        <v>40</v>
      </c>
      <c r="I109" s="143"/>
      <c r="J109" s="144">
        <f t="shared" si="10"/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 t="shared" si="11"/>
        <v>0</v>
      </c>
      <c r="Q109" s="147">
        <v>0</v>
      </c>
      <c r="R109" s="147">
        <f t="shared" si="12"/>
        <v>0</v>
      </c>
      <c r="S109" s="147">
        <v>0</v>
      </c>
      <c r="T109" s="148">
        <f t="shared" si="1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164</v>
      </c>
      <c r="AT109" s="149" t="s">
        <v>159</v>
      </c>
      <c r="AU109" s="149" t="s">
        <v>78</v>
      </c>
      <c r="AY109" s="17" t="s">
        <v>157</v>
      </c>
      <c r="BE109" s="150">
        <f t="shared" si="14"/>
        <v>0</v>
      </c>
      <c r="BF109" s="150">
        <f t="shared" si="15"/>
        <v>0</v>
      </c>
      <c r="BG109" s="150">
        <f t="shared" si="16"/>
        <v>0</v>
      </c>
      <c r="BH109" s="150">
        <f t="shared" si="17"/>
        <v>0</v>
      </c>
      <c r="BI109" s="150">
        <f t="shared" si="18"/>
        <v>0</v>
      </c>
      <c r="BJ109" s="17" t="s">
        <v>92</v>
      </c>
      <c r="BK109" s="150">
        <f t="shared" si="19"/>
        <v>0</v>
      </c>
      <c r="BL109" s="17" t="s">
        <v>164</v>
      </c>
      <c r="BM109" s="149" t="s">
        <v>436</v>
      </c>
    </row>
    <row r="110" spans="1:65" s="2" customFormat="1" ht="16.5" customHeight="1" x14ac:dyDescent="0.2">
      <c r="A110" s="32"/>
      <c r="B110" s="137"/>
      <c r="C110" s="138" t="s">
        <v>306</v>
      </c>
      <c r="D110" s="138" t="s">
        <v>159</v>
      </c>
      <c r="E110" s="139" t="s">
        <v>2909</v>
      </c>
      <c r="F110" s="140" t="s">
        <v>2910</v>
      </c>
      <c r="G110" s="141" t="s">
        <v>777</v>
      </c>
      <c r="H110" s="142">
        <v>45</v>
      </c>
      <c r="I110" s="143"/>
      <c r="J110" s="144">
        <f t="shared" si="1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11"/>
        <v>0</v>
      </c>
      <c r="Q110" s="147">
        <v>0</v>
      </c>
      <c r="R110" s="147">
        <f t="shared" si="12"/>
        <v>0</v>
      </c>
      <c r="S110" s="147">
        <v>0</v>
      </c>
      <c r="T110" s="148">
        <f t="shared" si="1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164</v>
      </c>
      <c r="AT110" s="149" t="s">
        <v>159</v>
      </c>
      <c r="AU110" s="149" t="s">
        <v>78</v>
      </c>
      <c r="AY110" s="17" t="s">
        <v>157</v>
      </c>
      <c r="BE110" s="150">
        <f t="shared" si="14"/>
        <v>0</v>
      </c>
      <c r="BF110" s="150">
        <f t="shared" si="15"/>
        <v>0</v>
      </c>
      <c r="BG110" s="150">
        <f t="shared" si="16"/>
        <v>0</v>
      </c>
      <c r="BH110" s="150">
        <f t="shared" si="17"/>
        <v>0</v>
      </c>
      <c r="BI110" s="150">
        <f t="shared" si="18"/>
        <v>0</v>
      </c>
      <c r="BJ110" s="17" t="s">
        <v>92</v>
      </c>
      <c r="BK110" s="150">
        <f t="shared" si="19"/>
        <v>0</v>
      </c>
      <c r="BL110" s="17" t="s">
        <v>164</v>
      </c>
      <c r="BM110" s="149" t="s">
        <v>453</v>
      </c>
    </row>
    <row r="111" spans="1:65" s="2" customFormat="1" ht="16.5" customHeight="1" x14ac:dyDescent="0.2">
      <c r="A111" s="32"/>
      <c r="B111" s="137"/>
      <c r="C111" s="138" t="s">
        <v>312</v>
      </c>
      <c r="D111" s="138" t="s">
        <v>159</v>
      </c>
      <c r="E111" s="139" t="s">
        <v>2911</v>
      </c>
      <c r="F111" s="140" t="s">
        <v>1925</v>
      </c>
      <c r="G111" s="141" t="s">
        <v>2492</v>
      </c>
      <c r="H111" s="142">
        <v>2</v>
      </c>
      <c r="I111" s="143"/>
      <c r="J111" s="144">
        <f t="shared" si="10"/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 t="shared" si="11"/>
        <v>0</v>
      </c>
      <c r="Q111" s="147">
        <v>0</v>
      </c>
      <c r="R111" s="147">
        <f t="shared" si="12"/>
        <v>0</v>
      </c>
      <c r="S111" s="147">
        <v>0</v>
      </c>
      <c r="T111" s="148">
        <f t="shared" si="1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164</v>
      </c>
      <c r="AT111" s="149" t="s">
        <v>159</v>
      </c>
      <c r="AU111" s="149" t="s">
        <v>78</v>
      </c>
      <c r="AY111" s="17" t="s">
        <v>157</v>
      </c>
      <c r="BE111" s="150">
        <f t="shared" si="14"/>
        <v>0</v>
      </c>
      <c r="BF111" s="150">
        <f t="shared" si="15"/>
        <v>0</v>
      </c>
      <c r="BG111" s="150">
        <f t="shared" si="16"/>
        <v>0</v>
      </c>
      <c r="BH111" s="150">
        <f t="shared" si="17"/>
        <v>0</v>
      </c>
      <c r="BI111" s="150">
        <f t="shared" si="18"/>
        <v>0</v>
      </c>
      <c r="BJ111" s="17" t="s">
        <v>92</v>
      </c>
      <c r="BK111" s="150">
        <f t="shared" si="19"/>
        <v>0</v>
      </c>
      <c r="BL111" s="17" t="s">
        <v>164</v>
      </c>
      <c r="BM111" s="149" t="s">
        <v>471</v>
      </c>
    </row>
    <row r="112" spans="1:65" s="12" customFormat="1" ht="25.9" customHeight="1" x14ac:dyDescent="0.2">
      <c r="B112" s="124"/>
      <c r="D112" s="125" t="s">
        <v>69</v>
      </c>
      <c r="E112" s="126" t="s">
        <v>1721</v>
      </c>
      <c r="F112" s="126" t="s">
        <v>2912</v>
      </c>
      <c r="I112" s="127"/>
      <c r="J112" s="128">
        <f>BK112</f>
        <v>0</v>
      </c>
      <c r="L112" s="124"/>
      <c r="M112" s="129"/>
      <c r="N112" s="130"/>
      <c r="O112" s="130"/>
      <c r="P112" s="131">
        <f>SUM(P113:P116)</f>
        <v>0</v>
      </c>
      <c r="Q112" s="130"/>
      <c r="R112" s="131">
        <f>SUM(R113:R116)</f>
        <v>0</v>
      </c>
      <c r="S112" s="130"/>
      <c r="T112" s="132">
        <f>SUM(T113:T116)</f>
        <v>0</v>
      </c>
      <c r="AR112" s="125" t="s">
        <v>78</v>
      </c>
      <c r="AT112" s="133" t="s">
        <v>69</v>
      </c>
      <c r="AU112" s="133" t="s">
        <v>70</v>
      </c>
      <c r="AY112" s="125" t="s">
        <v>157</v>
      </c>
      <c r="BK112" s="134">
        <f>SUM(BK113:BK116)</f>
        <v>0</v>
      </c>
    </row>
    <row r="113" spans="1:65" s="2" customFormat="1" ht="16.5" customHeight="1" x14ac:dyDescent="0.2">
      <c r="A113" s="32"/>
      <c r="B113" s="137"/>
      <c r="C113" s="138" t="s">
        <v>317</v>
      </c>
      <c r="D113" s="138" t="s">
        <v>159</v>
      </c>
      <c r="E113" s="139" t="s">
        <v>2913</v>
      </c>
      <c r="F113" s="140" t="s">
        <v>2914</v>
      </c>
      <c r="G113" s="141" t="s">
        <v>231</v>
      </c>
      <c r="H113" s="142">
        <v>2900</v>
      </c>
      <c r="I113" s="143"/>
      <c r="J113" s="144">
        <f>ROUND(I113*H113,2)</f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>O113*H113</f>
        <v>0</v>
      </c>
      <c r="Q113" s="147">
        <v>0</v>
      </c>
      <c r="R113" s="147">
        <f>Q113*H113</f>
        <v>0</v>
      </c>
      <c r="S113" s="147">
        <v>0</v>
      </c>
      <c r="T113" s="148">
        <f>S113*H113</f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164</v>
      </c>
      <c r="AT113" s="149" t="s">
        <v>159</v>
      </c>
      <c r="AU113" s="149" t="s">
        <v>78</v>
      </c>
      <c r="AY113" s="17" t="s">
        <v>157</v>
      </c>
      <c r="BE113" s="150">
        <f>IF(N113="základní",J113,0)</f>
        <v>0</v>
      </c>
      <c r="BF113" s="150">
        <f>IF(N113="snížená",J113,0)</f>
        <v>0</v>
      </c>
      <c r="BG113" s="150">
        <f>IF(N113="zákl. přenesená",J113,0)</f>
        <v>0</v>
      </c>
      <c r="BH113" s="150">
        <f>IF(N113="sníž. přenesená",J113,0)</f>
        <v>0</v>
      </c>
      <c r="BI113" s="150">
        <f>IF(N113="nulová",J113,0)</f>
        <v>0</v>
      </c>
      <c r="BJ113" s="17" t="s">
        <v>92</v>
      </c>
      <c r="BK113" s="150">
        <f>ROUND(I113*H113,2)</f>
        <v>0</v>
      </c>
      <c r="BL113" s="17" t="s">
        <v>164</v>
      </c>
      <c r="BM113" s="149" t="s">
        <v>482</v>
      </c>
    </row>
    <row r="114" spans="1:65" s="2" customFormat="1" ht="16.5" customHeight="1" x14ac:dyDescent="0.2">
      <c r="A114" s="32"/>
      <c r="B114" s="137"/>
      <c r="C114" s="138" t="s">
        <v>323</v>
      </c>
      <c r="D114" s="138" t="s">
        <v>159</v>
      </c>
      <c r="E114" s="139" t="s">
        <v>2915</v>
      </c>
      <c r="F114" s="140" t="s">
        <v>2916</v>
      </c>
      <c r="G114" s="141" t="s">
        <v>231</v>
      </c>
      <c r="H114" s="142">
        <v>45</v>
      </c>
      <c r="I114" s="143"/>
      <c r="J114" s="144">
        <f>ROUND(I114*H114,2)</f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>O114*H114</f>
        <v>0</v>
      </c>
      <c r="Q114" s="147">
        <v>0</v>
      </c>
      <c r="R114" s="147">
        <f>Q114*H114</f>
        <v>0</v>
      </c>
      <c r="S114" s="147">
        <v>0</v>
      </c>
      <c r="T114" s="148">
        <f>S114*H114</f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164</v>
      </c>
      <c r="AT114" s="149" t="s">
        <v>159</v>
      </c>
      <c r="AU114" s="149" t="s">
        <v>78</v>
      </c>
      <c r="AY114" s="17" t="s">
        <v>157</v>
      </c>
      <c r="BE114" s="150">
        <f>IF(N114="základní",J114,0)</f>
        <v>0</v>
      </c>
      <c r="BF114" s="150">
        <f>IF(N114="snížená",J114,0)</f>
        <v>0</v>
      </c>
      <c r="BG114" s="150">
        <f>IF(N114="zákl. přenesená",J114,0)</f>
        <v>0</v>
      </c>
      <c r="BH114" s="150">
        <f>IF(N114="sníž. přenesená",J114,0)</f>
        <v>0</v>
      </c>
      <c r="BI114" s="150">
        <f>IF(N114="nulová",J114,0)</f>
        <v>0</v>
      </c>
      <c r="BJ114" s="17" t="s">
        <v>92</v>
      </c>
      <c r="BK114" s="150">
        <f>ROUND(I114*H114,2)</f>
        <v>0</v>
      </c>
      <c r="BL114" s="17" t="s">
        <v>164</v>
      </c>
      <c r="BM114" s="149" t="s">
        <v>492</v>
      </c>
    </row>
    <row r="115" spans="1:65" s="2" customFormat="1" ht="16.5" customHeight="1" x14ac:dyDescent="0.2">
      <c r="A115" s="32"/>
      <c r="B115" s="137"/>
      <c r="C115" s="138" t="s">
        <v>328</v>
      </c>
      <c r="D115" s="138" t="s">
        <v>159</v>
      </c>
      <c r="E115" s="139" t="s">
        <v>2917</v>
      </c>
      <c r="F115" s="140" t="s">
        <v>2918</v>
      </c>
      <c r="G115" s="141" t="s">
        <v>231</v>
      </c>
      <c r="H115" s="142">
        <v>400</v>
      </c>
      <c r="I115" s="143"/>
      <c r="J115" s="144">
        <f>ROUND(I115*H115,2)</f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>O115*H115</f>
        <v>0</v>
      </c>
      <c r="Q115" s="147">
        <v>0</v>
      </c>
      <c r="R115" s="147">
        <f>Q115*H115</f>
        <v>0</v>
      </c>
      <c r="S115" s="147">
        <v>0</v>
      </c>
      <c r="T115" s="148">
        <f>S115*H115</f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164</v>
      </c>
      <c r="AT115" s="149" t="s">
        <v>159</v>
      </c>
      <c r="AU115" s="149" t="s">
        <v>78</v>
      </c>
      <c r="AY115" s="17" t="s">
        <v>157</v>
      </c>
      <c r="BE115" s="150">
        <f>IF(N115="základní",J115,0)</f>
        <v>0</v>
      </c>
      <c r="BF115" s="150">
        <f>IF(N115="snížená",J115,0)</f>
        <v>0</v>
      </c>
      <c r="BG115" s="150">
        <f>IF(N115="zákl. přenesená",J115,0)</f>
        <v>0</v>
      </c>
      <c r="BH115" s="150">
        <f>IF(N115="sníž. přenesená",J115,0)</f>
        <v>0</v>
      </c>
      <c r="BI115" s="150">
        <f>IF(N115="nulová",J115,0)</f>
        <v>0</v>
      </c>
      <c r="BJ115" s="17" t="s">
        <v>92</v>
      </c>
      <c r="BK115" s="150">
        <f>ROUND(I115*H115,2)</f>
        <v>0</v>
      </c>
      <c r="BL115" s="17" t="s">
        <v>164</v>
      </c>
      <c r="BM115" s="149" t="s">
        <v>504</v>
      </c>
    </row>
    <row r="116" spans="1:65" s="2" customFormat="1" ht="16.5" customHeight="1" x14ac:dyDescent="0.2">
      <c r="A116" s="32"/>
      <c r="B116" s="137"/>
      <c r="C116" s="138" t="s">
        <v>334</v>
      </c>
      <c r="D116" s="138" t="s">
        <v>159</v>
      </c>
      <c r="E116" s="139" t="s">
        <v>2919</v>
      </c>
      <c r="F116" s="140" t="s">
        <v>2920</v>
      </c>
      <c r="G116" s="141" t="s">
        <v>2921</v>
      </c>
      <c r="H116" s="142">
        <v>1</v>
      </c>
      <c r="I116" s="143"/>
      <c r="J116" s="144">
        <f>ROUND(I116*H116,2)</f>
        <v>0</v>
      </c>
      <c r="K116" s="140" t="s">
        <v>3</v>
      </c>
      <c r="L116" s="33"/>
      <c r="M116" s="193" t="s">
        <v>3</v>
      </c>
      <c r="N116" s="194" t="s">
        <v>42</v>
      </c>
      <c r="O116" s="195"/>
      <c r="P116" s="196">
        <f>O116*H116</f>
        <v>0</v>
      </c>
      <c r="Q116" s="196">
        <v>0</v>
      </c>
      <c r="R116" s="196">
        <f>Q116*H116</f>
        <v>0</v>
      </c>
      <c r="S116" s="196">
        <v>0</v>
      </c>
      <c r="T116" s="197">
        <f>S116*H116</f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164</v>
      </c>
      <c r="AT116" s="149" t="s">
        <v>159</v>
      </c>
      <c r="AU116" s="149" t="s">
        <v>78</v>
      </c>
      <c r="AY116" s="17" t="s">
        <v>157</v>
      </c>
      <c r="BE116" s="150">
        <f>IF(N116="základní",J116,0)</f>
        <v>0</v>
      </c>
      <c r="BF116" s="150">
        <f>IF(N116="snížená",J116,0)</f>
        <v>0</v>
      </c>
      <c r="BG116" s="150">
        <f>IF(N116="zákl. přenesená",J116,0)</f>
        <v>0</v>
      </c>
      <c r="BH116" s="150">
        <f>IF(N116="sníž. přenesená",J116,0)</f>
        <v>0</v>
      </c>
      <c r="BI116" s="150">
        <f>IF(N116="nulová",J116,0)</f>
        <v>0</v>
      </c>
      <c r="BJ116" s="17" t="s">
        <v>92</v>
      </c>
      <c r="BK116" s="150">
        <f>ROUND(I116*H116,2)</f>
        <v>0</v>
      </c>
      <c r="BL116" s="17" t="s">
        <v>164</v>
      </c>
      <c r="BM116" s="149" t="s">
        <v>516</v>
      </c>
    </row>
    <row r="117" spans="1:65" s="2" customFormat="1" ht="6.95" customHeight="1" x14ac:dyDescent="0.2">
      <c r="A117" s="32"/>
      <c r="B117" s="42"/>
      <c r="C117" s="43"/>
      <c r="D117" s="43"/>
      <c r="E117" s="43"/>
      <c r="F117" s="43"/>
      <c r="G117" s="43"/>
      <c r="H117" s="43"/>
      <c r="I117" s="43"/>
      <c r="J117" s="43"/>
      <c r="K117" s="43"/>
      <c r="L117" s="33"/>
      <c r="M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</row>
  </sheetData>
  <autoFilter ref="C82:K116" xr:uid="{00000000-0009-0000-0000-000008000000}"/>
  <mergeCells count="9">
    <mergeCell ref="E50:H50"/>
    <mergeCell ref="E73:H73"/>
    <mergeCell ref="E75:H75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BM125"/>
  <sheetViews>
    <sheetView showGridLines="0" workbookViewId="0">
      <selection activeCell="I84" sqref="I84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104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2922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ROUND(J81,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ROUND((SUM(BE81:BE124)),  2)</f>
        <v>0</v>
      </c>
      <c r="G33" s="32"/>
      <c r="H33" s="32"/>
      <c r="I33" s="96">
        <v>0.21</v>
      </c>
      <c r="J33" s="95">
        <f>ROUND(((SUM(BE81:BE124))*I33),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ROUND((SUM(BF81:BF124)),  2)</f>
        <v>0</v>
      </c>
      <c r="G34" s="32"/>
      <c r="H34" s="32"/>
      <c r="I34" s="96">
        <v>0.15</v>
      </c>
      <c r="J34" s="95">
        <f>ROUND(((SUM(BF81:BF124))*I34),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ROUND((SUM(BG81:BG124)),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ROUND((SUM(BH81:BH124)),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ROUND((SUM(BI81:BI124)),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D.1.12 - Pokojový zvedací systém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J81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2321</v>
      </c>
      <c r="E60" s="108"/>
      <c r="F60" s="108"/>
      <c r="G60" s="108"/>
      <c r="H60" s="108"/>
      <c r="I60" s="108"/>
      <c r="J60" s="109">
        <f>J82</f>
        <v>0</v>
      </c>
      <c r="L60" s="106"/>
    </row>
    <row r="61" spans="1:47" s="10" customFormat="1" ht="19.899999999999999" hidden="1" customHeight="1" x14ac:dyDescent="0.2">
      <c r="B61" s="110"/>
      <c r="D61" s="111" t="s">
        <v>2923</v>
      </c>
      <c r="E61" s="112"/>
      <c r="F61" s="112"/>
      <c r="G61" s="112"/>
      <c r="H61" s="112"/>
      <c r="I61" s="112"/>
      <c r="J61" s="113">
        <f>J83</f>
        <v>0</v>
      </c>
      <c r="L61" s="110"/>
    </row>
    <row r="62" spans="1:47" s="2" customFormat="1" ht="21.75" hidden="1" customHeight="1" x14ac:dyDescent="0.2">
      <c r="A62" s="32"/>
      <c r="B62" s="33"/>
      <c r="C62" s="32"/>
      <c r="D62" s="32"/>
      <c r="E62" s="32"/>
      <c r="F62" s="32"/>
      <c r="G62" s="32"/>
      <c r="H62" s="32"/>
      <c r="I62" s="32"/>
      <c r="J62" s="32"/>
      <c r="K62" s="32"/>
      <c r="L62" s="89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</row>
    <row r="63" spans="1:47" s="2" customFormat="1" ht="6.95" hidden="1" customHeight="1" x14ac:dyDescent="0.2">
      <c r="A63" s="32"/>
      <c r="B63" s="42"/>
      <c r="C63" s="43"/>
      <c r="D63" s="43"/>
      <c r="E63" s="43"/>
      <c r="F63" s="43"/>
      <c r="G63" s="43"/>
      <c r="H63" s="43"/>
      <c r="I63" s="43"/>
      <c r="J63" s="43"/>
      <c r="K63" s="43"/>
      <c r="L63" s="89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</row>
    <row r="64" spans="1:47" hidden="1" x14ac:dyDescent="0.2"/>
    <row r="65" spans="1:31" hidden="1" x14ac:dyDescent="0.2"/>
    <row r="66" spans="1:31" hidden="1" x14ac:dyDescent="0.2"/>
    <row r="67" spans="1:31" s="2" customFormat="1" ht="6.95" customHeight="1" x14ac:dyDescent="0.2">
      <c r="A67" s="32"/>
      <c r="B67" s="44"/>
      <c r="C67" s="45"/>
      <c r="D67" s="45"/>
      <c r="E67" s="45"/>
      <c r="F67" s="45"/>
      <c r="G67" s="45"/>
      <c r="H67" s="45"/>
      <c r="I67" s="45"/>
      <c r="J67" s="45"/>
      <c r="K67" s="45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s="2" customFormat="1" ht="24.95" customHeight="1" x14ac:dyDescent="0.2">
      <c r="A68" s="32"/>
      <c r="B68" s="33"/>
      <c r="C68" s="21" t="s">
        <v>142</v>
      </c>
      <c r="D68" s="32"/>
      <c r="E68" s="32"/>
      <c r="F68" s="32"/>
      <c r="G68" s="32"/>
      <c r="H68" s="32"/>
      <c r="I68" s="32"/>
      <c r="J68" s="32"/>
      <c r="K68" s="32"/>
      <c r="L68" s="89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</row>
    <row r="69" spans="1:31" s="2" customFormat="1" ht="6.95" customHeight="1" x14ac:dyDescent="0.2">
      <c r="A69" s="32"/>
      <c r="B69" s="33"/>
      <c r="C69" s="32"/>
      <c r="D69" s="32"/>
      <c r="E69" s="32"/>
      <c r="F69" s="32"/>
      <c r="G69" s="32"/>
      <c r="H69" s="32"/>
      <c r="I69" s="32"/>
      <c r="J69" s="32"/>
      <c r="K69" s="32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s="2" customFormat="1" ht="12" customHeight="1" x14ac:dyDescent="0.2">
      <c r="A70" s="32"/>
      <c r="B70" s="33"/>
      <c r="C70" s="27" t="s">
        <v>17</v>
      </c>
      <c r="D70" s="32"/>
      <c r="E70" s="32"/>
      <c r="F70" s="32"/>
      <c r="G70" s="32"/>
      <c r="H70" s="32"/>
      <c r="I70" s="32"/>
      <c r="J70" s="32"/>
      <c r="K70" s="32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s="2" customFormat="1" ht="16.5" customHeight="1" x14ac:dyDescent="0.2">
      <c r="A71" s="32"/>
      <c r="B71" s="33"/>
      <c r="C71" s="32"/>
      <c r="D71" s="32"/>
      <c r="E71" s="308" t="str">
        <f>E7</f>
        <v>Přestavba a rozšíření domova pro seniory Jiráskova č.p.193 Broumov - CHRÁNĚNÉ BYTY</v>
      </c>
      <c r="F71" s="309"/>
      <c r="G71" s="309"/>
      <c r="H71" s="309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12" customHeight="1" x14ac:dyDescent="0.2">
      <c r="A72" s="32"/>
      <c r="B72" s="33"/>
      <c r="C72" s="27" t="s">
        <v>109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16.5" customHeight="1" x14ac:dyDescent="0.2">
      <c r="A73" s="32"/>
      <c r="B73" s="33"/>
      <c r="C73" s="32"/>
      <c r="D73" s="32"/>
      <c r="E73" s="298" t="str">
        <f>E9</f>
        <v>D.1.12 - Pokojový zvedací systém</v>
      </c>
      <c r="F73" s="307"/>
      <c r="G73" s="307"/>
      <c r="H73" s="307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6.95" customHeight="1" x14ac:dyDescent="0.2">
      <c r="A74" s="32"/>
      <c r="B74" s="33"/>
      <c r="C74" s="32"/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2" customHeight="1" x14ac:dyDescent="0.2">
      <c r="A75" s="32"/>
      <c r="B75" s="33"/>
      <c r="C75" s="27" t="s">
        <v>21</v>
      </c>
      <c r="D75" s="32"/>
      <c r="E75" s="32"/>
      <c r="F75" s="25" t="str">
        <f>F12</f>
        <v xml:space="preserve"> </v>
      </c>
      <c r="G75" s="32"/>
      <c r="H75" s="32"/>
      <c r="I75" s="27" t="s">
        <v>23</v>
      </c>
      <c r="J75" s="50" t="str">
        <f>IF(J12="","",J12)</f>
        <v>4. 3. 2022</v>
      </c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6.95" customHeight="1" x14ac:dyDescent="0.2">
      <c r="A76" s="32"/>
      <c r="B76" s="33"/>
      <c r="C76" s="32"/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5.2" customHeight="1" x14ac:dyDescent="0.2">
      <c r="A77" s="32"/>
      <c r="B77" s="33"/>
      <c r="C77" s="27" t="s">
        <v>25</v>
      </c>
      <c r="D77" s="32"/>
      <c r="E77" s="32"/>
      <c r="F77" s="25" t="str">
        <f>E15</f>
        <v>Město Broumov, třída Masarykova 239</v>
      </c>
      <c r="G77" s="32"/>
      <c r="H77" s="32"/>
      <c r="I77" s="27" t="s">
        <v>31</v>
      </c>
      <c r="J77" s="30" t="str">
        <f>E21</f>
        <v xml:space="preserve"> </v>
      </c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5.2" customHeight="1" x14ac:dyDescent="0.2">
      <c r="A78" s="32"/>
      <c r="B78" s="33"/>
      <c r="C78" s="27" t="s">
        <v>29</v>
      </c>
      <c r="D78" s="32"/>
      <c r="E78" s="32"/>
      <c r="F78" s="25" t="str">
        <f>IF(E18="","",E18)</f>
        <v>Vyplň údaj</v>
      </c>
      <c r="G78" s="32"/>
      <c r="H78" s="32"/>
      <c r="I78" s="27" t="s">
        <v>33</v>
      </c>
      <c r="J78" s="30" t="str">
        <f>E24</f>
        <v xml:space="preserve"> </v>
      </c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0.35" customHeight="1" x14ac:dyDescent="0.2">
      <c r="A79" s="32"/>
      <c r="B79" s="33"/>
      <c r="C79" s="32"/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11" customFormat="1" ht="29.25" customHeight="1" x14ac:dyDescent="0.2">
      <c r="A80" s="114"/>
      <c r="B80" s="115"/>
      <c r="C80" s="116" t="s">
        <v>143</v>
      </c>
      <c r="D80" s="117" t="s">
        <v>55</v>
      </c>
      <c r="E80" s="117" t="s">
        <v>51</v>
      </c>
      <c r="F80" s="117" t="s">
        <v>52</v>
      </c>
      <c r="G80" s="117" t="s">
        <v>144</v>
      </c>
      <c r="H80" s="117" t="s">
        <v>145</v>
      </c>
      <c r="I80" s="117" t="s">
        <v>146</v>
      </c>
      <c r="J80" s="117" t="s">
        <v>113</v>
      </c>
      <c r="K80" s="118" t="s">
        <v>147</v>
      </c>
      <c r="L80" s="119"/>
      <c r="M80" s="57" t="s">
        <v>3</v>
      </c>
      <c r="N80" s="58" t="s">
        <v>40</v>
      </c>
      <c r="O80" s="58" t="s">
        <v>148</v>
      </c>
      <c r="P80" s="58" t="s">
        <v>149</v>
      </c>
      <c r="Q80" s="58" t="s">
        <v>150</v>
      </c>
      <c r="R80" s="58" t="s">
        <v>151</v>
      </c>
      <c r="S80" s="58" t="s">
        <v>152</v>
      </c>
      <c r="T80" s="59" t="s">
        <v>153</v>
      </c>
      <c r="U80" s="114"/>
      <c r="V80" s="114"/>
      <c r="W80" s="114"/>
      <c r="X80" s="114"/>
      <c r="Y80" s="114"/>
      <c r="Z80" s="114"/>
      <c r="AA80" s="114"/>
      <c r="AB80" s="114"/>
      <c r="AC80" s="114"/>
      <c r="AD80" s="114"/>
      <c r="AE80" s="114"/>
    </row>
    <row r="81" spans="1:65" s="2" customFormat="1" ht="22.9" customHeight="1" x14ac:dyDescent="0.25">
      <c r="A81" s="32"/>
      <c r="B81" s="33"/>
      <c r="C81" s="64" t="s">
        <v>154</v>
      </c>
      <c r="D81" s="32"/>
      <c r="E81" s="32"/>
      <c r="F81" s="32"/>
      <c r="G81" s="32"/>
      <c r="H81" s="32"/>
      <c r="I81" s="32"/>
      <c r="J81" s="120">
        <f>BK81</f>
        <v>0</v>
      </c>
      <c r="K81" s="32"/>
      <c r="L81" s="33"/>
      <c r="M81" s="60"/>
      <c r="N81" s="51"/>
      <c r="O81" s="61"/>
      <c r="P81" s="121">
        <f>P82</f>
        <v>0</v>
      </c>
      <c r="Q81" s="61"/>
      <c r="R81" s="121">
        <f>R82</f>
        <v>0</v>
      </c>
      <c r="S81" s="61"/>
      <c r="T81" s="122">
        <f>T82</f>
        <v>0</v>
      </c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T81" s="17" t="s">
        <v>69</v>
      </c>
      <c r="AU81" s="17" t="s">
        <v>114</v>
      </c>
      <c r="BK81" s="123">
        <f>BK82</f>
        <v>0</v>
      </c>
    </row>
    <row r="82" spans="1:65" s="12" customFormat="1" ht="25.9" customHeight="1" x14ac:dyDescent="0.2">
      <c r="B82" s="124"/>
      <c r="D82" s="125" t="s">
        <v>69</v>
      </c>
      <c r="E82" s="126" t="s">
        <v>2489</v>
      </c>
      <c r="F82" s="126" t="s">
        <v>2489</v>
      </c>
      <c r="I82" s="127"/>
      <c r="J82" s="128">
        <f>BK82</f>
        <v>0</v>
      </c>
      <c r="L82" s="124"/>
      <c r="M82" s="129"/>
      <c r="N82" s="130"/>
      <c r="O82" s="130"/>
      <c r="P82" s="131">
        <f>P83</f>
        <v>0</v>
      </c>
      <c r="Q82" s="130"/>
      <c r="R82" s="131">
        <f>R83</f>
        <v>0</v>
      </c>
      <c r="S82" s="130"/>
      <c r="T82" s="132">
        <f>T83</f>
        <v>0</v>
      </c>
      <c r="AR82" s="125" t="s">
        <v>164</v>
      </c>
      <c r="AT82" s="133" t="s">
        <v>69</v>
      </c>
      <c r="AU82" s="133" t="s">
        <v>70</v>
      </c>
      <c r="AY82" s="125" t="s">
        <v>157</v>
      </c>
      <c r="BK82" s="134">
        <f>BK83</f>
        <v>0</v>
      </c>
    </row>
    <row r="83" spans="1:65" s="12" customFormat="1" ht="22.9" customHeight="1" x14ac:dyDescent="0.2">
      <c r="B83" s="124"/>
      <c r="D83" s="125" t="s">
        <v>69</v>
      </c>
      <c r="E83" s="135" t="s">
        <v>2924</v>
      </c>
      <c r="F83" s="135" t="s">
        <v>2925</v>
      </c>
      <c r="I83" s="127"/>
      <c r="J83" s="136">
        <f>BK83</f>
        <v>0</v>
      </c>
      <c r="L83" s="124"/>
      <c r="M83" s="129"/>
      <c r="N83" s="130"/>
      <c r="O83" s="130"/>
      <c r="P83" s="131">
        <f>SUM(P84:P124)</f>
        <v>0</v>
      </c>
      <c r="Q83" s="130"/>
      <c r="R83" s="131">
        <f>SUM(R84:R124)</f>
        <v>0</v>
      </c>
      <c r="S83" s="130"/>
      <c r="T83" s="132">
        <f>SUM(T84:T124)</f>
        <v>0</v>
      </c>
      <c r="AR83" s="125" t="s">
        <v>164</v>
      </c>
      <c r="AT83" s="133" t="s">
        <v>69</v>
      </c>
      <c r="AU83" s="133" t="s">
        <v>78</v>
      </c>
      <c r="AY83" s="125" t="s">
        <v>157</v>
      </c>
      <c r="BK83" s="134">
        <f>SUM(BK84:BK124)</f>
        <v>0</v>
      </c>
    </row>
    <row r="84" spans="1:65" s="2" customFormat="1" ht="37.9" customHeight="1" x14ac:dyDescent="0.2">
      <c r="A84" s="32"/>
      <c r="B84" s="137"/>
      <c r="C84" s="138" t="s">
        <v>78</v>
      </c>
      <c r="D84" s="138" t="s">
        <v>159</v>
      </c>
      <c r="E84" s="139" t="s">
        <v>2926</v>
      </c>
      <c r="F84" s="140" t="s">
        <v>2927</v>
      </c>
      <c r="G84" s="141" t="s">
        <v>341</v>
      </c>
      <c r="H84" s="142">
        <v>1</v>
      </c>
      <c r="I84" s="143"/>
      <c r="J84" s="144">
        <f t="shared" ref="J84:J124" si="0">ROUND(I84*H84,2)</f>
        <v>0</v>
      </c>
      <c r="K84" s="140" t="s">
        <v>3</v>
      </c>
      <c r="L84" s="33"/>
      <c r="M84" s="145" t="s">
        <v>3</v>
      </c>
      <c r="N84" s="146" t="s">
        <v>42</v>
      </c>
      <c r="O84" s="53"/>
      <c r="P84" s="147">
        <f t="shared" ref="P84:P124" si="1">O84*H84</f>
        <v>0</v>
      </c>
      <c r="Q84" s="147">
        <v>0</v>
      </c>
      <c r="R84" s="147">
        <f t="shared" ref="R84:R124" si="2">Q84*H84</f>
        <v>0</v>
      </c>
      <c r="S84" s="147">
        <v>0</v>
      </c>
      <c r="T84" s="148">
        <f t="shared" ref="T84:T124" si="3">S84*H84</f>
        <v>0</v>
      </c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R84" s="149" t="s">
        <v>164</v>
      </c>
      <c r="AT84" s="149" t="s">
        <v>159</v>
      </c>
      <c r="AU84" s="149" t="s">
        <v>92</v>
      </c>
      <c r="AY84" s="17" t="s">
        <v>157</v>
      </c>
      <c r="BE84" s="150">
        <f t="shared" ref="BE84:BE124" si="4">IF(N84="základní",J84,0)</f>
        <v>0</v>
      </c>
      <c r="BF84" s="150">
        <f t="shared" ref="BF84:BF124" si="5">IF(N84="snížená",J84,0)</f>
        <v>0</v>
      </c>
      <c r="BG84" s="150">
        <f t="shared" ref="BG84:BG124" si="6">IF(N84="zákl. přenesená",J84,0)</f>
        <v>0</v>
      </c>
      <c r="BH84" s="150">
        <f t="shared" ref="BH84:BH124" si="7">IF(N84="sníž. přenesená",J84,0)</f>
        <v>0</v>
      </c>
      <c r="BI84" s="150">
        <f t="shared" ref="BI84:BI124" si="8">IF(N84="nulová",J84,0)</f>
        <v>0</v>
      </c>
      <c r="BJ84" s="17" t="s">
        <v>92</v>
      </c>
      <c r="BK84" s="150">
        <f t="shared" ref="BK84:BK124" si="9">ROUND(I84*H84,2)</f>
        <v>0</v>
      </c>
      <c r="BL84" s="17" t="s">
        <v>164</v>
      </c>
      <c r="BM84" s="149" t="s">
        <v>2928</v>
      </c>
    </row>
    <row r="85" spans="1:65" s="2" customFormat="1" ht="37.9" customHeight="1" x14ac:dyDescent="0.2">
      <c r="A85" s="32"/>
      <c r="B85" s="137"/>
      <c r="C85" s="138" t="s">
        <v>92</v>
      </c>
      <c r="D85" s="138" t="s">
        <v>159</v>
      </c>
      <c r="E85" s="139" t="s">
        <v>2929</v>
      </c>
      <c r="F85" s="140" t="s">
        <v>2930</v>
      </c>
      <c r="G85" s="141" t="s">
        <v>341</v>
      </c>
      <c r="H85" s="142">
        <v>1</v>
      </c>
      <c r="I85" s="143"/>
      <c r="J85" s="144">
        <f t="shared" si="0"/>
        <v>0</v>
      </c>
      <c r="K85" s="140" t="s">
        <v>3</v>
      </c>
      <c r="L85" s="33"/>
      <c r="M85" s="145" t="s">
        <v>3</v>
      </c>
      <c r="N85" s="146" t="s">
        <v>42</v>
      </c>
      <c r="O85" s="53"/>
      <c r="P85" s="147">
        <f t="shared" si="1"/>
        <v>0</v>
      </c>
      <c r="Q85" s="147">
        <v>0</v>
      </c>
      <c r="R85" s="147">
        <f t="shared" si="2"/>
        <v>0</v>
      </c>
      <c r="S85" s="147">
        <v>0</v>
      </c>
      <c r="T85" s="148">
        <f t="shared" si="3"/>
        <v>0</v>
      </c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R85" s="149" t="s">
        <v>164</v>
      </c>
      <c r="AT85" s="149" t="s">
        <v>159</v>
      </c>
      <c r="AU85" s="149" t="s">
        <v>92</v>
      </c>
      <c r="AY85" s="17" t="s">
        <v>157</v>
      </c>
      <c r="BE85" s="150">
        <f t="shared" si="4"/>
        <v>0</v>
      </c>
      <c r="BF85" s="150">
        <f t="shared" si="5"/>
        <v>0</v>
      </c>
      <c r="BG85" s="150">
        <f t="shared" si="6"/>
        <v>0</v>
      </c>
      <c r="BH85" s="150">
        <f t="shared" si="7"/>
        <v>0</v>
      </c>
      <c r="BI85" s="150">
        <f t="shared" si="8"/>
        <v>0</v>
      </c>
      <c r="BJ85" s="17" t="s">
        <v>92</v>
      </c>
      <c r="BK85" s="150">
        <f t="shared" si="9"/>
        <v>0</v>
      </c>
      <c r="BL85" s="17" t="s">
        <v>164</v>
      </c>
      <c r="BM85" s="149" t="s">
        <v>2931</v>
      </c>
    </row>
    <row r="86" spans="1:65" s="2" customFormat="1" ht="37.9" customHeight="1" x14ac:dyDescent="0.2">
      <c r="A86" s="32"/>
      <c r="B86" s="137"/>
      <c r="C86" s="138" t="s">
        <v>177</v>
      </c>
      <c r="D86" s="138" t="s">
        <v>159</v>
      </c>
      <c r="E86" s="139" t="s">
        <v>2932</v>
      </c>
      <c r="F86" s="140" t="s">
        <v>2933</v>
      </c>
      <c r="G86" s="141" t="s">
        <v>341</v>
      </c>
      <c r="H86" s="142">
        <v>1</v>
      </c>
      <c r="I86" s="143"/>
      <c r="J86" s="144">
        <f t="shared" si="0"/>
        <v>0</v>
      </c>
      <c r="K86" s="140" t="s">
        <v>3</v>
      </c>
      <c r="L86" s="33"/>
      <c r="M86" s="145" t="s">
        <v>3</v>
      </c>
      <c r="N86" s="146" t="s">
        <v>42</v>
      </c>
      <c r="O86" s="53"/>
      <c r="P86" s="147">
        <f t="shared" si="1"/>
        <v>0</v>
      </c>
      <c r="Q86" s="147">
        <v>0</v>
      </c>
      <c r="R86" s="147">
        <f t="shared" si="2"/>
        <v>0</v>
      </c>
      <c r="S86" s="147">
        <v>0</v>
      </c>
      <c r="T86" s="148">
        <f t="shared" si="3"/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R86" s="149" t="s">
        <v>164</v>
      </c>
      <c r="AT86" s="149" t="s">
        <v>159</v>
      </c>
      <c r="AU86" s="149" t="s">
        <v>92</v>
      </c>
      <c r="AY86" s="17" t="s">
        <v>157</v>
      </c>
      <c r="BE86" s="150">
        <f t="shared" si="4"/>
        <v>0</v>
      </c>
      <c r="BF86" s="150">
        <f t="shared" si="5"/>
        <v>0</v>
      </c>
      <c r="BG86" s="150">
        <f t="shared" si="6"/>
        <v>0</v>
      </c>
      <c r="BH86" s="150">
        <f t="shared" si="7"/>
        <v>0</v>
      </c>
      <c r="BI86" s="150">
        <f t="shared" si="8"/>
        <v>0</v>
      </c>
      <c r="BJ86" s="17" t="s">
        <v>92</v>
      </c>
      <c r="BK86" s="150">
        <f t="shared" si="9"/>
        <v>0</v>
      </c>
      <c r="BL86" s="17" t="s">
        <v>164</v>
      </c>
      <c r="BM86" s="149" t="s">
        <v>2934</v>
      </c>
    </row>
    <row r="87" spans="1:65" s="2" customFormat="1" ht="37.9" customHeight="1" x14ac:dyDescent="0.2">
      <c r="A87" s="32"/>
      <c r="B87" s="137"/>
      <c r="C87" s="138" t="s">
        <v>164</v>
      </c>
      <c r="D87" s="138" t="s">
        <v>159</v>
      </c>
      <c r="E87" s="139" t="s">
        <v>2935</v>
      </c>
      <c r="F87" s="140" t="s">
        <v>2936</v>
      </c>
      <c r="G87" s="141" t="s">
        <v>341</v>
      </c>
      <c r="H87" s="142">
        <v>1</v>
      </c>
      <c r="I87" s="143"/>
      <c r="J87" s="144">
        <f t="shared" si="0"/>
        <v>0</v>
      </c>
      <c r="K87" s="140" t="s">
        <v>3</v>
      </c>
      <c r="L87" s="33"/>
      <c r="M87" s="145" t="s">
        <v>3</v>
      </c>
      <c r="N87" s="146" t="s">
        <v>42</v>
      </c>
      <c r="O87" s="53"/>
      <c r="P87" s="147">
        <f t="shared" si="1"/>
        <v>0</v>
      </c>
      <c r="Q87" s="147">
        <v>0</v>
      </c>
      <c r="R87" s="147">
        <f t="shared" si="2"/>
        <v>0</v>
      </c>
      <c r="S87" s="147">
        <v>0</v>
      </c>
      <c r="T87" s="148">
        <f t="shared" si="3"/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R87" s="149" t="s">
        <v>164</v>
      </c>
      <c r="AT87" s="149" t="s">
        <v>159</v>
      </c>
      <c r="AU87" s="149" t="s">
        <v>92</v>
      </c>
      <c r="AY87" s="17" t="s">
        <v>157</v>
      </c>
      <c r="BE87" s="150">
        <f t="shared" si="4"/>
        <v>0</v>
      </c>
      <c r="BF87" s="150">
        <f t="shared" si="5"/>
        <v>0</v>
      </c>
      <c r="BG87" s="150">
        <f t="shared" si="6"/>
        <v>0</v>
      </c>
      <c r="BH87" s="150">
        <f t="shared" si="7"/>
        <v>0</v>
      </c>
      <c r="BI87" s="150">
        <f t="shared" si="8"/>
        <v>0</v>
      </c>
      <c r="BJ87" s="17" t="s">
        <v>92</v>
      </c>
      <c r="BK87" s="150">
        <f t="shared" si="9"/>
        <v>0</v>
      </c>
      <c r="BL87" s="17" t="s">
        <v>164</v>
      </c>
      <c r="BM87" s="149" t="s">
        <v>2937</v>
      </c>
    </row>
    <row r="88" spans="1:65" s="2" customFormat="1" ht="37.9" customHeight="1" x14ac:dyDescent="0.2">
      <c r="A88" s="32"/>
      <c r="B88" s="137"/>
      <c r="C88" s="138" t="s">
        <v>189</v>
      </c>
      <c r="D88" s="138" t="s">
        <v>159</v>
      </c>
      <c r="E88" s="139" t="s">
        <v>2938</v>
      </c>
      <c r="F88" s="140" t="s">
        <v>2939</v>
      </c>
      <c r="G88" s="141" t="s">
        <v>341</v>
      </c>
      <c r="H88" s="142">
        <v>1</v>
      </c>
      <c r="I88" s="143"/>
      <c r="J88" s="144">
        <f t="shared" si="0"/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 t="shared" si="1"/>
        <v>0</v>
      </c>
      <c r="Q88" s="147">
        <v>0</v>
      </c>
      <c r="R88" s="147">
        <f t="shared" si="2"/>
        <v>0</v>
      </c>
      <c r="S88" s="147">
        <v>0</v>
      </c>
      <c r="T88" s="148">
        <f t="shared" si="3"/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164</v>
      </c>
      <c r="AT88" s="149" t="s">
        <v>159</v>
      </c>
      <c r="AU88" s="149" t="s">
        <v>92</v>
      </c>
      <c r="AY88" s="17" t="s">
        <v>157</v>
      </c>
      <c r="BE88" s="150">
        <f t="shared" si="4"/>
        <v>0</v>
      </c>
      <c r="BF88" s="150">
        <f t="shared" si="5"/>
        <v>0</v>
      </c>
      <c r="BG88" s="150">
        <f t="shared" si="6"/>
        <v>0</v>
      </c>
      <c r="BH88" s="150">
        <f t="shared" si="7"/>
        <v>0</v>
      </c>
      <c r="BI88" s="150">
        <f t="shared" si="8"/>
        <v>0</v>
      </c>
      <c r="BJ88" s="17" t="s">
        <v>92</v>
      </c>
      <c r="BK88" s="150">
        <f t="shared" si="9"/>
        <v>0</v>
      </c>
      <c r="BL88" s="17" t="s">
        <v>164</v>
      </c>
      <c r="BM88" s="149" t="s">
        <v>2940</v>
      </c>
    </row>
    <row r="89" spans="1:65" s="2" customFormat="1" ht="37.9" customHeight="1" x14ac:dyDescent="0.2">
      <c r="A89" s="32"/>
      <c r="B89" s="137"/>
      <c r="C89" s="138" t="s">
        <v>194</v>
      </c>
      <c r="D89" s="138" t="s">
        <v>159</v>
      </c>
      <c r="E89" s="139" t="s">
        <v>2941</v>
      </c>
      <c r="F89" s="140" t="s">
        <v>2939</v>
      </c>
      <c r="G89" s="141" t="s">
        <v>341</v>
      </c>
      <c r="H89" s="142">
        <v>1</v>
      </c>
      <c r="I89" s="143"/>
      <c r="J89" s="144">
        <f t="shared" si="0"/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 t="shared" si="1"/>
        <v>0</v>
      </c>
      <c r="Q89" s="147">
        <v>0</v>
      </c>
      <c r="R89" s="147">
        <f t="shared" si="2"/>
        <v>0</v>
      </c>
      <c r="S89" s="147">
        <v>0</v>
      </c>
      <c r="T89" s="148">
        <f t="shared" si="3"/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164</v>
      </c>
      <c r="AT89" s="149" t="s">
        <v>159</v>
      </c>
      <c r="AU89" s="149" t="s">
        <v>92</v>
      </c>
      <c r="AY89" s="17" t="s">
        <v>157</v>
      </c>
      <c r="BE89" s="150">
        <f t="shared" si="4"/>
        <v>0</v>
      </c>
      <c r="BF89" s="150">
        <f t="shared" si="5"/>
        <v>0</v>
      </c>
      <c r="BG89" s="150">
        <f t="shared" si="6"/>
        <v>0</v>
      </c>
      <c r="BH89" s="150">
        <f t="shared" si="7"/>
        <v>0</v>
      </c>
      <c r="BI89" s="150">
        <f t="shared" si="8"/>
        <v>0</v>
      </c>
      <c r="BJ89" s="17" t="s">
        <v>92</v>
      </c>
      <c r="BK89" s="150">
        <f t="shared" si="9"/>
        <v>0</v>
      </c>
      <c r="BL89" s="17" t="s">
        <v>164</v>
      </c>
      <c r="BM89" s="149" t="s">
        <v>2942</v>
      </c>
    </row>
    <row r="90" spans="1:65" s="2" customFormat="1" ht="37.9" customHeight="1" x14ac:dyDescent="0.2">
      <c r="A90" s="32"/>
      <c r="B90" s="137"/>
      <c r="C90" s="138" t="s">
        <v>201</v>
      </c>
      <c r="D90" s="138" t="s">
        <v>159</v>
      </c>
      <c r="E90" s="139" t="s">
        <v>2943</v>
      </c>
      <c r="F90" s="140" t="s">
        <v>2939</v>
      </c>
      <c r="G90" s="141" t="s">
        <v>341</v>
      </c>
      <c r="H90" s="142">
        <v>1</v>
      </c>
      <c r="I90" s="143"/>
      <c r="J90" s="144">
        <f t="shared" si="0"/>
        <v>0</v>
      </c>
      <c r="K90" s="140" t="s">
        <v>3</v>
      </c>
      <c r="L90" s="33"/>
      <c r="M90" s="145" t="s">
        <v>3</v>
      </c>
      <c r="N90" s="146" t="s">
        <v>42</v>
      </c>
      <c r="O90" s="53"/>
      <c r="P90" s="147">
        <f t="shared" si="1"/>
        <v>0</v>
      </c>
      <c r="Q90" s="147">
        <v>0</v>
      </c>
      <c r="R90" s="147">
        <f t="shared" si="2"/>
        <v>0</v>
      </c>
      <c r="S90" s="147">
        <v>0</v>
      </c>
      <c r="T90" s="148">
        <f t="shared" si="3"/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164</v>
      </c>
      <c r="AT90" s="149" t="s">
        <v>159</v>
      </c>
      <c r="AU90" s="149" t="s">
        <v>92</v>
      </c>
      <c r="AY90" s="17" t="s">
        <v>157</v>
      </c>
      <c r="BE90" s="150">
        <f t="shared" si="4"/>
        <v>0</v>
      </c>
      <c r="BF90" s="150">
        <f t="shared" si="5"/>
        <v>0</v>
      </c>
      <c r="BG90" s="150">
        <f t="shared" si="6"/>
        <v>0</v>
      </c>
      <c r="BH90" s="150">
        <f t="shared" si="7"/>
        <v>0</v>
      </c>
      <c r="BI90" s="150">
        <f t="shared" si="8"/>
        <v>0</v>
      </c>
      <c r="BJ90" s="17" t="s">
        <v>92</v>
      </c>
      <c r="BK90" s="150">
        <f t="shared" si="9"/>
        <v>0</v>
      </c>
      <c r="BL90" s="17" t="s">
        <v>164</v>
      </c>
      <c r="BM90" s="149" t="s">
        <v>2944</v>
      </c>
    </row>
    <row r="91" spans="1:65" s="2" customFormat="1" ht="37.9" customHeight="1" x14ac:dyDescent="0.2">
      <c r="A91" s="32"/>
      <c r="B91" s="137"/>
      <c r="C91" s="138" t="s">
        <v>207</v>
      </c>
      <c r="D91" s="138" t="s">
        <v>159</v>
      </c>
      <c r="E91" s="139" t="s">
        <v>2945</v>
      </c>
      <c r="F91" s="140" t="s">
        <v>2939</v>
      </c>
      <c r="G91" s="141" t="s">
        <v>341</v>
      </c>
      <c r="H91" s="142">
        <v>1</v>
      </c>
      <c r="I91" s="143"/>
      <c r="J91" s="144">
        <f t="shared" si="0"/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164</v>
      </c>
      <c r="AT91" s="149" t="s">
        <v>159</v>
      </c>
      <c r="AU91" s="149" t="s">
        <v>92</v>
      </c>
      <c r="AY91" s="17" t="s">
        <v>157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92</v>
      </c>
      <c r="BK91" s="150">
        <f t="shared" si="9"/>
        <v>0</v>
      </c>
      <c r="BL91" s="17" t="s">
        <v>164</v>
      </c>
      <c r="BM91" s="149" t="s">
        <v>2946</v>
      </c>
    </row>
    <row r="92" spans="1:65" s="2" customFormat="1" ht="37.9" customHeight="1" x14ac:dyDescent="0.2">
      <c r="A92" s="32"/>
      <c r="B92" s="137"/>
      <c r="C92" s="138" t="s">
        <v>214</v>
      </c>
      <c r="D92" s="138" t="s">
        <v>159</v>
      </c>
      <c r="E92" s="139" t="s">
        <v>2947</v>
      </c>
      <c r="F92" s="140" t="s">
        <v>2939</v>
      </c>
      <c r="G92" s="141" t="s">
        <v>341</v>
      </c>
      <c r="H92" s="142">
        <v>1</v>
      </c>
      <c r="I92" s="143"/>
      <c r="J92" s="144">
        <f t="shared" si="0"/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 t="shared" si="1"/>
        <v>0</v>
      </c>
      <c r="Q92" s="147">
        <v>0</v>
      </c>
      <c r="R92" s="147">
        <f t="shared" si="2"/>
        <v>0</v>
      </c>
      <c r="S92" s="147">
        <v>0</v>
      </c>
      <c r="T92" s="148">
        <f t="shared" si="3"/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164</v>
      </c>
      <c r="AT92" s="149" t="s">
        <v>159</v>
      </c>
      <c r="AU92" s="149" t="s">
        <v>92</v>
      </c>
      <c r="AY92" s="17" t="s">
        <v>157</v>
      </c>
      <c r="BE92" s="150">
        <f t="shared" si="4"/>
        <v>0</v>
      </c>
      <c r="BF92" s="150">
        <f t="shared" si="5"/>
        <v>0</v>
      </c>
      <c r="BG92" s="150">
        <f t="shared" si="6"/>
        <v>0</v>
      </c>
      <c r="BH92" s="150">
        <f t="shared" si="7"/>
        <v>0</v>
      </c>
      <c r="BI92" s="150">
        <f t="shared" si="8"/>
        <v>0</v>
      </c>
      <c r="BJ92" s="17" t="s">
        <v>92</v>
      </c>
      <c r="BK92" s="150">
        <f t="shared" si="9"/>
        <v>0</v>
      </c>
      <c r="BL92" s="17" t="s">
        <v>164</v>
      </c>
      <c r="BM92" s="149" t="s">
        <v>2948</v>
      </c>
    </row>
    <row r="93" spans="1:65" s="2" customFormat="1" ht="37.9" customHeight="1" x14ac:dyDescent="0.2">
      <c r="A93" s="32"/>
      <c r="B93" s="137"/>
      <c r="C93" s="138" t="s">
        <v>221</v>
      </c>
      <c r="D93" s="138" t="s">
        <v>159</v>
      </c>
      <c r="E93" s="139" t="s">
        <v>2949</v>
      </c>
      <c r="F93" s="140" t="s">
        <v>2939</v>
      </c>
      <c r="G93" s="141" t="s">
        <v>341</v>
      </c>
      <c r="H93" s="142">
        <v>1</v>
      </c>
      <c r="I93" s="143"/>
      <c r="J93" s="144">
        <f t="shared" si="0"/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164</v>
      </c>
      <c r="AT93" s="149" t="s">
        <v>159</v>
      </c>
      <c r="AU93" s="149" t="s">
        <v>92</v>
      </c>
      <c r="AY93" s="17" t="s">
        <v>157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92</v>
      </c>
      <c r="BK93" s="150">
        <f t="shared" si="9"/>
        <v>0</v>
      </c>
      <c r="BL93" s="17" t="s">
        <v>164</v>
      </c>
      <c r="BM93" s="149" t="s">
        <v>2950</v>
      </c>
    </row>
    <row r="94" spans="1:65" s="2" customFormat="1" ht="37.9" customHeight="1" x14ac:dyDescent="0.2">
      <c r="A94" s="32"/>
      <c r="B94" s="137"/>
      <c r="C94" s="138" t="s">
        <v>228</v>
      </c>
      <c r="D94" s="138" t="s">
        <v>159</v>
      </c>
      <c r="E94" s="139" t="s">
        <v>2951</v>
      </c>
      <c r="F94" s="140" t="s">
        <v>2952</v>
      </c>
      <c r="G94" s="141" t="s">
        <v>341</v>
      </c>
      <c r="H94" s="142">
        <v>1</v>
      </c>
      <c r="I94" s="143"/>
      <c r="J94" s="144">
        <f t="shared" si="0"/>
        <v>0</v>
      </c>
      <c r="K94" s="140" t="s">
        <v>3</v>
      </c>
      <c r="L94" s="33"/>
      <c r="M94" s="145" t="s">
        <v>3</v>
      </c>
      <c r="N94" s="146" t="s">
        <v>42</v>
      </c>
      <c r="O94" s="53"/>
      <c r="P94" s="147">
        <f t="shared" si="1"/>
        <v>0</v>
      </c>
      <c r="Q94" s="147">
        <v>0</v>
      </c>
      <c r="R94" s="147">
        <f t="shared" si="2"/>
        <v>0</v>
      </c>
      <c r="S94" s="147">
        <v>0</v>
      </c>
      <c r="T94" s="148">
        <f t="shared" si="3"/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164</v>
      </c>
      <c r="AT94" s="149" t="s">
        <v>159</v>
      </c>
      <c r="AU94" s="149" t="s">
        <v>92</v>
      </c>
      <c r="AY94" s="17" t="s">
        <v>157</v>
      </c>
      <c r="BE94" s="150">
        <f t="shared" si="4"/>
        <v>0</v>
      </c>
      <c r="BF94" s="150">
        <f t="shared" si="5"/>
        <v>0</v>
      </c>
      <c r="BG94" s="150">
        <f t="shared" si="6"/>
        <v>0</v>
      </c>
      <c r="BH94" s="150">
        <f t="shared" si="7"/>
        <v>0</v>
      </c>
      <c r="BI94" s="150">
        <f t="shared" si="8"/>
        <v>0</v>
      </c>
      <c r="BJ94" s="17" t="s">
        <v>92</v>
      </c>
      <c r="BK94" s="150">
        <f t="shared" si="9"/>
        <v>0</v>
      </c>
      <c r="BL94" s="17" t="s">
        <v>164</v>
      </c>
      <c r="BM94" s="149" t="s">
        <v>2953</v>
      </c>
    </row>
    <row r="95" spans="1:65" s="2" customFormat="1" ht="37.9" customHeight="1" x14ac:dyDescent="0.2">
      <c r="A95" s="32"/>
      <c r="B95" s="137"/>
      <c r="C95" s="138" t="s">
        <v>235</v>
      </c>
      <c r="D95" s="138" t="s">
        <v>159</v>
      </c>
      <c r="E95" s="139" t="s">
        <v>2954</v>
      </c>
      <c r="F95" s="140" t="s">
        <v>2955</v>
      </c>
      <c r="G95" s="141" t="s">
        <v>341</v>
      </c>
      <c r="H95" s="142">
        <v>1</v>
      </c>
      <c r="I95" s="143"/>
      <c r="J95" s="144">
        <f t="shared" si="0"/>
        <v>0</v>
      </c>
      <c r="K95" s="140" t="s">
        <v>3</v>
      </c>
      <c r="L95" s="33"/>
      <c r="M95" s="145" t="s">
        <v>3</v>
      </c>
      <c r="N95" s="146" t="s">
        <v>42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164</v>
      </c>
      <c r="AT95" s="149" t="s">
        <v>159</v>
      </c>
      <c r="AU95" s="149" t="s">
        <v>92</v>
      </c>
      <c r="AY95" s="17" t="s">
        <v>157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92</v>
      </c>
      <c r="BK95" s="150">
        <f t="shared" si="9"/>
        <v>0</v>
      </c>
      <c r="BL95" s="17" t="s">
        <v>164</v>
      </c>
      <c r="BM95" s="149" t="s">
        <v>2956</v>
      </c>
    </row>
    <row r="96" spans="1:65" s="2" customFormat="1" ht="37.9" customHeight="1" x14ac:dyDescent="0.2">
      <c r="A96" s="32"/>
      <c r="B96" s="137"/>
      <c r="C96" s="138" t="s">
        <v>241</v>
      </c>
      <c r="D96" s="138" t="s">
        <v>159</v>
      </c>
      <c r="E96" s="139" t="s">
        <v>2957</v>
      </c>
      <c r="F96" s="140" t="s">
        <v>2958</v>
      </c>
      <c r="G96" s="141" t="s">
        <v>341</v>
      </c>
      <c r="H96" s="142">
        <v>1</v>
      </c>
      <c r="I96" s="143"/>
      <c r="J96" s="144">
        <f t="shared" si="0"/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 t="shared" si="1"/>
        <v>0</v>
      </c>
      <c r="Q96" s="147">
        <v>0</v>
      </c>
      <c r="R96" s="147">
        <f t="shared" si="2"/>
        <v>0</v>
      </c>
      <c r="S96" s="147">
        <v>0</v>
      </c>
      <c r="T96" s="148">
        <f t="shared" si="3"/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164</v>
      </c>
      <c r="AT96" s="149" t="s">
        <v>159</v>
      </c>
      <c r="AU96" s="149" t="s">
        <v>92</v>
      </c>
      <c r="AY96" s="17" t="s">
        <v>157</v>
      </c>
      <c r="BE96" s="150">
        <f t="shared" si="4"/>
        <v>0</v>
      </c>
      <c r="BF96" s="150">
        <f t="shared" si="5"/>
        <v>0</v>
      </c>
      <c r="BG96" s="150">
        <f t="shared" si="6"/>
        <v>0</v>
      </c>
      <c r="BH96" s="150">
        <f t="shared" si="7"/>
        <v>0</v>
      </c>
      <c r="BI96" s="150">
        <f t="shared" si="8"/>
        <v>0</v>
      </c>
      <c r="BJ96" s="17" t="s">
        <v>92</v>
      </c>
      <c r="BK96" s="150">
        <f t="shared" si="9"/>
        <v>0</v>
      </c>
      <c r="BL96" s="17" t="s">
        <v>164</v>
      </c>
      <c r="BM96" s="149" t="s">
        <v>2959</v>
      </c>
    </row>
    <row r="97" spans="1:65" s="2" customFormat="1" ht="37.9" customHeight="1" x14ac:dyDescent="0.2">
      <c r="A97" s="32"/>
      <c r="B97" s="137"/>
      <c r="C97" s="138" t="s">
        <v>246</v>
      </c>
      <c r="D97" s="138" t="s">
        <v>159</v>
      </c>
      <c r="E97" s="139" t="s">
        <v>2960</v>
      </c>
      <c r="F97" s="140" t="s">
        <v>2939</v>
      </c>
      <c r="G97" s="141" t="s">
        <v>341</v>
      </c>
      <c r="H97" s="142">
        <v>1</v>
      </c>
      <c r="I97" s="143"/>
      <c r="J97" s="144">
        <f t="shared" si="0"/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 t="shared" si="1"/>
        <v>0</v>
      </c>
      <c r="Q97" s="147">
        <v>0</v>
      </c>
      <c r="R97" s="147">
        <f t="shared" si="2"/>
        <v>0</v>
      </c>
      <c r="S97" s="147">
        <v>0</v>
      </c>
      <c r="T97" s="148">
        <f t="shared" si="3"/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164</v>
      </c>
      <c r="AT97" s="149" t="s">
        <v>159</v>
      </c>
      <c r="AU97" s="149" t="s">
        <v>92</v>
      </c>
      <c r="AY97" s="17" t="s">
        <v>157</v>
      </c>
      <c r="BE97" s="150">
        <f t="shared" si="4"/>
        <v>0</v>
      </c>
      <c r="BF97" s="150">
        <f t="shared" si="5"/>
        <v>0</v>
      </c>
      <c r="BG97" s="150">
        <f t="shared" si="6"/>
        <v>0</v>
      </c>
      <c r="BH97" s="150">
        <f t="shared" si="7"/>
        <v>0</v>
      </c>
      <c r="BI97" s="150">
        <f t="shared" si="8"/>
        <v>0</v>
      </c>
      <c r="BJ97" s="17" t="s">
        <v>92</v>
      </c>
      <c r="BK97" s="150">
        <f t="shared" si="9"/>
        <v>0</v>
      </c>
      <c r="BL97" s="17" t="s">
        <v>164</v>
      </c>
      <c r="BM97" s="149" t="s">
        <v>2961</v>
      </c>
    </row>
    <row r="98" spans="1:65" s="2" customFormat="1" ht="37.9" customHeight="1" x14ac:dyDescent="0.2">
      <c r="A98" s="32"/>
      <c r="B98" s="137"/>
      <c r="C98" s="138" t="s">
        <v>9</v>
      </c>
      <c r="D98" s="138" t="s">
        <v>159</v>
      </c>
      <c r="E98" s="139" t="s">
        <v>2962</v>
      </c>
      <c r="F98" s="140" t="s">
        <v>2939</v>
      </c>
      <c r="G98" s="141" t="s">
        <v>341</v>
      </c>
      <c r="H98" s="142">
        <v>1</v>
      </c>
      <c r="I98" s="143"/>
      <c r="J98" s="144">
        <f t="shared" si="0"/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 t="shared" si="1"/>
        <v>0</v>
      </c>
      <c r="Q98" s="147">
        <v>0</v>
      </c>
      <c r="R98" s="147">
        <f t="shared" si="2"/>
        <v>0</v>
      </c>
      <c r="S98" s="147">
        <v>0</v>
      </c>
      <c r="T98" s="148">
        <f t="shared" si="3"/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164</v>
      </c>
      <c r="AT98" s="149" t="s">
        <v>159</v>
      </c>
      <c r="AU98" s="149" t="s">
        <v>92</v>
      </c>
      <c r="AY98" s="17" t="s">
        <v>157</v>
      </c>
      <c r="BE98" s="150">
        <f t="shared" si="4"/>
        <v>0</v>
      </c>
      <c r="BF98" s="150">
        <f t="shared" si="5"/>
        <v>0</v>
      </c>
      <c r="BG98" s="150">
        <f t="shared" si="6"/>
        <v>0</v>
      </c>
      <c r="BH98" s="150">
        <f t="shared" si="7"/>
        <v>0</v>
      </c>
      <c r="BI98" s="150">
        <f t="shared" si="8"/>
        <v>0</v>
      </c>
      <c r="BJ98" s="17" t="s">
        <v>92</v>
      </c>
      <c r="BK98" s="150">
        <f t="shared" si="9"/>
        <v>0</v>
      </c>
      <c r="BL98" s="17" t="s">
        <v>164</v>
      </c>
      <c r="BM98" s="149" t="s">
        <v>2963</v>
      </c>
    </row>
    <row r="99" spans="1:65" s="2" customFormat="1" ht="37.9" customHeight="1" x14ac:dyDescent="0.2">
      <c r="A99" s="32"/>
      <c r="B99" s="137"/>
      <c r="C99" s="138" t="s">
        <v>255</v>
      </c>
      <c r="D99" s="138" t="s">
        <v>159</v>
      </c>
      <c r="E99" s="139" t="s">
        <v>2964</v>
      </c>
      <c r="F99" s="140" t="s">
        <v>2939</v>
      </c>
      <c r="G99" s="141" t="s">
        <v>341</v>
      </c>
      <c r="H99" s="142">
        <v>1</v>
      </c>
      <c r="I99" s="143"/>
      <c r="J99" s="144">
        <f t="shared" si="0"/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 t="shared" si="1"/>
        <v>0</v>
      </c>
      <c r="Q99" s="147">
        <v>0</v>
      </c>
      <c r="R99" s="147">
        <f t="shared" si="2"/>
        <v>0</v>
      </c>
      <c r="S99" s="147">
        <v>0</v>
      </c>
      <c r="T99" s="148">
        <f t="shared" si="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164</v>
      </c>
      <c r="AT99" s="149" t="s">
        <v>159</v>
      </c>
      <c r="AU99" s="149" t="s">
        <v>92</v>
      </c>
      <c r="AY99" s="17" t="s">
        <v>157</v>
      </c>
      <c r="BE99" s="150">
        <f t="shared" si="4"/>
        <v>0</v>
      </c>
      <c r="BF99" s="150">
        <f t="shared" si="5"/>
        <v>0</v>
      </c>
      <c r="BG99" s="150">
        <f t="shared" si="6"/>
        <v>0</v>
      </c>
      <c r="BH99" s="150">
        <f t="shared" si="7"/>
        <v>0</v>
      </c>
      <c r="BI99" s="150">
        <f t="shared" si="8"/>
        <v>0</v>
      </c>
      <c r="BJ99" s="17" t="s">
        <v>92</v>
      </c>
      <c r="BK99" s="150">
        <f t="shared" si="9"/>
        <v>0</v>
      </c>
      <c r="BL99" s="17" t="s">
        <v>164</v>
      </c>
      <c r="BM99" s="149" t="s">
        <v>2965</v>
      </c>
    </row>
    <row r="100" spans="1:65" s="2" customFormat="1" ht="37.9" customHeight="1" x14ac:dyDescent="0.2">
      <c r="A100" s="32"/>
      <c r="B100" s="137"/>
      <c r="C100" s="138" t="s">
        <v>260</v>
      </c>
      <c r="D100" s="138" t="s">
        <v>159</v>
      </c>
      <c r="E100" s="139" t="s">
        <v>2966</v>
      </c>
      <c r="F100" s="140" t="s">
        <v>2939</v>
      </c>
      <c r="G100" s="141" t="s">
        <v>341</v>
      </c>
      <c r="H100" s="142">
        <v>1</v>
      </c>
      <c r="I100" s="143"/>
      <c r="J100" s="144">
        <f t="shared" si="0"/>
        <v>0</v>
      </c>
      <c r="K100" s="140" t="s">
        <v>3</v>
      </c>
      <c r="L100" s="33"/>
      <c r="M100" s="145" t="s">
        <v>3</v>
      </c>
      <c r="N100" s="146" t="s">
        <v>42</v>
      </c>
      <c r="O100" s="53"/>
      <c r="P100" s="147">
        <f t="shared" si="1"/>
        <v>0</v>
      </c>
      <c r="Q100" s="147">
        <v>0</v>
      </c>
      <c r="R100" s="147">
        <f t="shared" si="2"/>
        <v>0</v>
      </c>
      <c r="S100" s="147">
        <v>0</v>
      </c>
      <c r="T100" s="148">
        <f t="shared" si="3"/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164</v>
      </c>
      <c r="AT100" s="149" t="s">
        <v>159</v>
      </c>
      <c r="AU100" s="149" t="s">
        <v>92</v>
      </c>
      <c r="AY100" s="17" t="s">
        <v>157</v>
      </c>
      <c r="BE100" s="150">
        <f t="shared" si="4"/>
        <v>0</v>
      </c>
      <c r="BF100" s="150">
        <f t="shared" si="5"/>
        <v>0</v>
      </c>
      <c r="BG100" s="150">
        <f t="shared" si="6"/>
        <v>0</v>
      </c>
      <c r="BH100" s="150">
        <f t="shared" si="7"/>
        <v>0</v>
      </c>
      <c r="BI100" s="150">
        <f t="shared" si="8"/>
        <v>0</v>
      </c>
      <c r="BJ100" s="17" t="s">
        <v>92</v>
      </c>
      <c r="BK100" s="150">
        <f t="shared" si="9"/>
        <v>0</v>
      </c>
      <c r="BL100" s="17" t="s">
        <v>164</v>
      </c>
      <c r="BM100" s="149" t="s">
        <v>2967</v>
      </c>
    </row>
    <row r="101" spans="1:65" s="2" customFormat="1" ht="37.9" customHeight="1" x14ac:dyDescent="0.2">
      <c r="A101" s="32"/>
      <c r="B101" s="137"/>
      <c r="C101" s="138" t="s">
        <v>270</v>
      </c>
      <c r="D101" s="138" t="s">
        <v>159</v>
      </c>
      <c r="E101" s="139" t="s">
        <v>2968</v>
      </c>
      <c r="F101" s="140" t="s">
        <v>2936</v>
      </c>
      <c r="G101" s="141" t="s">
        <v>341</v>
      </c>
      <c r="H101" s="142">
        <v>1</v>
      </c>
      <c r="I101" s="143"/>
      <c r="J101" s="144">
        <f t="shared" si="0"/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si="1"/>
        <v>0</v>
      </c>
      <c r="Q101" s="147">
        <v>0</v>
      </c>
      <c r="R101" s="147">
        <f t="shared" si="2"/>
        <v>0</v>
      </c>
      <c r="S101" s="147">
        <v>0</v>
      </c>
      <c r="T101" s="148">
        <f t="shared" si="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164</v>
      </c>
      <c r="AT101" s="149" t="s">
        <v>159</v>
      </c>
      <c r="AU101" s="149" t="s">
        <v>92</v>
      </c>
      <c r="AY101" s="17" t="s">
        <v>157</v>
      </c>
      <c r="BE101" s="150">
        <f t="shared" si="4"/>
        <v>0</v>
      </c>
      <c r="BF101" s="150">
        <f t="shared" si="5"/>
        <v>0</v>
      </c>
      <c r="BG101" s="150">
        <f t="shared" si="6"/>
        <v>0</v>
      </c>
      <c r="BH101" s="150">
        <f t="shared" si="7"/>
        <v>0</v>
      </c>
      <c r="BI101" s="150">
        <f t="shared" si="8"/>
        <v>0</v>
      </c>
      <c r="BJ101" s="17" t="s">
        <v>92</v>
      </c>
      <c r="BK101" s="150">
        <f t="shared" si="9"/>
        <v>0</v>
      </c>
      <c r="BL101" s="17" t="s">
        <v>164</v>
      </c>
      <c r="BM101" s="149" t="s">
        <v>2969</v>
      </c>
    </row>
    <row r="102" spans="1:65" s="2" customFormat="1" ht="37.9" customHeight="1" x14ac:dyDescent="0.2">
      <c r="A102" s="32"/>
      <c r="B102" s="137"/>
      <c r="C102" s="138" t="s">
        <v>276</v>
      </c>
      <c r="D102" s="138" t="s">
        <v>159</v>
      </c>
      <c r="E102" s="139" t="s">
        <v>2970</v>
      </c>
      <c r="F102" s="140" t="s">
        <v>2939</v>
      </c>
      <c r="G102" s="141" t="s">
        <v>341</v>
      </c>
      <c r="H102" s="142">
        <v>1</v>
      </c>
      <c r="I102" s="143"/>
      <c r="J102" s="144">
        <f t="shared" si="0"/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 t="shared" si="1"/>
        <v>0</v>
      </c>
      <c r="Q102" s="147">
        <v>0</v>
      </c>
      <c r="R102" s="147">
        <f t="shared" si="2"/>
        <v>0</v>
      </c>
      <c r="S102" s="147">
        <v>0</v>
      </c>
      <c r="T102" s="148">
        <f t="shared" si="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164</v>
      </c>
      <c r="AT102" s="149" t="s">
        <v>159</v>
      </c>
      <c r="AU102" s="149" t="s">
        <v>92</v>
      </c>
      <c r="AY102" s="17" t="s">
        <v>157</v>
      </c>
      <c r="BE102" s="150">
        <f t="shared" si="4"/>
        <v>0</v>
      </c>
      <c r="BF102" s="150">
        <f t="shared" si="5"/>
        <v>0</v>
      </c>
      <c r="BG102" s="150">
        <f t="shared" si="6"/>
        <v>0</v>
      </c>
      <c r="BH102" s="150">
        <f t="shared" si="7"/>
        <v>0</v>
      </c>
      <c r="BI102" s="150">
        <f t="shared" si="8"/>
        <v>0</v>
      </c>
      <c r="BJ102" s="17" t="s">
        <v>92</v>
      </c>
      <c r="BK102" s="150">
        <f t="shared" si="9"/>
        <v>0</v>
      </c>
      <c r="BL102" s="17" t="s">
        <v>164</v>
      </c>
      <c r="BM102" s="149" t="s">
        <v>2971</v>
      </c>
    </row>
    <row r="103" spans="1:65" s="2" customFormat="1" ht="37.9" customHeight="1" x14ac:dyDescent="0.2">
      <c r="A103" s="32"/>
      <c r="B103" s="137"/>
      <c r="C103" s="138" t="s">
        <v>283</v>
      </c>
      <c r="D103" s="138" t="s">
        <v>159</v>
      </c>
      <c r="E103" s="139" t="s">
        <v>2972</v>
      </c>
      <c r="F103" s="140" t="s">
        <v>2939</v>
      </c>
      <c r="G103" s="141" t="s">
        <v>341</v>
      </c>
      <c r="H103" s="142">
        <v>1</v>
      </c>
      <c r="I103" s="143"/>
      <c r="J103" s="144">
        <f t="shared" si="0"/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 t="shared" si="1"/>
        <v>0</v>
      </c>
      <c r="Q103" s="147">
        <v>0</v>
      </c>
      <c r="R103" s="147">
        <f t="shared" si="2"/>
        <v>0</v>
      </c>
      <c r="S103" s="147">
        <v>0</v>
      </c>
      <c r="T103" s="148">
        <f t="shared" si="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164</v>
      </c>
      <c r="AT103" s="149" t="s">
        <v>159</v>
      </c>
      <c r="AU103" s="149" t="s">
        <v>92</v>
      </c>
      <c r="AY103" s="17" t="s">
        <v>157</v>
      </c>
      <c r="BE103" s="150">
        <f t="shared" si="4"/>
        <v>0</v>
      </c>
      <c r="BF103" s="150">
        <f t="shared" si="5"/>
        <v>0</v>
      </c>
      <c r="BG103" s="150">
        <f t="shared" si="6"/>
        <v>0</v>
      </c>
      <c r="BH103" s="150">
        <f t="shared" si="7"/>
        <v>0</v>
      </c>
      <c r="BI103" s="150">
        <f t="shared" si="8"/>
        <v>0</v>
      </c>
      <c r="BJ103" s="17" t="s">
        <v>92</v>
      </c>
      <c r="BK103" s="150">
        <f t="shared" si="9"/>
        <v>0</v>
      </c>
      <c r="BL103" s="17" t="s">
        <v>164</v>
      </c>
      <c r="BM103" s="149" t="s">
        <v>2973</v>
      </c>
    </row>
    <row r="104" spans="1:65" s="2" customFormat="1" ht="37.9" customHeight="1" x14ac:dyDescent="0.2">
      <c r="A104" s="32"/>
      <c r="B104" s="137"/>
      <c r="C104" s="138" t="s">
        <v>8</v>
      </c>
      <c r="D104" s="138" t="s">
        <v>159</v>
      </c>
      <c r="E104" s="139" t="s">
        <v>2974</v>
      </c>
      <c r="F104" s="140" t="s">
        <v>2952</v>
      </c>
      <c r="G104" s="141" t="s">
        <v>341</v>
      </c>
      <c r="H104" s="142">
        <v>1</v>
      </c>
      <c r="I104" s="143"/>
      <c r="J104" s="144">
        <f t="shared" si="0"/>
        <v>0</v>
      </c>
      <c r="K104" s="140" t="s">
        <v>3</v>
      </c>
      <c r="L104" s="33"/>
      <c r="M104" s="145" t="s">
        <v>3</v>
      </c>
      <c r="N104" s="146" t="s">
        <v>42</v>
      </c>
      <c r="O104" s="53"/>
      <c r="P104" s="147">
        <f t="shared" si="1"/>
        <v>0</v>
      </c>
      <c r="Q104" s="147">
        <v>0</v>
      </c>
      <c r="R104" s="147">
        <f t="shared" si="2"/>
        <v>0</v>
      </c>
      <c r="S104" s="147">
        <v>0</v>
      </c>
      <c r="T104" s="148">
        <f t="shared" si="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164</v>
      </c>
      <c r="AT104" s="149" t="s">
        <v>159</v>
      </c>
      <c r="AU104" s="149" t="s">
        <v>92</v>
      </c>
      <c r="AY104" s="17" t="s">
        <v>157</v>
      </c>
      <c r="BE104" s="150">
        <f t="shared" si="4"/>
        <v>0</v>
      </c>
      <c r="BF104" s="150">
        <f t="shared" si="5"/>
        <v>0</v>
      </c>
      <c r="BG104" s="150">
        <f t="shared" si="6"/>
        <v>0</v>
      </c>
      <c r="BH104" s="150">
        <f t="shared" si="7"/>
        <v>0</v>
      </c>
      <c r="BI104" s="150">
        <f t="shared" si="8"/>
        <v>0</v>
      </c>
      <c r="BJ104" s="17" t="s">
        <v>92</v>
      </c>
      <c r="BK104" s="150">
        <f t="shared" si="9"/>
        <v>0</v>
      </c>
      <c r="BL104" s="17" t="s">
        <v>164</v>
      </c>
      <c r="BM104" s="149" t="s">
        <v>2975</v>
      </c>
    </row>
    <row r="105" spans="1:65" s="2" customFormat="1" ht="37.9" customHeight="1" x14ac:dyDescent="0.2">
      <c r="A105" s="32"/>
      <c r="B105" s="137"/>
      <c r="C105" s="138" t="s">
        <v>295</v>
      </c>
      <c r="D105" s="138" t="s">
        <v>159</v>
      </c>
      <c r="E105" s="139" t="s">
        <v>2976</v>
      </c>
      <c r="F105" s="140" t="s">
        <v>2977</v>
      </c>
      <c r="G105" s="141" t="s">
        <v>341</v>
      </c>
      <c r="H105" s="142">
        <v>1</v>
      </c>
      <c r="I105" s="143"/>
      <c r="J105" s="144">
        <f t="shared" si="0"/>
        <v>0</v>
      </c>
      <c r="K105" s="140" t="s">
        <v>3</v>
      </c>
      <c r="L105" s="33"/>
      <c r="M105" s="145" t="s">
        <v>3</v>
      </c>
      <c r="N105" s="146" t="s">
        <v>42</v>
      </c>
      <c r="O105" s="53"/>
      <c r="P105" s="147">
        <f t="shared" si="1"/>
        <v>0</v>
      </c>
      <c r="Q105" s="147">
        <v>0</v>
      </c>
      <c r="R105" s="147">
        <f t="shared" si="2"/>
        <v>0</v>
      </c>
      <c r="S105" s="147">
        <v>0</v>
      </c>
      <c r="T105" s="148">
        <f t="shared" si="3"/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164</v>
      </c>
      <c r="AT105" s="149" t="s">
        <v>159</v>
      </c>
      <c r="AU105" s="149" t="s">
        <v>92</v>
      </c>
      <c r="AY105" s="17" t="s">
        <v>157</v>
      </c>
      <c r="BE105" s="150">
        <f t="shared" si="4"/>
        <v>0</v>
      </c>
      <c r="BF105" s="150">
        <f t="shared" si="5"/>
        <v>0</v>
      </c>
      <c r="BG105" s="150">
        <f t="shared" si="6"/>
        <v>0</v>
      </c>
      <c r="BH105" s="150">
        <f t="shared" si="7"/>
        <v>0</v>
      </c>
      <c r="BI105" s="150">
        <f t="shared" si="8"/>
        <v>0</v>
      </c>
      <c r="BJ105" s="17" t="s">
        <v>92</v>
      </c>
      <c r="BK105" s="150">
        <f t="shared" si="9"/>
        <v>0</v>
      </c>
      <c r="BL105" s="17" t="s">
        <v>164</v>
      </c>
      <c r="BM105" s="149" t="s">
        <v>2978</v>
      </c>
    </row>
    <row r="106" spans="1:65" s="2" customFormat="1" ht="37.9" customHeight="1" x14ac:dyDescent="0.2">
      <c r="A106" s="32"/>
      <c r="B106" s="137"/>
      <c r="C106" s="138" t="s">
        <v>300</v>
      </c>
      <c r="D106" s="138" t="s">
        <v>159</v>
      </c>
      <c r="E106" s="139" t="s">
        <v>2979</v>
      </c>
      <c r="F106" s="140" t="s">
        <v>2980</v>
      </c>
      <c r="G106" s="141" t="s">
        <v>341</v>
      </c>
      <c r="H106" s="142">
        <v>1</v>
      </c>
      <c r="I106" s="143"/>
      <c r="J106" s="144">
        <f t="shared" si="0"/>
        <v>0</v>
      </c>
      <c r="K106" s="140" t="s">
        <v>3</v>
      </c>
      <c r="L106" s="33"/>
      <c r="M106" s="145" t="s">
        <v>3</v>
      </c>
      <c r="N106" s="146" t="s">
        <v>42</v>
      </c>
      <c r="O106" s="53"/>
      <c r="P106" s="147">
        <f t="shared" si="1"/>
        <v>0</v>
      </c>
      <c r="Q106" s="147">
        <v>0</v>
      </c>
      <c r="R106" s="147">
        <f t="shared" si="2"/>
        <v>0</v>
      </c>
      <c r="S106" s="147">
        <v>0</v>
      </c>
      <c r="T106" s="148">
        <f t="shared" si="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164</v>
      </c>
      <c r="AT106" s="149" t="s">
        <v>159</v>
      </c>
      <c r="AU106" s="149" t="s">
        <v>92</v>
      </c>
      <c r="AY106" s="17" t="s">
        <v>157</v>
      </c>
      <c r="BE106" s="150">
        <f t="shared" si="4"/>
        <v>0</v>
      </c>
      <c r="BF106" s="150">
        <f t="shared" si="5"/>
        <v>0</v>
      </c>
      <c r="BG106" s="150">
        <f t="shared" si="6"/>
        <v>0</v>
      </c>
      <c r="BH106" s="150">
        <f t="shared" si="7"/>
        <v>0</v>
      </c>
      <c r="BI106" s="150">
        <f t="shared" si="8"/>
        <v>0</v>
      </c>
      <c r="BJ106" s="17" t="s">
        <v>92</v>
      </c>
      <c r="BK106" s="150">
        <f t="shared" si="9"/>
        <v>0</v>
      </c>
      <c r="BL106" s="17" t="s">
        <v>164</v>
      </c>
      <c r="BM106" s="149" t="s">
        <v>2981</v>
      </c>
    </row>
    <row r="107" spans="1:65" s="2" customFormat="1" ht="37.9" customHeight="1" x14ac:dyDescent="0.2">
      <c r="A107" s="32"/>
      <c r="B107" s="137"/>
      <c r="C107" s="138" t="s">
        <v>306</v>
      </c>
      <c r="D107" s="138" t="s">
        <v>159</v>
      </c>
      <c r="E107" s="139" t="s">
        <v>2982</v>
      </c>
      <c r="F107" s="140" t="s">
        <v>2983</v>
      </c>
      <c r="G107" s="141" t="s">
        <v>341</v>
      </c>
      <c r="H107" s="142">
        <v>1</v>
      </c>
      <c r="I107" s="143"/>
      <c r="J107" s="144">
        <f t="shared" si="0"/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 t="shared" si="1"/>
        <v>0</v>
      </c>
      <c r="Q107" s="147">
        <v>0</v>
      </c>
      <c r="R107" s="147">
        <f t="shared" si="2"/>
        <v>0</v>
      </c>
      <c r="S107" s="147">
        <v>0</v>
      </c>
      <c r="T107" s="148">
        <f t="shared" si="3"/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164</v>
      </c>
      <c r="AT107" s="149" t="s">
        <v>159</v>
      </c>
      <c r="AU107" s="149" t="s">
        <v>92</v>
      </c>
      <c r="AY107" s="17" t="s">
        <v>157</v>
      </c>
      <c r="BE107" s="150">
        <f t="shared" si="4"/>
        <v>0</v>
      </c>
      <c r="BF107" s="150">
        <f t="shared" si="5"/>
        <v>0</v>
      </c>
      <c r="BG107" s="150">
        <f t="shared" si="6"/>
        <v>0</v>
      </c>
      <c r="BH107" s="150">
        <f t="shared" si="7"/>
        <v>0</v>
      </c>
      <c r="BI107" s="150">
        <f t="shared" si="8"/>
        <v>0</v>
      </c>
      <c r="BJ107" s="17" t="s">
        <v>92</v>
      </c>
      <c r="BK107" s="150">
        <f t="shared" si="9"/>
        <v>0</v>
      </c>
      <c r="BL107" s="17" t="s">
        <v>164</v>
      </c>
      <c r="BM107" s="149" t="s">
        <v>2984</v>
      </c>
    </row>
    <row r="108" spans="1:65" s="2" customFormat="1" ht="37.9" customHeight="1" x14ac:dyDescent="0.2">
      <c r="A108" s="32"/>
      <c r="B108" s="137"/>
      <c r="C108" s="138" t="s">
        <v>312</v>
      </c>
      <c r="D108" s="138" t="s">
        <v>159</v>
      </c>
      <c r="E108" s="139" t="s">
        <v>2985</v>
      </c>
      <c r="F108" s="140" t="s">
        <v>2936</v>
      </c>
      <c r="G108" s="141" t="s">
        <v>341</v>
      </c>
      <c r="H108" s="142">
        <v>1</v>
      </c>
      <c r="I108" s="143"/>
      <c r="J108" s="144">
        <f t="shared" si="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1"/>
        <v>0</v>
      </c>
      <c r="Q108" s="147">
        <v>0</v>
      </c>
      <c r="R108" s="147">
        <f t="shared" si="2"/>
        <v>0</v>
      </c>
      <c r="S108" s="147">
        <v>0</v>
      </c>
      <c r="T108" s="148">
        <f t="shared" si="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164</v>
      </c>
      <c r="AT108" s="149" t="s">
        <v>159</v>
      </c>
      <c r="AU108" s="149" t="s">
        <v>92</v>
      </c>
      <c r="AY108" s="17" t="s">
        <v>157</v>
      </c>
      <c r="BE108" s="150">
        <f t="shared" si="4"/>
        <v>0</v>
      </c>
      <c r="BF108" s="150">
        <f t="shared" si="5"/>
        <v>0</v>
      </c>
      <c r="BG108" s="150">
        <f t="shared" si="6"/>
        <v>0</v>
      </c>
      <c r="BH108" s="150">
        <f t="shared" si="7"/>
        <v>0</v>
      </c>
      <c r="BI108" s="150">
        <f t="shared" si="8"/>
        <v>0</v>
      </c>
      <c r="BJ108" s="17" t="s">
        <v>92</v>
      </c>
      <c r="BK108" s="150">
        <f t="shared" si="9"/>
        <v>0</v>
      </c>
      <c r="BL108" s="17" t="s">
        <v>164</v>
      </c>
      <c r="BM108" s="149" t="s">
        <v>2986</v>
      </c>
    </row>
    <row r="109" spans="1:65" s="2" customFormat="1" ht="37.9" customHeight="1" x14ac:dyDescent="0.2">
      <c r="A109" s="32"/>
      <c r="B109" s="137"/>
      <c r="C109" s="138" t="s">
        <v>317</v>
      </c>
      <c r="D109" s="138" t="s">
        <v>159</v>
      </c>
      <c r="E109" s="139" t="s">
        <v>2987</v>
      </c>
      <c r="F109" s="140" t="s">
        <v>2939</v>
      </c>
      <c r="G109" s="141" t="s">
        <v>341</v>
      </c>
      <c r="H109" s="142">
        <v>1</v>
      </c>
      <c r="I109" s="143"/>
      <c r="J109" s="144">
        <f t="shared" si="0"/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 t="shared" si="1"/>
        <v>0</v>
      </c>
      <c r="Q109" s="147">
        <v>0</v>
      </c>
      <c r="R109" s="147">
        <f t="shared" si="2"/>
        <v>0</v>
      </c>
      <c r="S109" s="147">
        <v>0</v>
      </c>
      <c r="T109" s="148">
        <f t="shared" si="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164</v>
      </c>
      <c r="AT109" s="149" t="s">
        <v>159</v>
      </c>
      <c r="AU109" s="149" t="s">
        <v>92</v>
      </c>
      <c r="AY109" s="17" t="s">
        <v>157</v>
      </c>
      <c r="BE109" s="150">
        <f t="shared" si="4"/>
        <v>0</v>
      </c>
      <c r="BF109" s="150">
        <f t="shared" si="5"/>
        <v>0</v>
      </c>
      <c r="BG109" s="150">
        <f t="shared" si="6"/>
        <v>0</v>
      </c>
      <c r="BH109" s="150">
        <f t="shared" si="7"/>
        <v>0</v>
      </c>
      <c r="BI109" s="150">
        <f t="shared" si="8"/>
        <v>0</v>
      </c>
      <c r="BJ109" s="17" t="s">
        <v>92</v>
      </c>
      <c r="BK109" s="150">
        <f t="shared" si="9"/>
        <v>0</v>
      </c>
      <c r="BL109" s="17" t="s">
        <v>164</v>
      </c>
      <c r="BM109" s="149" t="s">
        <v>2988</v>
      </c>
    </row>
    <row r="110" spans="1:65" s="2" customFormat="1" ht="37.9" customHeight="1" x14ac:dyDescent="0.2">
      <c r="A110" s="32"/>
      <c r="B110" s="137"/>
      <c r="C110" s="138" t="s">
        <v>323</v>
      </c>
      <c r="D110" s="138" t="s">
        <v>159</v>
      </c>
      <c r="E110" s="139" t="s">
        <v>2989</v>
      </c>
      <c r="F110" s="140" t="s">
        <v>2939</v>
      </c>
      <c r="G110" s="141" t="s">
        <v>341</v>
      </c>
      <c r="H110" s="142">
        <v>1</v>
      </c>
      <c r="I110" s="143"/>
      <c r="J110" s="144">
        <f t="shared" si="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1"/>
        <v>0</v>
      </c>
      <c r="Q110" s="147">
        <v>0</v>
      </c>
      <c r="R110" s="147">
        <f t="shared" si="2"/>
        <v>0</v>
      </c>
      <c r="S110" s="147">
        <v>0</v>
      </c>
      <c r="T110" s="148">
        <f t="shared" si="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164</v>
      </c>
      <c r="AT110" s="149" t="s">
        <v>159</v>
      </c>
      <c r="AU110" s="149" t="s">
        <v>92</v>
      </c>
      <c r="AY110" s="17" t="s">
        <v>157</v>
      </c>
      <c r="BE110" s="150">
        <f t="shared" si="4"/>
        <v>0</v>
      </c>
      <c r="BF110" s="150">
        <f t="shared" si="5"/>
        <v>0</v>
      </c>
      <c r="BG110" s="150">
        <f t="shared" si="6"/>
        <v>0</v>
      </c>
      <c r="BH110" s="150">
        <f t="shared" si="7"/>
        <v>0</v>
      </c>
      <c r="BI110" s="150">
        <f t="shared" si="8"/>
        <v>0</v>
      </c>
      <c r="BJ110" s="17" t="s">
        <v>92</v>
      </c>
      <c r="BK110" s="150">
        <f t="shared" si="9"/>
        <v>0</v>
      </c>
      <c r="BL110" s="17" t="s">
        <v>164</v>
      </c>
      <c r="BM110" s="149" t="s">
        <v>2990</v>
      </c>
    </row>
    <row r="111" spans="1:65" s="2" customFormat="1" ht="37.9" customHeight="1" x14ac:dyDescent="0.2">
      <c r="A111" s="32"/>
      <c r="B111" s="137"/>
      <c r="C111" s="138" t="s">
        <v>328</v>
      </c>
      <c r="D111" s="138" t="s">
        <v>159</v>
      </c>
      <c r="E111" s="139" t="s">
        <v>2991</v>
      </c>
      <c r="F111" s="140" t="s">
        <v>2939</v>
      </c>
      <c r="G111" s="141" t="s">
        <v>341</v>
      </c>
      <c r="H111" s="142">
        <v>1</v>
      </c>
      <c r="I111" s="143"/>
      <c r="J111" s="144">
        <f t="shared" si="0"/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 t="shared" si="1"/>
        <v>0</v>
      </c>
      <c r="Q111" s="147">
        <v>0</v>
      </c>
      <c r="R111" s="147">
        <f t="shared" si="2"/>
        <v>0</v>
      </c>
      <c r="S111" s="147">
        <v>0</v>
      </c>
      <c r="T111" s="148">
        <f t="shared" si="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164</v>
      </c>
      <c r="AT111" s="149" t="s">
        <v>159</v>
      </c>
      <c r="AU111" s="149" t="s">
        <v>92</v>
      </c>
      <c r="AY111" s="17" t="s">
        <v>157</v>
      </c>
      <c r="BE111" s="150">
        <f t="shared" si="4"/>
        <v>0</v>
      </c>
      <c r="BF111" s="150">
        <f t="shared" si="5"/>
        <v>0</v>
      </c>
      <c r="BG111" s="150">
        <f t="shared" si="6"/>
        <v>0</v>
      </c>
      <c r="BH111" s="150">
        <f t="shared" si="7"/>
        <v>0</v>
      </c>
      <c r="BI111" s="150">
        <f t="shared" si="8"/>
        <v>0</v>
      </c>
      <c r="BJ111" s="17" t="s">
        <v>92</v>
      </c>
      <c r="BK111" s="150">
        <f t="shared" si="9"/>
        <v>0</v>
      </c>
      <c r="BL111" s="17" t="s">
        <v>164</v>
      </c>
      <c r="BM111" s="149" t="s">
        <v>2992</v>
      </c>
    </row>
    <row r="112" spans="1:65" s="2" customFormat="1" ht="37.9" customHeight="1" x14ac:dyDescent="0.2">
      <c r="A112" s="32"/>
      <c r="B112" s="137"/>
      <c r="C112" s="138" t="s">
        <v>334</v>
      </c>
      <c r="D112" s="138" t="s">
        <v>159</v>
      </c>
      <c r="E112" s="139" t="s">
        <v>2993</v>
      </c>
      <c r="F112" s="140" t="s">
        <v>2939</v>
      </c>
      <c r="G112" s="141" t="s">
        <v>341</v>
      </c>
      <c r="H112" s="142">
        <v>1</v>
      </c>
      <c r="I112" s="143"/>
      <c r="J112" s="144">
        <f t="shared" si="0"/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 t="shared" si="1"/>
        <v>0</v>
      </c>
      <c r="Q112" s="147">
        <v>0</v>
      </c>
      <c r="R112" s="147">
        <f t="shared" si="2"/>
        <v>0</v>
      </c>
      <c r="S112" s="147">
        <v>0</v>
      </c>
      <c r="T112" s="148">
        <f t="shared" si="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164</v>
      </c>
      <c r="AT112" s="149" t="s">
        <v>159</v>
      </c>
      <c r="AU112" s="149" t="s">
        <v>92</v>
      </c>
      <c r="AY112" s="17" t="s">
        <v>157</v>
      </c>
      <c r="BE112" s="150">
        <f t="shared" si="4"/>
        <v>0</v>
      </c>
      <c r="BF112" s="150">
        <f t="shared" si="5"/>
        <v>0</v>
      </c>
      <c r="BG112" s="150">
        <f t="shared" si="6"/>
        <v>0</v>
      </c>
      <c r="BH112" s="150">
        <f t="shared" si="7"/>
        <v>0</v>
      </c>
      <c r="BI112" s="150">
        <f t="shared" si="8"/>
        <v>0</v>
      </c>
      <c r="BJ112" s="17" t="s">
        <v>92</v>
      </c>
      <c r="BK112" s="150">
        <f t="shared" si="9"/>
        <v>0</v>
      </c>
      <c r="BL112" s="17" t="s">
        <v>164</v>
      </c>
      <c r="BM112" s="149" t="s">
        <v>2994</v>
      </c>
    </row>
    <row r="113" spans="1:65" s="2" customFormat="1" ht="37.9" customHeight="1" x14ac:dyDescent="0.2">
      <c r="A113" s="32"/>
      <c r="B113" s="137"/>
      <c r="C113" s="138" t="s">
        <v>338</v>
      </c>
      <c r="D113" s="138" t="s">
        <v>159</v>
      </c>
      <c r="E113" s="139" t="s">
        <v>2995</v>
      </c>
      <c r="F113" s="140" t="s">
        <v>2939</v>
      </c>
      <c r="G113" s="141" t="s">
        <v>341</v>
      </c>
      <c r="H113" s="142">
        <v>1</v>
      </c>
      <c r="I113" s="143"/>
      <c r="J113" s="144">
        <f t="shared" si="0"/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 t="shared" si="1"/>
        <v>0</v>
      </c>
      <c r="Q113" s="147">
        <v>0</v>
      </c>
      <c r="R113" s="147">
        <f t="shared" si="2"/>
        <v>0</v>
      </c>
      <c r="S113" s="147">
        <v>0</v>
      </c>
      <c r="T113" s="148">
        <f t="shared" si="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164</v>
      </c>
      <c r="AT113" s="149" t="s">
        <v>159</v>
      </c>
      <c r="AU113" s="149" t="s">
        <v>92</v>
      </c>
      <c r="AY113" s="17" t="s">
        <v>157</v>
      </c>
      <c r="BE113" s="150">
        <f t="shared" si="4"/>
        <v>0</v>
      </c>
      <c r="BF113" s="150">
        <f t="shared" si="5"/>
        <v>0</v>
      </c>
      <c r="BG113" s="150">
        <f t="shared" si="6"/>
        <v>0</v>
      </c>
      <c r="BH113" s="150">
        <f t="shared" si="7"/>
        <v>0</v>
      </c>
      <c r="BI113" s="150">
        <f t="shared" si="8"/>
        <v>0</v>
      </c>
      <c r="BJ113" s="17" t="s">
        <v>92</v>
      </c>
      <c r="BK113" s="150">
        <f t="shared" si="9"/>
        <v>0</v>
      </c>
      <c r="BL113" s="17" t="s">
        <v>164</v>
      </c>
      <c r="BM113" s="149" t="s">
        <v>2996</v>
      </c>
    </row>
    <row r="114" spans="1:65" s="2" customFormat="1" ht="37.9" customHeight="1" x14ac:dyDescent="0.2">
      <c r="A114" s="32"/>
      <c r="B114" s="137"/>
      <c r="C114" s="138" t="s">
        <v>344</v>
      </c>
      <c r="D114" s="138" t="s">
        <v>159</v>
      </c>
      <c r="E114" s="139" t="s">
        <v>2997</v>
      </c>
      <c r="F114" s="140" t="s">
        <v>2939</v>
      </c>
      <c r="G114" s="141" t="s">
        <v>341</v>
      </c>
      <c r="H114" s="142">
        <v>1</v>
      </c>
      <c r="I114" s="143"/>
      <c r="J114" s="144">
        <f t="shared" si="0"/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 t="shared" si="1"/>
        <v>0</v>
      </c>
      <c r="Q114" s="147">
        <v>0</v>
      </c>
      <c r="R114" s="147">
        <f t="shared" si="2"/>
        <v>0</v>
      </c>
      <c r="S114" s="147">
        <v>0</v>
      </c>
      <c r="T114" s="148">
        <f t="shared" si="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164</v>
      </c>
      <c r="AT114" s="149" t="s">
        <v>159</v>
      </c>
      <c r="AU114" s="149" t="s">
        <v>92</v>
      </c>
      <c r="AY114" s="17" t="s">
        <v>157</v>
      </c>
      <c r="BE114" s="150">
        <f t="shared" si="4"/>
        <v>0</v>
      </c>
      <c r="BF114" s="150">
        <f t="shared" si="5"/>
        <v>0</v>
      </c>
      <c r="BG114" s="150">
        <f t="shared" si="6"/>
        <v>0</v>
      </c>
      <c r="BH114" s="150">
        <f t="shared" si="7"/>
        <v>0</v>
      </c>
      <c r="BI114" s="150">
        <f t="shared" si="8"/>
        <v>0</v>
      </c>
      <c r="BJ114" s="17" t="s">
        <v>92</v>
      </c>
      <c r="BK114" s="150">
        <f t="shared" si="9"/>
        <v>0</v>
      </c>
      <c r="BL114" s="17" t="s">
        <v>164</v>
      </c>
      <c r="BM114" s="149" t="s">
        <v>2998</v>
      </c>
    </row>
    <row r="115" spans="1:65" s="2" customFormat="1" ht="37.9" customHeight="1" x14ac:dyDescent="0.2">
      <c r="A115" s="32"/>
      <c r="B115" s="137"/>
      <c r="C115" s="138" t="s">
        <v>349</v>
      </c>
      <c r="D115" s="138" t="s">
        <v>159</v>
      </c>
      <c r="E115" s="139" t="s">
        <v>2999</v>
      </c>
      <c r="F115" s="140" t="s">
        <v>3000</v>
      </c>
      <c r="G115" s="141" t="s">
        <v>341</v>
      </c>
      <c r="H115" s="142">
        <v>1</v>
      </c>
      <c r="I115" s="143"/>
      <c r="J115" s="144">
        <f t="shared" si="0"/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 t="shared" si="1"/>
        <v>0</v>
      </c>
      <c r="Q115" s="147">
        <v>0</v>
      </c>
      <c r="R115" s="147">
        <f t="shared" si="2"/>
        <v>0</v>
      </c>
      <c r="S115" s="147">
        <v>0</v>
      </c>
      <c r="T115" s="148">
        <f t="shared" si="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164</v>
      </c>
      <c r="AT115" s="149" t="s">
        <v>159</v>
      </c>
      <c r="AU115" s="149" t="s">
        <v>92</v>
      </c>
      <c r="AY115" s="17" t="s">
        <v>157</v>
      </c>
      <c r="BE115" s="150">
        <f t="shared" si="4"/>
        <v>0</v>
      </c>
      <c r="BF115" s="150">
        <f t="shared" si="5"/>
        <v>0</v>
      </c>
      <c r="BG115" s="150">
        <f t="shared" si="6"/>
        <v>0</v>
      </c>
      <c r="BH115" s="150">
        <f t="shared" si="7"/>
        <v>0</v>
      </c>
      <c r="BI115" s="150">
        <f t="shared" si="8"/>
        <v>0</v>
      </c>
      <c r="BJ115" s="17" t="s">
        <v>92</v>
      </c>
      <c r="BK115" s="150">
        <f t="shared" si="9"/>
        <v>0</v>
      </c>
      <c r="BL115" s="17" t="s">
        <v>164</v>
      </c>
      <c r="BM115" s="149" t="s">
        <v>3001</v>
      </c>
    </row>
    <row r="116" spans="1:65" s="2" customFormat="1" ht="37.9" customHeight="1" x14ac:dyDescent="0.2">
      <c r="A116" s="32"/>
      <c r="B116" s="137"/>
      <c r="C116" s="138" t="s">
        <v>356</v>
      </c>
      <c r="D116" s="138" t="s">
        <v>159</v>
      </c>
      <c r="E116" s="139" t="s">
        <v>3002</v>
      </c>
      <c r="F116" s="140" t="s">
        <v>3003</v>
      </c>
      <c r="G116" s="141" t="s">
        <v>341</v>
      </c>
      <c r="H116" s="142">
        <v>1</v>
      </c>
      <c r="I116" s="143"/>
      <c r="J116" s="144">
        <f t="shared" si="0"/>
        <v>0</v>
      </c>
      <c r="K116" s="140" t="s">
        <v>3</v>
      </c>
      <c r="L116" s="33"/>
      <c r="M116" s="145" t="s">
        <v>3</v>
      </c>
      <c r="N116" s="146" t="s">
        <v>42</v>
      </c>
      <c r="O116" s="53"/>
      <c r="P116" s="147">
        <f t="shared" si="1"/>
        <v>0</v>
      </c>
      <c r="Q116" s="147">
        <v>0</v>
      </c>
      <c r="R116" s="147">
        <f t="shared" si="2"/>
        <v>0</v>
      </c>
      <c r="S116" s="147">
        <v>0</v>
      </c>
      <c r="T116" s="148">
        <f t="shared" si="3"/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164</v>
      </c>
      <c r="AT116" s="149" t="s">
        <v>159</v>
      </c>
      <c r="AU116" s="149" t="s">
        <v>92</v>
      </c>
      <c r="AY116" s="17" t="s">
        <v>157</v>
      </c>
      <c r="BE116" s="150">
        <f t="shared" si="4"/>
        <v>0</v>
      </c>
      <c r="BF116" s="150">
        <f t="shared" si="5"/>
        <v>0</v>
      </c>
      <c r="BG116" s="150">
        <f t="shared" si="6"/>
        <v>0</v>
      </c>
      <c r="BH116" s="150">
        <f t="shared" si="7"/>
        <v>0</v>
      </c>
      <c r="BI116" s="150">
        <f t="shared" si="8"/>
        <v>0</v>
      </c>
      <c r="BJ116" s="17" t="s">
        <v>92</v>
      </c>
      <c r="BK116" s="150">
        <f t="shared" si="9"/>
        <v>0</v>
      </c>
      <c r="BL116" s="17" t="s">
        <v>164</v>
      </c>
      <c r="BM116" s="149" t="s">
        <v>3004</v>
      </c>
    </row>
    <row r="117" spans="1:65" s="2" customFormat="1" ht="37.9" customHeight="1" x14ac:dyDescent="0.2">
      <c r="A117" s="32"/>
      <c r="B117" s="137"/>
      <c r="C117" s="138" t="s">
        <v>362</v>
      </c>
      <c r="D117" s="138" t="s">
        <v>159</v>
      </c>
      <c r="E117" s="139" t="s">
        <v>3005</v>
      </c>
      <c r="F117" s="140" t="s">
        <v>3006</v>
      </c>
      <c r="G117" s="141" t="s">
        <v>341</v>
      </c>
      <c r="H117" s="142">
        <v>1</v>
      </c>
      <c r="I117" s="143"/>
      <c r="J117" s="144">
        <f t="shared" si="0"/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 t="shared" si="1"/>
        <v>0</v>
      </c>
      <c r="Q117" s="147">
        <v>0</v>
      </c>
      <c r="R117" s="147">
        <f t="shared" si="2"/>
        <v>0</v>
      </c>
      <c r="S117" s="147">
        <v>0</v>
      </c>
      <c r="T117" s="148">
        <f t="shared" si="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164</v>
      </c>
      <c r="AT117" s="149" t="s">
        <v>159</v>
      </c>
      <c r="AU117" s="149" t="s">
        <v>92</v>
      </c>
      <c r="AY117" s="17" t="s">
        <v>157</v>
      </c>
      <c r="BE117" s="150">
        <f t="shared" si="4"/>
        <v>0</v>
      </c>
      <c r="BF117" s="150">
        <f t="shared" si="5"/>
        <v>0</v>
      </c>
      <c r="BG117" s="150">
        <f t="shared" si="6"/>
        <v>0</v>
      </c>
      <c r="BH117" s="150">
        <f t="shared" si="7"/>
        <v>0</v>
      </c>
      <c r="BI117" s="150">
        <f t="shared" si="8"/>
        <v>0</v>
      </c>
      <c r="BJ117" s="17" t="s">
        <v>92</v>
      </c>
      <c r="BK117" s="150">
        <f t="shared" si="9"/>
        <v>0</v>
      </c>
      <c r="BL117" s="17" t="s">
        <v>164</v>
      </c>
      <c r="BM117" s="149" t="s">
        <v>3007</v>
      </c>
    </row>
    <row r="118" spans="1:65" s="2" customFormat="1" ht="37.9" customHeight="1" x14ac:dyDescent="0.2">
      <c r="A118" s="32"/>
      <c r="B118" s="137"/>
      <c r="C118" s="138" t="s">
        <v>368</v>
      </c>
      <c r="D118" s="138" t="s">
        <v>159</v>
      </c>
      <c r="E118" s="139" t="s">
        <v>3008</v>
      </c>
      <c r="F118" s="140" t="s">
        <v>3009</v>
      </c>
      <c r="G118" s="141" t="s">
        <v>341</v>
      </c>
      <c r="H118" s="142">
        <v>1</v>
      </c>
      <c r="I118" s="143"/>
      <c r="J118" s="144">
        <f t="shared" si="0"/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 t="shared" si="1"/>
        <v>0</v>
      </c>
      <c r="Q118" s="147">
        <v>0</v>
      </c>
      <c r="R118" s="147">
        <f t="shared" si="2"/>
        <v>0</v>
      </c>
      <c r="S118" s="147">
        <v>0</v>
      </c>
      <c r="T118" s="148">
        <f t="shared" si="3"/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164</v>
      </c>
      <c r="AT118" s="149" t="s">
        <v>159</v>
      </c>
      <c r="AU118" s="149" t="s">
        <v>92</v>
      </c>
      <c r="AY118" s="17" t="s">
        <v>157</v>
      </c>
      <c r="BE118" s="150">
        <f t="shared" si="4"/>
        <v>0</v>
      </c>
      <c r="BF118" s="150">
        <f t="shared" si="5"/>
        <v>0</v>
      </c>
      <c r="BG118" s="150">
        <f t="shared" si="6"/>
        <v>0</v>
      </c>
      <c r="BH118" s="150">
        <f t="shared" si="7"/>
        <v>0</v>
      </c>
      <c r="BI118" s="150">
        <f t="shared" si="8"/>
        <v>0</v>
      </c>
      <c r="BJ118" s="17" t="s">
        <v>92</v>
      </c>
      <c r="BK118" s="150">
        <f t="shared" si="9"/>
        <v>0</v>
      </c>
      <c r="BL118" s="17" t="s">
        <v>164</v>
      </c>
      <c r="BM118" s="149" t="s">
        <v>3010</v>
      </c>
    </row>
    <row r="119" spans="1:65" s="2" customFormat="1" ht="33" customHeight="1" x14ac:dyDescent="0.2">
      <c r="A119" s="32"/>
      <c r="B119" s="137"/>
      <c r="C119" s="138" t="s">
        <v>375</v>
      </c>
      <c r="D119" s="138" t="s">
        <v>159</v>
      </c>
      <c r="E119" s="139" t="s">
        <v>3011</v>
      </c>
      <c r="F119" s="140" t="s">
        <v>3012</v>
      </c>
      <c r="G119" s="141" t="s">
        <v>341</v>
      </c>
      <c r="H119" s="142">
        <v>2</v>
      </c>
      <c r="I119" s="143"/>
      <c r="J119" s="144">
        <f t="shared" si="0"/>
        <v>0</v>
      </c>
      <c r="K119" s="140" t="s">
        <v>3</v>
      </c>
      <c r="L119" s="33"/>
      <c r="M119" s="145" t="s">
        <v>3</v>
      </c>
      <c r="N119" s="146" t="s">
        <v>42</v>
      </c>
      <c r="O119" s="53"/>
      <c r="P119" s="147">
        <f t="shared" si="1"/>
        <v>0</v>
      </c>
      <c r="Q119" s="147">
        <v>0</v>
      </c>
      <c r="R119" s="147">
        <f t="shared" si="2"/>
        <v>0</v>
      </c>
      <c r="S119" s="147">
        <v>0</v>
      </c>
      <c r="T119" s="148">
        <f t="shared" si="3"/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164</v>
      </c>
      <c r="AT119" s="149" t="s">
        <v>159</v>
      </c>
      <c r="AU119" s="149" t="s">
        <v>92</v>
      </c>
      <c r="AY119" s="17" t="s">
        <v>157</v>
      </c>
      <c r="BE119" s="150">
        <f t="shared" si="4"/>
        <v>0</v>
      </c>
      <c r="BF119" s="150">
        <f t="shared" si="5"/>
        <v>0</v>
      </c>
      <c r="BG119" s="150">
        <f t="shared" si="6"/>
        <v>0</v>
      </c>
      <c r="BH119" s="150">
        <f t="shared" si="7"/>
        <v>0</v>
      </c>
      <c r="BI119" s="150">
        <f t="shared" si="8"/>
        <v>0</v>
      </c>
      <c r="BJ119" s="17" t="s">
        <v>92</v>
      </c>
      <c r="BK119" s="150">
        <f t="shared" si="9"/>
        <v>0</v>
      </c>
      <c r="BL119" s="17" t="s">
        <v>164</v>
      </c>
      <c r="BM119" s="149" t="s">
        <v>3013</v>
      </c>
    </row>
    <row r="120" spans="1:65" s="2" customFormat="1" ht="24.2" customHeight="1" x14ac:dyDescent="0.2">
      <c r="A120" s="32"/>
      <c r="B120" s="137"/>
      <c r="C120" s="138" t="s">
        <v>382</v>
      </c>
      <c r="D120" s="138" t="s">
        <v>159</v>
      </c>
      <c r="E120" s="139" t="s">
        <v>3014</v>
      </c>
      <c r="F120" s="140" t="s">
        <v>3015</v>
      </c>
      <c r="G120" s="141" t="s">
        <v>341</v>
      </c>
      <c r="H120" s="142">
        <v>3</v>
      </c>
      <c r="I120" s="143"/>
      <c r="J120" s="144">
        <f t="shared" si="0"/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 t="shared" si="1"/>
        <v>0</v>
      </c>
      <c r="Q120" s="147">
        <v>0</v>
      </c>
      <c r="R120" s="147">
        <f t="shared" si="2"/>
        <v>0</v>
      </c>
      <c r="S120" s="147">
        <v>0</v>
      </c>
      <c r="T120" s="148">
        <f t="shared" si="3"/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164</v>
      </c>
      <c r="AT120" s="149" t="s">
        <v>159</v>
      </c>
      <c r="AU120" s="149" t="s">
        <v>92</v>
      </c>
      <c r="AY120" s="17" t="s">
        <v>157</v>
      </c>
      <c r="BE120" s="150">
        <f t="shared" si="4"/>
        <v>0</v>
      </c>
      <c r="BF120" s="150">
        <f t="shared" si="5"/>
        <v>0</v>
      </c>
      <c r="BG120" s="150">
        <f t="shared" si="6"/>
        <v>0</v>
      </c>
      <c r="BH120" s="150">
        <f t="shared" si="7"/>
        <v>0</v>
      </c>
      <c r="BI120" s="150">
        <f t="shared" si="8"/>
        <v>0</v>
      </c>
      <c r="BJ120" s="17" t="s">
        <v>92</v>
      </c>
      <c r="BK120" s="150">
        <f t="shared" si="9"/>
        <v>0</v>
      </c>
      <c r="BL120" s="17" t="s">
        <v>164</v>
      </c>
      <c r="BM120" s="149" t="s">
        <v>3016</v>
      </c>
    </row>
    <row r="121" spans="1:65" s="2" customFormat="1" ht="16.5" customHeight="1" x14ac:dyDescent="0.2">
      <c r="A121" s="32"/>
      <c r="B121" s="137"/>
      <c r="C121" s="138" t="s">
        <v>387</v>
      </c>
      <c r="D121" s="138" t="s">
        <v>159</v>
      </c>
      <c r="E121" s="139" t="s">
        <v>3017</v>
      </c>
      <c r="F121" s="140" t="s">
        <v>3018</v>
      </c>
      <c r="G121" s="141" t="s">
        <v>341</v>
      </c>
      <c r="H121" s="142">
        <v>2</v>
      </c>
      <c r="I121" s="143"/>
      <c r="J121" s="144">
        <f t="shared" si="0"/>
        <v>0</v>
      </c>
      <c r="K121" s="140" t="s">
        <v>3</v>
      </c>
      <c r="L121" s="33"/>
      <c r="M121" s="145" t="s">
        <v>3</v>
      </c>
      <c r="N121" s="146" t="s">
        <v>42</v>
      </c>
      <c r="O121" s="53"/>
      <c r="P121" s="147">
        <f t="shared" si="1"/>
        <v>0</v>
      </c>
      <c r="Q121" s="147">
        <v>0</v>
      </c>
      <c r="R121" s="147">
        <f t="shared" si="2"/>
        <v>0</v>
      </c>
      <c r="S121" s="147">
        <v>0</v>
      </c>
      <c r="T121" s="148">
        <f t="shared" si="3"/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164</v>
      </c>
      <c r="AT121" s="149" t="s">
        <v>159</v>
      </c>
      <c r="AU121" s="149" t="s">
        <v>92</v>
      </c>
      <c r="AY121" s="17" t="s">
        <v>157</v>
      </c>
      <c r="BE121" s="150">
        <f t="shared" si="4"/>
        <v>0</v>
      </c>
      <c r="BF121" s="150">
        <f t="shared" si="5"/>
        <v>0</v>
      </c>
      <c r="BG121" s="150">
        <f t="shared" si="6"/>
        <v>0</v>
      </c>
      <c r="BH121" s="150">
        <f t="shared" si="7"/>
        <v>0</v>
      </c>
      <c r="BI121" s="150">
        <f t="shared" si="8"/>
        <v>0</v>
      </c>
      <c r="BJ121" s="17" t="s">
        <v>92</v>
      </c>
      <c r="BK121" s="150">
        <f t="shared" si="9"/>
        <v>0</v>
      </c>
      <c r="BL121" s="17" t="s">
        <v>164</v>
      </c>
      <c r="BM121" s="149" t="s">
        <v>3019</v>
      </c>
    </row>
    <row r="122" spans="1:65" s="2" customFormat="1" ht="16.5" customHeight="1" x14ac:dyDescent="0.2">
      <c r="A122" s="32"/>
      <c r="B122" s="137"/>
      <c r="C122" s="138" t="s">
        <v>392</v>
      </c>
      <c r="D122" s="138" t="s">
        <v>159</v>
      </c>
      <c r="E122" s="139" t="s">
        <v>3020</v>
      </c>
      <c r="F122" s="140" t="s">
        <v>3021</v>
      </c>
      <c r="G122" s="141" t="s">
        <v>341</v>
      </c>
      <c r="H122" s="142">
        <v>8</v>
      </c>
      <c r="I122" s="143"/>
      <c r="J122" s="144">
        <f t="shared" si="0"/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 t="shared" si="1"/>
        <v>0</v>
      </c>
      <c r="Q122" s="147">
        <v>0</v>
      </c>
      <c r="R122" s="147">
        <f t="shared" si="2"/>
        <v>0</v>
      </c>
      <c r="S122" s="147">
        <v>0</v>
      </c>
      <c r="T122" s="148">
        <f t="shared" si="3"/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164</v>
      </c>
      <c r="AT122" s="149" t="s">
        <v>159</v>
      </c>
      <c r="AU122" s="149" t="s">
        <v>92</v>
      </c>
      <c r="AY122" s="17" t="s">
        <v>157</v>
      </c>
      <c r="BE122" s="150">
        <f t="shared" si="4"/>
        <v>0</v>
      </c>
      <c r="BF122" s="150">
        <f t="shared" si="5"/>
        <v>0</v>
      </c>
      <c r="BG122" s="150">
        <f t="shared" si="6"/>
        <v>0</v>
      </c>
      <c r="BH122" s="150">
        <f t="shared" si="7"/>
        <v>0</v>
      </c>
      <c r="BI122" s="150">
        <f t="shared" si="8"/>
        <v>0</v>
      </c>
      <c r="BJ122" s="17" t="s">
        <v>92</v>
      </c>
      <c r="BK122" s="150">
        <f t="shared" si="9"/>
        <v>0</v>
      </c>
      <c r="BL122" s="17" t="s">
        <v>164</v>
      </c>
      <c r="BM122" s="149" t="s">
        <v>3022</v>
      </c>
    </row>
    <row r="123" spans="1:65" s="2" customFormat="1" ht="16.5" customHeight="1" x14ac:dyDescent="0.2">
      <c r="A123" s="32"/>
      <c r="B123" s="137"/>
      <c r="C123" s="138" t="s">
        <v>397</v>
      </c>
      <c r="D123" s="138" t="s">
        <v>159</v>
      </c>
      <c r="E123" s="139" t="s">
        <v>3023</v>
      </c>
      <c r="F123" s="140" t="s">
        <v>3024</v>
      </c>
      <c r="G123" s="141" t="s">
        <v>341</v>
      </c>
      <c r="H123" s="142">
        <v>10</v>
      </c>
      <c r="I123" s="143"/>
      <c r="J123" s="144">
        <f t="shared" si="0"/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 t="shared" si="1"/>
        <v>0</v>
      </c>
      <c r="Q123" s="147">
        <v>0</v>
      </c>
      <c r="R123" s="147">
        <f t="shared" si="2"/>
        <v>0</v>
      </c>
      <c r="S123" s="147">
        <v>0</v>
      </c>
      <c r="T123" s="148">
        <f t="shared" si="3"/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164</v>
      </c>
      <c r="AT123" s="149" t="s">
        <v>159</v>
      </c>
      <c r="AU123" s="149" t="s">
        <v>92</v>
      </c>
      <c r="AY123" s="17" t="s">
        <v>157</v>
      </c>
      <c r="BE123" s="150">
        <f t="shared" si="4"/>
        <v>0</v>
      </c>
      <c r="BF123" s="150">
        <f t="shared" si="5"/>
        <v>0</v>
      </c>
      <c r="BG123" s="150">
        <f t="shared" si="6"/>
        <v>0</v>
      </c>
      <c r="BH123" s="150">
        <f t="shared" si="7"/>
        <v>0</v>
      </c>
      <c r="BI123" s="150">
        <f t="shared" si="8"/>
        <v>0</v>
      </c>
      <c r="BJ123" s="17" t="s">
        <v>92</v>
      </c>
      <c r="BK123" s="150">
        <f t="shared" si="9"/>
        <v>0</v>
      </c>
      <c r="BL123" s="17" t="s">
        <v>164</v>
      </c>
      <c r="BM123" s="149" t="s">
        <v>3025</v>
      </c>
    </row>
    <row r="124" spans="1:65" s="2" customFormat="1" ht="16.5" customHeight="1" x14ac:dyDescent="0.2">
      <c r="A124" s="32"/>
      <c r="B124" s="137"/>
      <c r="C124" s="138" t="s">
        <v>402</v>
      </c>
      <c r="D124" s="138" t="s">
        <v>159</v>
      </c>
      <c r="E124" s="139" t="s">
        <v>3026</v>
      </c>
      <c r="F124" s="140" t="s">
        <v>3027</v>
      </c>
      <c r="G124" s="141" t="s">
        <v>341</v>
      </c>
      <c r="H124" s="142">
        <v>10</v>
      </c>
      <c r="I124" s="143"/>
      <c r="J124" s="144">
        <f t="shared" si="0"/>
        <v>0</v>
      </c>
      <c r="K124" s="140" t="s">
        <v>3</v>
      </c>
      <c r="L124" s="33"/>
      <c r="M124" s="193" t="s">
        <v>3</v>
      </c>
      <c r="N124" s="194" t="s">
        <v>42</v>
      </c>
      <c r="O124" s="195"/>
      <c r="P124" s="196">
        <f t="shared" si="1"/>
        <v>0</v>
      </c>
      <c r="Q124" s="196">
        <v>0</v>
      </c>
      <c r="R124" s="196">
        <f t="shared" si="2"/>
        <v>0</v>
      </c>
      <c r="S124" s="196">
        <v>0</v>
      </c>
      <c r="T124" s="197">
        <f t="shared" si="3"/>
        <v>0</v>
      </c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R124" s="149" t="s">
        <v>164</v>
      </c>
      <c r="AT124" s="149" t="s">
        <v>159</v>
      </c>
      <c r="AU124" s="149" t="s">
        <v>92</v>
      </c>
      <c r="AY124" s="17" t="s">
        <v>157</v>
      </c>
      <c r="BE124" s="150">
        <f t="shared" si="4"/>
        <v>0</v>
      </c>
      <c r="BF124" s="150">
        <f t="shared" si="5"/>
        <v>0</v>
      </c>
      <c r="BG124" s="150">
        <f t="shared" si="6"/>
        <v>0</v>
      </c>
      <c r="BH124" s="150">
        <f t="shared" si="7"/>
        <v>0</v>
      </c>
      <c r="BI124" s="150">
        <f t="shared" si="8"/>
        <v>0</v>
      </c>
      <c r="BJ124" s="17" t="s">
        <v>92</v>
      </c>
      <c r="BK124" s="150">
        <f t="shared" si="9"/>
        <v>0</v>
      </c>
      <c r="BL124" s="17" t="s">
        <v>164</v>
      </c>
      <c r="BM124" s="149" t="s">
        <v>3028</v>
      </c>
    </row>
    <row r="125" spans="1:65" s="2" customFormat="1" ht="6.95" customHeight="1" x14ac:dyDescent="0.2">
      <c r="A125" s="32"/>
      <c r="B125" s="42"/>
      <c r="C125" s="43"/>
      <c r="D125" s="43"/>
      <c r="E125" s="43"/>
      <c r="F125" s="43"/>
      <c r="G125" s="43"/>
      <c r="H125" s="43"/>
      <c r="I125" s="43"/>
      <c r="J125" s="43"/>
      <c r="K125" s="43"/>
      <c r="L125" s="33"/>
      <c r="M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</row>
  </sheetData>
  <autoFilter ref="C80:K124" xr:uid="{00000000-0009-0000-0000-000009000000}"/>
  <mergeCells count="9">
    <mergeCell ref="E50:H50"/>
    <mergeCell ref="E71:H71"/>
    <mergeCell ref="E73:H73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BM92"/>
  <sheetViews>
    <sheetView showGridLines="0" workbookViewId="0">
      <selection activeCell="I86" sqref="I86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89" t="s">
        <v>6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AT2" s="17" t="s">
        <v>107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308" t="str">
        <f>'Rekapitulace stavby'!K6</f>
        <v>Přestavba a rozšíření domova pro seniory Jiráskova č.p.193 Broumov - CHRÁNĚNÉ BYTY</v>
      </c>
      <c r="F7" s="309"/>
      <c r="G7" s="309"/>
      <c r="H7" s="309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98" t="s">
        <v>3029</v>
      </c>
      <c r="F9" s="307"/>
      <c r="G9" s="307"/>
      <c r="H9" s="307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310" t="str">
        <f>'Rekapitulace stavby'!E14</f>
        <v>Vyplň údaj</v>
      </c>
      <c r="F18" s="277"/>
      <c r="G18" s="277"/>
      <c r="H18" s="277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82" t="s">
        <v>3</v>
      </c>
      <c r="F27" s="282"/>
      <c r="G27" s="282"/>
      <c r="H27" s="282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ROUND(J83,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ROUND((SUM(BE83:BE91)),  2)</f>
        <v>0</v>
      </c>
      <c r="G33" s="32"/>
      <c r="H33" s="32"/>
      <c r="I33" s="96">
        <v>0.21</v>
      </c>
      <c r="J33" s="95">
        <f>ROUND(((SUM(BE83:BE91))*I33),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ROUND((SUM(BF83:BF91)),  2)</f>
        <v>0</v>
      </c>
      <c r="G34" s="32"/>
      <c r="H34" s="32"/>
      <c r="I34" s="96">
        <v>0.15</v>
      </c>
      <c r="J34" s="95">
        <f>ROUND(((SUM(BF83:BF91))*I34),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ROUND((SUM(BG83:BG91)),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ROUND((SUM(BH83:BH91)),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ROUND((SUM(BI83:BI91)),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308" t="str">
        <f>E7</f>
        <v>Přestavba a rozšíření domova pro seniory Jiráskova č.p.193 Broumov - CHRÁNĚNÉ BYTY</v>
      </c>
      <c r="F48" s="309"/>
      <c r="G48" s="309"/>
      <c r="H48" s="309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98" t="str">
        <f>E9</f>
        <v>VON - Vedlejší a ostatní ...</v>
      </c>
      <c r="F50" s="307"/>
      <c r="G50" s="307"/>
      <c r="H50" s="307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J83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3030</v>
      </c>
      <c r="E60" s="108"/>
      <c r="F60" s="108"/>
      <c r="G60" s="108"/>
      <c r="H60" s="108"/>
      <c r="I60" s="108"/>
      <c r="J60" s="109">
        <f>J84</f>
        <v>0</v>
      </c>
      <c r="L60" s="106"/>
    </row>
    <row r="61" spans="1:47" s="10" customFormat="1" ht="19.899999999999999" hidden="1" customHeight="1" x14ac:dyDescent="0.2">
      <c r="B61" s="110"/>
      <c r="D61" s="111" t="s">
        <v>3031</v>
      </c>
      <c r="E61" s="112"/>
      <c r="F61" s="112"/>
      <c r="G61" s="112"/>
      <c r="H61" s="112"/>
      <c r="I61" s="112"/>
      <c r="J61" s="113">
        <f>J85</f>
        <v>0</v>
      </c>
      <c r="L61" s="110"/>
    </row>
    <row r="62" spans="1:47" s="10" customFormat="1" ht="19.899999999999999" hidden="1" customHeight="1" x14ac:dyDescent="0.2">
      <c r="B62" s="110"/>
      <c r="D62" s="111" t="s">
        <v>3032</v>
      </c>
      <c r="E62" s="112"/>
      <c r="F62" s="112"/>
      <c r="G62" s="112"/>
      <c r="H62" s="112"/>
      <c r="I62" s="112"/>
      <c r="J62" s="113">
        <f>J87</f>
        <v>0</v>
      </c>
      <c r="L62" s="110"/>
    </row>
    <row r="63" spans="1:47" s="10" customFormat="1" ht="19.899999999999999" hidden="1" customHeight="1" x14ac:dyDescent="0.2">
      <c r="B63" s="110"/>
      <c r="D63" s="111" t="s">
        <v>3033</v>
      </c>
      <c r="E63" s="112"/>
      <c r="F63" s="112"/>
      <c r="G63" s="112"/>
      <c r="H63" s="112"/>
      <c r="I63" s="112"/>
      <c r="J63" s="113">
        <f>J89</f>
        <v>0</v>
      </c>
      <c r="L63" s="110"/>
    </row>
    <row r="64" spans="1:47" s="2" customFormat="1" ht="21.75" hidden="1" customHeight="1" x14ac:dyDescent="0.2">
      <c r="A64" s="32"/>
      <c r="B64" s="33"/>
      <c r="C64" s="32"/>
      <c r="D64" s="32"/>
      <c r="E64" s="32"/>
      <c r="F64" s="32"/>
      <c r="G64" s="32"/>
      <c r="H64" s="32"/>
      <c r="I64" s="32"/>
      <c r="J64" s="32"/>
      <c r="K64" s="32"/>
      <c r="L64" s="89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</row>
    <row r="65" spans="1:31" s="2" customFormat="1" ht="6.95" hidden="1" customHeight="1" x14ac:dyDescent="0.2">
      <c r="A65" s="32"/>
      <c r="B65" s="42"/>
      <c r="C65" s="43"/>
      <c r="D65" s="43"/>
      <c r="E65" s="43"/>
      <c r="F65" s="43"/>
      <c r="G65" s="43"/>
      <c r="H65" s="43"/>
      <c r="I65" s="43"/>
      <c r="J65" s="43"/>
      <c r="K65" s="43"/>
      <c r="L65" s="89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</row>
    <row r="66" spans="1:31" hidden="1" x14ac:dyDescent="0.2"/>
    <row r="67" spans="1:31" hidden="1" x14ac:dyDescent="0.2"/>
    <row r="68" spans="1:31" hidden="1" x14ac:dyDescent="0.2"/>
    <row r="69" spans="1:31" s="2" customFormat="1" ht="6.95" customHeight="1" x14ac:dyDescent="0.2">
      <c r="A69" s="32"/>
      <c r="B69" s="44"/>
      <c r="C69" s="45"/>
      <c r="D69" s="45"/>
      <c r="E69" s="45"/>
      <c r="F69" s="45"/>
      <c r="G69" s="45"/>
      <c r="H69" s="45"/>
      <c r="I69" s="45"/>
      <c r="J69" s="45"/>
      <c r="K69" s="45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s="2" customFormat="1" ht="24.95" customHeight="1" x14ac:dyDescent="0.2">
      <c r="A70" s="32"/>
      <c r="B70" s="33"/>
      <c r="C70" s="21" t="s">
        <v>142</v>
      </c>
      <c r="D70" s="32"/>
      <c r="E70" s="32"/>
      <c r="F70" s="32"/>
      <c r="G70" s="32"/>
      <c r="H70" s="32"/>
      <c r="I70" s="32"/>
      <c r="J70" s="32"/>
      <c r="K70" s="32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s="2" customFormat="1" ht="6.95" customHeight="1" x14ac:dyDescent="0.2">
      <c r="A71" s="32"/>
      <c r="B71" s="33"/>
      <c r="C71" s="32"/>
      <c r="D71" s="32"/>
      <c r="E71" s="32"/>
      <c r="F71" s="32"/>
      <c r="G71" s="32"/>
      <c r="H71" s="32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12" customHeight="1" x14ac:dyDescent="0.2">
      <c r="A72" s="32"/>
      <c r="B72" s="33"/>
      <c r="C72" s="27" t="s">
        <v>17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16.5" customHeight="1" x14ac:dyDescent="0.2">
      <c r="A73" s="32"/>
      <c r="B73" s="33"/>
      <c r="C73" s="32"/>
      <c r="D73" s="32"/>
      <c r="E73" s="308" t="str">
        <f>E7</f>
        <v>Přestavba a rozšíření domova pro seniory Jiráskova č.p.193 Broumov - CHRÁNĚNÉ BYTY</v>
      </c>
      <c r="F73" s="309"/>
      <c r="G73" s="309"/>
      <c r="H73" s="309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12" customHeight="1" x14ac:dyDescent="0.2">
      <c r="A74" s="32"/>
      <c r="B74" s="33"/>
      <c r="C74" s="27" t="s">
        <v>109</v>
      </c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6.5" customHeight="1" x14ac:dyDescent="0.2">
      <c r="A75" s="32"/>
      <c r="B75" s="33"/>
      <c r="C75" s="32"/>
      <c r="D75" s="32"/>
      <c r="E75" s="298" t="str">
        <f>E9</f>
        <v>VON - Vedlejší a ostatní ...</v>
      </c>
      <c r="F75" s="307"/>
      <c r="G75" s="307"/>
      <c r="H75" s="307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6.95" customHeight="1" x14ac:dyDescent="0.2">
      <c r="A76" s="32"/>
      <c r="B76" s="33"/>
      <c r="C76" s="32"/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21</v>
      </c>
      <c r="D77" s="32"/>
      <c r="E77" s="32"/>
      <c r="F77" s="25" t="str">
        <f>F12</f>
        <v xml:space="preserve"> </v>
      </c>
      <c r="G77" s="32"/>
      <c r="H77" s="32"/>
      <c r="I77" s="27" t="s">
        <v>23</v>
      </c>
      <c r="J77" s="50" t="str">
        <f>IF(J12="","",J12)</f>
        <v>4. 3. 2022</v>
      </c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6.95" customHeight="1" x14ac:dyDescent="0.2">
      <c r="A78" s="32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5.2" customHeight="1" x14ac:dyDescent="0.2">
      <c r="A79" s="32"/>
      <c r="B79" s="33"/>
      <c r="C79" s="27" t="s">
        <v>25</v>
      </c>
      <c r="D79" s="32"/>
      <c r="E79" s="32"/>
      <c r="F79" s="25" t="str">
        <f>E15</f>
        <v>Město Broumov, třída Masarykova 239</v>
      </c>
      <c r="G79" s="32"/>
      <c r="H79" s="32"/>
      <c r="I79" s="27" t="s">
        <v>31</v>
      </c>
      <c r="J79" s="30" t="str">
        <f>E21</f>
        <v xml:space="preserve"> </v>
      </c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5.2" customHeight="1" x14ac:dyDescent="0.2">
      <c r="A80" s="32"/>
      <c r="B80" s="33"/>
      <c r="C80" s="27" t="s">
        <v>29</v>
      </c>
      <c r="D80" s="32"/>
      <c r="E80" s="32"/>
      <c r="F80" s="25" t="str">
        <f>IF(E18="","",E18)</f>
        <v>Vyplň údaj</v>
      </c>
      <c r="G80" s="32"/>
      <c r="H80" s="32"/>
      <c r="I80" s="27" t="s">
        <v>33</v>
      </c>
      <c r="J80" s="30" t="str">
        <f>E24</f>
        <v xml:space="preserve"> 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0.3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11" customFormat="1" ht="29.25" customHeight="1" x14ac:dyDescent="0.2">
      <c r="A82" s="114"/>
      <c r="B82" s="115"/>
      <c r="C82" s="116" t="s">
        <v>143</v>
      </c>
      <c r="D82" s="117" t="s">
        <v>55</v>
      </c>
      <c r="E82" s="117" t="s">
        <v>51</v>
      </c>
      <c r="F82" s="117" t="s">
        <v>52</v>
      </c>
      <c r="G82" s="117" t="s">
        <v>144</v>
      </c>
      <c r="H82" s="117" t="s">
        <v>145</v>
      </c>
      <c r="I82" s="117" t="s">
        <v>146</v>
      </c>
      <c r="J82" s="117" t="s">
        <v>113</v>
      </c>
      <c r="K82" s="118" t="s">
        <v>147</v>
      </c>
      <c r="L82" s="119"/>
      <c r="M82" s="57" t="s">
        <v>3</v>
      </c>
      <c r="N82" s="58" t="s">
        <v>40</v>
      </c>
      <c r="O82" s="58" t="s">
        <v>148</v>
      </c>
      <c r="P82" s="58" t="s">
        <v>149</v>
      </c>
      <c r="Q82" s="58" t="s">
        <v>150</v>
      </c>
      <c r="R82" s="58" t="s">
        <v>151</v>
      </c>
      <c r="S82" s="58" t="s">
        <v>152</v>
      </c>
      <c r="T82" s="59" t="s">
        <v>153</v>
      </c>
      <c r="U82" s="114"/>
      <c r="V82" s="114"/>
      <c r="W82" s="114"/>
      <c r="X82" s="114"/>
      <c r="Y82" s="114"/>
      <c r="Z82" s="114"/>
      <c r="AA82" s="114"/>
      <c r="AB82" s="114"/>
      <c r="AC82" s="114"/>
      <c r="AD82" s="114"/>
      <c r="AE82" s="114"/>
    </row>
    <row r="83" spans="1:65" s="2" customFormat="1" ht="22.9" customHeight="1" x14ac:dyDescent="0.25">
      <c r="A83" s="32"/>
      <c r="B83" s="33"/>
      <c r="C83" s="64" t="s">
        <v>154</v>
      </c>
      <c r="D83" s="32"/>
      <c r="E83" s="32"/>
      <c r="F83" s="32"/>
      <c r="G83" s="32"/>
      <c r="H83" s="32"/>
      <c r="I83" s="32"/>
      <c r="J83" s="120">
        <f>BK83</f>
        <v>0</v>
      </c>
      <c r="K83" s="32"/>
      <c r="L83" s="33"/>
      <c r="M83" s="60"/>
      <c r="N83" s="51"/>
      <c r="O83" s="61"/>
      <c r="P83" s="121">
        <f>P84</f>
        <v>0</v>
      </c>
      <c r="Q83" s="61"/>
      <c r="R83" s="121">
        <f>R84</f>
        <v>0</v>
      </c>
      <c r="S83" s="61"/>
      <c r="T83" s="122">
        <f>T84</f>
        <v>0</v>
      </c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T83" s="17" t="s">
        <v>69</v>
      </c>
      <c r="AU83" s="17" t="s">
        <v>114</v>
      </c>
      <c r="BK83" s="123">
        <f>BK84</f>
        <v>0</v>
      </c>
    </row>
    <row r="84" spans="1:65" s="12" customFormat="1" ht="25.9" customHeight="1" x14ac:dyDescent="0.2">
      <c r="B84" s="124"/>
      <c r="D84" s="125" t="s">
        <v>69</v>
      </c>
      <c r="E84" s="126" t="s">
        <v>3034</v>
      </c>
      <c r="F84" s="126" t="s">
        <v>3034</v>
      </c>
      <c r="I84" s="127"/>
      <c r="J84" s="128">
        <f>BK84</f>
        <v>0</v>
      </c>
      <c r="L84" s="124"/>
      <c r="M84" s="129"/>
      <c r="N84" s="130"/>
      <c r="O84" s="130"/>
      <c r="P84" s="131">
        <f>P85+P87+P89</f>
        <v>0</v>
      </c>
      <c r="Q84" s="130"/>
      <c r="R84" s="131">
        <f>R85+R87+R89</f>
        <v>0</v>
      </c>
      <c r="S84" s="130"/>
      <c r="T84" s="132">
        <f>T85+T87+T89</f>
        <v>0</v>
      </c>
      <c r="AR84" s="125" t="s">
        <v>189</v>
      </c>
      <c r="AT84" s="133" t="s">
        <v>69</v>
      </c>
      <c r="AU84" s="133" t="s">
        <v>70</v>
      </c>
      <c r="AY84" s="125" t="s">
        <v>157</v>
      </c>
      <c r="BK84" s="134">
        <f>BK85+BK87+BK89</f>
        <v>0</v>
      </c>
    </row>
    <row r="85" spans="1:65" s="12" customFormat="1" ht="22.9" customHeight="1" x14ac:dyDescent="0.2">
      <c r="B85" s="124"/>
      <c r="D85" s="125" t="s">
        <v>69</v>
      </c>
      <c r="E85" s="135" t="s">
        <v>3035</v>
      </c>
      <c r="F85" s="135" t="s">
        <v>3036</v>
      </c>
      <c r="I85" s="127"/>
      <c r="J85" s="136">
        <f>BK85</f>
        <v>0</v>
      </c>
      <c r="L85" s="124"/>
      <c r="M85" s="129"/>
      <c r="N85" s="130"/>
      <c r="O85" s="130"/>
      <c r="P85" s="131">
        <f>P86</f>
        <v>0</v>
      </c>
      <c r="Q85" s="130"/>
      <c r="R85" s="131">
        <f>R86</f>
        <v>0</v>
      </c>
      <c r="S85" s="130"/>
      <c r="T85" s="132">
        <f>T86</f>
        <v>0</v>
      </c>
      <c r="AR85" s="125" t="s">
        <v>78</v>
      </c>
      <c r="AT85" s="133" t="s">
        <v>69</v>
      </c>
      <c r="AU85" s="133" t="s">
        <v>78</v>
      </c>
      <c r="AY85" s="125" t="s">
        <v>157</v>
      </c>
      <c r="BK85" s="134">
        <f>BK86</f>
        <v>0</v>
      </c>
    </row>
    <row r="86" spans="1:65" s="2" customFormat="1" ht="24.2" customHeight="1" x14ac:dyDescent="0.2">
      <c r="A86" s="32"/>
      <c r="B86" s="137"/>
      <c r="C86" s="138" t="s">
        <v>78</v>
      </c>
      <c r="D86" s="138" t="s">
        <v>159</v>
      </c>
      <c r="E86" s="139" t="s">
        <v>3037</v>
      </c>
      <c r="F86" s="140" t="s">
        <v>3038</v>
      </c>
      <c r="G86" s="141" t="s">
        <v>1504</v>
      </c>
      <c r="H86" s="142">
        <v>1</v>
      </c>
      <c r="I86" s="143"/>
      <c r="J86" s="144">
        <f>ROUND(I86*H86,2)</f>
        <v>0</v>
      </c>
      <c r="K86" s="140" t="s">
        <v>3</v>
      </c>
      <c r="L86" s="33"/>
      <c r="M86" s="145" t="s">
        <v>3</v>
      </c>
      <c r="N86" s="146" t="s">
        <v>42</v>
      </c>
      <c r="O86" s="53"/>
      <c r="P86" s="147">
        <f>O86*H86</f>
        <v>0</v>
      </c>
      <c r="Q86" s="147">
        <v>0</v>
      </c>
      <c r="R86" s="147">
        <f>Q86*H86</f>
        <v>0</v>
      </c>
      <c r="S86" s="147">
        <v>0</v>
      </c>
      <c r="T86" s="148">
        <f>S86*H86</f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R86" s="149" t="s">
        <v>164</v>
      </c>
      <c r="AT86" s="149" t="s">
        <v>159</v>
      </c>
      <c r="AU86" s="149" t="s">
        <v>92</v>
      </c>
      <c r="AY86" s="17" t="s">
        <v>157</v>
      </c>
      <c r="BE86" s="150">
        <f>IF(N86="základní",J86,0)</f>
        <v>0</v>
      </c>
      <c r="BF86" s="150">
        <f>IF(N86="snížená",J86,0)</f>
        <v>0</v>
      </c>
      <c r="BG86" s="150">
        <f>IF(N86="zákl. přenesená",J86,0)</f>
        <v>0</v>
      </c>
      <c r="BH86" s="150">
        <f>IF(N86="sníž. přenesená",J86,0)</f>
        <v>0</v>
      </c>
      <c r="BI86" s="150">
        <f>IF(N86="nulová",J86,0)</f>
        <v>0</v>
      </c>
      <c r="BJ86" s="17" t="s">
        <v>92</v>
      </c>
      <c r="BK86" s="150">
        <f>ROUND(I86*H86,2)</f>
        <v>0</v>
      </c>
      <c r="BL86" s="17" t="s">
        <v>164</v>
      </c>
      <c r="BM86" s="149" t="s">
        <v>92</v>
      </c>
    </row>
    <row r="87" spans="1:65" s="12" customFormat="1" ht="22.9" customHeight="1" x14ac:dyDescent="0.2">
      <c r="B87" s="124"/>
      <c r="D87" s="125" t="s">
        <v>69</v>
      </c>
      <c r="E87" s="135" t="s">
        <v>3039</v>
      </c>
      <c r="F87" s="135" t="s">
        <v>3040</v>
      </c>
      <c r="I87" s="127"/>
      <c r="J87" s="136">
        <f>BK87</f>
        <v>0</v>
      </c>
      <c r="L87" s="124"/>
      <c r="M87" s="129"/>
      <c r="N87" s="130"/>
      <c r="O87" s="130"/>
      <c r="P87" s="131">
        <f>P88</f>
        <v>0</v>
      </c>
      <c r="Q87" s="130"/>
      <c r="R87" s="131">
        <f>R88</f>
        <v>0</v>
      </c>
      <c r="S87" s="130"/>
      <c r="T87" s="132">
        <f>T88</f>
        <v>0</v>
      </c>
      <c r="AR87" s="125" t="s">
        <v>78</v>
      </c>
      <c r="AT87" s="133" t="s">
        <v>69</v>
      </c>
      <c r="AU87" s="133" t="s">
        <v>78</v>
      </c>
      <c r="AY87" s="125" t="s">
        <v>157</v>
      </c>
      <c r="BK87" s="134">
        <f>BK88</f>
        <v>0</v>
      </c>
    </row>
    <row r="88" spans="1:65" s="2" customFormat="1" ht="16.5" customHeight="1" x14ac:dyDescent="0.2">
      <c r="A88" s="32"/>
      <c r="B88" s="137"/>
      <c r="C88" s="138" t="s">
        <v>92</v>
      </c>
      <c r="D88" s="138" t="s">
        <v>159</v>
      </c>
      <c r="E88" s="139" t="s">
        <v>3041</v>
      </c>
      <c r="F88" s="140" t="s">
        <v>3042</v>
      </c>
      <c r="G88" s="141" t="s">
        <v>341</v>
      </c>
      <c r="H88" s="142">
        <v>1</v>
      </c>
      <c r="I88" s="143"/>
      <c r="J88" s="144">
        <f>ROUND(I88*H88,2)</f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>O88*H88</f>
        <v>0</v>
      </c>
      <c r="Q88" s="147">
        <v>0</v>
      </c>
      <c r="R88" s="147">
        <f>Q88*H88</f>
        <v>0</v>
      </c>
      <c r="S88" s="147">
        <v>0</v>
      </c>
      <c r="T88" s="148">
        <f>S88*H88</f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164</v>
      </c>
      <c r="AT88" s="149" t="s">
        <v>159</v>
      </c>
      <c r="AU88" s="149" t="s">
        <v>92</v>
      </c>
      <c r="AY88" s="17" t="s">
        <v>157</v>
      </c>
      <c r="BE88" s="150">
        <f>IF(N88="základní",J88,0)</f>
        <v>0</v>
      </c>
      <c r="BF88" s="150">
        <f>IF(N88="snížená",J88,0)</f>
        <v>0</v>
      </c>
      <c r="BG88" s="150">
        <f>IF(N88="zákl. přenesená",J88,0)</f>
        <v>0</v>
      </c>
      <c r="BH88" s="150">
        <f>IF(N88="sníž. přenesená",J88,0)</f>
        <v>0</v>
      </c>
      <c r="BI88" s="150">
        <f>IF(N88="nulová",J88,0)</f>
        <v>0</v>
      </c>
      <c r="BJ88" s="17" t="s">
        <v>92</v>
      </c>
      <c r="BK88" s="150">
        <f>ROUND(I88*H88,2)</f>
        <v>0</v>
      </c>
      <c r="BL88" s="17" t="s">
        <v>164</v>
      </c>
      <c r="BM88" s="149" t="s">
        <v>194</v>
      </c>
    </row>
    <row r="89" spans="1:65" s="12" customFormat="1" ht="22.9" customHeight="1" x14ac:dyDescent="0.2">
      <c r="B89" s="124"/>
      <c r="D89" s="125" t="s">
        <v>69</v>
      </c>
      <c r="E89" s="135" t="s">
        <v>3043</v>
      </c>
      <c r="F89" s="135" t="s">
        <v>3044</v>
      </c>
      <c r="I89" s="127"/>
      <c r="J89" s="136">
        <f>BK89</f>
        <v>0</v>
      </c>
      <c r="L89" s="124"/>
      <c r="M89" s="129"/>
      <c r="N89" s="130"/>
      <c r="O89" s="130"/>
      <c r="P89" s="131">
        <f>SUM(P90:P91)</f>
        <v>0</v>
      </c>
      <c r="Q89" s="130"/>
      <c r="R89" s="131">
        <f>SUM(R90:R91)</f>
        <v>0</v>
      </c>
      <c r="S89" s="130"/>
      <c r="T89" s="132">
        <f>SUM(T90:T91)</f>
        <v>0</v>
      </c>
      <c r="AR89" s="125" t="s">
        <v>78</v>
      </c>
      <c r="AT89" s="133" t="s">
        <v>69</v>
      </c>
      <c r="AU89" s="133" t="s">
        <v>78</v>
      </c>
      <c r="AY89" s="125" t="s">
        <v>157</v>
      </c>
      <c r="BK89" s="134">
        <f>SUM(BK90:BK91)</f>
        <v>0</v>
      </c>
    </row>
    <row r="90" spans="1:65" s="2" customFormat="1" ht="16.5" customHeight="1" x14ac:dyDescent="0.2">
      <c r="A90" s="32"/>
      <c r="B90" s="137"/>
      <c r="C90" s="138" t="s">
        <v>177</v>
      </c>
      <c r="D90" s="138" t="s">
        <v>159</v>
      </c>
      <c r="E90" s="139" t="s">
        <v>3045</v>
      </c>
      <c r="F90" s="140" t="s">
        <v>3046</v>
      </c>
      <c r="G90" s="141" t="s">
        <v>1504</v>
      </c>
      <c r="H90" s="142">
        <v>1</v>
      </c>
      <c r="I90" s="143"/>
      <c r="J90" s="144">
        <f>ROUND(I90*H90,2)</f>
        <v>0</v>
      </c>
      <c r="K90" s="140" t="s">
        <v>3</v>
      </c>
      <c r="L90" s="33"/>
      <c r="M90" s="145" t="s">
        <v>3</v>
      </c>
      <c r="N90" s="146" t="s">
        <v>42</v>
      </c>
      <c r="O90" s="53"/>
      <c r="P90" s="147">
        <f>O90*H90</f>
        <v>0</v>
      </c>
      <c r="Q90" s="147">
        <v>0</v>
      </c>
      <c r="R90" s="147">
        <f>Q90*H90</f>
        <v>0</v>
      </c>
      <c r="S90" s="147">
        <v>0</v>
      </c>
      <c r="T90" s="148">
        <f>S90*H90</f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164</v>
      </c>
      <c r="AT90" s="149" t="s">
        <v>159</v>
      </c>
      <c r="AU90" s="149" t="s">
        <v>92</v>
      </c>
      <c r="AY90" s="17" t="s">
        <v>157</v>
      </c>
      <c r="BE90" s="150">
        <f>IF(N90="základní",J90,0)</f>
        <v>0</v>
      </c>
      <c r="BF90" s="150">
        <f>IF(N90="snížená",J90,0)</f>
        <v>0</v>
      </c>
      <c r="BG90" s="150">
        <f>IF(N90="zákl. přenesená",J90,0)</f>
        <v>0</v>
      </c>
      <c r="BH90" s="150">
        <f>IF(N90="sníž. přenesená",J90,0)</f>
        <v>0</v>
      </c>
      <c r="BI90" s="150">
        <f>IF(N90="nulová",J90,0)</f>
        <v>0</v>
      </c>
      <c r="BJ90" s="17" t="s">
        <v>92</v>
      </c>
      <c r="BK90" s="150">
        <f>ROUND(I90*H90,2)</f>
        <v>0</v>
      </c>
      <c r="BL90" s="17" t="s">
        <v>164</v>
      </c>
      <c r="BM90" s="149" t="s">
        <v>207</v>
      </c>
    </row>
    <row r="91" spans="1:65" s="2" customFormat="1" ht="16.5" customHeight="1" x14ac:dyDescent="0.2">
      <c r="A91" s="32"/>
      <c r="B91" s="137"/>
      <c r="C91" s="138" t="s">
        <v>164</v>
      </c>
      <c r="D91" s="138" t="s">
        <v>159</v>
      </c>
      <c r="E91" s="139" t="s">
        <v>3047</v>
      </c>
      <c r="F91" s="140" t="s">
        <v>3048</v>
      </c>
      <c r="G91" s="141" t="s">
        <v>1504</v>
      </c>
      <c r="H91" s="142">
        <v>1</v>
      </c>
      <c r="I91" s="143"/>
      <c r="J91" s="144">
        <f>ROUND(I91*H91,2)</f>
        <v>0</v>
      </c>
      <c r="K91" s="140" t="s">
        <v>3</v>
      </c>
      <c r="L91" s="33"/>
      <c r="M91" s="193" t="s">
        <v>3</v>
      </c>
      <c r="N91" s="194" t="s">
        <v>42</v>
      </c>
      <c r="O91" s="195"/>
      <c r="P91" s="196">
        <f>O91*H91</f>
        <v>0</v>
      </c>
      <c r="Q91" s="196">
        <v>0</v>
      </c>
      <c r="R91" s="196">
        <f>Q91*H91</f>
        <v>0</v>
      </c>
      <c r="S91" s="196">
        <v>0</v>
      </c>
      <c r="T91" s="197">
        <f>S91*H91</f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164</v>
      </c>
      <c r="AT91" s="149" t="s">
        <v>159</v>
      </c>
      <c r="AU91" s="149" t="s">
        <v>92</v>
      </c>
      <c r="AY91" s="17" t="s">
        <v>157</v>
      </c>
      <c r="BE91" s="150">
        <f>IF(N91="základní",J91,0)</f>
        <v>0</v>
      </c>
      <c r="BF91" s="150">
        <f>IF(N91="snížená",J91,0)</f>
        <v>0</v>
      </c>
      <c r="BG91" s="150">
        <f>IF(N91="zákl. přenesená",J91,0)</f>
        <v>0</v>
      </c>
      <c r="BH91" s="150">
        <f>IF(N91="sníž. přenesená",J91,0)</f>
        <v>0</v>
      </c>
      <c r="BI91" s="150">
        <f>IF(N91="nulová",J91,0)</f>
        <v>0</v>
      </c>
      <c r="BJ91" s="17" t="s">
        <v>92</v>
      </c>
      <c r="BK91" s="150">
        <f>ROUND(I91*H91,2)</f>
        <v>0</v>
      </c>
      <c r="BL91" s="17" t="s">
        <v>164</v>
      </c>
      <c r="BM91" s="149" t="s">
        <v>221</v>
      </c>
    </row>
    <row r="92" spans="1:65" s="2" customFormat="1" ht="6.95" customHeight="1" x14ac:dyDescent="0.2">
      <c r="A92" s="32"/>
      <c r="B92" s="42"/>
      <c r="C92" s="43"/>
      <c r="D92" s="43"/>
      <c r="E92" s="43"/>
      <c r="F92" s="43"/>
      <c r="G92" s="43"/>
      <c r="H92" s="43"/>
      <c r="I92" s="43"/>
      <c r="J92" s="43"/>
      <c r="K92" s="43"/>
      <c r="L92" s="33"/>
      <c r="M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</row>
  </sheetData>
  <autoFilter ref="C82:K91" xr:uid="{00000000-0009-0000-0000-00000A000000}"/>
  <mergeCells count="9">
    <mergeCell ref="E50:H50"/>
    <mergeCell ref="E73:H73"/>
    <mergeCell ref="E75:H75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22</vt:i4>
      </vt:variant>
    </vt:vector>
  </HeadingPairs>
  <TitlesOfParts>
    <vt:vector size="33" baseType="lpstr">
      <vt:lpstr>Rekapitulace stavby</vt:lpstr>
      <vt:lpstr>D.1.1 - Architektonicko-s...</vt:lpstr>
      <vt:lpstr>D.1.4 - Vytápění</vt:lpstr>
      <vt:lpstr>D.1.5 - MaR</vt:lpstr>
      <vt:lpstr>D.1.6 - Zdravotně-technic...</vt:lpstr>
      <vt:lpstr>D.1.7 - VZT</vt:lpstr>
      <vt:lpstr>D.1.8 - Elektroinstalace-...</vt:lpstr>
      <vt:lpstr>D.1.9 - Elektroinstalace-...</vt:lpstr>
      <vt:lpstr>D.1.10 - EPS</vt:lpstr>
      <vt:lpstr>D.1.12 - Pokojový zvedací...</vt:lpstr>
      <vt:lpstr>VON - Vedlejší a ostatní ...</vt:lpstr>
      <vt:lpstr>'D.1.1 - Architektonicko-s...'!Názvy_tisku</vt:lpstr>
      <vt:lpstr>'D.1.10 - EPS'!Názvy_tisku</vt:lpstr>
      <vt:lpstr>'D.1.12 - Pokojový zvedací...'!Názvy_tisku</vt:lpstr>
      <vt:lpstr>'D.1.4 - Vytápění'!Názvy_tisku</vt:lpstr>
      <vt:lpstr>'D.1.5 - MaR'!Názvy_tisku</vt:lpstr>
      <vt:lpstr>'D.1.6 - Zdravotně-technic...'!Názvy_tisku</vt:lpstr>
      <vt:lpstr>'D.1.7 - VZT'!Názvy_tisku</vt:lpstr>
      <vt:lpstr>'D.1.8 - Elektroinstalace-...'!Názvy_tisku</vt:lpstr>
      <vt:lpstr>'D.1.9 - Elektroinstalace-...'!Názvy_tisku</vt:lpstr>
      <vt:lpstr>'Rekapitulace stavby'!Názvy_tisku</vt:lpstr>
      <vt:lpstr>'VON - Vedlejší a ostatní ...'!Názvy_tisku</vt:lpstr>
      <vt:lpstr>'D.1.1 - Architektonicko-s...'!Oblast_tisku</vt:lpstr>
      <vt:lpstr>'D.1.10 - EPS'!Oblast_tisku</vt:lpstr>
      <vt:lpstr>'D.1.12 - Pokojový zvedací...'!Oblast_tisku</vt:lpstr>
      <vt:lpstr>'D.1.4 - Vytápění'!Oblast_tisku</vt:lpstr>
      <vt:lpstr>'D.1.5 - MaR'!Oblast_tisku</vt:lpstr>
      <vt:lpstr>'D.1.6 - Zdravotně-technic...'!Oblast_tisku</vt:lpstr>
      <vt:lpstr>'D.1.7 - VZT'!Oblast_tisku</vt:lpstr>
      <vt:lpstr>'D.1.8 - Elektroinstalace-...'!Oblast_tisku</vt:lpstr>
      <vt:lpstr>'D.1.9 - Elektroinstalace-...'!Oblast_tisku</vt:lpstr>
      <vt:lpstr>'Rekapitulace stavby'!Oblast_tisku</vt:lpstr>
      <vt:lpstr>'VON - Vedlejší a ostatní ...'!Oblast_tisku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Kubíček Martin</dc:creator>
  <cp:lastModifiedBy>Kubíček Martin</cp:lastModifiedBy>
  <dcterms:created xsi:type="dcterms:W3CDTF">2022-03-30T13:48:50Z</dcterms:created>
  <dcterms:modified xsi:type="dcterms:W3CDTF">2022-04-11T09:55:36Z</dcterms:modified>
</cp:coreProperties>
</file>