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D:\FLEŠKA NESAHAT!!!!\Zakázky\2022\VDI\22-27 Cyklo II - Běchovice\"/>
    </mc:Choice>
  </mc:AlternateContent>
  <bookViews>
    <workbookView xWindow="0" yWindow="0" windowWidth="0" windowHeight="0"/>
  </bookViews>
  <sheets>
    <sheet name="Rekapitulace stavby" sheetId="1" r:id="rId1"/>
    <sheet name="SO 101 - Stezka pro chodc..." sheetId="2" r:id="rId2"/>
    <sheet name="SO 201 - Armovaný svah" sheetId="3" r:id="rId3"/>
    <sheet name="VON - Vedlejší a ostatní ..." sheetId="4" r:id="rId4"/>
    <sheet name="Seznam figur" sheetId="5" r:id="rId5"/>
  </sheets>
  <definedNames>
    <definedName name="_xlnm.Print_Area" localSheetId="0">'Rekapitulace stavby'!$D$4:$AO$76,'Rekapitulace stavby'!$C$82:$AQ$98</definedName>
    <definedName name="_xlnm.Print_Titles" localSheetId="0">'Rekapitulace stavby'!$92:$92</definedName>
    <definedName name="_xlnm._FilterDatabase" localSheetId="1" hidden="1">'SO 101 - Stezka pro chodc...'!$C$127:$K$390</definedName>
    <definedName name="_xlnm.Print_Area" localSheetId="1">'SO 101 - Stezka pro chodc...'!$C$4:$J$76,'SO 101 - Stezka pro chodc...'!$C$82:$J$109,'SO 101 - Stezka pro chodc...'!$C$115:$J$390</definedName>
    <definedName name="_xlnm.Print_Titles" localSheetId="1">'SO 101 - Stezka pro chodc...'!$127:$127</definedName>
    <definedName name="_xlnm._FilterDatabase" localSheetId="2" hidden="1">'SO 201 - Armovaný svah'!$C$121:$K$160</definedName>
    <definedName name="_xlnm.Print_Area" localSheetId="2">'SO 201 - Armovaný svah'!$C$4:$J$76,'SO 201 - Armovaný svah'!$C$82:$J$103,'SO 201 - Armovaný svah'!$C$109:$J$160</definedName>
    <definedName name="_xlnm.Print_Titles" localSheetId="2">'SO 201 - Armovaný svah'!$121:$121</definedName>
    <definedName name="_xlnm._FilterDatabase" localSheetId="3" hidden="1">'VON - Vedlejší a ostatní ...'!$C$120:$K$150</definedName>
    <definedName name="_xlnm.Print_Area" localSheetId="3">'VON - Vedlejší a ostatní ...'!$C$4:$J$76,'VON - Vedlejší a ostatní ...'!$C$82:$J$102,'VON - Vedlejší a ostatní ...'!$C$108:$J$150</definedName>
    <definedName name="_xlnm.Print_Titles" localSheetId="3">'VON - Vedlejší a ostatní ...'!$120:$120</definedName>
    <definedName name="_xlnm.Print_Area" localSheetId="4">'Seznam figur'!$C$4:$G$140</definedName>
    <definedName name="_xlnm.Print_Titles" localSheetId="4">'Seznam figur'!$9:$9</definedName>
  </definedNames>
  <calcPr/>
</workbook>
</file>

<file path=xl/calcChain.xml><?xml version="1.0" encoding="utf-8"?>
<calcChain xmlns="http://schemas.openxmlformats.org/spreadsheetml/2006/main">
  <c i="5" l="1" r="D7"/>
  <c i="4" r="J37"/>
  <c r="J36"/>
  <c i="1" r="AY97"/>
  <c i="4" r="J35"/>
  <c i="1" r="AX97"/>
  <c i="4" r="BI145"/>
  <c r="BH145"/>
  <c r="BG145"/>
  <c r="BF145"/>
  <c r="T145"/>
  <c r="R145"/>
  <c r="P145"/>
  <c r="BI140"/>
  <c r="BH140"/>
  <c r="BG140"/>
  <c r="BF140"/>
  <c r="T140"/>
  <c r="R140"/>
  <c r="P140"/>
  <c r="BI138"/>
  <c r="BH138"/>
  <c r="BG138"/>
  <c r="BF138"/>
  <c r="T138"/>
  <c r="R138"/>
  <c r="P138"/>
  <c r="BI137"/>
  <c r="BH137"/>
  <c r="BG137"/>
  <c r="BF137"/>
  <c r="T137"/>
  <c r="R137"/>
  <c r="P137"/>
  <c r="BI135"/>
  <c r="BH135"/>
  <c r="BG135"/>
  <c r="BF135"/>
  <c r="T135"/>
  <c r="R135"/>
  <c r="P135"/>
  <c r="BI134"/>
  <c r="BH134"/>
  <c r="BG134"/>
  <c r="BF134"/>
  <c r="T134"/>
  <c r="R134"/>
  <c r="P134"/>
  <c r="BI133"/>
  <c r="BH133"/>
  <c r="BG133"/>
  <c r="BF133"/>
  <c r="T133"/>
  <c r="R133"/>
  <c r="P133"/>
  <c r="BI132"/>
  <c r="BH132"/>
  <c r="BG132"/>
  <c r="BF132"/>
  <c r="T132"/>
  <c r="R132"/>
  <c r="P132"/>
  <c r="BI131"/>
  <c r="BH131"/>
  <c r="BG131"/>
  <c r="BF131"/>
  <c r="T131"/>
  <c r="R131"/>
  <c r="P131"/>
  <c r="BI130"/>
  <c r="BH130"/>
  <c r="BG130"/>
  <c r="BF130"/>
  <c r="T130"/>
  <c r="R130"/>
  <c r="P130"/>
  <c r="BI128"/>
  <c r="BH128"/>
  <c r="BG128"/>
  <c r="BF128"/>
  <c r="T128"/>
  <c r="R128"/>
  <c r="P128"/>
  <c r="BI127"/>
  <c r="BH127"/>
  <c r="BG127"/>
  <c r="BF127"/>
  <c r="T127"/>
  <c r="R127"/>
  <c r="P127"/>
  <c r="BI126"/>
  <c r="BH126"/>
  <c r="BG126"/>
  <c r="BF126"/>
  <c r="T126"/>
  <c r="R126"/>
  <c r="P126"/>
  <c r="BI125"/>
  <c r="BH125"/>
  <c r="BG125"/>
  <c r="BF125"/>
  <c r="T125"/>
  <c r="R125"/>
  <c r="P125"/>
  <c r="BI124"/>
  <c r="BH124"/>
  <c r="BG124"/>
  <c r="BF124"/>
  <c r="T124"/>
  <c r="R124"/>
  <c r="P124"/>
  <c r="J118"/>
  <c r="J117"/>
  <c r="F117"/>
  <c r="F115"/>
  <c r="E113"/>
  <c r="J92"/>
  <c r="J91"/>
  <c r="F91"/>
  <c r="F89"/>
  <c r="E87"/>
  <c r="J18"/>
  <c r="E18"/>
  <c r="F118"/>
  <c r="J17"/>
  <c r="J12"/>
  <c r="J115"/>
  <c r="E7"/>
  <c r="E111"/>
  <c i="3" r="J37"/>
  <c r="J36"/>
  <c i="1" r="AY96"/>
  <c i="3" r="J35"/>
  <c i="1" r="AX96"/>
  <c i="3" r="BI160"/>
  <c r="BH160"/>
  <c r="BG160"/>
  <c r="BF160"/>
  <c r="T160"/>
  <c r="T159"/>
  <c r="R160"/>
  <c r="R159"/>
  <c r="P160"/>
  <c r="P159"/>
  <c r="BI157"/>
  <c r="BH157"/>
  <c r="BG157"/>
  <c r="BF157"/>
  <c r="T157"/>
  <c r="T156"/>
  <c r="R157"/>
  <c r="R156"/>
  <c r="P157"/>
  <c r="P156"/>
  <c r="BI154"/>
  <c r="BH154"/>
  <c r="BG154"/>
  <c r="BF154"/>
  <c r="T154"/>
  <c r="T153"/>
  <c r="R154"/>
  <c r="R153"/>
  <c r="P154"/>
  <c r="P153"/>
  <c r="BI152"/>
  <c r="BH152"/>
  <c r="BG152"/>
  <c r="BF152"/>
  <c r="T152"/>
  <c r="R152"/>
  <c r="P152"/>
  <c r="BI150"/>
  <c r="BH150"/>
  <c r="BG150"/>
  <c r="BF150"/>
  <c r="T150"/>
  <c r="R150"/>
  <c r="P150"/>
  <c r="BI148"/>
  <c r="BH148"/>
  <c r="BG148"/>
  <c r="BF148"/>
  <c r="T148"/>
  <c r="R148"/>
  <c r="P148"/>
  <c r="BI144"/>
  <c r="BH144"/>
  <c r="BG144"/>
  <c r="BF144"/>
  <c r="T144"/>
  <c r="R144"/>
  <c r="P144"/>
  <c r="BI141"/>
  <c r="BH141"/>
  <c r="BG141"/>
  <c r="BF141"/>
  <c r="T141"/>
  <c r="R141"/>
  <c r="P141"/>
  <c r="BI139"/>
  <c r="BH139"/>
  <c r="BG139"/>
  <c r="BF139"/>
  <c r="T139"/>
  <c r="R139"/>
  <c r="P139"/>
  <c r="BI137"/>
  <c r="BH137"/>
  <c r="BG137"/>
  <c r="BF137"/>
  <c r="T137"/>
  <c r="R137"/>
  <c r="P137"/>
  <c r="BI135"/>
  <c r="BH135"/>
  <c r="BG135"/>
  <c r="BF135"/>
  <c r="T135"/>
  <c r="R135"/>
  <c r="P135"/>
  <c r="BI133"/>
  <c r="BH133"/>
  <c r="BG133"/>
  <c r="BF133"/>
  <c r="T133"/>
  <c r="R133"/>
  <c r="P133"/>
  <c r="BI131"/>
  <c r="BH131"/>
  <c r="BG131"/>
  <c r="BF131"/>
  <c r="T131"/>
  <c r="R131"/>
  <c r="P131"/>
  <c r="BI128"/>
  <c r="BH128"/>
  <c r="BG128"/>
  <c r="BF128"/>
  <c r="T128"/>
  <c r="R128"/>
  <c r="P128"/>
  <c r="BI125"/>
  <c r="BH125"/>
  <c r="BG125"/>
  <c r="BF125"/>
  <c r="T125"/>
  <c r="R125"/>
  <c r="P125"/>
  <c r="J119"/>
  <c r="J118"/>
  <c r="F118"/>
  <c r="F116"/>
  <c r="E114"/>
  <c r="J92"/>
  <c r="J91"/>
  <c r="F91"/>
  <c r="F89"/>
  <c r="E87"/>
  <c r="J18"/>
  <c r="E18"/>
  <c r="F92"/>
  <c r="J17"/>
  <c r="J12"/>
  <c r="J89"/>
  <c r="E7"/>
  <c r="E112"/>
  <c i="2" r="J37"/>
  <c r="J36"/>
  <c i="1" r="AY95"/>
  <c i="2" r="J35"/>
  <c i="1" r="AX95"/>
  <c i="2" r="BI390"/>
  <c r="BH390"/>
  <c r="BG390"/>
  <c r="BF390"/>
  <c r="T390"/>
  <c r="R390"/>
  <c r="P390"/>
  <c r="BI386"/>
  <c r="BH386"/>
  <c r="BG386"/>
  <c r="BF386"/>
  <c r="T386"/>
  <c r="R386"/>
  <c r="P386"/>
  <c r="BI384"/>
  <c r="BH384"/>
  <c r="BG384"/>
  <c r="BF384"/>
  <c r="T384"/>
  <c r="R384"/>
  <c r="P384"/>
  <c r="BI383"/>
  <c r="BH383"/>
  <c r="BG383"/>
  <c r="BF383"/>
  <c r="T383"/>
  <c r="R383"/>
  <c r="P383"/>
  <c r="BI379"/>
  <c r="BH379"/>
  <c r="BG379"/>
  <c r="BF379"/>
  <c r="T379"/>
  <c r="R379"/>
  <c r="P379"/>
  <c r="BI377"/>
  <c r="BH377"/>
  <c r="BG377"/>
  <c r="BF377"/>
  <c r="T377"/>
  <c r="T376"/>
  <c r="R377"/>
  <c r="R376"/>
  <c r="P377"/>
  <c r="P376"/>
  <c r="BI374"/>
  <c r="BH374"/>
  <c r="BG374"/>
  <c r="BF374"/>
  <c r="T374"/>
  <c r="R374"/>
  <c r="P374"/>
  <c r="BI372"/>
  <c r="BH372"/>
  <c r="BG372"/>
  <c r="BF372"/>
  <c r="T372"/>
  <c r="R372"/>
  <c r="P372"/>
  <c r="BI370"/>
  <c r="BH370"/>
  <c r="BG370"/>
  <c r="BF370"/>
  <c r="T370"/>
  <c r="R370"/>
  <c r="P370"/>
  <c r="BI368"/>
  <c r="BH368"/>
  <c r="BG368"/>
  <c r="BF368"/>
  <c r="T368"/>
  <c r="R368"/>
  <c r="P368"/>
  <c r="BI367"/>
  <c r="BH367"/>
  <c r="BG367"/>
  <c r="BF367"/>
  <c r="T367"/>
  <c r="R367"/>
  <c r="P367"/>
  <c r="BI365"/>
  <c r="BH365"/>
  <c r="BG365"/>
  <c r="BF365"/>
  <c r="T365"/>
  <c r="R365"/>
  <c r="P365"/>
  <c r="BI362"/>
  <c r="BH362"/>
  <c r="BG362"/>
  <c r="BF362"/>
  <c r="T362"/>
  <c r="R362"/>
  <c r="P362"/>
  <c r="BI360"/>
  <c r="BH360"/>
  <c r="BG360"/>
  <c r="BF360"/>
  <c r="T360"/>
  <c r="R360"/>
  <c r="P360"/>
  <c r="BI355"/>
  <c r="BH355"/>
  <c r="BG355"/>
  <c r="BF355"/>
  <c r="T355"/>
  <c r="R355"/>
  <c r="P355"/>
  <c r="BI353"/>
  <c r="BH353"/>
  <c r="BG353"/>
  <c r="BF353"/>
  <c r="T353"/>
  <c r="R353"/>
  <c r="P353"/>
  <c r="BI351"/>
  <c r="BH351"/>
  <c r="BG351"/>
  <c r="BF351"/>
  <c r="T351"/>
  <c r="R351"/>
  <c r="P351"/>
  <c r="BI349"/>
  <c r="BH349"/>
  <c r="BG349"/>
  <c r="BF349"/>
  <c r="T349"/>
  <c r="R349"/>
  <c r="P349"/>
  <c r="BI347"/>
  <c r="BH347"/>
  <c r="BG347"/>
  <c r="BF347"/>
  <c r="T347"/>
  <c r="R347"/>
  <c r="P347"/>
  <c r="BI345"/>
  <c r="BH345"/>
  <c r="BG345"/>
  <c r="BF345"/>
  <c r="T345"/>
  <c r="R345"/>
  <c r="P345"/>
  <c r="BI343"/>
  <c r="BH343"/>
  <c r="BG343"/>
  <c r="BF343"/>
  <c r="T343"/>
  <c r="R343"/>
  <c r="P343"/>
  <c r="BI342"/>
  <c r="BH342"/>
  <c r="BG342"/>
  <c r="BF342"/>
  <c r="T342"/>
  <c r="R342"/>
  <c r="P342"/>
  <c r="BI341"/>
  <c r="BH341"/>
  <c r="BG341"/>
  <c r="BF341"/>
  <c r="T341"/>
  <c r="R341"/>
  <c r="P341"/>
  <c r="BI340"/>
  <c r="BH340"/>
  <c r="BG340"/>
  <c r="BF340"/>
  <c r="T340"/>
  <c r="R340"/>
  <c r="P340"/>
  <c r="BI339"/>
  <c r="BH339"/>
  <c r="BG339"/>
  <c r="BF339"/>
  <c r="T339"/>
  <c r="R339"/>
  <c r="P339"/>
  <c r="BI335"/>
  <c r="BH335"/>
  <c r="BG335"/>
  <c r="BF335"/>
  <c r="T335"/>
  <c r="R335"/>
  <c r="P335"/>
  <c r="BI333"/>
  <c r="BH333"/>
  <c r="BG333"/>
  <c r="BF333"/>
  <c r="T333"/>
  <c r="R333"/>
  <c r="P333"/>
  <c r="BI329"/>
  <c r="BH329"/>
  <c r="BG329"/>
  <c r="BF329"/>
  <c r="T329"/>
  <c r="R329"/>
  <c r="P329"/>
  <c r="BI328"/>
  <c r="BH328"/>
  <c r="BG328"/>
  <c r="BF328"/>
  <c r="T328"/>
  <c r="R328"/>
  <c r="P328"/>
  <c r="BI322"/>
  <c r="BH322"/>
  <c r="BG322"/>
  <c r="BF322"/>
  <c r="T322"/>
  <c r="T321"/>
  <c r="R322"/>
  <c r="R321"/>
  <c r="P322"/>
  <c r="P321"/>
  <c r="BI318"/>
  <c r="BH318"/>
  <c r="BG318"/>
  <c r="BF318"/>
  <c r="T318"/>
  <c r="R318"/>
  <c r="P318"/>
  <c r="BI315"/>
  <c r="BH315"/>
  <c r="BG315"/>
  <c r="BF315"/>
  <c r="T315"/>
  <c r="R315"/>
  <c r="P315"/>
  <c r="BI313"/>
  <c r="BH313"/>
  <c r="BG313"/>
  <c r="BF313"/>
  <c r="T313"/>
  <c r="R313"/>
  <c r="P313"/>
  <c r="BI309"/>
  <c r="BH309"/>
  <c r="BG309"/>
  <c r="BF309"/>
  <c r="T309"/>
  <c r="R309"/>
  <c r="P309"/>
  <c r="BI307"/>
  <c r="BH307"/>
  <c r="BG307"/>
  <c r="BF307"/>
  <c r="T307"/>
  <c r="R307"/>
  <c r="P307"/>
  <c r="BI303"/>
  <c r="BH303"/>
  <c r="BG303"/>
  <c r="BF303"/>
  <c r="T303"/>
  <c r="R303"/>
  <c r="P303"/>
  <c r="BI299"/>
  <c r="BH299"/>
  <c r="BG299"/>
  <c r="BF299"/>
  <c r="T299"/>
  <c r="R299"/>
  <c r="P299"/>
  <c r="BI297"/>
  <c r="BH297"/>
  <c r="BG297"/>
  <c r="BF297"/>
  <c r="T297"/>
  <c r="R297"/>
  <c r="P297"/>
  <c r="BI292"/>
  <c r="BH292"/>
  <c r="BG292"/>
  <c r="BF292"/>
  <c r="T292"/>
  <c r="R292"/>
  <c r="P292"/>
  <c r="BI290"/>
  <c r="BH290"/>
  <c r="BG290"/>
  <c r="BF290"/>
  <c r="T290"/>
  <c r="R290"/>
  <c r="P290"/>
  <c r="BI284"/>
  <c r="BH284"/>
  <c r="BG284"/>
  <c r="BF284"/>
  <c r="T284"/>
  <c r="R284"/>
  <c r="P284"/>
  <c r="BI282"/>
  <c r="BH282"/>
  <c r="BG282"/>
  <c r="BF282"/>
  <c r="T282"/>
  <c r="R282"/>
  <c r="P282"/>
  <c r="BI276"/>
  <c r="BH276"/>
  <c r="BG276"/>
  <c r="BF276"/>
  <c r="T276"/>
  <c r="R276"/>
  <c r="P276"/>
  <c r="BI271"/>
  <c r="BH271"/>
  <c r="BG271"/>
  <c r="BF271"/>
  <c r="T271"/>
  <c r="R271"/>
  <c r="P271"/>
  <c r="BI270"/>
  <c r="BH270"/>
  <c r="BG270"/>
  <c r="BF270"/>
  <c r="T270"/>
  <c r="R270"/>
  <c r="P270"/>
  <c r="BI265"/>
  <c r="BH265"/>
  <c r="BG265"/>
  <c r="BF265"/>
  <c r="T265"/>
  <c r="R265"/>
  <c r="P265"/>
  <c r="BI259"/>
  <c r="BH259"/>
  <c r="BG259"/>
  <c r="BF259"/>
  <c r="T259"/>
  <c r="R259"/>
  <c r="P259"/>
  <c r="BI257"/>
  <c r="BH257"/>
  <c r="BG257"/>
  <c r="BF257"/>
  <c r="T257"/>
  <c r="R257"/>
  <c r="P257"/>
  <c r="BI252"/>
  <c r="BH252"/>
  <c r="BG252"/>
  <c r="BF252"/>
  <c r="T252"/>
  <c r="R252"/>
  <c r="P252"/>
  <c r="BI251"/>
  <c r="BH251"/>
  <c r="BG251"/>
  <c r="BF251"/>
  <c r="T251"/>
  <c r="R251"/>
  <c r="P251"/>
  <c r="BI249"/>
  <c r="BH249"/>
  <c r="BG249"/>
  <c r="BF249"/>
  <c r="T249"/>
  <c r="R249"/>
  <c r="P249"/>
  <c r="BI247"/>
  <c r="BH247"/>
  <c r="BG247"/>
  <c r="BF247"/>
  <c r="T247"/>
  <c r="R247"/>
  <c r="P247"/>
  <c r="BI242"/>
  <c r="BH242"/>
  <c r="BG242"/>
  <c r="BF242"/>
  <c r="T242"/>
  <c r="R242"/>
  <c r="P242"/>
  <c r="BI237"/>
  <c r="BH237"/>
  <c r="BG237"/>
  <c r="BF237"/>
  <c r="T237"/>
  <c r="R237"/>
  <c r="P237"/>
  <c r="BI229"/>
  <c r="BH229"/>
  <c r="BG229"/>
  <c r="BF229"/>
  <c r="T229"/>
  <c r="R229"/>
  <c r="P229"/>
  <c r="BI226"/>
  <c r="BH226"/>
  <c r="BG226"/>
  <c r="BF226"/>
  <c r="T226"/>
  <c r="R226"/>
  <c r="P226"/>
  <c r="BI224"/>
  <c r="BH224"/>
  <c r="BG224"/>
  <c r="BF224"/>
  <c r="T224"/>
  <c r="R224"/>
  <c r="P224"/>
  <c r="BI222"/>
  <c r="BH222"/>
  <c r="BG222"/>
  <c r="BF222"/>
  <c r="T222"/>
  <c r="R222"/>
  <c r="P222"/>
  <c r="BI221"/>
  <c r="BH221"/>
  <c r="BG221"/>
  <c r="BF221"/>
  <c r="T221"/>
  <c r="R221"/>
  <c r="P221"/>
  <c r="BI219"/>
  <c r="BH219"/>
  <c r="BG219"/>
  <c r="BF219"/>
  <c r="T219"/>
  <c r="R219"/>
  <c r="P219"/>
  <c r="BI217"/>
  <c r="BH217"/>
  <c r="BG217"/>
  <c r="BF217"/>
  <c r="T217"/>
  <c r="R217"/>
  <c r="P217"/>
  <c r="BI216"/>
  <c r="BH216"/>
  <c r="BG216"/>
  <c r="BF216"/>
  <c r="T216"/>
  <c r="R216"/>
  <c r="P216"/>
  <c r="BI214"/>
  <c r="BH214"/>
  <c r="BG214"/>
  <c r="BF214"/>
  <c r="T214"/>
  <c r="R214"/>
  <c r="P214"/>
  <c r="BI212"/>
  <c r="BH212"/>
  <c r="BG212"/>
  <c r="BF212"/>
  <c r="T212"/>
  <c r="R212"/>
  <c r="P212"/>
  <c r="BI208"/>
  <c r="BH208"/>
  <c r="BG208"/>
  <c r="BF208"/>
  <c r="T208"/>
  <c r="R208"/>
  <c r="P208"/>
  <c r="BI206"/>
  <c r="BH206"/>
  <c r="BG206"/>
  <c r="BF206"/>
  <c r="T206"/>
  <c r="R206"/>
  <c r="P206"/>
  <c r="BI204"/>
  <c r="BH204"/>
  <c r="BG204"/>
  <c r="BF204"/>
  <c r="T204"/>
  <c r="R204"/>
  <c r="P204"/>
  <c r="BI202"/>
  <c r="BH202"/>
  <c r="BG202"/>
  <c r="BF202"/>
  <c r="T202"/>
  <c r="R202"/>
  <c r="P202"/>
  <c r="BI200"/>
  <c r="BH200"/>
  <c r="BG200"/>
  <c r="BF200"/>
  <c r="T200"/>
  <c r="R200"/>
  <c r="P200"/>
  <c r="BI188"/>
  <c r="BH188"/>
  <c r="BG188"/>
  <c r="BF188"/>
  <c r="T188"/>
  <c r="R188"/>
  <c r="P188"/>
  <c r="BI186"/>
  <c r="BH186"/>
  <c r="BG186"/>
  <c r="BF186"/>
  <c r="T186"/>
  <c r="R186"/>
  <c r="P186"/>
  <c r="BI184"/>
  <c r="BH184"/>
  <c r="BG184"/>
  <c r="BF184"/>
  <c r="T184"/>
  <c r="R184"/>
  <c r="P184"/>
  <c r="BI180"/>
  <c r="BH180"/>
  <c r="BG180"/>
  <c r="BF180"/>
  <c r="T180"/>
  <c r="R180"/>
  <c r="P180"/>
  <c r="BI175"/>
  <c r="BH175"/>
  <c r="BG175"/>
  <c r="BF175"/>
  <c r="T175"/>
  <c r="R175"/>
  <c r="P175"/>
  <c r="BI173"/>
  <c r="BH173"/>
  <c r="BG173"/>
  <c r="BF173"/>
  <c r="T173"/>
  <c r="R173"/>
  <c r="P173"/>
  <c r="BI168"/>
  <c r="BH168"/>
  <c r="BG168"/>
  <c r="BF168"/>
  <c r="T168"/>
  <c r="R168"/>
  <c r="P168"/>
  <c r="BI163"/>
  <c r="BH163"/>
  <c r="BG163"/>
  <c r="BF163"/>
  <c r="T163"/>
  <c r="R163"/>
  <c r="P163"/>
  <c r="BI157"/>
  <c r="BH157"/>
  <c r="BG157"/>
  <c r="BF157"/>
  <c r="T157"/>
  <c r="R157"/>
  <c r="P157"/>
  <c r="BI155"/>
  <c r="BH155"/>
  <c r="BG155"/>
  <c r="BF155"/>
  <c r="T155"/>
  <c r="R155"/>
  <c r="P155"/>
  <c r="BI153"/>
  <c r="BH153"/>
  <c r="BG153"/>
  <c r="BF153"/>
  <c r="T153"/>
  <c r="R153"/>
  <c r="P153"/>
  <c r="BI148"/>
  <c r="BH148"/>
  <c r="BG148"/>
  <c r="BF148"/>
  <c r="T148"/>
  <c r="R148"/>
  <c r="P148"/>
  <c r="BI146"/>
  <c r="BH146"/>
  <c r="BG146"/>
  <c r="BF146"/>
  <c r="T146"/>
  <c r="R146"/>
  <c r="P146"/>
  <c r="BI144"/>
  <c r="BH144"/>
  <c r="BG144"/>
  <c r="BF144"/>
  <c r="T144"/>
  <c r="R144"/>
  <c r="P144"/>
  <c r="BI142"/>
  <c r="BH142"/>
  <c r="BG142"/>
  <c r="BF142"/>
  <c r="T142"/>
  <c r="R142"/>
  <c r="P142"/>
  <c r="BI140"/>
  <c r="BH140"/>
  <c r="BG140"/>
  <c r="BF140"/>
  <c r="T140"/>
  <c r="R140"/>
  <c r="P140"/>
  <c r="BI138"/>
  <c r="BH138"/>
  <c r="BG138"/>
  <c r="BF138"/>
  <c r="T138"/>
  <c r="R138"/>
  <c r="P138"/>
  <c r="BI136"/>
  <c r="BH136"/>
  <c r="BG136"/>
  <c r="BF136"/>
  <c r="T136"/>
  <c r="R136"/>
  <c r="P136"/>
  <c r="BI134"/>
  <c r="BH134"/>
  <c r="BG134"/>
  <c r="BF134"/>
  <c r="T134"/>
  <c r="R134"/>
  <c r="P134"/>
  <c r="BI133"/>
  <c r="BH133"/>
  <c r="BG133"/>
  <c r="BF133"/>
  <c r="T133"/>
  <c r="R133"/>
  <c r="P133"/>
  <c r="BI132"/>
  <c r="BH132"/>
  <c r="BG132"/>
  <c r="BF132"/>
  <c r="T132"/>
  <c r="R132"/>
  <c r="P132"/>
  <c r="BI131"/>
  <c r="BH131"/>
  <c r="BG131"/>
  <c r="BF131"/>
  <c r="T131"/>
  <c r="R131"/>
  <c r="P131"/>
  <c r="J125"/>
  <c r="J124"/>
  <c r="F124"/>
  <c r="F122"/>
  <c r="E120"/>
  <c r="J92"/>
  <c r="J91"/>
  <c r="F91"/>
  <c r="F89"/>
  <c r="E87"/>
  <c r="J18"/>
  <c r="E18"/>
  <c r="F125"/>
  <c r="J17"/>
  <c r="J12"/>
  <c r="J89"/>
  <c r="E7"/>
  <c r="E85"/>
  <c i="1" r="L90"/>
  <c r="AM90"/>
  <c r="AM89"/>
  <c r="L89"/>
  <c r="AM87"/>
  <c r="L87"/>
  <c r="L85"/>
  <c r="L84"/>
  <c i="2" r="J390"/>
  <c r="J386"/>
  <c r="BK372"/>
  <c r="J360"/>
  <c r="BK343"/>
  <c r="J339"/>
  <c r="BK329"/>
  <c r="J318"/>
  <c r="J313"/>
  <c r="J307"/>
  <c r="BK297"/>
  <c r="J282"/>
  <c r="BK271"/>
  <c r="BK252"/>
  <c r="J242"/>
  <c r="BK226"/>
  <c r="BK219"/>
  <c r="BK214"/>
  <c r="BK173"/>
  <c r="BK153"/>
  <c r="J146"/>
  <c r="BK138"/>
  <c r="J133"/>
  <c r="BK131"/>
  <c r="J379"/>
  <c r="BK370"/>
  <c r="J362"/>
  <c r="J351"/>
  <c r="BK342"/>
  <c r="BK340"/>
  <c r="BK318"/>
  <c r="BK309"/>
  <c r="J297"/>
  <c r="J276"/>
  <c r="J257"/>
  <c r="BK237"/>
  <c r="BK217"/>
  <c r="J208"/>
  <c r="BK188"/>
  <c r="J175"/>
  <c r="J144"/>
  <c i="1" r="AS94"/>
  <c i="2" r="J340"/>
  <c r="J335"/>
  <c r="BK270"/>
  <c r="J252"/>
  <c r="J247"/>
  <c r="BK216"/>
  <c r="BK200"/>
  <c r="BK163"/>
  <c r="BK144"/>
  <c r="BK134"/>
  <c r="J377"/>
  <c r="BK365"/>
  <c r="BK360"/>
  <c r="J345"/>
  <c r="J329"/>
  <c r="BK292"/>
  <c r="J271"/>
  <c r="BK259"/>
  <c r="J237"/>
  <c r="BK222"/>
  <c r="BK206"/>
  <c r="J184"/>
  <c r="BK168"/>
  <c r="J148"/>
  <c r="J134"/>
  <c i="3" r="J139"/>
  <c r="J160"/>
  <c r="J135"/>
  <c r="J157"/>
  <c r="J141"/>
  <c r="BK128"/>
  <c r="J154"/>
  <c r="BK148"/>
  <c r="J137"/>
  <c i="4" r="BK140"/>
  <c r="J134"/>
  <c r="J135"/>
  <c r="BK130"/>
  <c r="J132"/>
  <c r="J126"/>
  <c r="BK138"/>
  <c r="BK134"/>
  <c r="J127"/>
  <c i="2" r="BK390"/>
  <c r="BK386"/>
  <c r="BK384"/>
  <c r="J365"/>
  <c r="J349"/>
  <c r="J342"/>
  <c r="BK335"/>
  <c r="BK328"/>
  <c r="BK315"/>
  <c r="J309"/>
  <c r="J299"/>
  <c r="J292"/>
  <c r="BK276"/>
  <c r="BK251"/>
  <c r="BK229"/>
  <c r="BK224"/>
  <c r="J216"/>
  <c r="J204"/>
  <c r="BK184"/>
  <c r="J157"/>
  <c r="BK148"/>
  <c r="BK140"/>
  <c r="J136"/>
  <c r="J384"/>
  <c r="J383"/>
  <c r="J372"/>
  <c r="J367"/>
  <c r="J353"/>
  <c r="J347"/>
  <c r="BK322"/>
  <c r="BK313"/>
  <c r="BK299"/>
  <c r="BK282"/>
  <c r="J259"/>
  <c r="BK242"/>
  <c r="J214"/>
  <c r="J202"/>
  <c r="BK186"/>
  <c r="BK155"/>
  <c r="J140"/>
  <c r="BK341"/>
  <c r="BK290"/>
  <c r="BK249"/>
  <c r="J219"/>
  <c r="BK208"/>
  <c r="J188"/>
  <c r="BK157"/>
  <c r="J142"/>
  <c r="BK132"/>
  <c r="BK367"/>
  <c r="BK362"/>
  <c r="BK351"/>
  <c r="BK333"/>
  <c r="J322"/>
  <c r="J284"/>
  <c r="J270"/>
  <c r="J251"/>
  <c r="J226"/>
  <c r="BK221"/>
  <c r="BK204"/>
  <c r="BK175"/>
  <c r="J163"/>
  <c r="BK142"/>
  <c i="3" r="J148"/>
  <c r="J128"/>
  <c r="BK144"/>
  <c r="BK133"/>
  <c r="BK137"/>
  <c r="BK131"/>
  <c r="BK160"/>
  <c r="BK152"/>
  <c r="J144"/>
  <c r="J125"/>
  <c i="4" r="J138"/>
  <c r="BK131"/>
  <c r="J124"/>
  <c r="BK133"/>
  <c r="BK128"/>
  <c r="J145"/>
  <c r="BK132"/>
  <c r="BK126"/>
  <c r="BK124"/>
  <c i="2" r="J132"/>
  <c r="BK374"/>
  <c r="J368"/>
  <c r="BK355"/>
  <c r="BK349"/>
  <c r="J341"/>
  <c r="J333"/>
  <c r="J315"/>
  <c r="J303"/>
  <c r="BK284"/>
  <c r="J265"/>
  <c r="BK247"/>
  <c r="J222"/>
  <c r="J212"/>
  <c r="J206"/>
  <c r="J200"/>
  <c r="BK180"/>
  <c r="J153"/>
  <c r="J131"/>
  <c r="BK383"/>
  <c r="BK379"/>
  <c r="BK377"/>
  <c r="J374"/>
  <c r="BK368"/>
  <c r="BK353"/>
  <c r="BK347"/>
  <c r="BK345"/>
  <c r="BK339"/>
  <c r="BK303"/>
  <c r="BK257"/>
  <c r="J221"/>
  <c r="J217"/>
  <c r="BK202"/>
  <c r="J168"/>
  <c r="BK146"/>
  <c r="J138"/>
  <c r="BK133"/>
  <c r="J370"/>
  <c r="J355"/>
  <c r="J343"/>
  <c r="J328"/>
  <c r="BK307"/>
  <c r="J290"/>
  <c r="BK265"/>
  <c r="J249"/>
  <c r="J229"/>
  <c r="J224"/>
  <c r="BK212"/>
  <c r="J186"/>
  <c r="J180"/>
  <c r="J173"/>
  <c r="J155"/>
  <c r="BK136"/>
  <c i="3" r="J152"/>
  <c r="BK135"/>
  <c r="BK154"/>
  <c r="BK139"/>
  <c r="J131"/>
  <c r="BK150"/>
  <c r="J133"/>
  <c r="BK125"/>
  <c r="BK157"/>
  <c r="J150"/>
  <c r="BK141"/>
  <c i="4" r="BK145"/>
  <c r="BK135"/>
  <c r="J128"/>
  <c r="J125"/>
  <c r="J133"/>
  <c r="J137"/>
  <c r="J130"/>
  <c r="BK127"/>
  <c r="J140"/>
  <c r="BK137"/>
  <c r="J131"/>
  <c r="BK125"/>
  <c i="2" l="1" r="BK130"/>
  <c r="J130"/>
  <c r="J98"/>
  <c r="R130"/>
  <c r="P228"/>
  <c r="BK248"/>
  <c r="J248"/>
  <c r="J100"/>
  <c r="BK258"/>
  <c r="J258"/>
  <c r="J101"/>
  <c r="R258"/>
  <c r="P289"/>
  <c r="BK327"/>
  <c r="J327"/>
  <c r="J104"/>
  <c r="R327"/>
  <c r="R364"/>
  <c r="BK378"/>
  <c r="J378"/>
  <c r="J107"/>
  <c r="R378"/>
  <c r="P385"/>
  <c i="3" r="P124"/>
  <c r="BK143"/>
  <c r="J143"/>
  <c r="J99"/>
  <c r="T143"/>
  <c i="4" r="T123"/>
  <c r="T129"/>
  <c r="R136"/>
  <c r="P139"/>
  <c i="2" r="P130"/>
  <c r="BK228"/>
  <c r="J228"/>
  <c r="J99"/>
  <c r="T228"/>
  <c r="R248"/>
  <c r="T248"/>
  <c r="T258"/>
  <c r="R289"/>
  <c r="T327"/>
  <c r="P364"/>
  <c r="P378"/>
  <c r="BK385"/>
  <c r="J385"/>
  <c r="J108"/>
  <c r="T385"/>
  <c i="3" r="R124"/>
  <c r="P143"/>
  <c i="4" r="P123"/>
  <c r="BK129"/>
  <c r="J129"/>
  <c r="J99"/>
  <c r="R129"/>
  <c r="P136"/>
  <c r="T136"/>
  <c r="T139"/>
  <c i="2" r="T130"/>
  <c r="R228"/>
  <c r="P248"/>
  <c r="P258"/>
  <c r="BK289"/>
  <c r="J289"/>
  <c r="J102"/>
  <c r="T289"/>
  <c r="P327"/>
  <c r="BK364"/>
  <c r="J364"/>
  <c r="J105"/>
  <c r="T364"/>
  <c r="T378"/>
  <c r="R385"/>
  <c i="3" r="BK124"/>
  <c r="J124"/>
  <c r="J98"/>
  <c r="T124"/>
  <c r="T123"/>
  <c r="T122"/>
  <c r="R143"/>
  <c i="4" r="BK123"/>
  <c r="R123"/>
  <c r="P129"/>
  <c r="BK136"/>
  <c r="J136"/>
  <c r="J100"/>
  <c r="BK139"/>
  <c r="J139"/>
  <c r="J101"/>
  <c r="R139"/>
  <c i="2" r="BK321"/>
  <c r="J321"/>
  <c r="J103"/>
  <c r="BK376"/>
  <c r="J376"/>
  <c r="J106"/>
  <c i="3" r="BK153"/>
  <c r="J153"/>
  <c r="J100"/>
  <c r="BK159"/>
  <c r="J159"/>
  <c r="J102"/>
  <c r="BK156"/>
  <c r="J156"/>
  <c r="J101"/>
  <c i="4" r="BE127"/>
  <c r="BE135"/>
  <c r="E85"/>
  <c r="BE124"/>
  <c r="BE130"/>
  <c r="BE134"/>
  <c r="BE140"/>
  <c r="J89"/>
  <c r="BE131"/>
  <c r="BE133"/>
  <c r="BE137"/>
  <c r="BE138"/>
  <c r="BE145"/>
  <c r="F92"/>
  <c r="BE125"/>
  <c r="BE126"/>
  <c r="BE128"/>
  <c r="BE132"/>
  <c i="3" r="BE131"/>
  <c r="BE133"/>
  <c r="BE135"/>
  <c r="BE137"/>
  <c r="J116"/>
  <c r="F119"/>
  <c r="E85"/>
  <c r="BE125"/>
  <c r="BE141"/>
  <c r="BE160"/>
  <c r="BE128"/>
  <c r="BE139"/>
  <c r="BE144"/>
  <c r="BE148"/>
  <c r="BE150"/>
  <c r="BE152"/>
  <c r="BE154"/>
  <c r="BE157"/>
  <c i="2" r="F92"/>
  <c r="J122"/>
  <c r="BE131"/>
  <c r="BE132"/>
  <c r="BE144"/>
  <c r="BE155"/>
  <c r="BE188"/>
  <c r="BE200"/>
  <c r="BE202"/>
  <c r="BE208"/>
  <c r="BE216"/>
  <c r="BE229"/>
  <c r="BE242"/>
  <c r="BE252"/>
  <c r="BE276"/>
  <c r="BE297"/>
  <c r="BE299"/>
  <c r="BE309"/>
  <c r="BE315"/>
  <c r="BE335"/>
  <c r="BE341"/>
  <c r="BE347"/>
  <c r="BE353"/>
  <c r="BE368"/>
  <c r="BE372"/>
  <c r="BE374"/>
  <c r="BE138"/>
  <c r="BE140"/>
  <c r="BE148"/>
  <c r="BE153"/>
  <c r="BE173"/>
  <c r="BE180"/>
  <c r="BE204"/>
  <c r="BE212"/>
  <c r="BE222"/>
  <c r="BE226"/>
  <c r="BE237"/>
  <c r="BE259"/>
  <c r="BE282"/>
  <c r="BE292"/>
  <c r="BE307"/>
  <c r="BE318"/>
  <c r="BE322"/>
  <c r="BE329"/>
  <c r="BE342"/>
  <c r="BE349"/>
  <c r="BE360"/>
  <c r="BE365"/>
  <c r="BE370"/>
  <c r="BE377"/>
  <c r="BE384"/>
  <c r="E118"/>
  <c r="BE133"/>
  <c r="BE134"/>
  <c r="BE136"/>
  <c r="BE146"/>
  <c r="BE168"/>
  <c r="BE214"/>
  <c r="BE217"/>
  <c r="BE219"/>
  <c r="BE224"/>
  <c r="BE249"/>
  <c r="BE251"/>
  <c r="BE270"/>
  <c r="BE271"/>
  <c r="BE290"/>
  <c r="BE303"/>
  <c r="BE328"/>
  <c r="BE343"/>
  <c r="BE142"/>
  <c r="BE157"/>
  <c r="BE163"/>
  <c r="BE175"/>
  <c r="BE184"/>
  <c r="BE186"/>
  <c r="BE206"/>
  <c r="BE221"/>
  <c r="BE247"/>
  <c r="BE257"/>
  <c r="BE265"/>
  <c r="BE284"/>
  <c r="BE313"/>
  <c r="BE333"/>
  <c r="BE339"/>
  <c r="BE340"/>
  <c r="BE345"/>
  <c r="BE351"/>
  <c r="BE355"/>
  <c r="BE362"/>
  <c r="BE367"/>
  <c r="BE379"/>
  <c r="BE383"/>
  <c r="BE386"/>
  <c r="BE390"/>
  <c r="F35"/>
  <c i="1" r="BB95"/>
  <c i="3" r="F35"/>
  <c i="1" r="BB96"/>
  <c i="3" r="F36"/>
  <c i="1" r="BC96"/>
  <c i="4" r="F36"/>
  <c i="1" r="BC97"/>
  <c i="2" r="J34"/>
  <c i="1" r="AW95"/>
  <c i="2" r="F36"/>
  <c i="1" r="BC95"/>
  <c i="2" r="F34"/>
  <c i="1" r="BA95"/>
  <c i="3" r="J34"/>
  <c i="1" r="AW96"/>
  <c i="4" r="J34"/>
  <c i="1" r="AW97"/>
  <c i="4" r="F34"/>
  <c i="1" r="BA97"/>
  <c i="4" r="F37"/>
  <c i="1" r="BD97"/>
  <c i="2" r="F37"/>
  <c i="1" r="BD95"/>
  <c i="3" r="F34"/>
  <c i="1" r="BA96"/>
  <c i="3" r="F37"/>
  <c i="1" r="BD96"/>
  <c i="4" r="F35"/>
  <c i="1" r="BB97"/>
  <c i="4" l="1" r="R122"/>
  <c r="R121"/>
  <c r="P122"/>
  <c r="P121"/>
  <c i="1" r="AU97"/>
  <c i="2" r="T129"/>
  <c r="T128"/>
  <c i="3" r="R123"/>
  <c r="R122"/>
  <c i="2" r="P129"/>
  <c r="P128"/>
  <c i="1" r="AU95"/>
  <c i="3" r="P123"/>
  <c r="P122"/>
  <c i="1" r="AU96"/>
  <c i="2" r="R129"/>
  <c r="R128"/>
  <c i="4" r="BK122"/>
  <c r="J122"/>
  <c r="J97"/>
  <c r="T122"/>
  <c r="T121"/>
  <c r="J123"/>
  <c r="J98"/>
  <c i="2" r="BK129"/>
  <c r="J129"/>
  <c r="J97"/>
  <c i="3" r="BK123"/>
  <c r="J123"/>
  <c r="J97"/>
  <c r="J33"/>
  <c i="1" r="AV96"/>
  <c r="AT96"/>
  <c r="BB94"/>
  <c r="AX94"/>
  <c i="4" r="J33"/>
  <c i="1" r="AV97"/>
  <c r="AT97"/>
  <c r="BD94"/>
  <c r="W33"/>
  <c i="3" r="F33"/>
  <c i="1" r="AZ96"/>
  <c i="4" r="F33"/>
  <c i="1" r="AZ97"/>
  <c r="BC94"/>
  <c r="W32"/>
  <c r="BA94"/>
  <c r="W30"/>
  <c i="2" r="J33"/>
  <c i="1" r="AV95"/>
  <c r="AT95"/>
  <c i="2" r="F33"/>
  <c i="1" r="AZ95"/>
  <c i="2" l="1" r="BK128"/>
  <c r="J128"/>
  <c r="J96"/>
  <c i="4" r="BK121"/>
  <c r="J121"/>
  <c r="J96"/>
  <c i="3" r="BK122"/>
  <c r="J122"/>
  <c i="1" r="AU94"/>
  <c r="AZ94"/>
  <c r="W29"/>
  <c i="3" r="J30"/>
  <c i="1" r="AG96"/>
  <c r="AW94"/>
  <c r="AK30"/>
  <c r="AY94"/>
  <c r="W31"/>
  <c i="3" l="1" r="J39"/>
  <c r="J96"/>
  <c i="1" r="AN96"/>
  <c i="2" r="J30"/>
  <c i="1" r="AG95"/>
  <c r="AN95"/>
  <c i="4" r="J30"/>
  <c i="1" r="AG97"/>
  <c r="AV94"/>
  <c r="AK29"/>
  <c i="2" l="1" r="J39"/>
  <c i="4" r="J39"/>
  <c i="1" r="AN97"/>
  <c r="AG94"/>
  <c r="AK26"/>
  <c r="AT94"/>
  <c l="1" r="AN94"/>
  <c r="AK35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<sst xmlns="http://schemas.openxmlformats.org/spreadsheetml/2006/main">
  <si>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</si>
  <si>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</si>
  <si>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</si>
  <si>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</si>
  <si>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</si>
  <si>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{80fd9013-fd80-4c33-8429-e21916f08636}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</si>
  <si>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</si>
  <si>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</si>
  <si>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</si>
  <si>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</si>
  <si>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</si>
  <si>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</si>
  <si>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</si>
  <si>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</si>
  <si>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4203-111-41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</si>
  <si>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</si>
  <si>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</si>
  <si>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Cyklostezky 2020 - trasa I (Požární nádrž Běchovice – ČOV Újezd nad Lesy)</t>
  </si>
  <si>
    <t>KSO:</t>
  </si>
  <si>
    <t>CC-CZ:</t>
  </si>
  <si>
    <t>Místo:</t>
  </si>
  <si>
    <t>Praha - Běchovice</t>
  </si>
  <si>
    <t>Datum:</t>
  </si>
  <si>
    <t>26. 4. 2022</t>
  </si>
  <si>
    <t>Zadavatel:</t>
  </si>
  <si>
    <t>IČ:</t>
  </si>
  <si>
    <t>Městská část Praha – Běchovice</t>
  </si>
  <si>
    <t>DIČ:</t>
  </si>
  <si>
    <t>Uchazeč:</t>
  </si>
  <si>
    <t>Vyplň údaj</t>
  </si>
  <si>
    <t>Projektant:</t>
  </si>
  <si>
    <t>KONTIGA s.r.o.</t>
  </si>
  <si>
    <t>True</t>
  </si>
  <si>
    <t>Zpracovatel:</t>
  </si>
  <si>
    <t>Ing. Jan Duben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</si>
  <si>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</si>
  <si>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</si>
  <si>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</si>
  <si>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</si>
  <si>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</si>
  <si>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</si>
  <si>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</si>
  <si>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</si>
  <si>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</si>
  <si>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</si>
  <si>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</si>
  <si>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</si>
  <si>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</si>
  <si>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</si>
  <si>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</si>
  <si>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</si>
  <si>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</si>
  <si>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</si>
  <si>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</si>
  <si>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</si>
  <si>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</si>
  <si>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</si>
  <si>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</si>
  <si>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</si>
  <si>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</si>
  <si>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</si>
  <si>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</si>
  <si>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</si>
  <si>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</si>
  <si>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</si>
  <si>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</si>
  <si>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</si>
  <si>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</si>
  <si>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</si>
  <si>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</si>
  <si>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</si>
  <si>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</si>
  <si>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</si>
  <si>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</si>
  <si>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</si>
  <si>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</si>
  <si>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</si>
  <si>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</si>
  <si>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</si>
  <si>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</si>
  <si>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</si>
  <si>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SO 101</t>
  </si>
  <si>
    <t>Stezka pro chodce a cyklisty</t>
  </si>
  <si>
    <t>STA</t>
  </si>
  <si>
    <t>1</t>
  </si>
  <si>
    <t>{82d38d41-b811-4341-9e54-6f6f9725e965}</t>
  </si>
  <si>
    <t>2</t>
  </si>
  <si>
    <t>SO 201</t>
  </si>
  <si>
    <t>Armovaný svah</t>
  </si>
  <si>
    <t>{aa36dd99-82e9-4b89-be5e-ba25787f7e82}</t>
  </si>
  <si>
    <t>VON</t>
  </si>
  <si>
    <t>Vedlejší a ostatní náklady</t>
  </si>
  <si>
    <t>{ba597b9e-92c3-4a5e-b0e2-87ecb92ff0ea}</t>
  </si>
  <si>
    <t>odkop</t>
  </si>
  <si>
    <t>3809,264</t>
  </si>
  <si>
    <t>násyp</t>
  </si>
  <si>
    <t>131</t>
  </si>
  <si>
    <t>KRYCÍ LIST SOUPISU PRACÍ</t>
  </si>
  <si>
    <t>odvoz</t>
  </si>
  <si>
    <t>3921,891</t>
  </si>
  <si>
    <t>stezka</t>
  </si>
  <si>
    <t>4935</t>
  </si>
  <si>
    <t>chodník</t>
  </si>
  <si>
    <t>9</t>
  </si>
  <si>
    <t>ohumus</t>
  </si>
  <si>
    <t>4372</t>
  </si>
  <si>
    <t>Objekt:</t>
  </si>
  <si>
    <t>varpas</t>
  </si>
  <si>
    <t>2,88</t>
  </si>
  <si>
    <t>SO 101 - Stezka pro chodce a cyklisty</t>
  </si>
  <si>
    <t>rýhy</t>
  </si>
  <si>
    <t>14,174</t>
  </si>
  <si>
    <t>rýhy1</t>
  </si>
  <si>
    <t>18,335</t>
  </si>
  <si>
    <t>zásyp</t>
  </si>
  <si>
    <t>23,642</t>
  </si>
  <si>
    <t>odvozZB</t>
  </si>
  <si>
    <t>4,347</t>
  </si>
  <si>
    <t>CISTKOR</t>
  </si>
  <si>
    <t>10,26</t>
  </si>
  <si>
    <t>koryto</t>
  </si>
  <si>
    <t>224,5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</si>
  <si>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</si>
  <si>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</si>
  <si>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</si>
  <si>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</si>
  <si>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</si>
  <si>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</si>
  <si>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</si>
  <si>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</si>
  <si>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</si>
  <si>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</si>
  <si>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5 - Komunikace pozemní</t>
  </si>
  <si>
    <t xml:space="preserve">    8 - Trubní vedení</t>
  </si>
  <si>
    <t xml:space="preserve">    9 - Ostatní konstrukce a práce, bourání</t>
  </si>
  <si>
    <t xml:space="preserve">    997 - Přesun sutě</t>
  </si>
  <si>
    <t xml:space="preserve">    998 - Přesun hmot</t>
  </si>
  <si>
    <t xml:space="preserve">    99M - Mobiliář</t>
  </si>
  <si>
    <t xml:space="preserve">    99O - Nová odpočívadla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</si>
  <si>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</si>
  <si>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</si>
  <si>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</si>
  <si>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</si>
  <si>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</si>
  <si>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</si>
  <si>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</si>
  <si>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</si>
  <si>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</si>
  <si>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</si>
  <si>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</si>
  <si>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</si>
  <si>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</si>
  <si>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</si>
  <si>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</si>
  <si>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</si>
  <si>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</si>
  <si>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</si>
  <si>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112101102</t>
  </si>
  <si>
    <t>Odstranění stromů listnatých průměru kmene přes 300 do 500 mm</t>
  </si>
  <si>
    <t>kus</t>
  </si>
  <si>
    <t>4</t>
  </si>
  <si>
    <t>-1674777292</t>
  </si>
  <si>
    <t>112155221</t>
  </si>
  <si>
    <t>Štěpkování solitérních stromků a větví průměru kmene přes 300 do 500 mm s naložením</t>
  </si>
  <si>
    <t>-1566875656</t>
  </si>
  <si>
    <t>3</t>
  </si>
  <si>
    <t>112251102</t>
  </si>
  <si>
    <t>Odstranění pařezů D přes 300 do 500 mm</t>
  </si>
  <si>
    <t>1044505552</t>
  </si>
  <si>
    <t>113107222</t>
  </si>
  <si>
    <t>Odstranění podkladu z kameniva drceného tl přes 100 do 200 mm strojně pl přes 200 m2</t>
  </si>
  <si>
    <t>m2</t>
  </si>
  <si>
    <t>1763797363</t>
  </si>
  <si>
    <t>VV</t>
  </si>
  <si>
    <t>"odstranění stávající komunikace - dle situace C.3.1-3" 2960</t>
  </si>
  <si>
    <t>5</t>
  </si>
  <si>
    <t>113154112</t>
  </si>
  <si>
    <t>Frézování živičného krytu tl 40 mm pruh š 0,5 m pl do 500 m2 bez překážek v trase</t>
  </si>
  <si>
    <t>876398967</t>
  </si>
  <si>
    <t>"napojení na stávající komunikaci - dle situace C.3.1-3" (9+2,5+7,5)*0,5</t>
  </si>
  <si>
    <t>6</t>
  </si>
  <si>
    <t>113154113</t>
  </si>
  <si>
    <t>Frézování živičného krytu tl 50 mm pruh š 0,5 m pl do 500 m2 bez překážek v trase</t>
  </si>
  <si>
    <t>-2096303637</t>
  </si>
  <si>
    <t>"napojení na stávající komunikaci - dle situace C.3.1-3" (9+2,5+7,5)*0,25</t>
  </si>
  <si>
    <t>7</t>
  </si>
  <si>
    <t>114203102</t>
  </si>
  <si>
    <t>Rozebrání dlažeb z lomového kamene nebo betonových tvárnic na sucho se zalitými spárami</t>
  </si>
  <si>
    <t>m3</t>
  </si>
  <si>
    <t>-1738446249</t>
  </si>
  <si>
    <t>"oprava opevnění břehu potoka PP" 50</t>
  </si>
  <si>
    <t>8</t>
  </si>
  <si>
    <t>115001104</t>
  </si>
  <si>
    <t>Převedení vody potrubím DN přes 250 do 300</t>
  </si>
  <si>
    <t>m</t>
  </si>
  <si>
    <t>-1389771514</t>
  </si>
  <si>
    <t>"oprava opevnění břehu potoka PP" 30</t>
  </si>
  <si>
    <t>115101201</t>
  </si>
  <si>
    <t>Čerpání vody na dopravní výšku do 10 m průměrný přítok do 500 l/min</t>
  </si>
  <si>
    <t>hod</t>
  </si>
  <si>
    <t>-800216035</t>
  </si>
  <si>
    <t>10</t>
  </si>
  <si>
    <t>119001412</t>
  </si>
  <si>
    <t>Dočasné zajištění potrubí betonového, ŽB nebo kameninového DN přes 200 do 500 mm</t>
  </si>
  <si>
    <t>-1821250584</t>
  </si>
  <si>
    <t>"oprava opevnění břehu potoka PP - zajištění a úprava výustí DN 100-500 mm" 2</t>
  </si>
  <si>
    <t>11</t>
  </si>
  <si>
    <t>122151106</t>
  </si>
  <si>
    <t>Odkopávky a prokopávky nezapažené v hornině třídy těžitelnosti I skupiny 1 a 2 objem do 5000 m3 strojně</t>
  </si>
  <si>
    <t>-454079122</t>
  </si>
  <si>
    <t>"odkopávka dle tabulky kubatur" 2858</t>
  </si>
  <si>
    <t>"odpočet odstranění stávající komunikace - dle situace C.3.1-3" -2960*0,18</t>
  </si>
  <si>
    <t>"sanace zemní pláně" (stezka+chodník+varpas)*0,3</t>
  </si>
  <si>
    <t>Součet</t>
  </si>
  <si>
    <t>12</t>
  </si>
  <si>
    <t>124253101</t>
  </si>
  <si>
    <t>Vykopávky pro koryta vodotečí v hornině třídy těžitelnosti I skupiny 3 objem do 1000 m3 strojně</t>
  </si>
  <si>
    <t>1671191305</t>
  </si>
  <si>
    <t>"zpevnění břehu a úprava protilehlého svahu" 224,5</t>
  </si>
  <si>
    <t>13</t>
  </si>
  <si>
    <t>129153101</t>
  </si>
  <si>
    <t>Čištění otevřených koryt vodotečí šíře dna do 5 m hl do 2,5 m v hornině třídy těžitelnosti I skupiny 1 a 2 strojně</t>
  </si>
  <si>
    <t>603989233</t>
  </si>
  <si>
    <t>"úprava profilu koryta v KM 1,332 00" 24*2,85*0,15</t>
  </si>
  <si>
    <t>14</t>
  </si>
  <si>
    <t>132151101</t>
  </si>
  <si>
    <t>Hloubení rýh nezapažených š do 800 mm v hornině třídy těžitelnosti I skupiny 1 a 2 objem do 20 m3 strojně</t>
  </si>
  <si>
    <t>2039363673</t>
  </si>
  <si>
    <t>"základové pasy pro P1" 2*3*0,5*(0,9+0,1)</t>
  </si>
  <si>
    <t>"základové pasy pro P2" 2*3*0,5*(0,9+0,1)</t>
  </si>
  <si>
    <t>"základové pasy pro P3" (4+3)*0,5*(0,9+0,1)</t>
  </si>
  <si>
    <t>"vybourání stávajícího propustku u propustku P1" 12,3*0,4*0,95</t>
  </si>
  <si>
    <t>132151253</t>
  </si>
  <si>
    <t>Hloubení rýh nezapažených š do 2000 mm v hornině třídy těžitelnosti I skupiny 1 a 2 objem do 100 m3 strojně</t>
  </si>
  <si>
    <t>-1595658279</t>
  </si>
  <si>
    <t>"výkop pro propustek P1" 6,3*0,95</t>
  </si>
  <si>
    <t>"výkop pro propustek P2" 5*0,95</t>
  </si>
  <si>
    <t>"výkop pro propustek P3" 8*0,95</t>
  </si>
  <si>
    <t>16</t>
  </si>
  <si>
    <t>139951123</t>
  </si>
  <si>
    <t>Bourání kcí v hloubených vykopávkách ze zdiva ze ŽB nebo předpjatého strojně</t>
  </si>
  <si>
    <t>-631683943</t>
  </si>
  <si>
    <t>"vybourání stávajícího propustku u propustku P1" 13,1*3,14*0,4*0,12+1,25*0,6*0,1</t>
  </si>
  <si>
    <t>"vybourání stávajícího propustku u propustku P2" 10,3*3,14*0,4*0,12</t>
  </si>
  <si>
    <t>"vybourání stávajícího propustku u propustku P3" 6,6*3,14*0,3*0,12</t>
  </si>
  <si>
    <t>17</t>
  </si>
  <si>
    <t>162751117</t>
  </si>
  <si>
    <t>Vodorovné přemístění přes 9 000 do 10000 m výkopku/sypaniny z horniny třídy těžitelnosti I skupiny 1 až 3</t>
  </si>
  <si>
    <t>-472587645</t>
  </si>
  <si>
    <t>odkop+rýhy+rýhy1+cistkor+koryto-násyp-zásyp</t>
  </si>
  <si>
    <t>18</t>
  </si>
  <si>
    <t>162751157</t>
  </si>
  <si>
    <t>Vodorovné přemístění přes 9 000 do 10000 m výkopku/sypaniny z horniny třídy těžitelnosti III skupiny 6 a 7</t>
  </si>
  <si>
    <t>-396922636</t>
  </si>
  <si>
    <t>"odvoz vybouraného stávajícího propustku u propustku P1" 13,1*3,14*0,4*0,12+1,25*0,6*0,1</t>
  </si>
  <si>
    <t>"odvoz vybouraného stávajícího propustku u propustku P2" 10,3*3,14*0,4*0,12</t>
  </si>
  <si>
    <t>"odvoz vybouraného stávajícího propustku u propustku P3" 6,6*3,14*0,3*0,12</t>
  </si>
  <si>
    <t>19</t>
  </si>
  <si>
    <t>171151103</t>
  </si>
  <si>
    <t>Uložení sypaniny z hornin soudržných do násypů zhutněných strojně</t>
  </si>
  <si>
    <t>-1062655100</t>
  </si>
  <si>
    <t>"dosypávky pro novou komunikaci - dle tabulky kubatur" 31</t>
  </si>
  <si>
    <t>"oprava opevnění břehu potoka PP - sanace nátrží, násypy, sjezdy (násyp hutněný)" 100</t>
  </si>
  <si>
    <t>20</t>
  </si>
  <si>
    <t>171201221</t>
  </si>
  <si>
    <t>Poplatek za uložení na skládce (skládkovné) zeminy a kamení kód odpadu 17 05 04</t>
  </si>
  <si>
    <t>t</t>
  </si>
  <si>
    <t>-1393050061</t>
  </si>
  <si>
    <t>odvoz*1,85</t>
  </si>
  <si>
    <t>171251201</t>
  </si>
  <si>
    <t>Uložení sypaniny na skládky nebo meziskládky</t>
  </si>
  <si>
    <t>548546965</t>
  </si>
  <si>
    <t>odvoz+odvozZB</t>
  </si>
  <si>
    <t>22</t>
  </si>
  <si>
    <t>174151101</t>
  </si>
  <si>
    <t>Zásyp jam, šachet rýh nebo kolem objektů sypaninou se zhutněním</t>
  </si>
  <si>
    <t>1589879721</t>
  </si>
  <si>
    <t>"základové pasy pro P1" 2*3*0,2*0,9</t>
  </si>
  <si>
    <t>"základové pasy pro P2" 2*3*0,2*0,9</t>
  </si>
  <si>
    <t>"základové pasy pro P3" (4+3)*0,2*0,9</t>
  </si>
  <si>
    <t>"zásyp propustku P1" 13,5*0,95*0,6-13,5*3,14*0,3*0,3</t>
  </si>
  <si>
    <t>"zásyp propustku P2" 10*0,95*0,6-10*3,14*0,3*0,3</t>
  </si>
  <si>
    <t>"zásyp propustku P3" 9,7*0,95*0,6-9,7*3,14*0,3*0,3</t>
  </si>
  <si>
    <t>"zásyp mimo vozovku P1" (13,5-3,7)*0,95*(0,39-0,1)</t>
  </si>
  <si>
    <t>"zásyp mimo vozovku P2" (10-4)*0,95*(0,39-0,1)</t>
  </si>
  <si>
    <t>"zásyp mimo vozovku P3" (9,7-3,7)*0,95*(0,39-0,1)</t>
  </si>
  <si>
    <t>23</t>
  </si>
  <si>
    <t>181311103</t>
  </si>
  <si>
    <t>Rozprostření ornice tl vrstvy do 200 mm v rovině nebo ve svahu do 1:5 ručně</t>
  </si>
  <si>
    <t>-278487282</t>
  </si>
  <si>
    <t>"ohumusování - dle situace C.3.1-3" 4372</t>
  </si>
  <si>
    <t>24</t>
  </si>
  <si>
    <t>M</t>
  </si>
  <si>
    <t>10364101</t>
  </si>
  <si>
    <t xml:space="preserve">zemina pro terénní úpravy -  ornice</t>
  </si>
  <si>
    <t>1971345538</t>
  </si>
  <si>
    <t>ohumus*0,1*1,85</t>
  </si>
  <si>
    <t>25</t>
  </si>
  <si>
    <t>181451131</t>
  </si>
  <si>
    <t>Založení parkového trávníku výsevem plochy přes 1000 m2 v rovině a ve svahu do 1:5</t>
  </si>
  <si>
    <t>1217880660</t>
  </si>
  <si>
    <t>26</t>
  </si>
  <si>
    <t>00572410</t>
  </si>
  <si>
    <t>osivo směs travní parková</t>
  </si>
  <si>
    <t>kg</t>
  </si>
  <si>
    <t>-1979127013</t>
  </si>
  <si>
    <t>ohumus*30*0,001</t>
  </si>
  <si>
    <t>27</t>
  </si>
  <si>
    <t>181951112</t>
  </si>
  <si>
    <t>Úprava pláně v hornině třídy těžitelnosti I, skupiny 1 až 3 se zhutněním strojně</t>
  </si>
  <si>
    <t>-261875286</t>
  </si>
  <si>
    <t>stezka+chodník+varpas</t>
  </si>
  <si>
    <t>"oprava opevnění břehu potoka PP - úprava dna v zářezech - miskovitý tvar" 150</t>
  </si>
  <si>
    <t>28</t>
  </si>
  <si>
    <t>182151111</t>
  </si>
  <si>
    <t>Svahování v zářezech v hornině třídy těžitelnosti I skupiny 1 až 3 strojně</t>
  </si>
  <si>
    <t>1362855790</t>
  </si>
  <si>
    <t>"zpevnění břehu a úprava protilehlého svahu" 150</t>
  </si>
  <si>
    <t>29</t>
  </si>
  <si>
    <t>184102111</t>
  </si>
  <si>
    <t>Výsadba dřeviny s balem D přes 0,1 do 0,2 m do jamky se zalitím v rovině a svahu do 1:5</t>
  </si>
  <si>
    <t>-1660985662</t>
  </si>
  <si>
    <t>"lípa srdčitá" 60</t>
  </si>
  <si>
    <t>30</t>
  </si>
  <si>
    <t>0265048R</t>
  </si>
  <si>
    <t>lípa srdčitá - stromek průměr 10-12cm, vč. kořenového balu</t>
  </si>
  <si>
    <t>1622789691</t>
  </si>
  <si>
    <t>31</t>
  </si>
  <si>
    <t>184802111</t>
  </si>
  <si>
    <t>Chemické odplevelení před založením kultury nad 20 m2 postřikem na široko v rovině a svahu do 1:5</t>
  </si>
  <si>
    <t>1701852557</t>
  </si>
  <si>
    <t>32</t>
  </si>
  <si>
    <t>184813212</t>
  </si>
  <si>
    <t>Ochranné oplocení kořenové zóny stromu v rovině nebo na svahu do 1:5, výšky do 2000 mm</t>
  </si>
  <si>
    <t>916720503</t>
  </si>
  <si>
    <t>"doplnění protikořenové folie u nové výsadby" 200</t>
  </si>
  <si>
    <t>33</t>
  </si>
  <si>
    <t>184818231</t>
  </si>
  <si>
    <t>Ochrana kmene průměru do 300 mm bedněním výšky do 2 m</t>
  </si>
  <si>
    <t>-1787997828</t>
  </si>
  <si>
    <t>34</t>
  </si>
  <si>
    <t>185804312</t>
  </si>
  <si>
    <t>Zalití rostlin vodou plocha přes 20 m2</t>
  </si>
  <si>
    <t>1419289848</t>
  </si>
  <si>
    <t>ohumus*0,005</t>
  </si>
  <si>
    <t>35</t>
  </si>
  <si>
    <t>185851121</t>
  </si>
  <si>
    <t>Dovoz vody pro zálivku rostlin za vzdálenost do 1000 m</t>
  </si>
  <si>
    <t>124621136</t>
  </si>
  <si>
    <t>36</t>
  </si>
  <si>
    <t>185851129</t>
  </si>
  <si>
    <t>Příplatek k dovozu vody pro zálivku rostlin do 1000 m ZKD 1000 m</t>
  </si>
  <si>
    <t>1596055680</t>
  </si>
  <si>
    <t>ohumus*0,005*5</t>
  </si>
  <si>
    <t>Zakládání</t>
  </si>
  <si>
    <t>37</t>
  </si>
  <si>
    <t>213311141</t>
  </si>
  <si>
    <t>Polštáře zhutněné pod základy ze štěrkopísku tříděného</t>
  </si>
  <si>
    <t>1427293533</t>
  </si>
  <si>
    <t>"základové pasy pro P1" 2*3*0,5*0,1</t>
  </si>
  <si>
    <t>"základové pasy pro P2" 2*3*0,5*0,1</t>
  </si>
  <si>
    <t>"základové pasy pro P3" (4+3)*0,5*0,1</t>
  </si>
  <si>
    <t>"podklad pod rovnaninu P1" (1,85*3+3*3,75+2,5*(0,8+2*1,75))*0,1</t>
  </si>
  <si>
    <t>"podklad pod rovnaninu P2" (1,65*3+(2,5+4,5)*(0,8+2*1,75))*0,1</t>
  </si>
  <si>
    <t>"podklad pod rovnaninu P3" (2,35*3+3*4,15+2,6*(0,8+2*1,75))*0,1</t>
  </si>
  <si>
    <t>38</t>
  </si>
  <si>
    <t>274313811</t>
  </si>
  <si>
    <t>Základové pásy z betonu tř. C 25/30</t>
  </si>
  <si>
    <t>-830115644</t>
  </si>
  <si>
    <t>"základové pasy pro P1" 2*3*0,3*0,9</t>
  </si>
  <si>
    <t>"základové pasy pro P2" 2*3*0,3*0,9</t>
  </si>
  <si>
    <t>"základové pasy pro P3" (4+3)*0,3*0,9</t>
  </si>
  <si>
    <t>39</t>
  </si>
  <si>
    <t>274351121</t>
  </si>
  <si>
    <t>Zřízení bednění základových pasů rovného</t>
  </si>
  <si>
    <t>-2013864474</t>
  </si>
  <si>
    <t>"základové pasy pro P1" 2*3*0,9*2</t>
  </si>
  <si>
    <t>"základové pasy pro P2" 2*3*0,9*2</t>
  </si>
  <si>
    <t>"základové pasy pro P3" (4+3)*0,9*2</t>
  </si>
  <si>
    <t>40</t>
  </si>
  <si>
    <t>274351122</t>
  </si>
  <si>
    <t>Odstranění bednění základových pasů rovného</t>
  </si>
  <si>
    <t>-1413939524</t>
  </si>
  <si>
    <t>Svislé a kompletní konstrukce</t>
  </si>
  <si>
    <t>41</t>
  </si>
  <si>
    <t>321213345</t>
  </si>
  <si>
    <t>Zdivo nadzákladové z lomového kamene vodních staveb obkladní s vyspárováním</t>
  </si>
  <si>
    <t>-1936367502</t>
  </si>
  <si>
    <t>"zpevnění břehu a úprava protilehlého svahu" 63</t>
  </si>
  <si>
    <t>42</t>
  </si>
  <si>
    <t>33437411R</t>
  </si>
  <si>
    <t>Položení rezervní chráničky (pro budoucí využití) Kopoflex 110</t>
  </si>
  <si>
    <t>779638474</t>
  </si>
  <si>
    <t>43</t>
  </si>
  <si>
    <t>34817111R</t>
  </si>
  <si>
    <t>Ochranné ocelové zábradlí výšky 1,3 m žárově zinkované včetně základových konstrukcí</t>
  </si>
  <si>
    <t>-1717448919</t>
  </si>
  <si>
    <t>"propustek P1" 4,5*2</t>
  </si>
  <si>
    <t>"propustek P2" 4,5*2</t>
  </si>
  <si>
    <t>"propustek P3" 4,5</t>
  </si>
  <si>
    <t>44</t>
  </si>
  <si>
    <t>34817112R</t>
  </si>
  <si>
    <t>Ochranné ocelové zábradlí výšky 1,3 m žárově zinkované odnímatelné se svislou výplní včetně základových konstrukcí</t>
  </si>
  <si>
    <t>-854459614</t>
  </si>
  <si>
    <t>Vodorovné konstrukce</t>
  </si>
  <si>
    <t>45</t>
  </si>
  <si>
    <t>451572111</t>
  </si>
  <si>
    <t>Lože pod potrubí otevřený výkop z kameniva drobného těženého</t>
  </si>
  <si>
    <t>-686546444</t>
  </si>
  <si>
    <t>"propustek P1" 13,5*0,95*0,1</t>
  </si>
  <si>
    <t>"propustek P2" 10*0,95*0,1</t>
  </si>
  <si>
    <t>"propustek P3" 9,7*0,95*0,1</t>
  </si>
  <si>
    <t>"oprava opevnění břehu potoka PP" 150*0,15</t>
  </si>
  <si>
    <t>46</t>
  </si>
  <si>
    <t>452111141</t>
  </si>
  <si>
    <t>Osazení betonových pražců otevřený výkop pl nad 75000 mm2</t>
  </si>
  <si>
    <t>-319803279</t>
  </si>
  <si>
    <t>"propustek P1" 6</t>
  </si>
  <si>
    <t>"propustek P2" 5</t>
  </si>
  <si>
    <t>"propustek P3" 5</t>
  </si>
  <si>
    <t>47</t>
  </si>
  <si>
    <t>5921121R</t>
  </si>
  <si>
    <t>práh podkladní pod potrubí propustku dle doporučení výrobce potrubí</t>
  </si>
  <si>
    <t>30176052</t>
  </si>
  <si>
    <t>48</t>
  </si>
  <si>
    <t>452311121</t>
  </si>
  <si>
    <t>Podkladní desky z betonu prostého tř. C 8/10 otevřený výkop</t>
  </si>
  <si>
    <t>1485292886</t>
  </si>
  <si>
    <t>"propustek P1" 13,5*0,95*0,15</t>
  </si>
  <si>
    <t>"propustek P2" 10*0,95*0,15</t>
  </si>
  <si>
    <t>"propustek P3" 9,7*0,95*0,15</t>
  </si>
  <si>
    <t>49</t>
  </si>
  <si>
    <t>463212111</t>
  </si>
  <si>
    <t>Rovnanina z lomového kamene upraveného s vyklínováním spár úlomky kamene</t>
  </si>
  <si>
    <t>-1436775164</t>
  </si>
  <si>
    <t>"podklad pod rovnaninu P1" 1,85*3*0,35</t>
  </si>
  <si>
    <t>"podklad pod rovnaninu P2" (1,65*3+4,5)*0,35</t>
  </si>
  <si>
    <t>"podklad pod rovnaninu P3" 2,35*3*0,35</t>
  </si>
  <si>
    <t>"oprava opevnění břehu potoka PP" 63</t>
  </si>
  <si>
    <t>50</t>
  </si>
  <si>
    <t>465513328</t>
  </si>
  <si>
    <t>Dlažba z lomového kamene na cementovou maltu s vyspárováním tl 300 mm pro hydromeliorace</t>
  </si>
  <si>
    <t>-401568952</t>
  </si>
  <si>
    <t>"zpevnění svahu koryta v KM 1,331 00" 24*1,45</t>
  </si>
  <si>
    <t>51</t>
  </si>
  <si>
    <t>465513428</t>
  </si>
  <si>
    <t>Dlažba z lomového kamene na cementovou maltu s vyspárováním tl 400 mm pro hydromeliorace</t>
  </si>
  <si>
    <t>284140695</t>
  </si>
  <si>
    <t>"P1" 3*3,75+2,5*(0,8+2*1,75)</t>
  </si>
  <si>
    <t>"P2" 4,5*(0,8+2*1,75)</t>
  </si>
  <si>
    <t>"P3" 3*4,15+2,6*(0,8+2*1,75)</t>
  </si>
  <si>
    <t>Komunikace pozemní</t>
  </si>
  <si>
    <t>52</t>
  </si>
  <si>
    <t>564730111</t>
  </si>
  <si>
    <t>Podklad z kameniva hrubého drceného vel. 16-32 mm plochy přes 100 m2 tl 100 mm</t>
  </si>
  <si>
    <t>-2107175464</t>
  </si>
  <si>
    <t>"oprava stávající štěrkové komunikace od objektu SDH Běchovice" 200</t>
  </si>
  <si>
    <t>53</t>
  </si>
  <si>
    <t>564851111</t>
  </si>
  <si>
    <t>Podklad ze štěrkodrtě ŠD plochy přes 100 m2 tl 150 mm</t>
  </si>
  <si>
    <t>-1813552148</t>
  </si>
  <si>
    <t>"společná stezka prop chodce a cyklisty - dle situace C.3.1-3" 4935</t>
  </si>
  <si>
    <t>"chodník - dle situace C.3.1-3" 9</t>
  </si>
  <si>
    <t>"varovný pás - dle situace C.3.1-3" 2,88</t>
  </si>
  <si>
    <t>stezka*2+chodník+varpas</t>
  </si>
  <si>
    <t>54</t>
  </si>
  <si>
    <t>564871116</t>
  </si>
  <si>
    <t>Podklad ze štěrkodrtě ŠD plochy přes 100 m2 tl. 300 mm</t>
  </si>
  <si>
    <t>-530693671</t>
  </si>
  <si>
    <t>"sanace zemní pláně" stezka+chodník+varpas</t>
  </si>
  <si>
    <t>55</t>
  </si>
  <si>
    <t>565135121</t>
  </si>
  <si>
    <t>Asfaltový beton vrstva podkladní ACP 16 (obalované kamenivo OKS) tl 50 mm š přes 3 m</t>
  </si>
  <si>
    <t>-1915323742</t>
  </si>
  <si>
    <t>56</t>
  </si>
  <si>
    <t>573231106</t>
  </si>
  <si>
    <t>Postřik živičný spojovací ze silniční emulze v množství 0,30 kg/m2</t>
  </si>
  <si>
    <t>483048467</t>
  </si>
  <si>
    <t>57</t>
  </si>
  <si>
    <t>573231108</t>
  </si>
  <si>
    <t>Postřik živičný spojovací ze silniční emulze v množství 0,50 kg/m2</t>
  </si>
  <si>
    <t>-1020973449</t>
  </si>
  <si>
    <t>58</t>
  </si>
  <si>
    <t>577134121</t>
  </si>
  <si>
    <t>Asfaltový beton vrstva obrusná ACO 11 (ABS) tř. I tl 40 mm š přes 3 m z nemodifikovaného asfaltu</t>
  </si>
  <si>
    <t>-936412961</t>
  </si>
  <si>
    <t>59</t>
  </si>
  <si>
    <t>596211110</t>
  </si>
  <si>
    <t>Kladení zámkové dlažby komunikací pro pěší ručně tl 60 mm skupiny A pl do 50 m2</t>
  </si>
  <si>
    <t>1932104784</t>
  </si>
  <si>
    <t>chodník+varpas</t>
  </si>
  <si>
    <t>60</t>
  </si>
  <si>
    <t>59245018</t>
  </si>
  <si>
    <t>dlažba tvar obdélník betonová 200x100x60mm přírodní</t>
  </si>
  <si>
    <t>-1826298296</t>
  </si>
  <si>
    <t>9*1,03 'Přepočtené koeficientem množství</t>
  </si>
  <si>
    <t>61</t>
  </si>
  <si>
    <t>59245006</t>
  </si>
  <si>
    <t>dlažba tvar obdélník betonová pro nevidomé 200x100x60mm barevná</t>
  </si>
  <si>
    <t>867918509</t>
  </si>
  <si>
    <t>2,88*1,03 'Přepočtené koeficientem množství</t>
  </si>
  <si>
    <t>Trubní vedení</t>
  </si>
  <si>
    <t>62</t>
  </si>
  <si>
    <t>899623171</t>
  </si>
  <si>
    <t>Obetonování potrubí nebo zdiva stok betonem prostým tř. C 25/30 v otevřeném výkopu</t>
  </si>
  <si>
    <t>-2101927189</t>
  </si>
  <si>
    <t>"propustek P1" 13,5*3,14*0,4*0,2</t>
  </si>
  <si>
    <t>"propustek P2" 10*3,14*0,4*0,2</t>
  </si>
  <si>
    <t>"propustek P3" 9,7*3,14*0,4*0,2</t>
  </si>
  <si>
    <t>Ostatní konstrukce a práce, bourání</t>
  </si>
  <si>
    <t>63</t>
  </si>
  <si>
    <t>914111111</t>
  </si>
  <si>
    <t>Montáž svislé dopravní značky do velikosti 1 m2 objímkami na sloupek nebo konzolu</t>
  </si>
  <si>
    <t>-1908680540</t>
  </si>
  <si>
    <t>64</t>
  </si>
  <si>
    <t>40445619</t>
  </si>
  <si>
    <t>zákazové, příkazové dopravní značky B1-B34, C1-15 500mm</t>
  </si>
  <si>
    <t>-816147006</t>
  </si>
  <si>
    <t>"C9a" 2</t>
  </si>
  <si>
    <t>"C9b" 2</t>
  </si>
  <si>
    <t>65</t>
  </si>
  <si>
    <t>40445600</t>
  </si>
  <si>
    <t>výstražné dopravní značky A1-A30, A33 700mm</t>
  </si>
  <si>
    <t>-706749628</t>
  </si>
  <si>
    <t>"A22" 1</t>
  </si>
  <si>
    <t>66</t>
  </si>
  <si>
    <t>40445650</t>
  </si>
  <si>
    <t>dodatkové tabulky E7, E12, E13 500x300mm</t>
  </si>
  <si>
    <t>1371693234</t>
  </si>
  <si>
    <t>"E12" 1</t>
  </si>
  <si>
    <t>"E13" 1</t>
  </si>
  <si>
    <t>67</t>
  </si>
  <si>
    <t>914511111</t>
  </si>
  <si>
    <t>Montáž sloupku dopravních značek délky do 3,5 m s betonovým základem</t>
  </si>
  <si>
    <t>-1908605363</t>
  </si>
  <si>
    <t>68</t>
  </si>
  <si>
    <t>40445225</t>
  </si>
  <si>
    <t>sloupek pro dopravní značku Zn D 60mm v 3,5m</t>
  </si>
  <si>
    <t>131395706</t>
  </si>
  <si>
    <t>69</t>
  </si>
  <si>
    <t>40445253</t>
  </si>
  <si>
    <t>víčko plastové na sloupek D 60mm</t>
  </si>
  <si>
    <t>2047541629</t>
  </si>
  <si>
    <t>70</t>
  </si>
  <si>
    <t>40445240</t>
  </si>
  <si>
    <t>patka pro sloupek Al D 60mm</t>
  </si>
  <si>
    <t>-1969176892</t>
  </si>
  <si>
    <t>71</t>
  </si>
  <si>
    <t>916131213</t>
  </si>
  <si>
    <t>Osazení silničního obrubníku betonového stojatého s boční opěrou do lože z betonu prostého</t>
  </si>
  <si>
    <t>161847000</t>
  </si>
  <si>
    <t>"napojení na stávající komunikaci" 9</t>
  </si>
  <si>
    <t>72</t>
  </si>
  <si>
    <t>59217031</t>
  </si>
  <si>
    <t>obrubník betonový silniční 1000x150x250mm</t>
  </si>
  <si>
    <t>1640447531</t>
  </si>
  <si>
    <t>9*1,02 'Přepočtené koeficientem množství</t>
  </si>
  <si>
    <t>73</t>
  </si>
  <si>
    <t>916231213</t>
  </si>
  <si>
    <t>Osazení chodníkového obrubníku betonového stojatého s boční opěrou do lože z betonu prostého</t>
  </si>
  <si>
    <t>1393126095</t>
  </si>
  <si>
    <t>1384*2+3+12+1</t>
  </si>
  <si>
    <t>74</t>
  </si>
  <si>
    <t>59217016</t>
  </si>
  <si>
    <t>obrubník betonový chodníkový 1000x80x250mm</t>
  </si>
  <si>
    <t>1532840149</t>
  </si>
  <si>
    <t>2784*1,02 'Přepočtené koeficientem množství</t>
  </si>
  <si>
    <t>75</t>
  </si>
  <si>
    <t>919112233</t>
  </si>
  <si>
    <t>Řezání spár pro vytvoření komůrky š 20 mm hl 40 mm pro těsnící zálivku v živičném krytu</t>
  </si>
  <si>
    <t>-1297756657</t>
  </si>
  <si>
    <t>"napojení na stávající komunikaci - dle situace C.3.1-3" 9+2,5+7,5</t>
  </si>
  <si>
    <t>76</t>
  </si>
  <si>
    <t>919122132</t>
  </si>
  <si>
    <t>Těsnění spár zálivkou za tepla pro komůrky š 20 mm hl 40 mm s těsnicím profilem</t>
  </si>
  <si>
    <t>-2108753513</t>
  </si>
  <si>
    <t>77</t>
  </si>
  <si>
    <t>919521120</t>
  </si>
  <si>
    <t>Zřízení silničního propustku z trub betonových nebo ŽB DN 400</t>
  </si>
  <si>
    <t>110915465</t>
  </si>
  <si>
    <t>"P1" 13,5</t>
  </si>
  <si>
    <t>"P2" 10</t>
  </si>
  <si>
    <t>"P3" 9,7</t>
  </si>
  <si>
    <t>78</t>
  </si>
  <si>
    <t>59222022</t>
  </si>
  <si>
    <t>trouba ŽB hrdlová DN 400</t>
  </si>
  <si>
    <t>1555549391</t>
  </si>
  <si>
    <t>33,2*1,01 'Přepočtené koeficientem množství</t>
  </si>
  <si>
    <t>79</t>
  </si>
  <si>
    <t>938908411</t>
  </si>
  <si>
    <t>Čištění vozovek splachováním vodou</t>
  </si>
  <si>
    <t>1033459679</t>
  </si>
  <si>
    <t>997</t>
  </si>
  <si>
    <t>Přesun sutě</t>
  </si>
  <si>
    <t>80</t>
  </si>
  <si>
    <t>997013602</t>
  </si>
  <si>
    <t>Poplatek za uložení na skládce (skládkovné) stavebního odpadu železobetonového kód odpadu 17 01 01</t>
  </si>
  <si>
    <t>1591400377</t>
  </si>
  <si>
    <t>"vybourané stávající propustky" odvozZB*2,5</t>
  </si>
  <si>
    <t>81</t>
  </si>
  <si>
    <t>997221551</t>
  </si>
  <si>
    <t>Vodorovná doprava suti ze sypkých materiálů do 1 km</t>
  </si>
  <si>
    <t>-1728964142</t>
  </si>
  <si>
    <t>82</t>
  </si>
  <si>
    <t>997221559</t>
  </si>
  <si>
    <t>Příplatek ZKD 1 km u vodorovné dopravy suti ze sypkých materiálů</t>
  </si>
  <si>
    <t>1827834637</t>
  </si>
  <si>
    <t>949,82*9 'Přepočtené koeficientem množství</t>
  </si>
  <si>
    <t>83</t>
  </si>
  <si>
    <t>997221615</t>
  </si>
  <si>
    <t>Poplatek za uložení na skládce (skládkovné) stavebního odpadu betonového kód odpadu 17 01 01</t>
  </si>
  <si>
    <t>-2042729760</t>
  </si>
  <si>
    <t>"odstranění betonového opevnění břehu" 90</t>
  </si>
  <si>
    <t>84</t>
  </si>
  <si>
    <t>997221645</t>
  </si>
  <si>
    <t>Poplatek za uložení na skládce (skládkovné) odpadu asfaltového bez dehtu kód odpadu 17 03 02</t>
  </si>
  <si>
    <t>-471945815</t>
  </si>
  <si>
    <t>"napojení na stávající komunikaci" 0,874+0,546</t>
  </si>
  <si>
    <t>85</t>
  </si>
  <si>
    <t>997221655</t>
  </si>
  <si>
    <t>-610230979</t>
  </si>
  <si>
    <t>"odstranění stávající komunikace" 858,4</t>
  </si>
  <si>
    <t>998</t>
  </si>
  <si>
    <t>Přesun hmot</t>
  </si>
  <si>
    <t>86</t>
  </si>
  <si>
    <t>998225111</t>
  </si>
  <si>
    <t>Přesun hmot pro pozemní komunikace s krytem z kamene, monolitickým betonovým nebo živičným</t>
  </si>
  <si>
    <t>1893693604</t>
  </si>
  <si>
    <t>99M</t>
  </si>
  <si>
    <t>Mobiliář</t>
  </si>
  <si>
    <t>87</t>
  </si>
  <si>
    <t>99M-9-001</t>
  </si>
  <si>
    <t>Cyklistický stojan - pro odstavení kol zavěšením za sedlo - dodávka včetně montáže</t>
  </si>
  <si>
    <t>soubor</t>
  </si>
  <si>
    <t>-1647955920</t>
  </si>
  <si>
    <t>dřevěná konstrukce z tvrdého dřeva (akát nebo dub), šířka 2,5m, výška 1,3m, 2x sloupek z lukatiny a horní břevno z půlkulatiny</t>
  </si>
  <si>
    <t>včetně ochranného napouštěcího nátěru a lazury</t>
  </si>
  <si>
    <t>88</t>
  </si>
  <si>
    <t>99M-9-002</t>
  </si>
  <si>
    <t>Koš na odpadky - typ Běchovice - dodávka včetně montáže</t>
  </si>
  <si>
    <t>767441778</t>
  </si>
  <si>
    <t>89</t>
  </si>
  <si>
    <t>99M-9-003</t>
  </si>
  <si>
    <t>Lavička na sezení - typ Běchovice v antracitové barvě - dodávka včetně montáže</t>
  </si>
  <si>
    <t>-198124177</t>
  </si>
  <si>
    <t>99O</t>
  </si>
  <si>
    <t>Nová odpočívadla</t>
  </si>
  <si>
    <t>90</t>
  </si>
  <si>
    <t>99O-9-001</t>
  </si>
  <si>
    <t xml:space="preserve">Nového odpočívadlo - dřevěná konstrukce z KVH hranolů  se sedlovou střechou, rozměr 3 x 3 m, výška hřebene 2,6m - včetně montáže</t>
  </si>
  <si>
    <t>1033717677</t>
  </si>
  <si>
    <t>včetně montáže</t>
  </si>
  <si>
    <t>včetně úpravy plochy pod odpočívadlem - 4 x 4 m asfaltový povrch + obruby</t>
  </si>
  <si>
    <t>91</t>
  </si>
  <si>
    <t>99O-9-002</t>
  </si>
  <si>
    <t>Přemístění stávajícího dřevěného přístřešku a zpětné osazení na asfaltovou plochu</t>
  </si>
  <si>
    <t>1816067992</t>
  </si>
  <si>
    <t>1454</t>
  </si>
  <si>
    <t>8,28</t>
  </si>
  <si>
    <t>1462,28</t>
  </si>
  <si>
    <t>SO 201 - Armovaný svah</t>
  </si>
  <si>
    <t>-1252434312</t>
  </si>
  <si>
    <t>"odkopávka dle tabulky kubatur" 1454</t>
  </si>
  <si>
    <t>-1710864832</t>
  </si>
  <si>
    <t>"základový pas" 23*0,6*0,6</t>
  </si>
  <si>
    <t>591262398</t>
  </si>
  <si>
    <t>odkop+rýhy</t>
  </si>
  <si>
    <t>171151222</t>
  </si>
  <si>
    <t>Strmý svah ze zemin vyztužených tuhou geomříží pohledová plocha ocelová síť s kamenivem v přes 2 do 4 m</t>
  </si>
  <si>
    <t>-642098623</t>
  </si>
  <si>
    <t>23*2,85</t>
  </si>
  <si>
    <t>171152121</t>
  </si>
  <si>
    <t>Uložení sypaniny z hornin nesoudržných kamenitých do násypů zhutněných silnic a dálnic</t>
  </si>
  <si>
    <t>1118278438</t>
  </si>
  <si>
    <t>"dle tabulky kubatur" 1301</t>
  </si>
  <si>
    <t>58344197</t>
  </si>
  <si>
    <t>štěrkodrť frakce 0/63</t>
  </si>
  <si>
    <t>-1584770669</t>
  </si>
  <si>
    <t>1301*2 'Přepočtené koeficientem množství</t>
  </si>
  <si>
    <t>-1629436264</t>
  </si>
  <si>
    <t>1943907774</t>
  </si>
  <si>
    <t>-841520480</t>
  </si>
  <si>
    <t>"základový pas" 23*0,6*0,1</t>
  </si>
  <si>
    <t>"podklad pod dlažbu z lom kamene" 23*(1,7+1)*0,1</t>
  </si>
  <si>
    <t>-1437881141</t>
  </si>
  <si>
    <t>"základový pas" 23*0,4*0,6</t>
  </si>
  <si>
    <t>-1969280353</t>
  </si>
  <si>
    <t>"základový pas" 23*0,6*2</t>
  </si>
  <si>
    <t>1173121455</t>
  </si>
  <si>
    <t>533500617</t>
  </si>
  <si>
    <t>23*(1,7+0,5)</t>
  </si>
  <si>
    <t>919721101</t>
  </si>
  <si>
    <t>Geomříž pro stabilizaci podkladu tkaná z polyesteru podélná pevnost v tahu přes 15 do 50 kN/m</t>
  </si>
  <si>
    <t>1383389141</t>
  </si>
  <si>
    <t>23*3,5*4</t>
  </si>
  <si>
    <t>282784342</t>
  </si>
  <si>
    <t>VON - Vedlejší a ostatní náklady</t>
  </si>
  <si>
    <t>VRN - Vedlejší rozpočtové náklady</t>
  </si>
  <si>
    <t xml:space="preserve">    VRN1 - Průzkumné, geodetické a projektové práce</t>
  </si>
  <si>
    <t xml:space="preserve">    VRN3 - Zařízení staveniště</t>
  </si>
  <si>
    <t xml:space="preserve">    VRN4 - Inženýrská činnost</t>
  </si>
  <si>
    <t xml:space="preserve">    VRN7 - Provozní vlivy</t>
  </si>
  <si>
    <t>VRN</t>
  </si>
  <si>
    <t>Vedlejší rozpočtové náklady</t>
  </si>
  <si>
    <t>VRN1</t>
  </si>
  <si>
    <t>Průzkumné, geodetické a projektové práce</t>
  </si>
  <si>
    <t>012103001</t>
  </si>
  <si>
    <t>Geodetické práce před výstavbou - vytýčení stavby</t>
  </si>
  <si>
    <t>Kč</t>
  </si>
  <si>
    <t>1024</t>
  </si>
  <si>
    <t>333156997</t>
  </si>
  <si>
    <t>012103002</t>
  </si>
  <si>
    <t>Geodetické práce před výstavbou - vytýčení sítí</t>
  </si>
  <si>
    <t>1879482614</t>
  </si>
  <si>
    <t>012203000</t>
  </si>
  <si>
    <t>Geodetické vytýčení stavby v průběhu výstavby a zaměření skutečného stavu</t>
  </si>
  <si>
    <t>474446863</t>
  </si>
  <si>
    <t>013244000</t>
  </si>
  <si>
    <t>Dokumentace pro provádění stavby</t>
  </si>
  <si>
    <t>-1629779915</t>
  </si>
  <si>
    <t>013254000</t>
  </si>
  <si>
    <t>Dokumentace skutečného provedení stavby - 4x tištěná, 1x na CD</t>
  </si>
  <si>
    <t>380122023</t>
  </si>
  <si>
    <t>VRN3</t>
  </si>
  <si>
    <t>Zařízení staveniště</t>
  </si>
  <si>
    <t>030001000</t>
  </si>
  <si>
    <t>889373520</t>
  </si>
  <si>
    <t>032903000</t>
  </si>
  <si>
    <t>Náklady na provoz a údržbu vybavení staveniště</t>
  </si>
  <si>
    <t>457628991</t>
  </si>
  <si>
    <t>034303000</t>
  </si>
  <si>
    <t xml:space="preserve">Dopravní značení na staveništi - Dopravně inženýrské opatření v průběhu výstavby dle TP66 - osazení dočasného dopr.značení vč.opatření pro zajištění dopravy-zřízení a odstranění, manipulace, pronájmu vč.projektu a zajištění dopr. inženýrského rozhodnutí  </t>
  </si>
  <si>
    <t>-1442255694</t>
  </si>
  <si>
    <t>034403001</t>
  </si>
  <si>
    <t>Pomocné práce zajištění nebo řízení regulaci a ochranu dopravy - úhrnná částka musí obsahovat veškeré nákl. na dočasné úpravy a regulaci dopr.(i pěší) na staveništi a oplocení a ochranu výkopů</t>
  </si>
  <si>
    <t>-949369690</t>
  </si>
  <si>
    <t>034503000</t>
  </si>
  <si>
    <t>Informační tabule na staveništi - označení stavby dle vzoru dodavatele</t>
  </si>
  <si>
    <t>-57925172</t>
  </si>
  <si>
    <t>039103000</t>
  </si>
  <si>
    <t>Rozebrání, bourání a odvoz zařízení staveniště</t>
  </si>
  <si>
    <t>2123309605</t>
  </si>
  <si>
    <t>VRN4</t>
  </si>
  <si>
    <t>Inženýrská činnost</t>
  </si>
  <si>
    <t>041903000</t>
  </si>
  <si>
    <t xml:space="preserve">Dozor jiné osoby - geotechnické posouzení  (3 návštěva stavby)</t>
  </si>
  <si>
    <t>937509192</t>
  </si>
  <si>
    <t>043134000</t>
  </si>
  <si>
    <t>Zkoušky zatěžovací - provedení zatěžovacích statických zkoušek pro ověření únosnosti pláně</t>
  </si>
  <si>
    <t>-1046019230</t>
  </si>
  <si>
    <t>VRN7</t>
  </si>
  <si>
    <t>Provozní vlivy</t>
  </si>
  <si>
    <t>07560300R</t>
  </si>
  <si>
    <t>Přeložka metalického kabelu CETIN</t>
  </si>
  <si>
    <t>870007559</t>
  </si>
  <si>
    <t xml:space="preserve">včetně pískového lože v tl. 200 mm, dodávky kabelu, uložení kabelu do výkopu, ochranné krycí folie, pospojování a zapojení </t>
  </si>
  <si>
    <t>včetně osazení chráničky v místě křížení cyklostezky (chránička Kopoflex DN 90)</t>
  </si>
  <si>
    <t>zemní práce jsou v položce přeložky železničního kabelu - společný výkop</t>
  </si>
  <si>
    <t>363</t>
  </si>
  <si>
    <t>07560301R</t>
  </si>
  <si>
    <t>Přeložka železničního kabelu ŽDK1</t>
  </si>
  <si>
    <t>763580978</t>
  </si>
  <si>
    <t>včetně provedení výkopu (společný s druhou přeložkou) - š. 0,5, min. hl.0,8 a následného zásypu</t>
  </si>
  <si>
    <t>366</t>
  </si>
  <si>
    <t>SEZNAM FIGUR</t>
  </si>
  <si>
    <t>Výměra</t>
  </si>
  <si>
    <t xml:space="preserve"> SO 101</t>
  </si>
  <si>
    <t>Použití figury:</t>
  </si>
  <si>
    <t xml:space="preserve"> SO 201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</si>
</sst>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40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80008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8"/>
      <color rgb="FF000000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b/>
      <sz val="9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9" fillId="0" borderId="0" applyNumberFormat="0" applyFill="0" applyBorder="0" applyAlignment="0" applyProtection="0"/>
  </cellStyleXfs>
  <cellXfs count="301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6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7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8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1" fillId="0" borderId="14" xfId="0" applyFont="1" applyBorder="1" applyAlignment="1" applyProtection="1">
      <alignment horizontal="left" vertical="center"/>
    </xf>
    <xf numFmtId="0" fontId="21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right" vertical="center"/>
    </xf>
    <xf numFmtId="0" fontId="22" fillId="4" borderId="8" xfId="0" applyFont="1" applyFill="1" applyBorder="1" applyAlignment="1" applyProtection="1">
      <alignment horizontal="left" vertical="center"/>
    </xf>
    <xf numFmtId="0" fontId="22" fillId="4" borderId="0" xfId="0" applyFont="1" applyFill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 wrapText="1"/>
    </xf>
    <xf numFmtId="0" fontId="23" fillId="0" borderId="17" xfId="0" applyFont="1" applyBorder="1" applyAlignment="1" applyProtection="1">
      <alignment horizontal="center" vertical="center" wrapText="1"/>
    </xf>
    <xf numFmtId="0" fontId="23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vertical="center"/>
    </xf>
    <xf numFmtId="4" fontId="24" fillId="0" borderId="0" xfId="0" applyNumberFormat="1" applyFont="1" applyAlignment="1" applyProtection="1">
      <alignment horizontal="right" vertical="center"/>
    </xf>
    <xf numFmtId="4" fontId="2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0" fillId="0" borderId="14" xfId="0" applyNumberFormat="1" applyFont="1" applyBorder="1" applyAlignment="1" applyProtection="1">
      <alignment vertical="center"/>
    </xf>
    <xf numFmtId="4" fontId="20" fillId="0" borderId="0" xfId="0" applyNumberFormat="1" applyFont="1" applyBorder="1" applyAlignment="1" applyProtection="1">
      <alignment vertical="center"/>
    </xf>
    <xf numFmtId="166" fontId="20" fillId="0" borderId="0" xfId="0" applyNumberFormat="1" applyFont="1" applyBorder="1" applyAlignment="1" applyProtection="1">
      <alignment vertical="center"/>
    </xf>
    <xf numFmtId="4" fontId="20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7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left" vertical="center" wrapText="1"/>
    </xf>
    <xf numFmtId="0" fontId="28" fillId="0" borderId="0" xfId="0" applyFont="1" applyAlignment="1" applyProtection="1">
      <alignment vertical="center"/>
    </xf>
    <xf numFmtId="4" fontId="28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9" fillId="0" borderId="14" xfId="0" applyNumberFormat="1" applyFont="1" applyBorder="1" applyAlignment="1" applyProtection="1">
      <alignment vertical="center"/>
    </xf>
    <xf numFmtId="4" fontId="29" fillId="0" borderId="0" xfId="0" applyNumberFormat="1" applyFont="1" applyBorder="1" applyAlignment="1" applyProtection="1">
      <alignment vertical="center"/>
    </xf>
    <xf numFmtId="166" fontId="29" fillId="0" borderId="0" xfId="0" applyNumberFormat="1" applyFont="1" applyBorder="1" applyAlignment="1" applyProtection="1">
      <alignment vertical="center"/>
    </xf>
    <xf numFmtId="4" fontId="29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29" fillId="0" borderId="19" xfId="0" applyNumberFormat="1" applyFont="1" applyBorder="1" applyAlignment="1" applyProtection="1">
      <alignment vertical="center"/>
    </xf>
    <xf numFmtId="4" fontId="29" fillId="0" borderId="20" xfId="0" applyNumberFormat="1" applyFont="1" applyBorder="1" applyAlignment="1" applyProtection="1">
      <alignment vertical="center"/>
    </xf>
    <xf numFmtId="166" fontId="29" fillId="0" borderId="20" xfId="0" applyNumberFormat="1" applyFont="1" applyBorder="1" applyAlignment="1" applyProtection="1">
      <alignment vertical="center"/>
    </xf>
    <xf numFmtId="4" fontId="29" fillId="0" borderId="21" xfId="0" applyNumberFormat="1" applyFont="1" applyBorder="1" applyAlignment="1" applyProtection="1">
      <alignment vertical="center"/>
    </xf>
    <xf numFmtId="0" fontId="3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3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2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2" fillId="4" borderId="0" xfId="0" applyFont="1" applyFill="1" applyAlignment="1" applyProtection="1">
      <alignment horizontal="right" vertical="center"/>
    </xf>
    <xf numFmtId="0" fontId="32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2" fillId="4" borderId="16" xfId="0" applyFont="1" applyFill="1" applyBorder="1" applyAlignment="1" applyProtection="1">
      <alignment horizontal="center" vertical="center" wrapText="1"/>
    </xf>
    <xf numFmtId="0" fontId="22" fillId="4" borderId="17" xfId="0" applyFont="1" applyFill="1" applyBorder="1" applyAlignment="1" applyProtection="1">
      <alignment horizontal="center" vertical="center" wrapText="1"/>
    </xf>
    <xf numFmtId="0" fontId="22" fillId="4" borderId="18" xfId="0" applyFont="1" applyFill="1" applyBorder="1" applyAlignment="1" applyProtection="1">
      <alignment horizontal="center" vertical="center" wrapText="1"/>
    </xf>
    <xf numFmtId="0" fontId="22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4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3" fillId="0" borderId="12" xfId="0" applyNumberFormat="1" applyFont="1" applyBorder="1" applyAlignment="1" applyProtection="1"/>
    <xf numFmtId="166" fontId="33" fillId="0" borderId="13" xfId="0" applyNumberFormat="1" applyFont="1" applyBorder="1" applyAlignment="1" applyProtection="1"/>
    <xf numFmtId="4" fontId="34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2" fillId="0" borderId="22" xfId="0" applyFont="1" applyBorder="1" applyAlignment="1" applyProtection="1">
      <alignment horizontal="center" vertical="center"/>
    </xf>
    <xf numFmtId="49" fontId="22" fillId="0" borderId="22" xfId="0" applyNumberFormat="1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167" fontId="22" fillId="0" borderId="22" xfId="0" applyNumberFormat="1" applyFont="1" applyBorder="1" applyAlignment="1" applyProtection="1">
      <alignment vertical="center"/>
    </xf>
    <xf numFmtId="4" fontId="22" fillId="2" borderId="22" xfId="0" applyNumberFormat="1" applyFont="1" applyFill="1" applyBorder="1" applyAlignment="1" applyProtection="1">
      <alignment vertical="center"/>
      <protection locked="0"/>
    </xf>
    <xf numFmtId="4" fontId="22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3" fillId="2" borderId="14" xfId="0" applyFont="1" applyFill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166" fontId="23" fillId="0" borderId="0" xfId="0" applyNumberFormat="1" applyFont="1" applyBorder="1" applyAlignment="1" applyProtection="1">
      <alignment vertical="center"/>
    </xf>
    <xf numFmtId="166" fontId="23" fillId="0" borderId="15" xfId="0" applyNumberFormat="1" applyFont="1" applyBorder="1" applyAlignment="1" applyProtection="1">
      <alignment vertical="center"/>
    </xf>
    <xf numFmtId="0" fontId="22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5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167" fontId="9" fillId="0" borderId="0" xfId="0" applyNumberFormat="1" applyFont="1" applyAlignment="1" applyProtection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36" fillId="0" borderId="22" xfId="0" applyFont="1" applyBorder="1" applyAlignment="1" applyProtection="1">
      <alignment horizontal="center" vertical="center"/>
    </xf>
    <xf numFmtId="49" fontId="36" fillId="0" borderId="22" xfId="0" applyNumberFormat="1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center" vertical="center" wrapText="1"/>
    </xf>
    <xf numFmtId="167" fontId="36" fillId="0" borderId="22" xfId="0" applyNumberFormat="1" applyFont="1" applyBorder="1" applyAlignment="1" applyProtection="1">
      <alignment vertical="center"/>
    </xf>
    <xf numFmtId="4" fontId="36" fillId="2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 applyProtection="1">
      <alignment vertical="center"/>
    </xf>
    <xf numFmtId="0" fontId="37" fillId="0" borderId="22" xfId="0" applyFont="1" applyBorder="1" applyAlignment="1" applyProtection="1">
      <alignment vertical="center"/>
    </xf>
    <xf numFmtId="0" fontId="37" fillId="0" borderId="3" xfId="0" applyFont="1" applyBorder="1" applyAlignment="1">
      <alignment vertical="center"/>
    </xf>
    <xf numFmtId="0" fontId="36" fillId="2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23" fillId="2" borderId="19" xfId="0" applyFont="1" applyFill="1" applyBorder="1" applyAlignment="1" applyProtection="1">
      <alignment horizontal="left" vertical="center"/>
      <protection locked="0"/>
    </xf>
    <xf numFmtId="0" fontId="23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3" fillId="0" borderId="20" xfId="0" applyNumberFormat="1" applyFont="1" applyBorder="1" applyAlignment="1" applyProtection="1">
      <alignment vertical="center"/>
    </xf>
    <xf numFmtId="166" fontId="23" fillId="0" borderId="21" xfId="0" applyNumberFormat="1" applyFont="1" applyBorder="1" applyAlignment="1" applyProtection="1">
      <alignment vertical="center"/>
    </xf>
    <xf numFmtId="0" fontId="9" fillId="0" borderId="19" xfId="0" applyFont="1" applyBorder="1" applyAlignment="1" applyProtection="1">
      <alignment vertical="center"/>
    </xf>
    <xf numFmtId="0" fontId="9" fillId="0" borderId="20" xfId="0" applyFont="1" applyBorder="1" applyAlignment="1" applyProtection="1">
      <alignment vertical="center"/>
    </xf>
    <xf numFmtId="0" fontId="9" fillId="0" borderId="21" xfId="0" applyFont="1" applyBorder="1" applyAlignment="1" applyProtection="1">
      <alignment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 wrapText="1"/>
    </xf>
    <xf numFmtId="0" fontId="22" fillId="4" borderId="17" xfId="0" applyFont="1" applyFill="1" applyBorder="1" applyAlignment="1">
      <alignment horizontal="center" vertical="center" wrapText="1"/>
    </xf>
    <xf numFmtId="0" fontId="22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8" fillId="0" borderId="16" xfId="0" applyFont="1" applyBorder="1" applyAlignment="1">
      <alignment horizontal="left" vertical="center" wrapText="1"/>
    </xf>
    <xf numFmtId="0" fontId="38" fillId="0" borderId="22" xfId="0" applyFont="1" applyBorder="1" applyAlignment="1">
      <alignment horizontal="left" vertical="center" wrapText="1"/>
    </xf>
    <xf numFmtId="0" fontId="38" fillId="0" borderId="22" xfId="0" applyFont="1" applyBorder="1" applyAlignment="1">
      <alignment horizontal="left" vertical="center"/>
    </xf>
    <xf numFmtId="167" fontId="38" fillId="0" borderId="18" xfId="0" applyNumberFormat="1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167" fontId="0" fillId="0" borderId="0" xfId="0" applyNumberFormat="1" applyFont="1" applyAlignment="1">
      <alignment vertical="center"/>
    </xf>
    <xf numFmtId="0" fontId="34" fillId="0" borderId="0" xfId="0" applyFont="1" applyAlignment="1">
      <alignment horizontal="left"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styles" Target="styles.xml" /><Relationship Id="rId7" Type="http://schemas.openxmlformats.org/officeDocument/2006/relationships/theme" Target="theme/theme1.xml" /><Relationship Id="rId8" Type="http://schemas.openxmlformats.org/officeDocument/2006/relationships/calcChain" Target="calcChain.xml" /><Relationship Id="rId9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5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6385" cy="286385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7" t="s">
        <v>6</v>
      </c>
      <c r="BT2" s="17" t="s">
        <v>7</v>
      </c>
    </row>
    <row r="3" s="1" customFormat="1" ht="6.96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="1" customFormat="1" ht="24.96" customHeight="1">
      <c r="B4" s="21"/>
      <c r="C4" s="22"/>
      <c r="D4" s="23" t="s">
        <v>9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0"/>
      <c r="AS4" s="24" t="s">
        <v>10</v>
      </c>
      <c r="BE4" s="25" t="s">
        <v>11</v>
      </c>
      <c r="BS4" s="17" t="s">
        <v>12</v>
      </c>
    </row>
    <row r="5" s="1" customFormat="1" ht="12" customHeight="1">
      <c r="B5" s="21"/>
      <c r="C5" s="22"/>
      <c r="D5" s="26" t="s">
        <v>13</v>
      </c>
      <c r="E5" s="22"/>
      <c r="F5" s="22"/>
      <c r="G5" s="22"/>
      <c r="H5" s="22"/>
      <c r="I5" s="22"/>
      <c r="J5" s="22"/>
      <c r="K5" s="27" t="s">
        <v>14</v>
      </c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0"/>
      <c r="BE5" s="28" t="s">
        <v>15</v>
      </c>
      <c r="BS5" s="17" t="s">
        <v>6</v>
      </c>
    </row>
    <row r="6" s="1" customFormat="1" ht="36.96" customHeight="1">
      <c r="B6" s="21"/>
      <c r="C6" s="22"/>
      <c r="D6" s="29" t="s">
        <v>16</v>
      </c>
      <c r="E6" s="22"/>
      <c r="F6" s="22"/>
      <c r="G6" s="22"/>
      <c r="H6" s="22"/>
      <c r="I6" s="22"/>
      <c r="J6" s="22"/>
      <c r="K6" s="30" t="s">
        <v>17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0"/>
      <c r="BE6" s="31"/>
      <c r="BS6" s="17" t="s">
        <v>6</v>
      </c>
    </row>
    <row r="7" s="1" customFormat="1" ht="12" customHeight="1">
      <c r="B7" s="21"/>
      <c r="C7" s="22"/>
      <c r="D7" s="32" t="s">
        <v>18</v>
      </c>
      <c r="E7" s="22"/>
      <c r="F7" s="22"/>
      <c r="G7" s="22"/>
      <c r="H7" s="22"/>
      <c r="I7" s="22"/>
      <c r="J7" s="22"/>
      <c r="K7" s="27" t="s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32" t="s">
        <v>19</v>
      </c>
      <c r="AL7" s="22"/>
      <c r="AM7" s="22"/>
      <c r="AN7" s="27" t="s">
        <v>1</v>
      </c>
      <c r="AO7" s="22"/>
      <c r="AP7" s="22"/>
      <c r="AQ7" s="22"/>
      <c r="AR7" s="20"/>
      <c r="BE7" s="31"/>
      <c r="BS7" s="17" t="s">
        <v>6</v>
      </c>
    </row>
    <row r="8" s="1" customFormat="1" ht="12" customHeight="1">
      <c r="B8" s="21"/>
      <c r="C8" s="22"/>
      <c r="D8" s="32" t="s">
        <v>20</v>
      </c>
      <c r="E8" s="22"/>
      <c r="F8" s="22"/>
      <c r="G8" s="22"/>
      <c r="H8" s="22"/>
      <c r="I8" s="22"/>
      <c r="J8" s="22"/>
      <c r="K8" s="27" t="s">
        <v>21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32" t="s">
        <v>22</v>
      </c>
      <c r="AL8" s="22"/>
      <c r="AM8" s="22"/>
      <c r="AN8" s="33" t="s">
        <v>23</v>
      </c>
      <c r="AO8" s="22"/>
      <c r="AP8" s="22"/>
      <c r="AQ8" s="22"/>
      <c r="AR8" s="20"/>
      <c r="BE8" s="31"/>
      <c r="BS8" s="17" t="s">
        <v>6</v>
      </c>
    </row>
    <row r="9" s="1" customFormat="1" ht="14.4" customHeight="1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0"/>
      <c r="BE9" s="31"/>
      <c r="BS9" s="17" t="s">
        <v>6</v>
      </c>
    </row>
    <row r="10" s="1" customFormat="1" ht="12" customHeight="1">
      <c r="B10" s="21"/>
      <c r="C10" s="22"/>
      <c r="D10" s="32" t="s">
        <v>24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32" t="s">
        <v>25</v>
      </c>
      <c r="AL10" s="22"/>
      <c r="AM10" s="22"/>
      <c r="AN10" s="27" t="s">
        <v>1</v>
      </c>
      <c r="AO10" s="22"/>
      <c r="AP10" s="22"/>
      <c r="AQ10" s="22"/>
      <c r="AR10" s="20"/>
      <c r="BE10" s="31"/>
      <c r="BS10" s="17" t="s">
        <v>6</v>
      </c>
    </row>
    <row r="11" s="1" customFormat="1" ht="18.48" customHeight="1">
      <c r="B11" s="21"/>
      <c r="C11" s="22"/>
      <c r="D11" s="22"/>
      <c r="E11" s="27" t="s">
        <v>26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32" t="s">
        <v>27</v>
      </c>
      <c r="AL11" s="22"/>
      <c r="AM11" s="22"/>
      <c r="AN11" s="27" t="s">
        <v>1</v>
      </c>
      <c r="AO11" s="22"/>
      <c r="AP11" s="22"/>
      <c r="AQ11" s="22"/>
      <c r="AR11" s="20"/>
      <c r="BE11" s="31"/>
      <c r="BS11" s="17" t="s">
        <v>6</v>
      </c>
    </row>
    <row r="12" s="1" customFormat="1" ht="6.96" customHeight="1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0"/>
      <c r="BE12" s="31"/>
      <c r="BS12" s="17" t="s">
        <v>6</v>
      </c>
    </row>
    <row r="13" s="1" customFormat="1" ht="12" customHeight="1">
      <c r="B13" s="21"/>
      <c r="C13" s="22"/>
      <c r="D13" s="32" t="s">
        <v>28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32" t="s">
        <v>25</v>
      </c>
      <c r="AL13" s="22"/>
      <c r="AM13" s="22"/>
      <c r="AN13" s="34" t="s">
        <v>29</v>
      </c>
      <c r="AO13" s="22"/>
      <c r="AP13" s="22"/>
      <c r="AQ13" s="22"/>
      <c r="AR13" s="20"/>
      <c r="BE13" s="31"/>
      <c r="BS13" s="17" t="s">
        <v>6</v>
      </c>
    </row>
    <row r="14">
      <c r="B14" s="21"/>
      <c r="C14" s="22"/>
      <c r="D14" s="22"/>
      <c r="E14" s="34" t="s">
        <v>29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2" t="s">
        <v>27</v>
      </c>
      <c r="AL14" s="22"/>
      <c r="AM14" s="22"/>
      <c r="AN14" s="34" t="s">
        <v>29</v>
      </c>
      <c r="AO14" s="22"/>
      <c r="AP14" s="22"/>
      <c r="AQ14" s="22"/>
      <c r="AR14" s="20"/>
      <c r="BE14" s="31"/>
      <c r="BS14" s="17" t="s">
        <v>6</v>
      </c>
    </row>
    <row r="15" s="1" customFormat="1" ht="6.96" customHeight="1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0"/>
      <c r="BE15" s="31"/>
      <c r="BS15" s="17" t="s">
        <v>4</v>
      </c>
    </row>
    <row r="16" s="1" customFormat="1" ht="12" customHeight="1">
      <c r="B16" s="21"/>
      <c r="C16" s="22"/>
      <c r="D16" s="32" t="s">
        <v>30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32" t="s">
        <v>25</v>
      </c>
      <c r="AL16" s="22"/>
      <c r="AM16" s="22"/>
      <c r="AN16" s="27" t="s">
        <v>1</v>
      </c>
      <c r="AO16" s="22"/>
      <c r="AP16" s="22"/>
      <c r="AQ16" s="22"/>
      <c r="AR16" s="20"/>
      <c r="BE16" s="31"/>
      <c r="BS16" s="17" t="s">
        <v>4</v>
      </c>
    </row>
    <row r="17" s="1" customFormat="1" ht="18.48" customHeight="1">
      <c r="B17" s="21"/>
      <c r="C17" s="22"/>
      <c r="D17" s="22"/>
      <c r="E17" s="27" t="s">
        <v>31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32" t="s">
        <v>27</v>
      </c>
      <c r="AL17" s="22"/>
      <c r="AM17" s="22"/>
      <c r="AN17" s="27" t="s">
        <v>1</v>
      </c>
      <c r="AO17" s="22"/>
      <c r="AP17" s="22"/>
      <c r="AQ17" s="22"/>
      <c r="AR17" s="20"/>
      <c r="BE17" s="31"/>
      <c r="BS17" s="17" t="s">
        <v>32</v>
      </c>
    </row>
    <row r="18" s="1" customFormat="1" ht="6.96" customHeight="1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0"/>
      <c r="BE18" s="31"/>
      <c r="BS18" s="17" t="s">
        <v>6</v>
      </c>
    </row>
    <row r="19" s="1" customFormat="1" ht="12" customHeight="1">
      <c r="B19" s="21"/>
      <c r="C19" s="22"/>
      <c r="D19" s="32" t="s">
        <v>33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32" t="s">
        <v>25</v>
      </c>
      <c r="AL19" s="22"/>
      <c r="AM19" s="22"/>
      <c r="AN19" s="27" t="s">
        <v>1</v>
      </c>
      <c r="AO19" s="22"/>
      <c r="AP19" s="22"/>
      <c r="AQ19" s="22"/>
      <c r="AR19" s="20"/>
      <c r="BE19" s="31"/>
      <c r="BS19" s="17" t="s">
        <v>6</v>
      </c>
    </row>
    <row r="20" s="1" customFormat="1" ht="18.48" customHeight="1">
      <c r="B20" s="21"/>
      <c r="C20" s="22"/>
      <c r="D20" s="22"/>
      <c r="E20" s="27" t="s">
        <v>34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32" t="s">
        <v>27</v>
      </c>
      <c r="AL20" s="22"/>
      <c r="AM20" s="22"/>
      <c r="AN20" s="27" t="s">
        <v>1</v>
      </c>
      <c r="AO20" s="22"/>
      <c r="AP20" s="22"/>
      <c r="AQ20" s="22"/>
      <c r="AR20" s="20"/>
      <c r="BE20" s="31"/>
      <c r="BS20" s="17" t="s">
        <v>32</v>
      </c>
    </row>
    <row r="21" s="1" customFormat="1" ht="6.96" customHeight="1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0"/>
      <c r="BE21" s="31"/>
    </row>
    <row r="22" s="1" customFormat="1" ht="12" customHeight="1">
      <c r="B22" s="21"/>
      <c r="C22" s="22"/>
      <c r="D22" s="32" t="s">
        <v>35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0"/>
      <c r="BE22" s="31"/>
    </row>
    <row r="23" s="1" customFormat="1" ht="16.5" customHeight="1">
      <c r="B23" s="21"/>
      <c r="C23" s="22"/>
      <c r="D23" s="22"/>
      <c r="E23" s="36" t="s">
        <v>1</v>
      </c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22"/>
      <c r="AP23" s="22"/>
      <c r="AQ23" s="22"/>
      <c r="AR23" s="20"/>
      <c r="BE23" s="31"/>
    </row>
    <row r="24" s="1" customFormat="1" ht="6.96" customHeight="1"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0"/>
      <c r="BE24" s="31"/>
    </row>
    <row r="25" s="1" customFormat="1" ht="6.96" customHeight="1">
      <c r="B25" s="21"/>
      <c r="C25" s="22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22"/>
      <c r="AQ25" s="22"/>
      <c r="AR25" s="20"/>
      <c r="BE25" s="31"/>
    </row>
    <row r="26" s="2" customFormat="1" ht="25.92" customHeight="1">
      <c r="A26" s="38"/>
      <c r="B26" s="39"/>
      <c r="C26" s="40"/>
      <c r="D26" s="41" t="s">
        <v>36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3">
        <f>ROUND(AG94,2)</f>
        <v>0</v>
      </c>
      <c r="AL26" s="42"/>
      <c r="AM26" s="42"/>
      <c r="AN26" s="42"/>
      <c r="AO26" s="42"/>
      <c r="AP26" s="40"/>
      <c r="AQ26" s="40"/>
      <c r="AR26" s="44"/>
      <c r="BE26" s="31"/>
    </row>
    <row r="27" s="2" customFormat="1" ht="6.96" customHeight="1">
      <c r="A27" s="38"/>
      <c r="B27" s="39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  <c r="BE27" s="31"/>
    </row>
    <row r="28" s="2" customFormat="1">
      <c r="A28" s="38"/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5" t="s">
        <v>37</v>
      </c>
      <c r="M28" s="45"/>
      <c r="N28" s="45"/>
      <c r="O28" s="45"/>
      <c r="P28" s="45"/>
      <c r="Q28" s="40"/>
      <c r="R28" s="40"/>
      <c r="S28" s="40"/>
      <c r="T28" s="40"/>
      <c r="U28" s="40"/>
      <c r="V28" s="40"/>
      <c r="W28" s="45" t="s">
        <v>38</v>
      </c>
      <c r="X28" s="45"/>
      <c r="Y28" s="45"/>
      <c r="Z28" s="45"/>
      <c r="AA28" s="45"/>
      <c r="AB28" s="45"/>
      <c r="AC28" s="45"/>
      <c r="AD28" s="45"/>
      <c r="AE28" s="45"/>
      <c r="AF28" s="40"/>
      <c r="AG28" s="40"/>
      <c r="AH28" s="40"/>
      <c r="AI28" s="40"/>
      <c r="AJ28" s="40"/>
      <c r="AK28" s="45" t="s">
        <v>39</v>
      </c>
      <c r="AL28" s="45"/>
      <c r="AM28" s="45"/>
      <c r="AN28" s="45"/>
      <c r="AO28" s="45"/>
      <c r="AP28" s="40"/>
      <c r="AQ28" s="40"/>
      <c r="AR28" s="44"/>
      <c r="BE28" s="31"/>
    </row>
    <row r="29" s="3" customFormat="1" ht="14.4" customHeight="1">
      <c r="A29" s="3"/>
      <c r="B29" s="46"/>
      <c r="C29" s="47"/>
      <c r="D29" s="32" t="s">
        <v>40</v>
      </c>
      <c r="E29" s="47"/>
      <c r="F29" s="32" t="s">
        <v>41</v>
      </c>
      <c r="G29" s="47"/>
      <c r="H29" s="47"/>
      <c r="I29" s="47"/>
      <c r="J29" s="47"/>
      <c r="K29" s="47"/>
      <c r="L29" s="48">
        <v>0.20999999999999999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9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9">
        <f>ROUND(AV94, 2)</f>
        <v>0</v>
      </c>
      <c r="AL29" s="47"/>
      <c r="AM29" s="47"/>
      <c r="AN29" s="47"/>
      <c r="AO29" s="47"/>
      <c r="AP29" s="47"/>
      <c r="AQ29" s="47"/>
      <c r="AR29" s="50"/>
      <c r="BE29" s="51"/>
    </row>
    <row r="30" s="3" customFormat="1" ht="14.4" customHeight="1">
      <c r="A30" s="3"/>
      <c r="B30" s="46"/>
      <c r="C30" s="47"/>
      <c r="D30" s="47"/>
      <c r="E30" s="47"/>
      <c r="F30" s="32" t="s">
        <v>42</v>
      </c>
      <c r="G30" s="47"/>
      <c r="H30" s="47"/>
      <c r="I30" s="47"/>
      <c r="J30" s="47"/>
      <c r="K30" s="47"/>
      <c r="L30" s="48">
        <v>0.14999999999999999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9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9">
        <f>ROUND(AW94, 2)</f>
        <v>0</v>
      </c>
      <c r="AL30" s="47"/>
      <c r="AM30" s="47"/>
      <c r="AN30" s="47"/>
      <c r="AO30" s="47"/>
      <c r="AP30" s="47"/>
      <c r="AQ30" s="47"/>
      <c r="AR30" s="50"/>
      <c r="BE30" s="51"/>
    </row>
    <row r="31" hidden="1" s="3" customFormat="1" ht="14.4" customHeight="1">
      <c r="A31" s="3"/>
      <c r="B31" s="46"/>
      <c r="C31" s="47"/>
      <c r="D31" s="47"/>
      <c r="E31" s="47"/>
      <c r="F31" s="32" t="s">
        <v>43</v>
      </c>
      <c r="G31" s="47"/>
      <c r="H31" s="47"/>
      <c r="I31" s="47"/>
      <c r="J31" s="47"/>
      <c r="K31" s="47"/>
      <c r="L31" s="48">
        <v>0.20999999999999999</v>
      </c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9">
        <f>ROUND(BB94, 2)</f>
        <v>0</v>
      </c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9">
        <v>0</v>
      </c>
      <c r="AL31" s="47"/>
      <c r="AM31" s="47"/>
      <c r="AN31" s="47"/>
      <c r="AO31" s="47"/>
      <c r="AP31" s="47"/>
      <c r="AQ31" s="47"/>
      <c r="AR31" s="50"/>
      <c r="BE31" s="51"/>
    </row>
    <row r="32" hidden="1" s="3" customFormat="1" ht="14.4" customHeight="1">
      <c r="A32" s="3"/>
      <c r="B32" s="46"/>
      <c r="C32" s="47"/>
      <c r="D32" s="47"/>
      <c r="E32" s="47"/>
      <c r="F32" s="32" t="s">
        <v>44</v>
      </c>
      <c r="G32" s="47"/>
      <c r="H32" s="47"/>
      <c r="I32" s="47"/>
      <c r="J32" s="47"/>
      <c r="K32" s="47"/>
      <c r="L32" s="48">
        <v>0.14999999999999999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9">
        <f>ROUND(BC94, 2)</f>
        <v>0</v>
      </c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9">
        <v>0</v>
      </c>
      <c r="AL32" s="47"/>
      <c r="AM32" s="47"/>
      <c r="AN32" s="47"/>
      <c r="AO32" s="47"/>
      <c r="AP32" s="47"/>
      <c r="AQ32" s="47"/>
      <c r="AR32" s="50"/>
      <c r="BE32" s="51"/>
    </row>
    <row r="33" hidden="1" s="3" customFormat="1" ht="14.4" customHeight="1">
      <c r="A33" s="3"/>
      <c r="B33" s="46"/>
      <c r="C33" s="47"/>
      <c r="D33" s="47"/>
      <c r="E33" s="47"/>
      <c r="F33" s="32" t="s">
        <v>45</v>
      </c>
      <c r="G33" s="47"/>
      <c r="H33" s="47"/>
      <c r="I33" s="47"/>
      <c r="J33" s="47"/>
      <c r="K33" s="47"/>
      <c r="L33" s="48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9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9">
        <v>0</v>
      </c>
      <c r="AL33" s="47"/>
      <c r="AM33" s="47"/>
      <c r="AN33" s="47"/>
      <c r="AO33" s="47"/>
      <c r="AP33" s="47"/>
      <c r="AQ33" s="47"/>
      <c r="AR33" s="50"/>
      <c r="BE33" s="51"/>
    </row>
    <row r="34" s="2" customFormat="1" ht="6.96" customHeight="1">
      <c r="A34" s="38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  <c r="BE34" s="31"/>
    </row>
    <row r="35" s="2" customFormat="1" ht="25.92" customHeight="1">
      <c r="A35" s="38"/>
      <c r="B35" s="39"/>
      <c r="C35" s="52"/>
      <c r="D35" s="53" t="s">
        <v>46</v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5" t="s">
        <v>47</v>
      </c>
      <c r="U35" s="54"/>
      <c r="V35" s="54"/>
      <c r="W35" s="54"/>
      <c r="X35" s="56" t="s">
        <v>48</v>
      </c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7">
        <f>SUM(AK26:AK33)</f>
        <v>0</v>
      </c>
      <c r="AL35" s="54"/>
      <c r="AM35" s="54"/>
      <c r="AN35" s="54"/>
      <c r="AO35" s="58"/>
      <c r="AP35" s="52"/>
      <c r="AQ35" s="52"/>
      <c r="AR35" s="44"/>
      <c r="BE35" s="38"/>
    </row>
    <row r="36" s="2" customFormat="1" ht="6.96" customHeight="1">
      <c r="A36" s="38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  <c r="BE36" s="38"/>
    </row>
    <row r="37" s="2" customFormat="1" ht="14.4" customHeight="1">
      <c r="A37" s="38"/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  <c r="BE37" s="38"/>
    </row>
    <row r="38" s="1" customFormat="1" ht="14.4" customHeigh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0"/>
    </row>
    <row r="39" s="1" customFormat="1" ht="14.4" customHeight="1"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0"/>
    </row>
    <row r="40" s="1" customFormat="1" ht="14.4" customHeight="1"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0"/>
    </row>
    <row r="41" s="1" customFormat="1" ht="14.4" customHeight="1"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0"/>
    </row>
    <row r="42" s="1" customFormat="1" ht="14.4" customHeight="1"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0"/>
    </row>
    <row r="43" s="1" customFormat="1" ht="14.4" customHeight="1"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0"/>
    </row>
    <row r="44" s="1" customFormat="1" ht="14.4" customHeight="1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0"/>
    </row>
    <row r="45" s="1" customFormat="1" ht="14.4" customHeight="1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0"/>
    </row>
    <row r="46" s="1" customFormat="1" ht="14.4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0"/>
    </row>
    <row r="47" s="1" customFormat="1" ht="14.4" customHeight="1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0"/>
    </row>
    <row r="48" s="1" customFormat="1" ht="14.4" customHeight="1"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0"/>
    </row>
    <row r="49" s="2" customFormat="1" ht="14.4" customHeight="1">
      <c r="B49" s="59"/>
      <c r="C49" s="60"/>
      <c r="D49" s="61" t="s">
        <v>49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1" t="s">
        <v>50</v>
      </c>
      <c r="AI49" s="62"/>
      <c r="AJ49" s="62"/>
      <c r="AK49" s="62"/>
      <c r="AL49" s="62"/>
      <c r="AM49" s="62"/>
      <c r="AN49" s="62"/>
      <c r="AO49" s="62"/>
      <c r="AP49" s="60"/>
      <c r="AQ49" s="60"/>
      <c r="AR49" s="63"/>
    </row>
    <row r="50"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0"/>
    </row>
    <row r="51"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0"/>
    </row>
    <row r="52"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0"/>
    </row>
    <row r="53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0"/>
    </row>
    <row r="54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0"/>
    </row>
    <row r="55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0"/>
    </row>
    <row r="56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0"/>
    </row>
    <row r="57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0"/>
    </row>
    <row r="58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0"/>
    </row>
    <row r="59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0"/>
    </row>
    <row r="60" s="2" customFormat="1">
      <c r="A60" s="38"/>
      <c r="B60" s="39"/>
      <c r="C60" s="40"/>
      <c r="D60" s="64" t="s">
        <v>51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64" t="s">
        <v>52</v>
      </c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64" t="s">
        <v>51</v>
      </c>
      <c r="AI60" s="42"/>
      <c r="AJ60" s="42"/>
      <c r="AK60" s="42"/>
      <c r="AL60" s="42"/>
      <c r="AM60" s="64" t="s">
        <v>52</v>
      </c>
      <c r="AN60" s="42"/>
      <c r="AO60" s="42"/>
      <c r="AP60" s="40"/>
      <c r="AQ60" s="40"/>
      <c r="AR60" s="44"/>
      <c r="BE60" s="38"/>
    </row>
    <row r="61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0"/>
    </row>
    <row r="62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0"/>
    </row>
    <row r="63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0"/>
    </row>
    <row r="64" s="2" customFormat="1">
      <c r="A64" s="38"/>
      <c r="B64" s="39"/>
      <c r="C64" s="40"/>
      <c r="D64" s="61" t="s">
        <v>53</v>
      </c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1" t="s">
        <v>54</v>
      </c>
      <c r="AI64" s="65"/>
      <c r="AJ64" s="65"/>
      <c r="AK64" s="65"/>
      <c r="AL64" s="65"/>
      <c r="AM64" s="65"/>
      <c r="AN64" s="65"/>
      <c r="AO64" s="65"/>
      <c r="AP64" s="40"/>
      <c r="AQ64" s="40"/>
      <c r="AR64" s="44"/>
      <c r="BE64" s="38"/>
    </row>
    <row r="65">
      <c r="B65" s="21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0"/>
    </row>
    <row r="66"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0"/>
    </row>
    <row r="67">
      <c r="B67" s="21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0"/>
    </row>
    <row r="68"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0"/>
    </row>
    <row r="69"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0"/>
    </row>
    <row r="70"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0"/>
    </row>
    <row r="71"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0"/>
    </row>
    <row r="72"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0"/>
    </row>
    <row r="73"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0"/>
    </row>
    <row r="74"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0"/>
    </row>
    <row r="75" s="2" customFormat="1">
      <c r="A75" s="38"/>
      <c r="B75" s="39"/>
      <c r="C75" s="40"/>
      <c r="D75" s="64" t="s">
        <v>51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64" t="s">
        <v>52</v>
      </c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64" t="s">
        <v>51</v>
      </c>
      <c r="AI75" s="42"/>
      <c r="AJ75" s="42"/>
      <c r="AK75" s="42"/>
      <c r="AL75" s="42"/>
      <c r="AM75" s="64" t="s">
        <v>52</v>
      </c>
      <c r="AN75" s="42"/>
      <c r="AO75" s="42"/>
      <c r="AP75" s="40"/>
      <c r="AQ75" s="40"/>
      <c r="AR75" s="44"/>
      <c r="BE75" s="38"/>
    </row>
    <row r="76" s="2" customFormat="1">
      <c r="A76" s="38"/>
      <c r="B76" s="39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4"/>
      <c r="BE76" s="38"/>
    </row>
    <row r="77" s="2" customFormat="1" ht="6.96" customHeight="1">
      <c r="A77" s="38"/>
      <c r="B77" s="66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44"/>
      <c r="BE77" s="38"/>
    </row>
    <row r="81" s="2" customFormat="1" ht="6.96" customHeight="1">
      <c r="A81" s="38"/>
      <c r="B81" s="68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44"/>
      <c r="BE81" s="38"/>
    </row>
    <row r="82" s="2" customFormat="1" ht="24.96" customHeight="1">
      <c r="A82" s="38"/>
      <c r="B82" s="39"/>
      <c r="C82" s="23" t="s">
        <v>55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4"/>
      <c r="B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4"/>
      <c r="BE83" s="38"/>
    </row>
    <row r="84" s="4" customFormat="1" ht="12" customHeight="1">
      <c r="A84" s="4"/>
      <c r="B84" s="70"/>
      <c r="C84" s="32" t="s">
        <v>13</v>
      </c>
      <c r="D84" s="71"/>
      <c r="E84" s="71"/>
      <c r="F84" s="71"/>
      <c r="G84" s="71"/>
      <c r="H84" s="71"/>
      <c r="I84" s="71"/>
      <c r="J84" s="71"/>
      <c r="K84" s="71"/>
      <c r="L84" s="71" t="str">
        <f>K5</f>
        <v>4203-111-41</v>
      </c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2"/>
      <c r="BE84" s="4"/>
    </row>
    <row r="85" s="5" customFormat="1" ht="36.96" customHeight="1">
      <c r="A85" s="5"/>
      <c r="B85" s="73"/>
      <c r="C85" s="74" t="s">
        <v>16</v>
      </c>
      <c r="D85" s="75"/>
      <c r="E85" s="75"/>
      <c r="F85" s="75"/>
      <c r="G85" s="75"/>
      <c r="H85" s="75"/>
      <c r="I85" s="75"/>
      <c r="J85" s="75"/>
      <c r="K85" s="75"/>
      <c r="L85" s="76" t="str">
        <f>K6</f>
        <v>Cyklostezky 2020 - trasa I (Požární nádrž Běchovice – ČOV Újezd nad Lesy)</v>
      </c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7"/>
      <c r="BE85" s="5"/>
    </row>
    <row r="86" s="2" customFormat="1" ht="6.96" customHeight="1">
      <c r="A86" s="38"/>
      <c r="B86" s="39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4"/>
      <c r="BE86" s="38"/>
    </row>
    <row r="87" s="2" customFormat="1" ht="12" customHeight="1">
      <c r="A87" s="38"/>
      <c r="B87" s="39"/>
      <c r="C87" s="32" t="s">
        <v>20</v>
      </c>
      <c r="D87" s="40"/>
      <c r="E87" s="40"/>
      <c r="F87" s="40"/>
      <c r="G87" s="40"/>
      <c r="H87" s="40"/>
      <c r="I87" s="40"/>
      <c r="J87" s="40"/>
      <c r="K87" s="40"/>
      <c r="L87" s="78" t="str">
        <f>IF(K8="","",K8)</f>
        <v>Praha - Běchovice</v>
      </c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32" t="s">
        <v>22</v>
      </c>
      <c r="AJ87" s="40"/>
      <c r="AK87" s="40"/>
      <c r="AL87" s="40"/>
      <c r="AM87" s="79" t="str">
        <f>IF(AN8= "","",AN8)</f>
        <v>26. 4. 2022</v>
      </c>
      <c r="AN87" s="79"/>
      <c r="AO87" s="40"/>
      <c r="AP87" s="40"/>
      <c r="AQ87" s="40"/>
      <c r="AR87" s="44"/>
      <c r="B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4"/>
      <c r="BE88" s="38"/>
    </row>
    <row r="89" s="2" customFormat="1" ht="15.15" customHeight="1">
      <c r="A89" s="38"/>
      <c r="B89" s="39"/>
      <c r="C89" s="32" t="s">
        <v>24</v>
      </c>
      <c r="D89" s="40"/>
      <c r="E89" s="40"/>
      <c r="F89" s="40"/>
      <c r="G89" s="40"/>
      <c r="H89" s="40"/>
      <c r="I89" s="40"/>
      <c r="J89" s="40"/>
      <c r="K89" s="40"/>
      <c r="L89" s="71" t="str">
        <f>IF(E11= "","",E11)</f>
        <v>Městská část Praha – Běchovice</v>
      </c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32" t="s">
        <v>30</v>
      </c>
      <c r="AJ89" s="40"/>
      <c r="AK89" s="40"/>
      <c r="AL89" s="40"/>
      <c r="AM89" s="80" t="str">
        <f>IF(E17="","",E17)</f>
        <v>KONTIGA s.r.o.</v>
      </c>
      <c r="AN89" s="71"/>
      <c r="AO89" s="71"/>
      <c r="AP89" s="71"/>
      <c r="AQ89" s="40"/>
      <c r="AR89" s="44"/>
      <c r="AS89" s="81" t="s">
        <v>56</v>
      </c>
      <c r="AT89" s="82"/>
      <c r="AU89" s="83"/>
      <c r="AV89" s="83"/>
      <c r="AW89" s="83"/>
      <c r="AX89" s="83"/>
      <c r="AY89" s="83"/>
      <c r="AZ89" s="83"/>
      <c r="BA89" s="83"/>
      <c r="BB89" s="83"/>
      <c r="BC89" s="83"/>
      <c r="BD89" s="84"/>
      <c r="BE89" s="38"/>
    </row>
    <row r="90" s="2" customFormat="1" ht="15.15" customHeight="1">
      <c r="A90" s="38"/>
      <c r="B90" s="39"/>
      <c r="C90" s="32" t="s">
        <v>28</v>
      </c>
      <c r="D90" s="40"/>
      <c r="E90" s="40"/>
      <c r="F90" s="40"/>
      <c r="G90" s="40"/>
      <c r="H90" s="40"/>
      <c r="I90" s="40"/>
      <c r="J90" s="40"/>
      <c r="K90" s="40"/>
      <c r="L90" s="71" t="str">
        <f>IF(E14= "Vyplň údaj","",E14)</f>
        <v/>
      </c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32" t="s">
        <v>33</v>
      </c>
      <c r="AJ90" s="40"/>
      <c r="AK90" s="40"/>
      <c r="AL90" s="40"/>
      <c r="AM90" s="80" t="str">
        <f>IF(E20="","",E20)</f>
        <v>Ing. Jan Duben</v>
      </c>
      <c r="AN90" s="71"/>
      <c r="AO90" s="71"/>
      <c r="AP90" s="71"/>
      <c r="AQ90" s="40"/>
      <c r="AR90" s="44"/>
      <c r="AS90" s="85"/>
      <c r="AT90" s="86"/>
      <c r="AU90" s="87"/>
      <c r="AV90" s="87"/>
      <c r="AW90" s="87"/>
      <c r="AX90" s="87"/>
      <c r="AY90" s="87"/>
      <c r="AZ90" s="87"/>
      <c r="BA90" s="87"/>
      <c r="BB90" s="87"/>
      <c r="BC90" s="87"/>
      <c r="BD90" s="88"/>
      <c r="BE90" s="38"/>
    </row>
    <row r="91" s="2" customFormat="1" ht="10.8" customHeight="1">
      <c r="A91" s="38"/>
      <c r="B91" s="39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4"/>
      <c r="AS91" s="89"/>
      <c r="AT91" s="90"/>
      <c r="AU91" s="91"/>
      <c r="AV91" s="91"/>
      <c r="AW91" s="91"/>
      <c r="AX91" s="91"/>
      <c r="AY91" s="91"/>
      <c r="AZ91" s="91"/>
      <c r="BA91" s="91"/>
      <c r="BB91" s="91"/>
      <c r="BC91" s="91"/>
      <c r="BD91" s="92"/>
      <c r="BE91" s="38"/>
    </row>
    <row r="92" s="2" customFormat="1" ht="29.28" customHeight="1">
      <c r="A92" s="38"/>
      <c r="B92" s="39"/>
      <c r="C92" s="93" t="s">
        <v>57</v>
      </c>
      <c r="D92" s="94"/>
      <c r="E92" s="94"/>
      <c r="F92" s="94"/>
      <c r="G92" s="94"/>
      <c r="H92" s="95"/>
      <c r="I92" s="96" t="s">
        <v>58</v>
      </c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94"/>
      <c r="AE92" s="94"/>
      <c r="AF92" s="94"/>
      <c r="AG92" s="97" t="s">
        <v>59</v>
      </c>
      <c r="AH92" s="94"/>
      <c r="AI92" s="94"/>
      <c r="AJ92" s="94"/>
      <c r="AK92" s="94"/>
      <c r="AL92" s="94"/>
      <c r="AM92" s="94"/>
      <c r="AN92" s="96" t="s">
        <v>60</v>
      </c>
      <c r="AO92" s="94"/>
      <c r="AP92" s="98"/>
      <c r="AQ92" s="99" t="s">
        <v>61</v>
      </c>
      <c r="AR92" s="44"/>
      <c r="AS92" s="100" t="s">
        <v>62</v>
      </c>
      <c r="AT92" s="101" t="s">
        <v>63</v>
      </c>
      <c r="AU92" s="101" t="s">
        <v>64</v>
      </c>
      <c r="AV92" s="101" t="s">
        <v>65</v>
      </c>
      <c r="AW92" s="101" t="s">
        <v>66</v>
      </c>
      <c r="AX92" s="101" t="s">
        <v>67</v>
      </c>
      <c r="AY92" s="101" t="s">
        <v>68</v>
      </c>
      <c r="AZ92" s="101" t="s">
        <v>69</v>
      </c>
      <c r="BA92" s="101" t="s">
        <v>70</v>
      </c>
      <c r="BB92" s="101" t="s">
        <v>71</v>
      </c>
      <c r="BC92" s="101" t="s">
        <v>72</v>
      </c>
      <c r="BD92" s="102" t="s">
        <v>73</v>
      </c>
      <c r="BE92" s="38"/>
    </row>
    <row r="93" s="2" customFormat="1" ht="10.8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4"/>
      <c r="AS93" s="103"/>
      <c r="AT93" s="104"/>
      <c r="AU93" s="104"/>
      <c r="AV93" s="104"/>
      <c r="AW93" s="104"/>
      <c r="AX93" s="104"/>
      <c r="AY93" s="104"/>
      <c r="AZ93" s="104"/>
      <c r="BA93" s="104"/>
      <c r="BB93" s="104"/>
      <c r="BC93" s="104"/>
      <c r="BD93" s="105"/>
      <c r="BE93" s="38"/>
    </row>
    <row r="94" s="6" customFormat="1" ht="32.4" customHeight="1">
      <c r="A94" s="6"/>
      <c r="B94" s="106"/>
      <c r="C94" s="107" t="s">
        <v>74</v>
      </c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9">
        <f>ROUND(SUM(AG95:AG97),2)</f>
        <v>0</v>
      </c>
      <c r="AH94" s="109"/>
      <c r="AI94" s="109"/>
      <c r="AJ94" s="109"/>
      <c r="AK94" s="109"/>
      <c r="AL94" s="109"/>
      <c r="AM94" s="109"/>
      <c r="AN94" s="110">
        <f>SUM(AG94,AT94)</f>
        <v>0</v>
      </c>
      <c r="AO94" s="110"/>
      <c r="AP94" s="110"/>
      <c r="AQ94" s="111" t="s">
        <v>1</v>
      </c>
      <c r="AR94" s="112"/>
      <c r="AS94" s="113">
        <f>ROUND(SUM(AS95:AS97),2)</f>
        <v>0</v>
      </c>
      <c r="AT94" s="114">
        <f>ROUND(SUM(AV94:AW94),2)</f>
        <v>0</v>
      </c>
      <c r="AU94" s="115">
        <f>ROUND(SUM(AU95:AU97),5)</f>
        <v>0</v>
      </c>
      <c r="AV94" s="114">
        <f>ROUND(AZ94*L29,2)</f>
        <v>0</v>
      </c>
      <c r="AW94" s="114">
        <f>ROUND(BA94*L30,2)</f>
        <v>0</v>
      </c>
      <c r="AX94" s="114">
        <f>ROUND(BB94*L29,2)</f>
        <v>0</v>
      </c>
      <c r="AY94" s="114">
        <f>ROUND(BC94*L30,2)</f>
        <v>0</v>
      </c>
      <c r="AZ94" s="114">
        <f>ROUND(SUM(AZ95:AZ97),2)</f>
        <v>0</v>
      </c>
      <c r="BA94" s="114">
        <f>ROUND(SUM(BA95:BA97),2)</f>
        <v>0</v>
      </c>
      <c r="BB94" s="114">
        <f>ROUND(SUM(BB95:BB97),2)</f>
        <v>0</v>
      </c>
      <c r="BC94" s="114">
        <f>ROUND(SUM(BC95:BC97),2)</f>
        <v>0</v>
      </c>
      <c r="BD94" s="116">
        <f>ROUND(SUM(BD95:BD97),2)</f>
        <v>0</v>
      </c>
      <c r="BE94" s="6"/>
      <c r="BS94" s="117" t="s">
        <v>75</v>
      </c>
      <c r="BT94" s="117" t="s">
        <v>76</v>
      </c>
      <c r="BU94" s="118" t="s">
        <v>77</v>
      </c>
      <c r="BV94" s="117" t="s">
        <v>78</v>
      </c>
      <c r="BW94" s="117" t="s">
        <v>5</v>
      </c>
      <c r="BX94" s="117" t="s">
        <v>79</v>
      </c>
      <c r="CL94" s="117" t="s">
        <v>1</v>
      </c>
    </row>
    <row r="95" s="7" customFormat="1" ht="16.5" customHeight="1">
      <c r="A95" s="119" t="s">
        <v>80</v>
      </c>
      <c r="B95" s="120"/>
      <c r="C95" s="121"/>
      <c r="D95" s="122" t="s">
        <v>81</v>
      </c>
      <c r="E95" s="122"/>
      <c r="F95" s="122"/>
      <c r="G95" s="122"/>
      <c r="H95" s="122"/>
      <c r="I95" s="123"/>
      <c r="J95" s="122" t="s">
        <v>82</v>
      </c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4">
        <f>'SO 101 - Stezka pro chodc...'!J30</f>
        <v>0</v>
      </c>
      <c r="AH95" s="123"/>
      <c r="AI95" s="123"/>
      <c r="AJ95" s="123"/>
      <c r="AK95" s="123"/>
      <c r="AL95" s="123"/>
      <c r="AM95" s="123"/>
      <c r="AN95" s="124">
        <f>SUM(AG95,AT95)</f>
        <v>0</v>
      </c>
      <c r="AO95" s="123"/>
      <c r="AP95" s="123"/>
      <c r="AQ95" s="125" t="s">
        <v>83</v>
      </c>
      <c r="AR95" s="126"/>
      <c r="AS95" s="127">
        <v>0</v>
      </c>
      <c r="AT95" s="128">
        <f>ROUND(SUM(AV95:AW95),2)</f>
        <v>0</v>
      </c>
      <c r="AU95" s="129">
        <f>'SO 101 - Stezka pro chodc...'!P128</f>
        <v>0</v>
      </c>
      <c r="AV95" s="128">
        <f>'SO 101 - Stezka pro chodc...'!J33</f>
        <v>0</v>
      </c>
      <c r="AW95" s="128">
        <f>'SO 101 - Stezka pro chodc...'!J34</f>
        <v>0</v>
      </c>
      <c r="AX95" s="128">
        <f>'SO 101 - Stezka pro chodc...'!J35</f>
        <v>0</v>
      </c>
      <c r="AY95" s="128">
        <f>'SO 101 - Stezka pro chodc...'!J36</f>
        <v>0</v>
      </c>
      <c r="AZ95" s="128">
        <f>'SO 101 - Stezka pro chodc...'!F33</f>
        <v>0</v>
      </c>
      <c r="BA95" s="128">
        <f>'SO 101 - Stezka pro chodc...'!F34</f>
        <v>0</v>
      </c>
      <c r="BB95" s="128">
        <f>'SO 101 - Stezka pro chodc...'!F35</f>
        <v>0</v>
      </c>
      <c r="BC95" s="128">
        <f>'SO 101 - Stezka pro chodc...'!F36</f>
        <v>0</v>
      </c>
      <c r="BD95" s="130">
        <f>'SO 101 - Stezka pro chodc...'!F37</f>
        <v>0</v>
      </c>
      <c r="BE95" s="7"/>
      <c r="BT95" s="131" t="s">
        <v>84</v>
      </c>
      <c r="BV95" s="131" t="s">
        <v>78</v>
      </c>
      <c r="BW95" s="131" t="s">
        <v>85</v>
      </c>
      <c r="BX95" s="131" t="s">
        <v>5</v>
      </c>
      <c r="CL95" s="131" t="s">
        <v>1</v>
      </c>
      <c r="CM95" s="131" t="s">
        <v>86</v>
      </c>
    </row>
    <row r="96" s="7" customFormat="1" ht="16.5" customHeight="1">
      <c r="A96" s="119" t="s">
        <v>80</v>
      </c>
      <c r="B96" s="120"/>
      <c r="C96" s="121"/>
      <c r="D96" s="122" t="s">
        <v>87</v>
      </c>
      <c r="E96" s="122"/>
      <c r="F96" s="122"/>
      <c r="G96" s="122"/>
      <c r="H96" s="122"/>
      <c r="I96" s="123"/>
      <c r="J96" s="122" t="s">
        <v>88</v>
      </c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4">
        <f>'SO 201 - Armovaný svah'!J30</f>
        <v>0</v>
      </c>
      <c r="AH96" s="123"/>
      <c r="AI96" s="123"/>
      <c r="AJ96" s="123"/>
      <c r="AK96" s="123"/>
      <c r="AL96" s="123"/>
      <c r="AM96" s="123"/>
      <c r="AN96" s="124">
        <f>SUM(AG96,AT96)</f>
        <v>0</v>
      </c>
      <c r="AO96" s="123"/>
      <c r="AP96" s="123"/>
      <c r="AQ96" s="125" t="s">
        <v>83</v>
      </c>
      <c r="AR96" s="126"/>
      <c r="AS96" s="127">
        <v>0</v>
      </c>
      <c r="AT96" s="128">
        <f>ROUND(SUM(AV96:AW96),2)</f>
        <v>0</v>
      </c>
      <c r="AU96" s="129">
        <f>'SO 201 - Armovaný svah'!P122</f>
        <v>0</v>
      </c>
      <c r="AV96" s="128">
        <f>'SO 201 - Armovaný svah'!J33</f>
        <v>0</v>
      </c>
      <c r="AW96" s="128">
        <f>'SO 201 - Armovaný svah'!J34</f>
        <v>0</v>
      </c>
      <c r="AX96" s="128">
        <f>'SO 201 - Armovaný svah'!J35</f>
        <v>0</v>
      </c>
      <c r="AY96" s="128">
        <f>'SO 201 - Armovaný svah'!J36</f>
        <v>0</v>
      </c>
      <c r="AZ96" s="128">
        <f>'SO 201 - Armovaný svah'!F33</f>
        <v>0</v>
      </c>
      <c r="BA96" s="128">
        <f>'SO 201 - Armovaný svah'!F34</f>
        <v>0</v>
      </c>
      <c r="BB96" s="128">
        <f>'SO 201 - Armovaný svah'!F35</f>
        <v>0</v>
      </c>
      <c r="BC96" s="128">
        <f>'SO 201 - Armovaný svah'!F36</f>
        <v>0</v>
      </c>
      <c r="BD96" s="130">
        <f>'SO 201 - Armovaný svah'!F37</f>
        <v>0</v>
      </c>
      <c r="BE96" s="7"/>
      <c r="BT96" s="131" t="s">
        <v>84</v>
      </c>
      <c r="BV96" s="131" t="s">
        <v>78</v>
      </c>
      <c r="BW96" s="131" t="s">
        <v>89</v>
      </c>
      <c r="BX96" s="131" t="s">
        <v>5</v>
      </c>
      <c r="CL96" s="131" t="s">
        <v>1</v>
      </c>
      <c r="CM96" s="131" t="s">
        <v>86</v>
      </c>
    </row>
    <row r="97" s="7" customFormat="1" ht="16.5" customHeight="1">
      <c r="A97" s="119" t="s">
        <v>80</v>
      </c>
      <c r="B97" s="120"/>
      <c r="C97" s="121"/>
      <c r="D97" s="122" t="s">
        <v>90</v>
      </c>
      <c r="E97" s="122"/>
      <c r="F97" s="122"/>
      <c r="G97" s="122"/>
      <c r="H97" s="122"/>
      <c r="I97" s="123"/>
      <c r="J97" s="122" t="s">
        <v>91</v>
      </c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4">
        <f>'VON - Vedlejší a ostatní ...'!J30</f>
        <v>0</v>
      </c>
      <c r="AH97" s="123"/>
      <c r="AI97" s="123"/>
      <c r="AJ97" s="123"/>
      <c r="AK97" s="123"/>
      <c r="AL97" s="123"/>
      <c r="AM97" s="123"/>
      <c r="AN97" s="124">
        <f>SUM(AG97,AT97)</f>
        <v>0</v>
      </c>
      <c r="AO97" s="123"/>
      <c r="AP97" s="123"/>
      <c r="AQ97" s="125" t="s">
        <v>83</v>
      </c>
      <c r="AR97" s="126"/>
      <c r="AS97" s="132">
        <v>0</v>
      </c>
      <c r="AT97" s="133">
        <f>ROUND(SUM(AV97:AW97),2)</f>
        <v>0</v>
      </c>
      <c r="AU97" s="134">
        <f>'VON - Vedlejší a ostatní ...'!P121</f>
        <v>0</v>
      </c>
      <c r="AV97" s="133">
        <f>'VON - Vedlejší a ostatní ...'!J33</f>
        <v>0</v>
      </c>
      <c r="AW97" s="133">
        <f>'VON - Vedlejší a ostatní ...'!J34</f>
        <v>0</v>
      </c>
      <c r="AX97" s="133">
        <f>'VON - Vedlejší a ostatní ...'!J35</f>
        <v>0</v>
      </c>
      <c r="AY97" s="133">
        <f>'VON - Vedlejší a ostatní ...'!J36</f>
        <v>0</v>
      </c>
      <c r="AZ97" s="133">
        <f>'VON - Vedlejší a ostatní ...'!F33</f>
        <v>0</v>
      </c>
      <c r="BA97" s="133">
        <f>'VON - Vedlejší a ostatní ...'!F34</f>
        <v>0</v>
      </c>
      <c r="BB97" s="133">
        <f>'VON - Vedlejší a ostatní ...'!F35</f>
        <v>0</v>
      </c>
      <c r="BC97" s="133">
        <f>'VON - Vedlejší a ostatní ...'!F36</f>
        <v>0</v>
      </c>
      <c r="BD97" s="135">
        <f>'VON - Vedlejší a ostatní ...'!F37</f>
        <v>0</v>
      </c>
      <c r="BE97" s="7"/>
      <c r="BT97" s="131" t="s">
        <v>84</v>
      </c>
      <c r="BV97" s="131" t="s">
        <v>78</v>
      </c>
      <c r="BW97" s="131" t="s">
        <v>92</v>
      </c>
      <c r="BX97" s="131" t="s">
        <v>5</v>
      </c>
      <c r="CL97" s="131" t="s">
        <v>1</v>
      </c>
      <c r="CM97" s="131" t="s">
        <v>86</v>
      </c>
    </row>
    <row r="98" s="2" customFormat="1" ht="30" customHeight="1">
      <c r="A98" s="38"/>
      <c r="B98" s="39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4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="2" customFormat="1" ht="6.96" customHeight="1">
      <c r="A99" s="38"/>
      <c r="B99" s="66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44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</sheetData>
  <sheetProtection sheet="1" formatColumns="0" formatRows="0" objects="1" scenarios="1" spinCount="100000" saltValue="SIal5iqpqPSXktQX+0VJhRp2G/p+/7f/VgqwbUvc3cqZORKBpCWEgOTR4nUZW7zpYL1q2AEKBPJ340fFhOiR0A==" hashValue="SGfQjgGQkNwmpaWkPIbmtP4xuS8yazqJGw3eCdBupGyvH66bn7LPFdquS7DWfzs/FhjZjawK4QZL4ccsHQ69mg==" algorithmName="SHA-512" password="CC35"/>
  <mergeCells count="50"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N96:AP96"/>
    <mergeCell ref="AG96:AM96"/>
    <mergeCell ref="D96:H96"/>
    <mergeCell ref="J96:AF96"/>
    <mergeCell ref="AN97:AP97"/>
    <mergeCell ref="AG97:AM97"/>
    <mergeCell ref="D97:H97"/>
    <mergeCell ref="J97:AF97"/>
    <mergeCell ref="AG94:AM94"/>
    <mergeCell ref="AN94:AP94"/>
    <mergeCell ref="AR2:BE2"/>
  </mergeCells>
  <hyperlinks>
    <hyperlink ref="A95" location="'SO 101 - Stezka pro chodc...'!C2" display="/"/>
    <hyperlink ref="A96" location="'SO 201 - Armovaný svah'!C2" display="/"/>
    <hyperlink ref="A97" location="'VON - Vedlejší a ostatní 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85</v>
      </c>
      <c r="AZ2" s="136" t="s">
        <v>93</v>
      </c>
      <c r="BA2" s="136" t="s">
        <v>1</v>
      </c>
      <c r="BB2" s="136" t="s">
        <v>1</v>
      </c>
      <c r="BC2" s="136" t="s">
        <v>94</v>
      </c>
      <c r="BD2" s="136" t="s">
        <v>86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0"/>
      <c r="AT3" s="17" t="s">
        <v>86</v>
      </c>
      <c r="AZ3" s="136" t="s">
        <v>95</v>
      </c>
      <c r="BA3" s="136" t="s">
        <v>1</v>
      </c>
      <c r="BB3" s="136" t="s">
        <v>1</v>
      </c>
      <c r="BC3" s="136" t="s">
        <v>96</v>
      </c>
      <c r="BD3" s="136" t="s">
        <v>86</v>
      </c>
    </row>
    <row r="4" s="1" customFormat="1" ht="24.96" customHeight="1">
      <c r="B4" s="20"/>
      <c r="D4" s="139" t="s">
        <v>97</v>
      </c>
      <c r="L4" s="20"/>
      <c r="M4" s="140" t="s">
        <v>10</v>
      </c>
      <c r="AT4" s="17" t="s">
        <v>4</v>
      </c>
      <c r="AZ4" s="136" t="s">
        <v>98</v>
      </c>
      <c r="BA4" s="136" t="s">
        <v>1</v>
      </c>
      <c r="BB4" s="136" t="s">
        <v>1</v>
      </c>
      <c r="BC4" s="136" t="s">
        <v>99</v>
      </c>
      <c r="BD4" s="136" t="s">
        <v>86</v>
      </c>
    </row>
    <row r="5" s="1" customFormat="1" ht="6.96" customHeight="1">
      <c r="B5" s="20"/>
      <c r="L5" s="20"/>
      <c r="AZ5" s="136" t="s">
        <v>100</v>
      </c>
      <c r="BA5" s="136" t="s">
        <v>1</v>
      </c>
      <c r="BB5" s="136" t="s">
        <v>1</v>
      </c>
      <c r="BC5" s="136" t="s">
        <v>101</v>
      </c>
      <c r="BD5" s="136" t="s">
        <v>86</v>
      </c>
    </row>
    <row r="6" s="1" customFormat="1" ht="12" customHeight="1">
      <c r="B6" s="20"/>
      <c r="D6" s="141" t="s">
        <v>16</v>
      </c>
      <c r="L6" s="20"/>
      <c r="AZ6" s="136" t="s">
        <v>102</v>
      </c>
      <c r="BA6" s="136" t="s">
        <v>1</v>
      </c>
      <c r="BB6" s="136" t="s">
        <v>1</v>
      </c>
      <c r="BC6" s="136" t="s">
        <v>103</v>
      </c>
      <c r="BD6" s="136" t="s">
        <v>86</v>
      </c>
    </row>
    <row r="7" s="1" customFormat="1" ht="26.25" customHeight="1">
      <c r="B7" s="20"/>
      <c r="E7" s="142" t="str">
        <f>'Rekapitulace stavby'!K6</f>
        <v>Cyklostezky 2020 - trasa I (Požární nádrž Běchovice – ČOV Újezd nad Lesy)</v>
      </c>
      <c r="F7" s="141"/>
      <c r="G7" s="141"/>
      <c r="H7" s="141"/>
      <c r="L7" s="20"/>
      <c r="AZ7" s="136" t="s">
        <v>104</v>
      </c>
      <c r="BA7" s="136" t="s">
        <v>1</v>
      </c>
      <c r="BB7" s="136" t="s">
        <v>1</v>
      </c>
      <c r="BC7" s="136" t="s">
        <v>105</v>
      </c>
      <c r="BD7" s="136" t="s">
        <v>86</v>
      </c>
    </row>
    <row r="8" s="2" customFormat="1" ht="12" customHeight="1">
      <c r="A8" s="38"/>
      <c r="B8" s="44"/>
      <c r="C8" s="38"/>
      <c r="D8" s="141" t="s">
        <v>106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Z8" s="136" t="s">
        <v>107</v>
      </c>
      <c r="BA8" s="136" t="s">
        <v>1</v>
      </c>
      <c r="BB8" s="136" t="s">
        <v>1</v>
      </c>
      <c r="BC8" s="136" t="s">
        <v>108</v>
      </c>
      <c r="BD8" s="136" t="s">
        <v>86</v>
      </c>
    </row>
    <row r="9" s="2" customFormat="1" ht="16.5" customHeight="1">
      <c r="A9" s="38"/>
      <c r="B9" s="44"/>
      <c r="C9" s="38"/>
      <c r="D9" s="38"/>
      <c r="E9" s="143" t="s">
        <v>109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Z9" s="136" t="s">
        <v>110</v>
      </c>
      <c r="BA9" s="136" t="s">
        <v>1</v>
      </c>
      <c r="BB9" s="136" t="s">
        <v>1</v>
      </c>
      <c r="BC9" s="136" t="s">
        <v>111</v>
      </c>
      <c r="BD9" s="136" t="s">
        <v>86</v>
      </c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Z10" s="136" t="s">
        <v>112</v>
      </c>
      <c r="BA10" s="136" t="s">
        <v>1</v>
      </c>
      <c r="BB10" s="136" t="s">
        <v>1</v>
      </c>
      <c r="BC10" s="136" t="s">
        <v>113</v>
      </c>
      <c r="BD10" s="136" t="s">
        <v>86</v>
      </c>
    </row>
    <row r="11" s="2" customFormat="1" ht="12" customHeight="1">
      <c r="A11" s="38"/>
      <c r="B11" s="44"/>
      <c r="C11" s="38"/>
      <c r="D11" s="141" t="s">
        <v>18</v>
      </c>
      <c r="E11" s="38"/>
      <c r="F11" s="144" t="s">
        <v>1</v>
      </c>
      <c r="G11" s="38"/>
      <c r="H11" s="38"/>
      <c r="I11" s="141" t="s">
        <v>19</v>
      </c>
      <c r="J11" s="144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Z11" s="136" t="s">
        <v>114</v>
      </c>
      <c r="BA11" s="136" t="s">
        <v>1</v>
      </c>
      <c r="BB11" s="136" t="s">
        <v>1</v>
      </c>
      <c r="BC11" s="136" t="s">
        <v>115</v>
      </c>
      <c r="BD11" s="136" t="s">
        <v>86</v>
      </c>
    </row>
    <row r="12" s="2" customFormat="1" ht="12" customHeight="1">
      <c r="A12" s="38"/>
      <c r="B12" s="44"/>
      <c r="C12" s="38"/>
      <c r="D12" s="141" t="s">
        <v>20</v>
      </c>
      <c r="E12" s="38"/>
      <c r="F12" s="144" t="s">
        <v>21</v>
      </c>
      <c r="G12" s="38"/>
      <c r="H12" s="38"/>
      <c r="I12" s="141" t="s">
        <v>22</v>
      </c>
      <c r="J12" s="145" t="str">
        <f>'Rekapitulace stavby'!AN8</f>
        <v>26. 4. 2022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Z12" s="136" t="s">
        <v>116</v>
      </c>
      <c r="BA12" s="136" t="s">
        <v>1</v>
      </c>
      <c r="BB12" s="136" t="s">
        <v>1</v>
      </c>
      <c r="BC12" s="136" t="s">
        <v>117</v>
      </c>
      <c r="BD12" s="136" t="s">
        <v>86</v>
      </c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Z13" s="136" t="s">
        <v>118</v>
      </c>
      <c r="BA13" s="136" t="s">
        <v>1</v>
      </c>
      <c r="BB13" s="136" t="s">
        <v>1</v>
      </c>
      <c r="BC13" s="136" t="s">
        <v>119</v>
      </c>
      <c r="BD13" s="136" t="s">
        <v>86</v>
      </c>
    </row>
    <row r="14" s="2" customFormat="1" ht="12" customHeight="1">
      <c r="A14" s="38"/>
      <c r="B14" s="44"/>
      <c r="C14" s="38"/>
      <c r="D14" s="141" t="s">
        <v>24</v>
      </c>
      <c r="E14" s="38"/>
      <c r="F14" s="38"/>
      <c r="G14" s="38"/>
      <c r="H14" s="38"/>
      <c r="I14" s="141" t="s">
        <v>25</v>
      </c>
      <c r="J14" s="144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Z14" s="136" t="s">
        <v>120</v>
      </c>
      <c r="BA14" s="136" t="s">
        <v>1</v>
      </c>
      <c r="BB14" s="136" t="s">
        <v>1</v>
      </c>
      <c r="BC14" s="136" t="s">
        <v>121</v>
      </c>
      <c r="BD14" s="136" t="s">
        <v>86</v>
      </c>
    </row>
    <row r="15" s="2" customFormat="1" ht="18" customHeight="1">
      <c r="A15" s="38"/>
      <c r="B15" s="44"/>
      <c r="C15" s="38"/>
      <c r="D15" s="38"/>
      <c r="E15" s="144" t="s">
        <v>26</v>
      </c>
      <c r="F15" s="38"/>
      <c r="G15" s="38"/>
      <c r="H15" s="38"/>
      <c r="I15" s="141" t="s">
        <v>27</v>
      </c>
      <c r="J15" s="144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1" t="s">
        <v>28</v>
      </c>
      <c r="E17" s="38"/>
      <c r="F17" s="38"/>
      <c r="G17" s="38"/>
      <c r="H17" s="38"/>
      <c r="I17" s="14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4"/>
      <c r="G18" s="144"/>
      <c r="H18" s="144"/>
      <c r="I18" s="141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1" t="s">
        <v>30</v>
      </c>
      <c r="E20" s="38"/>
      <c r="F20" s="38"/>
      <c r="G20" s="38"/>
      <c r="H20" s="38"/>
      <c r="I20" s="141" t="s">
        <v>25</v>
      </c>
      <c r="J20" s="144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4" t="s">
        <v>31</v>
      </c>
      <c r="F21" s="38"/>
      <c r="G21" s="38"/>
      <c r="H21" s="38"/>
      <c r="I21" s="141" t="s">
        <v>27</v>
      </c>
      <c r="J21" s="144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1" t="s">
        <v>33</v>
      </c>
      <c r="E23" s="38"/>
      <c r="F23" s="38"/>
      <c r="G23" s="38"/>
      <c r="H23" s="38"/>
      <c r="I23" s="141" t="s">
        <v>25</v>
      </c>
      <c r="J23" s="144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4" t="s">
        <v>34</v>
      </c>
      <c r="F24" s="38"/>
      <c r="G24" s="38"/>
      <c r="H24" s="38"/>
      <c r="I24" s="141" t="s">
        <v>27</v>
      </c>
      <c r="J24" s="144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1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0"/>
      <c r="E29" s="150"/>
      <c r="F29" s="150"/>
      <c r="G29" s="150"/>
      <c r="H29" s="150"/>
      <c r="I29" s="150"/>
      <c r="J29" s="150"/>
      <c r="K29" s="150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1" t="s">
        <v>36</v>
      </c>
      <c r="E30" s="38"/>
      <c r="F30" s="38"/>
      <c r="G30" s="38"/>
      <c r="H30" s="38"/>
      <c r="I30" s="38"/>
      <c r="J30" s="152">
        <f>ROUND(J128,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0"/>
      <c r="E31" s="150"/>
      <c r="F31" s="150"/>
      <c r="G31" s="150"/>
      <c r="H31" s="150"/>
      <c r="I31" s="150"/>
      <c r="J31" s="150"/>
      <c r="K31" s="150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3" t="s">
        <v>38</v>
      </c>
      <c r="G32" s="38"/>
      <c r="H32" s="38"/>
      <c r="I32" s="153" t="s">
        <v>37</v>
      </c>
      <c r="J32" s="153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4" t="s">
        <v>40</v>
      </c>
      <c r="E33" s="141" t="s">
        <v>41</v>
      </c>
      <c r="F33" s="155">
        <f>ROUND((SUM(BE128:BE390)),  2)</f>
        <v>0</v>
      </c>
      <c r="G33" s="38"/>
      <c r="H33" s="38"/>
      <c r="I33" s="156">
        <v>0.20999999999999999</v>
      </c>
      <c r="J33" s="155">
        <f>ROUND(((SUM(BE128:BE390))*I33),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1" t="s">
        <v>42</v>
      </c>
      <c r="F34" s="155">
        <f>ROUND((SUM(BF128:BF390)),  2)</f>
        <v>0</v>
      </c>
      <c r="G34" s="38"/>
      <c r="H34" s="38"/>
      <c r="I34" s="156">
        <v>0.14999999999999999</v>
      </c>
      <c r="J34" s="155">
        <f>ROUND(((SUM(BF128:BF390))*I34),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1" t="s">
        <v>43</v>
      </c>
      <c r="F35" s="155">
        <f>ROUND((SUM(BG128:BG390)),  2)</f>
        <v>0</v>
      </c>
      <c r="G35" s="38"/>
      <c r="H35" s="38"/>
      <c r="I35" s="156">
        <v>0.20999999999999999</v>
      </c>
      <c r="J35" s="155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1" t="s">
        <v>44</v>
      </c>
      <c r="F36" s="155">
        <f>ROUND((SUM(BH128:BH390)),  2)</f>
        <v>0</v>
      </c>
      <c r="G36" s="38"/>
      <c r="H36" s="38"/>
      <c r="I36" s="156">
        <v>0.14999999999999999</v>
      </c>
      <c r="J36" s="155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1" t="s">
        <v>45</v>
      </c>
      <c r="F37" s="155">
        <f>ROUND((SUM(BI128:BI390)),  2)</f>
        <v>0</v>
      </c>
      <c r="G37" s="38"/>
      <c r="H37" s="38"/>
      <c r="I37" s="156">
        <v>0</v>
      </c>
      <c r="J37" s="155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7"/>
      <c r="D39" s="158" t="s">
        <v>46</v>
      </c>
      <c r="E39" s="159"/>
      <c r="F39" s="159"/>
      <c r="G39" s="160" t="s">
        <v>47</v>
      </c>
      <c r="H39" s="161" t="s">
        <v>48</v>
      </c>
      <c r="I39" s="159"/>
      <c r="J39" s="162">
        <f>SUM(J30:J37)</f>
        <v>0</v>
      </c>
      <c r="K39" s="163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4" t="s">
        <v>49</v>
      </c>
      <c r="E50" s="165"/>
      <c r="F50" s="165"/>
      <c r="G50" s="164" t="s">
        <v>50</v>
      </c>
      <c r="H50" s="165"/>
      <c r="I50" s="165"/>
      <c r="J50" s="165"/>
      <c r="K50" s="165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6" t="s">
        <v>51</v>
      </c>
      <c r="E61" s="167"/>
      <c r="F61" s="168" t="s">
        <v>52</v>
      </c>
      <c r="G61" s="166" t="s">
        <v>51</v>
      </c>
      <c r="H61" s="167"/>
      <c r="I61" s="167"/>
      <c r="J61" s="169" t="s">
        <v>52</v>
      </c>
      <c r="K61" s="167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4" t="s">
        <v>53</v>
      </c>
      <c r="E65" s="170"/>
      <c r="F65" s="170"/>
      <c r="G65" s="164" t="s">
        <v>54</v>
      </c>
      <c r="H65" s="170"/>
      <c r="I65" s="170"/>
      <c r="J65" s="170"/>
      <c r="K65" s="170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6" t="s">
        <v>51</v>
      </c>
      <c r="E76" s="167"/>
      <c r="F76" s="168" t="s">
        <v>52</v>
      </c>
      <c r="G76" s="166" t="s">
        <v>51</v>
      </c>
      <c r="H76" s="167"/>
      <c r="I76" s="167"/>
      <c r="J76" s="169" t="s">
        <v>52</v>
      </c>
      <c r="K76" s="167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122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26.25" customHeight="1">
      <c r="A85" s="38"/>
      <c r="B85" s="39"/>
      <c r="C85" s="40"/>
      <c r="D85" s="40"/>
      <c r="E85" s="175" t="str">
        <f>E7</f>
        <v>Cyklostezky 2020 - trasa I (Požární nádrž Běchovice – ČOV Újezd nad Lesy)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106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101 - Stezka pro chodce a cyklisty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Praha - Běchovice</v>
      </c>
      <c r="G89" s="40"/>
      <c r="H89" s="40"/>
      <c r="I89" s="32" t="s">
        <v>22</v>
      </c>
      <c r="J89" s="79" t="str">
        <f>IF(J12="","",J12)</f>
        <v>26. 4. 2022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Městská část Praha – Běchovice</v>
      </c>
      <c r="G91" s="40"/>
      <c r="H91" s="40"/>
      <c r="I91" s="32" t="s">
        <v>30</v>
      </c>
      <c r="J91" s="36" t="str">
        <f>E21</f>
        <v>KONTIGA s.r.o.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 Jan Duben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6" t="s">
        <v>123</v>
      </c>
      <c r="D94" s="177"/>
      <c r="E94" s="177"/>
      <c r="F94" s="177"/>
      <c r="G94" s="177"/>
      <c r="H94" s="177"/>
      <c r="I94" s="177"/>
      <c r="J94" s="178" t="s">
        <v>124</v>
      </c>
      <c r="K94" s="177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9" t="s">
        <v>125</v>
      </c>
      <c r="D96" s="40"/>
      <c r="E96" s="40"/>
      <c r="F96" s="40"/>
      <c r="G96" s="40"/>
      <c r="H96" s="40"/>
      <c r="I96" s="40"/>
      <c r="J96" s="110">
        <f>J128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126</v>
      </c>
    </row>
    <row r="97" s="9" customFormat="1" ht="24.96" customHeight="1">
      <c r="A97" s="9"/>
      <c r="B97" s="180"/>
      <c r="C97" s="181"/>
      <c r="D97" s="182" t="s">
        <v>127</v>
      </c>
      <c r="E97" s="183"/>
      <c r="F97" s="183"/>
      <c r="G97" s="183"/>
      <c r="H97" s="183"/>
      <c r="I97" s="183"/>
      <c r="J97" s="184">
        <f>J129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128</v>
      </c>
      <c r="E98" s="189"/>
      <c r="F98" s="189"/>
      <c r="G98" s="189"/>
      <c r="H98" s="189"/>
      <c r="I98" s="189"/>
      <c r="J98" s="190">
        <f>J130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129</v>
      </c>
      <c r="E99" s="189"/>
      <c r="F99" s="189"/>
      <c r="G99" s="189"/>
      <c r="H99" s="189"/>
      <c r="I99" s="189"/>
      <c r="J99" s="190">
        <f>J228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130</v>
      </c>
      <c r="E100" s="189"/>
      <c r="F100" s="189"/>
      <c r="G100" s="189"/>
      <c r="H100" s="189"/>
      <c r="I100" s="189"/>
      <c r="J100" s="190">
        <f>J248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131</v>
      </c>
      <c r="E101" s="189"/>
      <c r="F101" s="189"/>
      <c r="G101" s="189"/>
      <c r="H101" s="189"/>
      <c r="I101" s="189"/>
      <c r="J101" s="190">
        <f>J258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132</v>
      </c>
      <c r="E102" s="189"/>
      <c r="F102" s="189"/>
      <c r="G102" s="189"/>
      <c r="H102" s="189"/>
      <c r="I102" s="189"/>
      <c r="J102" s="190">
        <f>J289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133</v>
      </c>
      <c r="E103" s="189"/>
      <c r="F103" s="189"/>
      <c r="G103" s="189"/>
      <c r="H103" s="189"/>
      <c r="I103" s="189"/>
      <c r="J103" s="190">
        <f>J321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6"/>
      <c r="C104" s="187"/>
      <c r="D104" s="188" t="s">
        <v>134</v>
      </c>
      <c r="E104" s="189"/>
      <c r="F104" s="189"/>
      <c r="G104" s="189"/>
      <c r="H104" s="189"/>
      <c r="I104" s="189"/>
      <c r="J104" s="190">
        <f>J327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6"/>
      <c r="C105" s="187"/>
      <c r="D105" s="188" t="s">
        <v>135</v>
      </c>
      <c r="E105" s="189"/>
      <c r="F105" s="189"/>
      <c r="G105" s="189"/>
      <c r="H105" s="189"/>
      <c r="I105" s="189"/>
      <c r="J105" s="190">
        <f>J364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6"/>
      <c r="C106" s="187"/>
      <c r="D106" s="188" t="s">
        <v>136</v>
      </c>
      <c r="E106" s="189"/>
      <c r="F106" s="189"/>
      <c r="G106" s="189"/>
      <c r="H106" s="189"/>
      <c r="I106" s="189"/>
      <c r="J106" s="190">
        <f>J376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10" customFormat="1" ht="19.92" customHeight="1">
      <c r="A107" s="10"/>
      <c r="B107" s="186"/>
      <c r="C107" s="187"/>
      <c r="D107" s="188" t="s">
        <v>137</v>
      </c>
      <c r="E107" s="189"/>
      <c r="F107" s="189"/>
      <c r="G107" s="189"/>
      <c r="H107" s="189"/>
      <c r="I107" s="189"/>
      <c r="J107" s="190">
        <f>J378</f>
        <v>0</v>
      </c>
      <c r="K107" s="187"/>
      <c r="L107" s="191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="10" customFormat="1" ht="19.92" customHeight="1">
      <c r="A108" s="10"/>
      <c r="B108" s="186"/>
      <c r="C108" s="187"/>
      <c r="D108" s="188" t="s">
        <v>138</v>
      </c>
      <c r="E108" s="189"/>
      <c r="F108" s="189"/>
      <c r="G108" s="189"/>
      <c r="H108" s="189"/>
      <c r="I108" s="189"/>
      <c r="J108" s="190">
        <f>J385</f>
        <v>0</v>
      </c>
      <c r="K108" s="187"/>
      <c r="L108" s="191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="2" customFormat="1" ht="21.84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66"/>
      <c r="C110" s="67"/>
      <c r="D110" s="67"/>
      <c r="E110" s="67"/>
      <c r="F110" s="67"/>
      <c r="G110" s="67"/>
      <c r="H110" s="67"/>
      <c r="I110" s="67"/>
      <c r="J110" s="67"/>
      <c r="K110" s="67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4" s="2" customFormat="1" ht="6.96" customHeight="1">
      <c r="A114" s="38"/>
      <c r="B114" s="68"/>
      <c r="C114" s="69"/>
      <c r="D114" s="69"/>
      <c r="E114" s="69"/>
      <c r="F114" s="69"/>
      <c r="G114" s="69"/>
      <c r="H114" s="69"/>
      <c r="I114" s="69"/>
      <c r="J114" s="69"/>
      <c r="K114" s="69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4.96" customHeight="1">
      <c r="A115" s="38"/>
      <c r="B115" s="39"/>
      <c r="C115" s="23" t="s">
        <v>139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16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26.25" customHeight="1">
      <c r="A118" s="38"/>
      <c r="B118" s="39"/>
      <c r="C118" s="40"/>
      <c r="D118" s="40"/>
      <c r="E118" s="175" t="str">
        <f>E7</f>
        <v>Cyklostezky 2020 - trasa I (Požární nádrž Běchovice – ČOV Újezd nad Lesy)</v>
      </c>
      <c r="F118" s="32"/>
      <c r="G118" s="32"/>
      <c r="H118" s="32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106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6.5" customHeight="1">
      <c r="A120" s="38"/>
      <c r="B120" s="39"/>
      <c r="C120" s="40"/>
      <c r="D120" s="40"/>
      <c r="E120" s="76" t="str">
        <f>E9</f>
        <v>SO 101 - Stezka pro chodce a cyklisty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F12</f>
        <v>Praha - Běchovice</v>
      </c>
      <c r="G122" s="40"/>
      <c r="H122" s="40"/>
      <c r="I122" s="32" t="s">
        <v>22</v>
      </c>
      <c r="J122" s="79" t="str">
        <f>IF(J12="","",J12)</f>
        <v>26. 4. 2022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24</v>
      </c>
      <c r="D124" s="40"/>
      <c r="E124" s="40"/>
      <c r="F124" s="27" t="str">
        <f>E15</f>
        <v>Městská část Praha – Běchovice</v>
      </c>
      <c r="G124" s="40"/>
      <c r="H124" s="40"/>
      <c r="I124" s="32" t="s">
        <v>30</v>
      </c>
      <c r="J124" s="36" t="str">
        <f>E21</f>
        <v>KONTIGA s.r.o.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28</v>
      </c>
      <c r="D125" s="40"/>
      <c r="E125" s="40"/>
      <c r="F125" s="27" t="str">
        <f>IF(E18="","",E18)</f>
        <v>Vyplň údaj</v>
      </c>
      <c r="G125" s="40"/>
      <c r="H125" s="40"/>
      <c r="I125" s="32" t="s">
        <v>33</v>
      </c>
      <c r="J125" s="36" t="str">
        <f>E24</f>
        <v>Ing. Jan Duben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192"/>
      <c r="B127" s="193"/>
      <c r="C127" s="194" t="s">
        <v>140</v>
      </c>
      <c r="D127" s="195" t="s">
        <v>61</v>
      </c>
      <c r="E127" s="195" t="s">
        <v>57</v>
      </c>
      <c r="F127" s="195" t="s">
        <v>58</v>
      </c>
      <c r="G127" s="195" t="s">
        <v>141</v>
      </c>
      <c r="H127" s="195" t="s">
        <v>142</v>
      </c>
      <c r="I127" s="195" t="s">
        <v>143</v>
      </c>
      <c r="J127" s="196" t="s">
        <v>124</v>
      </c>
      <c r="K127" s="197" t="s">
        <v>144</v>
      </c>
      <c r="L127" s="198"/>
      <c r="M127" s="100" t="s">
        <v>1</v>
      </c>
      <c r="N127" s="101" t="s">
        <v>40</v>
      </c>
      <c r="O127" s="101" t="s">
        <v>145</v>
      </c>
      <c r="P127" s="101" t="s">
        <v>146</v>
      </c>
      <c r="Q127" s="101" t="s">
        <v>147</v>
      </c>
      <c r="R127" s="101" t="s">
        <v>148</v>
      </c>
      <c r="S127" s="101" t="s">
        <v>149</v>
      </c>
      <c r="T127" s="102" t="s">
        <v>150</v>
      </c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92"/>
      <c r="AE127" s="192"/>
    </row>
    <row r="128" s="2" customFormat="1" ht="22.8" customHeight="1">
      <c r="A128" s="38"/>
      <c r="B128" s="39"/>
      <c r="C128" s="107" t="s">
        <v>151</v>
      </c>
      <c r="D128" s="40"/>
      <c r="E128" s="40"/>
      <c r="F128" s="40"/>
      <c r="G128" s="40"/>
      <c r="H128" s="40"/>
      <c r="I128" s="40"/>
      <c r="J128" s="199">
        <f>BK128</f>
        <v>0</v>
      </c>
      <c r="K128" s="40"/>
      <c r="L128" s="44"/>
      <c r="M128" s="103"/>
      <c r="N128" s="200"/>
      <c r="O128" s="104"/>
      <c r="P128" s="201">
        <f>P129</f>
        <v>0</v>
      </c>
      <c r="Q128" s="104"/>
      <c r="R128" s="201">
        <f>R129</f>
        <v>1772.5064692999999</v>
      </c>
      <c r="S128" s="104"/>
      <c r="T128" s="202">
        <f>T129</f>
        <v>949.82024999999999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75</v>
      </c>
      <c r="AU128" s="17" t="s">
        <v>126</v>
      </c>
      <c r="BK128" s="203">
        <f>BK129</f>
        <v>0</v>
      </c>
    </row>
    <row r="129" s="12" customFormat="1" ht="25.92" customHeight="1">
      <c r="A129" s="12"/>
      <c r="B129" s="204"/>
      <c r="C129" s="205"/>
      <c r="D129" s="206" t="s">
        <v>75</v>
      </c>
      <c r="E129" s="207" t="s">
        <v>152</v>
      </c>
      <c r="F129" s="207" t="s">
        <v>153</v>
      </c>
      <c r="G129" s="205"/>
      <c r="H129" s="205"/>
      <c r="I129" s="208"/>
      <c r="J129" s="209">
        <f>BK129</f>
        <v>0</v>
      </c>
      <c r="K129" s="205"/>
      <c r="L129" s="210"/>
      <c r="M129" s="211"/>
      <c r="N129" s="212"/>
      <c r="O129" s="212"/>
      <c r="P129" s="213">
        <f>P130+P228+P248+P258+P289+P321+P327+P364+P376+P378+P385</f>
        <v>0</v>
      </c>
      <c r="Q129" s="212"/>
      <c r="R129" s="213">
        <f>R130+R228+R248+R258+R289+R321+R327+R364+R376+R378+R385</f>
        <v>1772.5064692999999</v>
      </c>
      <c r="S129" s="212"/>
      <c r="T129" s="214">
        <f>T130+T228+T248+T258+T289+T321+T327+T364+T376+T378+T385</f>
        <v>949.82024999999999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5" t="s">
        <v>84</v>
      </c>
      <c r="AT129" s="216" t="s">
        <v>75</v>
      </c>
      <c r="AU129" s="216" t="s">
        <v>76</v>
      </c>
      <c r="AY129" s="215" t="s">
        <v>154</v>
      </c>
      <c r="BK129" s="217">
        <f>BK130+BK228+BK248+BK258+BK289+BK321+BK327+BK364+BK376+BK378+BK385</f>
        <v>0</v>
      </c>
    </row>
    <row r="130" s="12" customFormat="1" ht="22.8" customHeight="1">
      <c r="A130" s="12"/>
      <c r="B130" s="204"/>
      <c r="C130" s="205"/>
      <c r="D130" s="206" t="s">
        <v>75</v>
      </c>
      <c r="E130" s="218" t="s">
        <v>84</v>
      </c>
      <c r="F130" s="218" t="s">
        <v>155</v>
      </c>
      <c r="G130" s="205"/>
      <c r="H130" s="205"/>
      <c r="I130" s="208"/>
      <c r="J130" s="219">
        <f>BK130</f>
        <v>0</v>
      </c>
      <c r="K130" s="205"/>
      <c r="L130" s="210"/>
      <c r="M130" s="211"/>
      <c r="N130" s="212"/>
      <c r="O130" s="212"/>
      <c r="P130" s="213">
        <f>SUM(P131:P227)</f>
        <v>0</v>
      </c>
      <c r="Q130" s="212"/>
      <c r="R130" s="213">
        <f>SUM(R131:R227)</f>
        <v>812.71756499999992</v>
      </c>
      <c r="S130" s="212"/>
      <c r="T130" s="214">
        <f>SUM(T131:T227)</f>
        <v>949.82024999999999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15" t="s">
        <v>84</v>
      </c>
      <c r="AT130" s="216" t="s">
        <v>75</v>
      </c>
      <c r="AU130" s="216" t="s">
        <v>84</v>
      </c>
      <c r="AY130" s="215" t="s">
        <v>154</v>
      </c>
      <c r="BK130" s="217">
        <f>SUM(BK131:BK227)</f>
        <v>0</v>
      </c>
    </row>
    <row r="131" s="2" customFormat="1" ht="24.15" customHeight="1">
      <c r="A131" s="38"/>
      <c r="B131" s="39"/>
      <c r="C131" s="220" t="s">
        <v>84</v>
      </c>
      <c r="D131" s="220" t="s">
        <v>156</v>
      </c>
      <c r="E131" s="221" t="s">
        <v>157</v>
      </c>
      <c r="F131" s="222" t="s">
        <v>158</v>
      </c>
      <c r="G131" s="223" t="s">
        <v>159</v>
      </c>
      <c r="H131" s="224">
        <v>1</v>
      </c>
      <c r="I131" s="225"/>
      <c r="J131" s="226">
        <f>ROUND(I131*H131,2)</f>
        <v>0</v>
      </c>
      <c r="K131" s="227"/>
      <c r="L131" s="44"/>
      <c r="M131" s="228" t="s">
        <v>1</v>
      </c>
      <c r="N131" s="229" t="s">
        <v>41</v>
      </c>
      <c r="O131" s="91"/>
      <c r="P131" s="230">
        <f>O131*H131</f>
        <v>0</v>
      </c>
      <c r="Q131" s="230">
        <v>0</v>
      </c>
      <c r="R131" s="230">
        <f>Q131*H131</f>
        <v>0</v>
      </c>
      <c r="S131" s="230">
        <v>0</v>
      </c>
      <c r="T131" s="231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2" t="s">
        <v>160</v>
      </c>
      <c r="AT131" s="232" t="s">
        <v>156</v>
      </c>
      <c r="AU131" s="232" t="s">
        <v>86</v>
      </c>
      <c r="AY131" s="17" t="s">
        <v>154</v>
      </c>
      <c r="BE131" s="233">
        <f>IF(N131="základní",J131,0)</f>
        <v>0</v>
      </c>
      <c r="BF131" s="233">
        <f>IF(N131="snížená",J131,0)</f>
        <v>0</v>
      </c>
      <c r="BG131" s="233">
        <f>IF(N131="zákl. přenesená",J131,0)</f>
        <v>0</v>
      </c>
      <c r="BH131" s="233">
        <f>IF(N131="sníž. přenesená",J131,0)</f>
        <v>0</v>
      </c>
      <c r="BI131" s="233">
        <f>IF(N131="nulová",J131,0)</f>
        <v>0</v>
      </c>
      <c r="BJ131" s="17" t="s">
        <v>84</v>
      </c>
      <c r="BK131" s="233">
        <f>ROUND(I131*H131,2)</f>
        <v>0</v>
      </c>
      <c r="BL131" s="17" t="s">
        <v>160</v>
      </c>
      <c r="BM131" s="232" t="s">
        <v>161</v>
      </c>
    </row>
    <row r="132" s="2" customFormat="1" ht="24.15" customHeight="1">
      <c r="A132" s="38"/>
      <c r="B132" s="39"/>
      <c r="C132" s="220" t="s">
        <v>86</v>
      </c>
      <c r="D132" s="220" t="s">
        <v>156</v>
      </c>
      <c r="E132" s="221" t="s">
        <v>162</v>
      </c>
      <c r="F132" s="222" t="s">
        <v>163</v>
      </c>
      <c r="G132" s="223" t="s">
        <v>159</v>
      </c>
      <c r="H132" s="224">
        <v>1</v>
      </c>
      <c r="I132" s="225"/>
      <c r="J132" s="226">
        <f>ROUND(I132*H132,2)</f>
        <v>0</v>
      </c>
      <c r="K132" s="227"/>
      <c r="L132" s="44"/>
      <c r="M132" s="228" t="s">
        <v>1</v>
      </c>
      <c r="N132" s="229" t="s">
        <v>41</v>
      </c>
      <c r="O132" s="91"/>
      <c r="P132" s="230">
        <f>O132*H132</f>
        <v>0</v>
      </c>
      <c r="Q132" s="230">
        <v>0</v>
      </c>
      <c r="R132" s="230">
        <f>Q132*H132</f>
        <v>0</v>
      </c>
      <c r="S132" s="230">
        <v>0</v>
      </c>
      <c r="T132" s="231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2" t="s">
        <v>160</v>
      </c>
      <c r="AT132" s="232" t="s">
        <v>156</v>
      </c>
      <c r="AU132" s="232" t="s">
        <v>86</v>
      </c>
      <c r="AY132" s="17" t="s">
        <v>154</v>
      </c>
      <c r="BE132" s="233">
        <f>IF(N132="základní",J132,0)</f>
        <v>0</v>
      </c>
      <c r="BF132" s="233">
        <f>IF(N132="snížená",J132,0)</f>
        <v>0</v>
      </c>
      <c r="BG132" s="233">
        <f>IF(N132="zákl. přenesená",J132,0)</f>
        <v>0</v>
      </c>
      <c r="BH132" s="233">
        <f>IF(N132="sníž. přenesená",J132,0)</f>
        <v>0</v>
      </c>
      <c r="BI132" s="233">
        <f>IF(N132="nulová",J132,0)</f>
        <v>0</v>
      </c>
      <c r="BJ132" s="17" t="s">
        <v>84</v>
      </c>
      <c r="BK132" s="233">
        <f>ROUND(I132*H132,2)</f>
        <v>0</v>
      </c>
      <c r="BL132" s="17" t="s">
        <v>160</v>
      </c>
      <c r="BM132" s="232" t="s">
        <v>164</v>
      </c>
    </row>
    <row r="133" s="2" customFormat="1" ht="16.5" customHeight="1">
      <c r="A133" s="38"/>
      <c r="B133" s="39"/>
      <c r="C133" s="220" t="s">
        <v>165</v>
      </c>
      <c r="D133" s="220" t="s">
        <v>156</v>
      </c>
      <c r="E133" s="221" t="s">
        <v>166</v>
      </c>
      <c r="F133" s="222" t="s">
        <v>167</v>
      </c>
      <c r="G133" s="223" t="s">
        <v>159</v>
      </c>
      <c r="H133" s="224">
        <v>1</v>
      </c>
      <c r="I133" s="225"/>
      <c r="J133" s="226">
        <f>ROUND(I133*H133,2)</f>
        <v>0</v>
      </c>
      <c r="K133" s="227"/>
      <c r="L133" s="44"/>
      <c r="M133" s="228" t="s">
        <v>1</v>
      </c>
      <c r="N133" s="229" t="s">
        <v>41</v>
      </c>
      <c r="O133" s="91"/>
      <c r="P133" s="230">
        <f>O133*H133</f>
        <v>0</v>
      </c>
      <c r="Q133" s="230">
        <v>0</v>
      </c>
      <c r="R133" s="230">
        <f>Q133*H133</f>
        <v>0</v>
      </c>
      <c r="S133" s="230">
        <v>0</v>
      </c>
      <c r="T133" s="231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2" t="s">
        <v>160</v>
      </c>
      <c r="AT133" s="232" t="s">
        <v>156</v>
      </c>
      <c r="AU133" s="232" t="s">
        <v>86</v>
      </c>
      <c r="AY133" s="17" t="s">
        <v>154</v>
      </c>
      <c r="BE133" s="233">
        <f>IF(N133="základní",J133,0)</f>
        <v>0</v>
      </c>
      <c r="BF133" s="233">
        <f>IF(N133="snížená",J133,0)</f>
        <v>0</v>
      </c>
      <c r="BG133" s="233">
        <f>IF(N133="zákl. přenesená",J133,0)</f>
        <v>0</v>
      </c>
      <c r="BH133" s="233">
        <f>IF(N133="sníž. přenesená",J133,0)</f>
        <v>0</v>
      </c>
      <c r="BI133" s="233">
        <f>IF(N133="nulová",J133,0)</f>
        <v>0</v>
      </c>
      <c r="BJ133" s="17" t="s">
        <v>84</v>
      </c>
      <c r="BK133" s="233">
        <f>ROUND(I133*H133,2)</f>
        <v>0</v>
      </c>
      <c r="BL133" s="17" t="s">
        <v>160</v>
      </c>
      <c r="BM133" s="232" t="s">
        <v>168</v>
      </c>
    </row>
    <row r="134" s="2" customFormat="1" ht="24.15" customHeight="1">
      <c r="A134" s="38"/>
      <c r="B134" s="39"/>
      <c r="C134" s="220" t="s">
        <v>160</v>
      </c>
      <c r="D134" s="220" t="s">
        <v>156</v>
      </c>
      <c r="E134" s="221" t="s">
        <v>169</v>
      </c>
      <c r="F134" s="222" t="s">
        <v>170</v>
      </c>
      <c r="G134" s="223" t="s">
        <v>171</v>
      </c>
      <c r="H134" s="224">
        <v>2960</v>
      </c>
      <c r="I134" s="225"/>
      <c r="J134" s="226">
        <f>ROUND(I134*H134,2)</f>
        <v>0</v>
      </c>
      <c r="K134" s="227"/>
      <c r="L134" s="44"/>
      <c r="M134" s="228" t="s">
        <v>1</v>
      </c>
      <c r="N134" s="229" t="s">
        <v>41</v>
      </c>
      <c r="O134" s="91"/>
      <c r="P134" s="230">
        <f>O134*H134</f>
        <v>0</v>
      </c>
      <c r="Q134" s="230">
        <v>0</v>
      </c>
      <c r="R134" s="230">
        <f>Q134*H134</f>
        <v>0</v>
      </c>
      <c r="S134" s="230">
        <v>0.28999999999999998</v>
      </c>
      <c r="T134" s="231">
        <f>S134*H134</f>
        <v>858.39999999999998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2" t="s">
        <v>160</v>
      </c>
      <c r="AT134" s="232" t="s">
        <v>156</v>
      </c>
      <c r="AU134" s="232" t="s">
        <v>86</v>
      </c>
      <c r="AY134" s="17" t="s">
        <v>154</v>
      </c>
      <c r="BE134" s="233">
        <f>IF(N134="základní",J134,0)</f>
        <v>0</v>
      </c>
      <c r="BF134" s="233">
        <f>IF(N134="snížená",J134,0)</f>
        <v>0</v>
      </c>
      <c r="BG134" s="233">
        <f>IF(N134="zákl. přenesená",J134,0)</f>
        <v>0</v>
      </c>
      <c r="BH134" s="233">
        <f>IF(N134="sníž. přenesená",J134,0)</f>
        <v>0</v>
      </c>
      <c r="BI134" s="233">
        <f>IF(N134="nulová",J134,0)</f>
        <v>0</v>
      </c>
      <c r="BJ134" s="17" t="s">
        <v>84</v>
      </c>
      <c r="BK134" s="233">
        <f>ROUND(I134*H134,2)</f>
        <v>0</v>
      </c>
      <c r="BL134" s="17" t="s">
        <v>160</v>
      </c>
      <c r="BM134" s="232" t="s">
        <v>172</v>
      </c>
    </row>
    <row r="135" s="13" customFormat="1">
      <c r="A135" s="13"/>
      <c r="B135" s="234"/>
      <c r="C135" s="235"/>
      <c r="D135" s="236" t="s">
        <v>173</v>
      </c>
      <c r="E135" s="237" t="s">
        <v>1</v>
      </c>
      <c r="F135" s="238" t="s">
        <v>174</v>
      </c>
      <c r="G135" s="235"/>
      <c r="H135" s="239">
        <v>2960</v>
      </c>
      <c r="I135" s="240"/>
      <c r="J135" s="235"/>
      <c r="K135" s="235"/>
      <c r="L135" s="241"/>
      <c r="M135" s="242"/>
      <c r="N135" s="243"/>
      <c r="O135" s="243"/>
      <c r="P135" s="243"/>
      <c r="Q135" s="243"/>
      <c r="R135" s="243"/>
      <c r="S135" s="243"/>
      <c r="T135" s="244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45" t="s">
        <v>173</v>
      </c>
      <c r="AU135" s="245" t="s">
        <v>86</v>
      </c>
      <c r="AV135" s="13" t="s">
        <v>86</v>
      </c>
      <c r="AW135" s="13" t="s">
        <v>32</v>
      </c>
      <c r="AX135" s="13" t="s">
        <v>84</v>
      </c>
      <c r="AY135" s="245" t="s">
        <v>154</v>
      </c>
    </row>
    <row r="136" s="2" customFormat="1" ht="24.15" customHeight="1">
      <c r="A136" s="38"/>
      <c r="B136" s="39"/>
      <c r="C136" s="220" t="s">
        <v>175</v>
      </c>
      <c r="D136" s="220" t="s">
        <v>156</v>
      </c>
      <c r="E136" s="221" t="s">
        <v>176</v>
      </c>
      <c r="F136" s="222" t="s">
        <v>177</v>
      </c>
      <c r="G136" s="223" t="s">
        <v>171</v>
      </c>
      <c r="H136" s="224">
        <v>9.5</v>
      </c>
      <c r="I136" s="225"/>
      <c r="J136" s="226">
        <f>ROUND(I136*H136,2)</f>
        <v>0</v>
      </c>
      <c r="K136" s="227"/>
      <c r="L136" s="44"/>
      <c r="M136" s="228" t="s">
        <v>1</v>
      </c>
      <c r="N136" s="229" t="s">
        <v>41</v>
      </c>
      <c r="O136" s="91"/>
      <c r="P136" s="230">
        <f>O136*H136</f>
        <v>0</v>
      </c>
      <c r="Q136" s="230">
        <v>3.0000000000000001E-05</v>
      </c>
      <c r="R136" s="230">
        <f>Q136*H136</f>
        <v>0.00028499999999999999</v>
      </c>
      <c r="S136" s="230">
        <v>0.091999999999999998</v>
      </c>
      <c r="T136" s="231">
        <f>S136*H136</f>
        <v>0.874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2" t="s">
        <v>160</v>
      </c>
      <c r="AT136" s="232" t="s">
        <v>156</v>
      </c>
      <c r="AU136" s="232" t="s">
        <v>86</v>
      </c>
      <c r="AY136" s="17" t="s">
        <v>154</v>
      </c>
      <c r="BE136" s="233">
        <f>IF(N136="základní",J136,0)</f>
        <v>0</v>
      </c>
      <c r="BF136" s="233">
        <f>IF(N136="snížená",J136,0)</f>
        <v>0</v>
      </c>
      <c r="BG136" s="233">
        <f>IF(N136="zákl. přenesená",J136,0)</f>
        <v>0</v>
      </c>
      <c r="BH136" s="233">
        <f>IF(N136="sníž. přenesená",J136,0)</f>
        <v>0</v>
      </c>
      <c r="BI136" s="233">
        <f>IF(N136="nulová",J136,0)</f>
        <v>0</v>
      </c>
      <c r="BJ136" s="17" t="s">
        <v>84</v>
      </c>
      <c r="BK136" s="233">
        <f>ROUND(I136*H136,2)</f>
        <v>0</v>
      </c>
      <c r="BL136" s="17" t="s">
        <v>160</v>
      </c>
      <c r="BM136" s="232" t="s">
        <v>178</v>
      </c>
    </row>
    <row r="137" s="13" customFormat="1">
      <c r="A137" s="13"/>
      <c r="B137" s="234"/>
      <c r="C137" s="235"/>
      <c r="D137" s="236" t="s">
        <v>173</v>
      </c>
      <c r="E137" s="237" t="s">
        <v>1</v>
      </c>
      <c r="F137" s="238" t="s">
        <v>179</v>
      </c>
      <c r="G137" s="235"/>
      <c r="H137" s="239">
        <v>9.5</v>
      </c>
      <c r="I137" s="240"/>
      <c r="J137" s="235"/>
      <c r="K137" s="235"/>
      <c r="L137" s="241"/>
      <c r="M137" s="242"/>
      <c r="N137" s="243"/>
      <c r="O137" s="243"/>
      <c r="P137" s="243"/>
      <c r="Q137" s="243"/>
      <c r="R137" s="243"/>
      <c r="S137" s="243"/>
      <c r="T137" s="244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T137" s="245" t="s">
        <v>173</v>
      </c>
      <c r="AU137" s="245" t="s">
        <v>86</v>
      </c>
      <c r="AV137" s="13" t="s">
        <v>86</v>
      </c>
      <c r="AW137" s="13" t="s">
        <v>32</v>
      </c>
      <c r="AX137" s="13" t="s">
        <v>84</v>
      </c>
      <c r="AY137" s="245" t="s">
        <v>154</v>
      </c>
    </row>
    <row r="138" s="2" customFormat="1" ht="24.15" customHeight="1">
      <c r="A138" s="38"/>
      <c r="B138" s="39"/>
      <c r="C138" s="220" t="s">
        <v>180</v>
      </c>
      <c r="D138" s="220" t="s">
        <v>156</v>
      </c>
      <c r="E138" s="221" t="s">
        <v>181</v>
      </c>
      <c r="F138" s="222" t="s">
        <v>182</v>
      </c>
      <c r="G138" s="223" t="s">
        <v>171</v>
      </c>
      <c r="H138" s="224">
        <v>4.75</v>
      </c>
      <c r="I138" s="225"/>
      <c r="J138" s="226">
        <f>ROUND(I138*H138,2)</f>
        <v>0</v>
      </c>
      <c r="K138" s="227"/>
      <c r="L138" s="44"/>
      <c r="M138" s="228" t="s">
        <v>1</v>
      </c>
      <c r="N138" s="229" t="s">
        <v>41</v>
      </c>
      <c r="O138" s="91"/>
      <c r="P138" s="230">
        <f>O138*H138</f>
        <v>0</v>
      </c>
      <c r="Q138" s="230">
        <v>4.0000000000000003E-05</v>
      </c>
      <c r="R138" s="230">
        <f>Q138*H138</f>
        <v>0.00019000000000000001</v>
      </c>
      <c r="S138" s="230">
        <v>0.11500000000000001</v>
      </c>
      <c r="T138" s="231">
        <f>S138*H138</f>
        <v>0.54625000000000001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2" t="s">
        <v>160</v>
      </c>
      <c r="AT138" s="232" t="s">
        <v>156</v>
      </c>
      <c r="AU138" s="232" t="s">
        <v>86</v>
      </c>
      <c r="AY138" s="17" t="s">
        <v>154</v>
      </c>
      <c r="BE138" s="233">
        <f>IF(N138="základní",J138,0)</f>
        <v>0</v>
      </c>
      <c r="BF138" s="233">
        <f>IF(N138="snížená",J138,0)</f>
        <v>0</v>
      </c>
      <c r="BG138" s="233">
        <f>IF(N138="zákl. přenesená",J138,0)</f>
        <v>0</v>
      </c>
      <c r="BH138" s="233">
        <f>IF(N138="sníž. přenesená",J138,0)</f>
        <v>0</v>
      </c>
      <c r="BI138" s="233">
        <f>IF(N138="nulová",J138,0)</f>
        <v>0</v>
      </c>
      <c r="BJ138" s="17" t="s">
        <v>84</v>
      </c>
      <c r="BK138" s="233">
        <f>ROUND(I138*H138,2)</f>
        <v>0</v>
      </c>
      <c r="BL138" s="17" t="s">
        <v>160</v>
      </c>
      <c r="BM138" s="232" t="s">
        <v>183</v>
      </c>
    </row>
    <row r="139" s="13" customFormat="1">
      <c r="A139" s="13"/>
      <c r="B139" s="234"/>
      <c r="C139" s="235"/>
      <c r="D139" s="236" t="s">
        <v>173</v>
      </c>
      <c r="E139" s="237" t="s">
        <v>1</v>
      </c>
      <c r="F139" s="238" t="s">
        <v>184</v>
      </c>
      <c r="G139" s="235"/>
      <c r="H139" s="239">
        <v>4.75</v>
      </c>
      <c r="I139" s="240"/>
      <c r="J139" s="235"/>
      <c r="K139" s="235"/>
      <c r="L139" s="241"/>
      <c r="M139" s="242"/>
      <c r="N139" s="243"/>
      <c r="O139" s="243"/>
      <c r="P139" s="243"/>
      <c r="Q139" s="243"/>
      <c r="R139" s="243"/>
      <c r="S139" s="243"/>
      <c r="T139" s="244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T139" s="245" t="s">
        <v>173</v>
      </c>
      <c r="AU139" s="245" t="s">
        <v>86</v>
      </c>
      <c r="AV139" s="13" t="s">
        <v>86</v>
      </c>
      <c r="AW139" s="13" t="s">
        <v>32</v>
      </c>
      <c r="AX139" s="13" t="s">
        <v>84</v>
      </c>
      <c r="AY139" s="245" t="s">
        <v>154</v>
      </c>
    </row>
    <row r="140" s="2" customFormat="1" ht="24.15" customHeight="1">
      <c r="A140" s="38"/>
      <c r="B140" s="39"/>
      <c r="C140" s="220" t="s">
        <v>185</v>
      </c>
      <c r="D140" s="220" t="s">
        <v>156</v>
      </c>
      <c r="E140" s="221" t="s">
        <v>186</v>
      </c>
      <c r="F140" s="222" t="s">
        <v>187</v>
      </c>
      <c r="G140" s="223" t="s">
        <v>188</v>
      </c>
      <c r="H140" s="224">
        <v>50</v>
      </c>
      <c r="I140" s="225"/>
      <c r="J140" s="226">
        <f>ROUND(I140*H140,2)</f>
        <v>0</v>
      </c>
      <c r="K140" s="227"/>
      <c r="L140" s="44"/>
      <c r="M140" s="228" t="s">
        <v>1</v>
      </c>
      <c r="N140" s="229" t="s">
        <v>41</v>
      </c>
      <c r="O140" s="91"/>
      <c r="P140" s="230">
        <f>O140*H140</f>
        <v>0</v>
      </c>
      <c r="Q140" s="230">
        <v>0</v>
      </c>
      <c r="R140" s="230">
        <f>Q140*H140</f>
        <v>0</v>
      </c>
      <c r="S140" s="230">
        <v>1.8</v>
      </c>
      <c r="T140" s="231">
        <f>S140*H140</f>
        <v>90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2" t="s">
        <v>160</v>
      </c>
      <c r="AT140" s="232" t="s">
        <v>156</v>
      </c>
      <c r="AU140" s="232" t="s">
        <v>86</v>
      </c>
      <c r="AY140" s="17" t="s">
        <v>154</v>
      </c>
      <c r="BE140" s="233">
        <f>IF(N140="základní",J140,0)</f>
        <v>0</v>
      </c>
      <c r="BF140" s="233">
        <f>IF(N140="snížená",J140,0)</f>
        <v>0</v>
      </c>
      <c r="BG140" s="233">
        <f>IF(N140="zákl. přenesená",J140,0)</f>
        <v>0</v>
      </c>
      <c r="BH140" s="233">
        <f>IF(N140="sníž. přenesená",J140,0)</f>
        <v>0</v>
      </c>
      <c r="BI140" s="233">
        <f>IF(N140="nulová",J140,0)</f>
        <v>0</v>
      </c>
      <c r="BJ140" s="17" t="s">
        <v>84</v>
      </c>
      <c r="BK140" s="233">
        <f>ROUND(I140*H140,2)</f>
        <v>0</v>
      </c>
      <c r="BL140" s="17" t="s">
        <v>160</v>
      </c>
      <c r="BM140" s="232" t="s">
        <v>189</v>
      </c>
    </row>
    <row r="141" s="13" customFormat="1">
      <c r="A141" s="13"/>
      <c r="B141" s="234"/>
      <c r="C141" s="235"/>
      <c r="D141" s="236" t="s">
        <v>173</v>
      </c>
      <c r="E141" s="237" t="s">
        <v>1</v>
      </c>
      <c r="F141" s="238" t="s">
        <v>190</v>
      </c>
      <c r="G141" s="235"/>
      <c r="H141" s="239">
        <v>50</v>
      </c>
      <c r="I141" s="240"/>
      <c r="J141" s="235"/>
      <c r="K141" s="235"/>
      <c r="L141" s="241"/>
      <c r="M141" s="242"/>
      <c r="N141" s="243"/>
      <c r="O141" s="243"/>
      <c r="P141" s="243"/>
      <c r="Q141" s="243"/>
      <c r="R141" s="243"/>
      <c r="S141" s="243"/>
      <c r="T141" s="244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5" t="s">
        <v>173</v>
      </c>
      <c r="AU141" s="245" t="s">
        <v>86</v>
      </c>
      <c r="AV141" s="13" t="s">
        <v>86</v>
      </c>
      <c r="AW141" s="13" t="s">
        <v>32</v>
      </c>
      <c r="AX141" s="13" t="s">
        <v>84</v>
      </c>
      <c r="AY141" s="245" t="s">
        <v>154</v>
      </c>
    </row>
    <row r="142" s="2" customFormat="1" ht="16.5" customHeight="1">
      <c r="A142" s="38"/>
      <c r="B142" s="39"/>
      <c r="C142" s="220" t="s">
        <v>191</v>
      </c>
      <c r="D142" s="220" t="s">
        <v>156</v>
      </c>
      <c r="E142" s="221" t="s">
        <v>192</v>
      </c>
      <c r="F142" s="222" t="s">
        <v>193</v>
      </c>
      <c r="G142" s="223" t="s">
        <v>194</v>
      </c>
      <c r="H142" s="224">
        <v>30</v>
      </c>
      <c r="I142" s="225"/>
      <c r="J142" s="226">
        <f>ROUND(I142*H142,2)</f>
        <v>0</v>
      </c>
      <c r="K142" s="227"/>
      <c r="L142" s="44"/>
      <c r="M142" s="228" t="s">
        <v>1</v>
      </c>
      <c r="N142" s="229" t="s">
        <v>41</v>
      </c>
      <c r="O142" s="91"/>
      <c r="P142" s="230">
        <f>O142*H142</f>
        <v>0</v>
      </c>
      <c r="Q142" s="230">
        <v>0.017500000000000002</v>
      </c>
      <c r="R142" s="230">
        <f>Q142*H142</f>
        <v>0.52500000000000002</v>
      </c>
      <c r="S142" s="230">
        <v>0</v>
      </c>
      <c r="T142" s="231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2" t="s">
        <v>160</v>
      </c>
      <c r="AT142" s="232" t="s">
        <v>156</v>
      </c>
      <c r="AU142" s="232" t="s">
        <v>86</v>
      </c>
      <c r="AY142" s="17" t="s">
        <v>154</v>
      </c>
      <c r="BE142" s="233">
        <f>IF(N142="základní",J142,0)</f>
        <v>0</v>
      </c>
      <c r="BF142" s="233">
        <f>IF(N142="snížená",J142,0)</f>
        <v>0</v>
      </c>
      <c r="BG142" s="233">
        <f>IF(N142="zákl. přenesená",J142,0)</f>
        <v>0</v>
      </c>
      <c r="BH142" s="233">
        <f>IF(N142="sníž. přenesená",J142,0)</f>
        <v>0</v>
      </c>
      <c r="BI142" s="233">
        <f>IF(N142="nulová",J142,0)</f>
        <v>0</v>
      </c>
      <c r="BJ142" s="17" t="s">
        <v>84</v>
      </c>
      <c r="BK142" s="233">
        <f>ROUND(I142*H142,2)</f>
        <v>0</v>
      </c>
      <c r="BL142" s="17" t="s">
        <v>160</v>
      </c>
      <c r="BM142" s="232" t="s">
        <v>195</v>
      </c>
    </row>
    <row r="143" s="13" customFormat="1">
      <c r="A143" s="13"/>
      <c r="B143" s="234"/>
      <c r="C143" s="235"/>
      <c r="D143" s="236" t="s">
        <v>173</v>
      </c>
      <c r="E143" s="237" t="s">
        <v>1</v>
      </c>
      <c r="F143" s="238" t="s">
        <v>196</v>
      </c>
      <c r="G143" s="235"/>
      <c r="H143" s="239">
        <v>30</v>
      </c>
      <c r="I143" s="240"/>
      <c r="J143" s="235"/>
      <c r="K143" s="235"/>
      <c r="L143" s="241"/>
      <c r="M143" s="242"/>
      <c r="N143" s="243"/>
      <c r="O143" s="243"/>
      <c r="P143" s="243"/>
      <c r="Q143" s="243"/>
      <c r="R143" s="243"/>
      <c r="S143" s="243"/>
      <c r="T143" s="244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T143" s="245" t="s">
        <v>173</v>
      </c>
      <c r="AU143" s="245" t="s">
        <v>86</v>
      </c>
      <c r="AV143" s="13" t="s">
        <v>86</v>
      </c>
      <c r="AW143" s="13" t="s">
        <v>32</v>
      </c>
      <c r="AX143" s="13" t="s">
        <v>84</v>
      </c>
      <c r="AY143" s="245" t="s">
        <v>154</v>
      </c>
    </row>
    <row r="144" s="2" customFormat="1" ht="24.15" customHeight="1">
      <c r="A144" s="38"/>
      <c r="B144" s="39"/>
      <c r="C144" s="220" t="s">
        <v>103</v>
      </c>
      <c r="D144" s="220" t="s">
        <v>156</v>
      </c>
      <c r="E144" s="221" t="s">
        <v>197</v>
      </c>
      <c r="F144" s="222" t="s">
        <v>198</v>
      </c>
      <c r="G144" s="223" t="s">
        <v>199</v>
      </c>
      <c r="H144" s="224">
        <v>50</v>
      </c>
      <c r="I144" s="225"/>
      <c r="J144" s="226">
        <f>ROUND(I144*H144,2)</f>
        <v>0</v>
      </c>
      <c r="K144" s="227"/>
      <c r="L144" s="44"/>
      <c r="M144" s="228" t="s">
        <v>1</v>
      </c>
      <c r="N144" s="229" t="s">
        <v>41</v>
      </c>
      <c r="O144" s="91"/>
      <c r="P144" s="230">
        <f>O144*H144</f>
        <v>0</v>
      </c>
      <c r="Q144" s="230">
        <v>3.0000000000000001E-05</v>
      </c>
      <c r="R144" s="230">
        <f>Q144*H144</f>
        <v>0.0015</v>
      </c>
      <c r="S144" s="230">
        <v>0</v>
      </c>
      <c r="T144" s="231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2" t="s">
        <v>160</v>
      </c>
      <c r="AT144" s="232" t="s">
        <v>156</v>
      </c>
      <c r="AU144" s="232" t="s">
        <v>86</v>
      </c>
      <c r="AY144" s="17" t="s">
        <v>154</v>
      </c>
      <c r="BE144" s="233">
        <f>IF(N144="základní",J144,0)</f>
        <v>0</v>
      </c>
      <c r="BF144" s="233">
        <f>IF(N144="snížená",J144,0)</f>
        <v>0</v>
      </c>
      <c r="BG144" s="233">
        <f>IF(N144="zákl. přenesená",J144,0)</f>
        <v>0</v>
      </c>
      <c r="BH144" s="233">
        <f>IF(N144="sníž. přenesená",J144,0)</f>
        <v>0</v>
      </c>
      <c r="BI144" s="233">
        <f>IF(N144="nulová",J144,0)</f>
        <v>0</v>
      </c>
      <c r="BJ144" s="17" t="s">
        <v>84</v>
      </c>
      <c r="BK144" s="233">
        <f>ROUND(I144*H144,2)</f>
        <v>0</v>
      </c>
      <c r="BL144" s="17" t="s">
        <v>160</v>
      </c>
      <c r="BM144" s="232" t="s">
        <v>200</v>
      </c>
    </row>
    <row r="145" s="13" customFormat="1">
      <c r="A145" s="13"/>
      <c r="B145" s="234"/>
      <c r="C145" s="235"/>
      <c r="D145" s="236" t="s">
        <v>173</v>
      </c>
      <c r="E145" s="237" t="s">
        <v>1</v>
      </c>
      <c r="F145" s="238" t="s">
        <v>190</v>
      </c>
      <c r="G145" s="235"/>
      <c r="H145" s="239">
        <v>50</v>
      </c>
      <c r="I145" s="240"/>
      <c r="J145" s="235"/>
      <c r="K145" s="235"/>
      <c r="L145" s="241"/>
      <c r="M145" s="242"/>
      <c r="N145" s="243"/>
      <c r="O145" s="243"/>
      <c r="P145" s="243"/>
      <c r="Q145" s="243"/>
      <c r="R145" s="243"/>
      <c r="S145" s="243"/>
      <c r="T145" s="244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T145" s="245" t="s">
        <v>173</v>
      </c>
      <c r="AU145" s="245" t="s">
        <v>86</v>
      </c>
      <c r="AV145" s="13" t="s">
        <v>86</v>
      </c>
      <c r="AW145" s="13" t="s">
        <v>32</v>
      </c>
      <c r="AX145" s="13" t="s">
        <v>84</v>
      </c>
      <c r="AY145" s="245" t="s">
        <v>154</v>
      </c>
    </row>
    <row r="146" s="2" customFormat="1" ht="24.15" customHeight="1">
      <c r="A146" s="38"/>
      <c r="B146" s="39"/>
      <c r="C146" s="220" t="s">
        <v>201</v>
      </c>
      <c r="D146" s="220" t="s">
        <v>156</v>
      </c>
      <c r="E146" s="221" t="s">
        <v>202</v>
      </c>
      <c r="F146" s="222" t="s">
        <v>203</v>
      </c>
      <c r="G146" s="223" t="s">
        <v>194</v>
      </c>
      <c r="H146" s="224">
        <v>2</v>
      </c>
      <c r="I146" s="225"/>
      <c r="J146" s="226">
        <f>ROUND(I146*H146,2)</f>
        <v>0</v>
      </c>
      <c r="K146" s="227"/>
      <c r="L146" s="44"/>
      <c r="M146" s="228" t="s">
        <v>1</v>
      </c>
      <c r="N146" s="229" t="s">
        <v>41</v>
      </c>
      <c r="O146" s="91"/>
      <c r="P146" s="230">
        <f>O146*H146</f>
        <v>0</v>
      </c>
      <c r="Q146" s="230">
        <v>0.01269</v>
      </c>
      <c r="R146" s="230">
        <f>Q146*H146</f>
        <v>0.02538</v>
      </c>
      <c r="S146" s="230">
        <v>0</v>
      </c>
      <c r="T146" s="231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2" t="s">
        <v>160</v>
      </c>
      <c r="AT146" s="232" t="s">
        <v>156</v>
      </c>
      <c r="AU146" s="232" t="s">
        <v>86</v>
      </c>
      <c r="AY146" s="17" t="s">
        <v>154</v>
      </c>
      <c r="BE146" s="233">
        <f>IF(N146="základní",J146,0)</f>
        <v>0</v>
      </c>
      <c r="BF146" s="233">
        <f>IF(N146="snížená",J146,0)</f>
        <v>0</v>
      </c>
      <c r="BG146" s="233">
        <f>IF(N146="zákl. přenesená",J146,0)</f>
        <v>0</v>
      </c>
      <c r="BH146" s="233">
        <f>IF(N146="sníž. přenesená",J146,0)</f>
        <v>0</v>
      </c>
      <c r="BI146" s="233">
        <f>IF(N146="nulová",J146,0)</f>
        <v>0</v>
      </c>
      <c r="BJ146" s="17" t="s">
        <v>84</v>
      </c>
      <c r="BK146" s="233">
        <f>ROUND(I146*H146,2)</f>
        <v>0</v>
      </c>
      <c r="BL146" s="17" t="s">
        <v>160</v>
      </c>
      <c r="BM146" s="232" t="s">
        <v>204</v>
      </c>
    </row>
    <row r="147" s="13" customFormat="1">
      <c r="A147" s="13"/>
      <c r="B147" s="234"/>
      <c r="C147" s="235"/>
      <c r="D147" s="236" t="s">
        <v>173</v>
      </c>
      <c r="E147" s="237" t="s">
        <v>1</v>
      </c>
      <c r="F147" s="238" t="s">
        <v>205</v>
      </c>
      <c r="G147" s="235"/>
      <c r="H147" s="239">
        <v>2</v>
      </c>
      <c r="I147" s="240"/>
      <c r="J147" s="235"/>
      <c r="K147" s="235"/>
      <c r="L147" s="241"/>
      <c r="M147" s="242"/>
      <c r="N147" s="243"/>
      <c r="O147" s="243"/>
      <c r="P147" s="243"/>
      <c r="Q147" s="243"/>
      <c r="R147" s="243"/>
      <c r="S147" s="243"/>
      <c r="T147" s="244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T147" s="245" t="s">
        <v>173</v>
      </c>
      <c r="AU147" s="245" t="s">
        <v>86</v>
      </c>
      <c r="AV147" s="13" t="s">
        <v>86</v>
      </c>
      <c r="AW147" s="13" t="s">
        <v>32</v>
      </c>
      <c r="AX147" s="13" t="s">
        <v>84</v>
      </c>
      <c r="AY147" s="245" t="s">
        <v>154</v>
      </c>
    </row>
    <row r="148" s="2" customFormat="1" ht="33" customHeight="1">
      <c r="A148" s="38"/>
      <c r="B148" s="39"/>
      <c r="C148" s="220" t="s">
        <v>206</v>
      </c>
      <c r="D148" s="220" t="s">
        <v>156</v>
      </c>
      <c r="E148" s="221" t="s">
        <v>207</v>
      </c>
      <c r="F148" s="222" t="s">
        <v>208</v>
      </c>
      <c r="G148" s="223" t="s">
        <v>188</v>
      </c>
      <c r="H148" s="224">
        <v>3809.2640000000001</v>
      </c>
      <c r="I148" s="225"/>
      <c r="J148" s="226">
        <f>ROUND(I148*H148,2)</f>
        <v>0</v>
      </c>
      <c r="K148" s="227"/>
      <c r="L148" s="44"/>
      <c r="M148" s="228" t="s">
        <v>1</v>
      </c>
      <c r="N148" s="229" t="s">
        <v>41</v>
      </c>
      <c r="O148" s="91"/>
      <c r="P148" s="230">
        <f>O148*H148</f>
        <v>0</v>
      </c>
      <c r="Q148" s="230">
        <v>0</v>
      </c>
      <c r="R148" s="230">
        <f>Q148*H148</f>
        <v>0</v>
      </c>
      <c r="S148" s="230">
        <v>0</v>
      </c>
      <c r="T148" s="231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2" t="s">
        <v>160</v>
      </c>
      <c r="AT148" s="232" t="s">
        <v>156</v>
      </c>
      <c r="AU148" s="232" t="s">
        <v>86</v>
      </c>
      <c r="AY148" s="17" t="s">
        <v>154</v>
      </c>
      <c r="BE148" s="233">
        <f>IF(N148="základní",J148,0)</f>
        <v>0</v>
      </c>
      <c r="BF148" s="233">
        <f>IF(N148="snížená",J148,0)</f>
        <v>0</v>
      </c>
      <c r="BG148" s="233">
        <f>IF(N148="zákl. přenesená",J148,0)</f>
        <v>0</v>
      </c>
      <c r="BH148" s="233">
        <f>IF(N148="sníž. přenesená",J148,0)</f>
        <v>0</v>
      </c>
      <c r="BI148" s="233">
        <f>IF(N148="nulová",J148,0)</f>
        <v>0</v>
      </c>
      <c r="BJ148" s="17" t="s">
        <v>84</v>
      </c>
      <c r="BK148" s="233">
        <f>ROUND(I148*H148,2)</f>
        <v>0</v>
      </c>
      <c r="BL148" s="17" t="s">
        <v>160</v>
      </c>
      <c r="BM148" s="232" t="s">
        <v>209</v>
      </c>
    </row>
    <row r="149" s="13" customFormat="1">
      <c r="A149" s="13"/>
      <c r="B149" s="234"/>
      <c r="C149" s="235"/>
      <c r="D149" s="236" t="s">
        <v>173</v>
      </c>
      <c r="E149" s="237" t="s">
        <v>1</v>
      </c>
      <c r="F149" s="238" t="s">
        <v>210</v>
      </c>
      <c r="G149" s="235"/>
      <c r="H149" s="239">
        <v>2858</v>
      </c>
      <c r="I149" s="240"/>
      <c r="J149" s="235"/>
      <c r="K149" s="235"/>
      <c r="L149" s="241"/>
      <c r="M149" s="242"/>
      <c r="N149" s="243"/>
      <c r="O149" s="243"/>
      <c r="P149" s="243"/>
      <c r="Q149" s="243"/>
      <c r="R149" s="243"/>
      <c r="S149" s="243"/>
      <c r="T149" s="244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45" t="s">
        <v>173</v>
      </c>
      <c r="AU149" s="245" t="s">
        <v>86</v>
      </c>
      <c r="AV149" s="13" t="s">
        <v>86</v>
      </c>
      <c r="AW149" s="13" t="s">
        <v>32</v>
      </c>
      <c r="AX149" s="13" t="s">
        <v>76</v>
      </c>
      <c r="AY149" s="245" t="s">
        <v>154</v>
      </c>
    </row>
    <row r="150" s="13" customFormat="1">
      <c r="A150" s="13"/>
      <c r="B150" s="234"/>
      <c r="C150" s="235"/>
      <c r="D150" s="236" t="s">
        <v>173</v>
      </c>
      <c r="E150" s="237" t="s">
        <v>1</v>
      </c>
      <c r="F150" s="238" t="s">
        <v>211</v>
      </c>
      <c r="G150" s="235"/>
      <c r="H150" s="239">
        <v>-532.79999999999995</v>
      </c>
      <c r="I150" s="240"/>
      <c r="J150" s="235"/>
      <c r="K150" s="235"/>
      <c r="L150" s="241"/>
      <c r="M150" s="242"/>
      <c r="N150" s="243"/>
      <c r="O150" s="243"/>
      <c r="P150" s="243"/>
      <c r="Q150" s="243"/>
      <c r="R150" s="243"/>
      <c r="S150" s="243"/>
      <c r="T150" s="244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T150" s="245" t="s">
        <v>173</v>
      </c>
      <c r="AU150" s="245" t="s">
        <v>86</v>
      </c>
      <c r="AV150" s="13" t="s">
        <v>86</v>
      </c>
      <c r="AW150" s="13" t="s">
        <v>32</v>
      </c>
      <c r="AX150" s="13" t="s">
        <v>76</v>
      </c>
      <c r="AY150" s="245" t="s">
        <v>154</v>
      </c>
    </row>
    <row r="151" s="13" customFormat="1">
      <c r="A151" s="13"/>
      <c r="B151" s="234"/>
      <c r="C151" s="235"/>
      <c r="D151" s="236" t="s">
        <v>173</v>
      </c>
      <c r="E151" s="237" t="s">
        <v>1</v>
      </c>
      <c r="F151" s="238" t="s">
        <v>212</v>
      </c>
      <c r="G151" s="235"/>
      <c r="H151" s="239">
        <v>1484.0640000000001</v>
      </c>
      <c r="I151" s="240"/>
      <c r="J151" s="235"/>
      <c r="K151" s="235"/>
      <c r="L151" s="241"/>
      <c r="M151" s="242"/>
      <c r="N151" s="243"/>
      <c r="O151" s="243"/>
      <c r="P151" s="243"/>
      <c r="Q151" s="243"/>
      <c r="R151" s="243"/>
      <c r="S151" s="243"/>
      <c r="T151" s="244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45" t="s">
        <v>173</v>
      </c>
      <c r="AU151" s="245" t="s">
        <v>86</v>
      </c>
      <c r="AV151" s="13" t="s">
        <v>86</v>
      </c>
      <c r="AW151" s="13" t="s">
        <v>32</v>
      </c>
      <c r="AX151" s="13" t="s">
        <v>76</v>
      </c>
      <c r="AY151" s="245" t="s">
        <v>154</v>
      </c>
    </row>
    <row r="152" s="14" customFormat="1">
      <c r="A152" s="14"/>
      <c r="B152" s="246"/>
      <c r="C152" s="247"/>
      <c r="D152" s="236" t="s">
        <v>173</v>
      </c>
      <c r="E152" s="248" t="s">
        <v>93</v>
      </c>
      <c r="F152" s="249" t="s">
        <v>213</v>
      </c>
      <c r="G152" s="247"/>
      <c r="H152" s="250">
        <v>3809.2640000000001</v>
      </c>
      <c r="I152" s="251"/>
      <c r="J152" s="247"/>
      <c r="K152" s="247"/>
      <c r="L152" s="252"/>
      <c r="M152" s="253"/>
      <c r="N152" s="254"/>
      <c r="O152" s="254"/>
      <c r="P152" s="254"/>
      <c r="Q152" s="254"/>
      <c r="R152" s="254"/>
      <c r="S152" s="254"/>
      <c r="T152" s="255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T152" s="256" t="s">
        <v>173</v>
      </c>
      <c r="AU152" s="256" t="s">
        <v>86</v>
      </c>
      <c r="AV152" s="14" t="s">
        <v>160</v>
      </c>
      <c r="AW152" s="14" t="s">
        <v>32</v>
      </c>
      <c r="AX152" s="14" t="s">
        <v>84</v>
      </c>
      <c r="AY152" s="256" t="s">
        <v>154</v>
      </c>
    </row>
    <row r="153" s="2" customFormat="1" ht="33" customHeight="1">
      <c r="A153" s="38"/>
      <c r="B153" s="39"/>
      <c r="C153" s="220" t="s">
        <v>214</v>
      </c>
      <c r="D153" s="220" t="s">
        <v>156</v>
      </c>
      <c r="E153" s="221" t="s">
        <v>215</v>
      </c>
      <c r="F153" s="222" t="s">
        <v>216</v>
      </c>
      <c r="G153" s="223" t="s">
        <v>188</v>
      </c>
      <c r="H153" s="224">
        <v>224.5</v>
      </c>
      <c r="I153" s="225"/>
      <c r="J153" s="226">
        <f>ROUND(I153*H153,2)</f>
        <v>0</v>
      </c>
      <c r="K153" s="227"/>
      <c r="L153" s="44"/>
      <c r="M153" s="228" t="s">
        <v>1</v>
      </c>
      <c r="N153" s="229" t="s">
        <v>41</v>
      </c>
      <c r="O153" s="91"/>
      <c r="P153" s="230">
        <f>O153*H153</f>
        <v>0</v>
      </c>
      <c r="Q153" s="230">
        <v>0</v>
      </c>
      <c r="R153" s="230">
        <f>Q153*H153</f>
        <v>0</v>
      </c>
      <c r="S153" s="230">
        <v>0</v>
      </c>
      <c r="T153" s="231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2" t="s">
        <v>160</v>
      </c>
      <c r="AT153" s="232" t="s">
        <v>156</v>
      </c>
      <c r="AU153" s="232" t="s">
        <v>86</v>
      </c>
      <c r="AY153" s="17" t="s">
        <v>154</v>
      </c>
      <c r="BE153" s="233">
        <f>IF(N153="základní",J153,0)</f>
        <v>0</v>
      </c>
      <c r="BF153" s="233">
        <f>IF(N153="snížená",J153,0)</f>
        <v>0</v>
      </c>
      <c r="BG153" s="233">
        <f>IF(N153="zákl. přenesená",J153,0)</f>
        <v>0</v>
      </c>
      <c r="BH153" s="233">
        <f>IF(N153="sníž. přenesená",J153,0)</f>
        <v>0</v>
      </c>
      <c r="BI153" s="233">
        <f>IF(N153="nulová",J153,0)</f>
        <v>0</v>
      </c>
      <c r="BJ153" s="17" t="s">
        <v>84</v>
      </c>
      <c r="BK153" s="233">
        <f>ROUND(I153*H153,2)</f>
        <v>0</v>
      </c>
      <c r="BL153" s="17" t="s">
        <v>160</v>
      </c>
      <c r="BM153" s="232" t="s">
        <v>217</v>
      </c>
    </row>
    <row r="154" s="13" customFormat="1">
      <c r="A154" s="13"/>
      <c r="B154" s="234"/>
      <c r="C154" s="235"/>
      <c r="D154" s="236" t="s">
        <v>173</v>
      </c>
      <c r="E154" s="237" t="s">
        <v>120</v>
      </c>
      <c r="F154" s="238" t="s">
        <v>218</v>
      </c>
      <c r="G154" s="235"/>
      <c r="H154" s="239">
        <v>224.5</v>
      </c>
      <c r="I154" s="240"/>
      <c r="J154" s="235"/>
      <c r="K154" s="235"/>
      <c r="L154" s="241"/>
      <c r="M154" s="242"/>
      <c r="N154" s="243"/>
      <c r="O154" s="243"/>
      <c r="P154" s="243"/>
      <c r="Q154" s="243"/>
      <c r="R154" s="243"/>
      <c r="S154" s="243"/>
      <c r="T154" s="244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45" t="s">
        <v>173</v>
      </c>
      <c r="AU154" s="245" t="s">
        <v>86</v>
      </c>
      <c r="AV154" s="13" t="s">
        <v>86</v>
      </c>
      <c r="AW154" s="13" t="s">
        <v>32</v>
      </c>
      <c r="AX154" s="13" t="s">
        <v>84</v>
      </c>
      <c r="AY154" s="245" t="s">
        <v>154</v>
      </c>
    </row>
    <row r="155" s="2" customFormat="1" ht="33" customHeight="1">
      <c r="A155" s="38"/>
      <c r="B155" s="39"/>
      <c r="C155" s="220" t="s">
        <v>219</v>
      </c>
      <c r="D155" s="220" t="s">
        <v>156</v>
      </c>
      <c r="E155" s="221" t="s">
        <v>220</v>
      </c>
      <c r="F155" s="222" t="s">
        <v>221</v>
      </c>
      <c r="G155" s="223" t="s">
        <v>188</v>
      </c>
      <c r="H155" s="224">
        <v>10.26</v>
      </c>
      <c r="I155" s="225"/>
      <c r="J155" s="226">
        <f>ROUND(I155*H155,2)</f>
        <v>0</v>
      </c>
      <c r="K155" s="227"/>
      <c r="L155" s="44"/>
      <c r="M155" s="228" t="s">
        <v>1</v>
      </c>
      <c r="N155" s="229" t="s">
        <v>41</v>
      </c>
      <c r="O155" s="91"/>
      <c r="P155" s="230">
        <f>O155*H155</f>
        <v>0</v>
      </c>
      <c r="Q155" s="230">
        <v>0</v>
      </c>
      <c r="R155" s="230">
        <f>Q155*H155</f>
        <v>0</v>
      </c>
      <c r="S155" s="230">
        <v>0</v>
      </c>
      <c r="T155" s="231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2" t="s">
        <v>160</v>
      </c>
      <c r="AT155" s="232" t="s">
        <v>156</v>
      </c>
      <c r="AU155" s="232" t="s">
        <v>86</v>
      </c>
      <c r="AY155" s="17" t="s">
        <v>154</v>
      </c>
      <c r="BE155" s="233">
        <f>IF(N155="základní",J155,0)</f>
        <v>0</v>
      </c>
      <c r="BF155" s="233">
        <f>IF(N155="snížená",J155,0)</f>
        <v>0</v>
      </c>
      <c r="BG155" s="233">
        <f>IF(N155="zákl. přenesená",J155,0)</f>
        <v>0</v>
      </c>
      <c r="BH155" s="233">
        <f>IF(N155="sníž. přenesená",J155,0)</f>
        <v>0</v>
      </c>
      <c r="BI155" s="233">
        <f>IF(N155="nulová",J155,0)</f>
        <v>0</v>
      </c>
      <c r="BJ155" s="17" t="s">
        <v>84</v>
      </c>
      <c r="BK155" s="233">
        <f>ROUND(I155*H155,2)</f>
        <v>0</v>
      </c>
      <c r="BL155" s="17" t="s">
        <v>160</v>
      </c>
      <c r="BM155" s="232" t="s">
        <v>222</v>
      </c>
    </row>
    <row r="156" s="13" customFormat="1">
      <c r="A156" s="13"/>
      <c r="B156" s="234"/>
      <c r="C156" s="235"/>
      <c r="D156" s="236" t="s">
        <v>173</v>
      </c>
      <c r="E156" s="237" t="s">
        <v>118</v>
      </c>
      <c r="F156" s="238" t="s">
        <v>223</v>
      </c>
      <c r="G156" s="235"/>
      <c r="H156" s="239">
        <v>10.26</v>
      </c>
      <c r="I156" s="240"/>
      <c r="J156" s="235"/>
      <c r="K156" s="235"/>
      <c r="L156" s="241"/>
      <c r="M156" s="242"/>
      <c r="N156" s="243"/>
      <c r="O156" s="243"/>
      <c r="P156" s="243"/>
      <c r="Q156" s="243"/>
      <c r="R156" s="243"/>
      <c r="S156" s="243"/>
      <c r="T156" s="244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T156" s="245" t="s">
        <v>173</v>
      </c>
      <c r="AU156" s="245" t="s">
        <v>86</v>
      </c>
      <c r="AV156" s="13" t="s">
        <v>86</v>
      </c>
      <c r="AW156" s="13" t="s">
        <v>32</v>
      </c>
      <c r="AX156" s="13" t="s">
        <v>84</v>
      </c>
      <c r="AY156" s="245" t="s">
        <v>154</v>
      </c>
    </row>
    <row r="157" s="2" customFormat="1" ht="33" customHeight="1">
      <c r="A157" s="38"/>
      <c r="B157" s="39"/>
      <c r="C157" s="220" t="s">
        <v>224</v>
      </c>
      <c r="D157" s="220" t="s">
        <v>156</v>
      </c>
      <c r="E157" s="221" t="s">
        <v>225</v>
      </c>
      <c r="F157" s="222" t="s">
        <v>226</v>
      </c>
      <c r="G157" s="223" t="s">
        <v>188</v>
      </c>
      <c r="H157" s="224">
        <v>14.174</v>
      </c>
      <c r="I157" s="225"/>
      <c r="J157" s="226">
        <f>ROUND(I157*H157,2)</f>
        <v>0</v>
      </c>
      <c r="K157" s="227"/>
      <c r="L157" s="44"/>
      <c r="M157" s="228" t="s">
        <v>1</v>
      </c>
      <c r="N157" s="229" t="s">
        <v>41</v>
      </c>
      <c r="O157" s="91"/>
      <c r="P157" s="230">
        <f>O157*H157</f>
        <v>0</v>
      </c>
      <c r="Q157" s="230">
        <v>0</v>
      </c>
      <c r="R157" s="230">
        <f>Q157*H157</f>
        <v>0</v>
      </c>
      <c r="S157" s="230">
        <v>0</v>
      </c>
      <c r="T157" s="231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2" t="s">
        <v>160</v>
      </c>
      <c r="AT157" s="232" t="s">
        <v>156</v>
      </c>
      <c r="AU157" s="232" t="s">
        <v>86</v>
      </c>
      <c r="AY157" s="17" t="s">
        <v>154</v>
      </c>
      <c r="BE157" s="233">
        <f>IF(N157="základní",J157,0)</f>
        <v>0</v>
      </c>
      <c r="BF157" s="233">
        <f>IF(N157="snížená",J157,0)</f>
        <v>0</v>
      </c>
      <c r="BG157" s="233">
        <f>IF(N157="zákl. přenesená",J157,0)</f>
        <v>0</v>
      </c>
      <c r="BH157" s="233">
        <f>IF(N157="sníž. přenesená",J157,0)</f>
        <v>0</v>
      </c>
      <c r="BI157" s="233">
        <f>IF(N157="nulová",J157,0)</f>
        <v>0</v>
      </c>
      <c r="BJ157" s="17" t="s">
        <v>84</v>
      </c>
      <c r="BK157" s="233">
        <f>ROUND(I157*H157,2)</f>
        <v>0</v>
      </c>
      <c r="BL157" s="17" t="s">
        <v>160</v>
      </c>
      <c r="BM157" s="232" t="s">
        <v>227</v>
      </c>
    </row>
    <row r="158" s="13" customFormat="1">
      <c r="A158" s="13"/>
      <c r="B158" s="234"/>
      <c r="C158" s="235"/>
      <c r="D158" s="236" t="s">
        <v>173</v>
      </c>
      <c r="E158" s="237" t="s">
        <v>1</v>
      </c>
      <c r="F158" s="238" t="s">
        <v>228</v>
      </c>
      <c r="G158" s="235"/>
      <c r="H158" s="239">
        <v>3</v>
      </c>
      <c r="I158" s="240"/>
      <c r="J158" s="235"/>
      <c r="K158" s="235"/>
      <c r="L158" s="241"/>
      <c r="M158" s="242"/>
      <c r="N158" s="243"/>
      <c r="O158" s="243"/>
      <c r="P158" s="243"/>
      <c r="Q158" s="243"/>
      <c r="R158" s="243"/>
      <c r="S158" s="243"/>
      <c r="T158" s="244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T158" s="245" t="s">
        <v>173</v>
      </c>
      <c r="AU158" s="245" t="s">
        <v>86</v>
      </c>
      <c r="AV158" s="13" t="s">
        <v>86</v>
      </c>
      <c r="AW158" s="13" t="s">
        <v>32</v>
      </c>
      <c r="AX158" s="13" t="s">
        <v>76</v>
      </c>
      <c r="AY158" s="245" t="s">
        <v>154</v>
      </c>
    </row>
    <row r="159" s="13" customFormat="1">
      <c r="A159" s="13"/>
      <c r="B159" s="234"/>
      <c r="C159" s="235"/>
      <c r="D159" s="236" t="s">
        <v>173</v>
      </c>
      <c r="E159" s="237" t="s">
        <v>1</v>
      </c>
      <c r="F159" s="238" t="s">
        <v>229</v>
      </c>
      <c r="G159" s="235"/>
      <c r="H159" s="239">
        <v>3</v>
      </c>
      <c r="I159" s="240"/>
      <c r="J159" s="235"/>
      <c r="K159" s="235"/>
      <c r="L159" s="241"/>
      <c r="M159" s="242"/>
      <c r="N159" s="243"/>
      <c r="O159" s="243"/>
      <c r="P159" s="243"/>
      <c r="Q159" s="243"/>
      <c r="R159" s="243"/>
      <c r="S159" s="243"/>
      <c r="T159" s="244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45" t="s">
        <v>173</v>
      </c>
      <c r="AU159" s="245" t="s">
        <v>86</v>
      </c>
      <c r="AV159" s="13" t="s">
        <v>86</v>
      </c>
      <c r="AW159" s="13" t="s">
        <v>32</v>
      </c>
      <c r="AX159" s="13" t="s">
        <v>76</v>
      </c>
      <c r="AY159" s="245" t="s">
        <v>154</v>
      </c>
    </row>
    <row r="160" s="13" customFormat="1">
      <c r="A160" s="13"/>
      <c r="B160" s="234"/>
      <c r="C160" s="235"/>
      <c r="D160" s="236" t="s">
        <v>173</v>
      </c>
      <c r="E160" s="237" t="s">
        <v>1</v>
      </c>
      <c r="F160" s="238" t="s">
        <v>230</v>
      </c>
      <c r="G160" s="235"/>
      <c r="H160" s="239">
        <v>3.5</v>
      </c>
      <c r="I160" s="240"/>
      <c r="J160" s="235"/>
      <c r="K160" s="235"/>
      <c r="L160" s="241"/>
      <c r="M160" s="242"/>
      <c r="N160" s="243"/>
      <c r="O160" s="243"/>
      <c r="P160" s="243"/>
      <c r="Q160" s="243"/>
      <c r="R160" s="243"/>
      <c r="S160" s="243"/>
      <c r="T160" s="244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T160" s="245" t="s">
        <v>173</v>
      </c>
      <c r="AU160" s="245" t="s">
        <v>86</v>
      </c>
      <c r="AV160" s="13" t="s">
        <v>86</v>
      </c>
      <c r="AW160" s="13" t="s">
        <v>32</v>
      </c>
      <c r="AX160" s="13" t="s">
        <v>76</v>
      </c>
      <c r="AY160" s="245" t="s">
        <v>154</v>
      </c>
    </row>
    <row r="161" s="13" customFormat="1">
      <c r="A161" s="13"/>
      <c r="B161" s="234"/>
      <c r="C161" s="235"/>
      <c r="D161" s="236" t="s">
        <v>173</v>
      </c>
      <c r="E161" s="237" t="s">
        <v>1</v>
      </c>
      <c r="F161" s="238" t="s">
        <v>231</v>
      </c>
      <c r="G161" s="235"/>
      <c r="H161" s="239">
        <v>4.6740000000000004</v>
      </c>
      <c r="I161" s="240"/>
      <c r="J161" s="235"/>
      <c r="K161" s="235"/>
      <c r="L161" s="241"/>
      <c r="M161" s="242"/>
      <c r="N161" s="243"/>
      <c r="O161" s="243"/>
      <c r="P161" s="243"/>
      <c r="Q161" s="243"/>
      <c r="R161" s="243"/>
      <c r="S161" s="243"/>
      <c r="T161" s="244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5" t="s">
        <v>173</v>
      </c>
      <c r="AU161" s="245" t="s">
        <v>86</v>
      </c>
      <c r="AV161" s="13" t="s">
        <v>86</v>
      </c>
      <c r="AW161" s="13" t="s">
        <v>32</v>
      </c>
      <c r="AX161" s="13" t="s">
        <v>76</v>
      </c>
      <c r="AY161" s="245" t="s">
        <v>154</v>
      </c>
    </row>
    <row r="162" s="14" customFormat="1">
      <c r="A162" s="14"/>
      <c r="B162" s="246"/>
      <c r="C162" s="247"/>
      <c r="D162" s="236" t="s">
        <v>173</v>
      </c>
      <c r="E162" s="248" t="s">
        <v>110</v>
      </c>
      <c r="F162" s="249" t="s">
        <v>213</v>
      </c>
      <c r="G162" s="247"/>
      <c r="H162" s="250">
        <v>14.174</v>
      </c>
      <c r="I162" s="251"/>
      <c r="J162" s="247"/>
      <c r="K162" s="247"/>
      <c r="L162" s="252"/>
      <c r="M162" s="253"/>
      <c r="N162" s="254"/>
      <c r="O162" s="254"/>
      <c r="P162" s="254"/>
      <c r="Q162" s="254"/>
      <c r="R162" s="254"/>
      <c r="S162" s="254"/>
      <c r="T162" s="255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6" t="s">
        <v>173</v>
      </c>
      <c r="AU162" s="256" t="s">
        <v>86</v>
      </c>
      <c r="AV162" s="14" t="s">
        <v>160</v>
      </c>
      <c r="AW162" s="14" t="s">
        <v>32</v>
      </c>
      <c r="AX162" s="14" t="s">
        <v>84</v>
      </c>
      <c r="AY162" s="256" t="s">
        <v>154</v>
      </c>
    </row>
    <row r="163" s="2" customFormat="1" ht="37.8" customHeight="1">
      <c r="A163" s="38"/>
      <c r="B163" s="39"/>
      <c r="C163" s="220" t="s">
        <v>8</v>
      </c>
      <c r="D163" s="220" t="s">
        <v>156</v>
      </c>
      <c r="E163" s="221" t="s">
        <v>232</v>
      </c>
      <c r="F163" s="222" t="s">
        <v>233</v>
      </c>
      <c r="G163" s="223" t="s">
        <v>188</v>
      </c>
      <c r="H163" s="224">
        <v>18.335000000000001</v>
      </c>
      <c r="I163" s="225"/>
      <c r="J163" s="226">
        <f>ROUND(I163*H163,2)</f>
        <v>0</v>
      </c>
      <c r="K163" s="227"/>
      <c r="L163" s="44"/>
      <c r="M163" s="228" t="s">
        <v>1</v>
      </c>
      <c r="N163" s="229" t="s">
        <v>41</v>
      </c>
      <c r="O163" s="91"/>
      <c r="P163" s="230">
        <f>O163*H163</f>
        <v>0</v>
      </c>
      <c r="Q163" s="230">
        <v>0</v>
      </c>
      <c r="R163" s="230">
        <f>Q163*H163</f>
        <v>0</v>
      </c>
      <c r="S163" s="230">
        <v>0</v>
      </c>
      <c r="T163" s="231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2" t="s">
        <v>160</v>
      </c>
      <c r="AT163" s="232" t="s">
        <v>156</v>
      </c>
      <c r="AU163" s="232" t="s">
        <v>86</v>
      </c>
      <c r="AY163" s="17" t="s">
        <v>154</v>
      </c>
      <c r="BE163" s="233">
        <f>IF(N163="základní",J163,0)</f>
        <v>0</v>
      </c>
      <c r="BF163" s="233">
        <f>IF(N163="snížená",J163,0)</f>
        <v>0</v>
      </c>
      <c r="BG163" s="233">
        <f>IF(N163="zákl. přenesená",J163,0)</f>
        <v>0</v>
      </c>
      <c r="BH163" s="233">
        <f>IF(N163="sníž. přenesená",J163,0)</f>
        <v>0</v>
      </c>
      <c r="BI163" s="233">
        <f>IF(N163="nulová",J163,0)</f>
        <v>0</v>
      </c>
      <c r="BJ163" s="17" t="s">
        <v>84</v>
      </c>
      <c r="BK163" s="233">
        <f>ROUND(I163*H163,2)</f>
        <v>0</v>
      </c>
      <c r="BL163" s="17" t="s">
        <v>160</v>
      </c>
      <c r="BM163" s="232" t="s">
        <v>234</v>
      </c>
    </row>
    <row r="164" s="13" customFormat="1">
      <c r="A164" s="13"/>
      <c r="B164" s="234"/>
      <c r="C164" s="235"/>
      <c r="D164" s="236" t="s">
        <v>173</v>
      </c>
      <c r="E164" s="237" t="s">
        <v>1</v>
      </c>
      <c r="F164" s="238" t="s">
        <v>235</v>
      </c>
      <c r="G164" s="235"/>
      <c r="H164" s="239">
        <v>5.9850000000000003</v>
      </c>
      <c r="I164" s="240"/>
      <c r="J164" s="235"/>
      <c r="K164" s="235"/>
      <c r="L164" s="241"/>
      <c r="M164" s="242"/>
      <c r="N164" s="243"/>
      <c r="O164" s="243"/>
      <c r="P164" s="243"/>
      <c r="Q164" s="243"/>
      <c r="R164" s="243"/>
      <c r="S164" s="243"/>
      <c r="T164" s="244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T164" s="245" t="s">
        <v>173</v>
      </c>
      <c r="AU164" s="245" t="s">
        <v>86</v>
      </c>
      <c r="AV164" s="13" t="s">
        <v>86</v>
      </c>
      <c r="AW164" s="13" t="s">
        <v>32</v>
      </c>
      <c r="AX164" s="13" t="s">
        <v>76</v>
      </c>
      <c r="AY164" s="245" t="s">
        <v>154</v>
      </c>
    </row>
    <row r="165" s="13" customFormat="1">
      <c r="A165" s="13"/>
      <c r="B165" s="234"/>
      <c r="C165" s="235"/>
      <c r="D165" s="236" t="s">
        <v>173</v>
      </c>
      <c r="E165" s="237" t="s">
        <v>1</v>
      </c>
      <c r="F165" s="238" t="s">
        <v>236</v>
      </c>
      <c r="G165" s="235"/>
      <c r="H165" s="239">
        <v>4.75</v>
      </c>
      <c r="I165" s="240"/>
      <c r="J165" s="235"/>
      <c r="K165" s="235"/>
      <c r="L165" s="241"/>
      <c r="M165" s="242"/>
      <c r="N165" s="243"/>
      <c r="O165" s="243"/>
      <c r="P165" s="243"/>
      <c r="Q165" s="243"/>
      <c r="R165" s="243"/>
      <c r="S165" s="243"/>
      <c r="T165" s="244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45" t="s">
        <v>173</v>
      </c>
      <c r="AU165" s="245" t="s">
        <v>86</v>
      </c>
      <c r="AV165" s="13" t="s">
        <v>86</v>
      </c>
      <c r="AW165" s="13" t="s">
        <v>32</v>
      </c>
      <c r="AX165" s="13" t="s">
        <v>76</v>
      </c>
      <c r="AY165" s="245" t="s">
        <v>154</v>
      </c>
    </row>
    <row r="166" s="13" customFormat="1">
      <c r="A166" s="13"/>
      <c r="B166" s="234"/>
      <c r="C166" s="235"/>
      <c r="D166" s="236" t="s">
        <v>173</v>
      </c>
      <c r="E166" s="237" t="s">
        <v>1</v>
      </c>
      <c r="F166" s="238" t="s">
        <v>237</v>
      </c>
      <c r="G166" s="235"/>
      <c r="H166" s="239">
        <v>7.5999999999999996</v>
      </c>
      <c r="I166" s="240"/>
      <c r="J166" s="235"/>
      <c r="K166" s="235"/>
      <c r="L166" s="241"/>
      <c r="M166" s="242"/>
      <c r="N166" s="243"/>
      <c r="O166" s="243"/>
      <c r="P166" s="243"/>
      <c r="Q166" s="243"/>
      <c r="R166" s="243"/>
      <c r="S166" s="243"/>
      <c r="T166" s="244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5" t="s">
        <v>173</v>
      </c>
      <c r="AU166" s="245" t="s">
        <v>86</v>
      </c>
      <c r="AV166" s="13" t="s">
        <v>86</v>
      </c>
      <c r="AW166" s="13" t="s">
        <v>32</v>
      </c>
      <c r="AX166" s="13" t="s">
        <v>76</v>
      </c>
      <c r="AY166" s="245" t="s">
        <v>154</v>
      </c>
    </row>
    <row r="167" s="14" customFormat="1">
      <c r="A167" s="14"/>
      <c r="B167" s="246"/>
      <c r="C167" s="247"/>
      <c r="D167" s="236" t="s">
        <v>173</v>
      </c>
      <c r="E167" s="248" t="s">
        <v>112</v>
      </c>
      <c r="F167" s="249" t="s">
        <v>213</v>
      </c>
      <c r="G167" s="247"/>
      <c r="H167" s="250">
        <v>18.335000000000001</v>
      </c>
      <c r="I167" s="251"/>
      <c r="J167" s="247"/>
      <c r="K167" s="247"/>
      <c r="L167" s="252"/>
      <c r="M167" s="253"/>
      <c r="N167" s="254"/>
      <c r="O167" s="254"/>
      <c r="P167" s="254"/>
      <c r="Q167" s="254"/>
      <c r="R167" s="254"/>
      <c r="S167" s="254"/>
      <c r="T167" s="255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T167" s="256" t="s">
        <v>173</v>
      </c>
      <c r="AU167" s="256" t="s">
        <v>86</v>
      </c>
      <c r="AV167" s="14" t="s">
        <v>160</v>
      </c>
      <c r="AW167" s="14" t="s">
        <v>32</v>
      </c>
      <c r="AX167" s="14" t="s">
        <v>84</v>
      </c>
      <c r="AY167" s="256" t="s">
        <v>154</v>
      </c>
    </row>
    <row r="168" s="2" customFormat="1" ht="24.15" customHeight="1">
      <c r="A168" s="38"/>
      <c r="B168" s="39"/>
      <c r="C168" s="220" t="s">
        <v>238</v>
      </c>
      <c r="D168" s="220" t="s">
        <v>156</v>
      </c>
      <c r="E168" s="221" t="s">
        <v>239</v>
      </c>
      <c r="F168" s="222" t="s">
        <v>240</v>
      </c>
      <c r="G168" s="223" t="s">
        <v>188</v>
      </c>
      <c r="H168" s="224">
        <v>4.3470000000000004</v>
      </c>
      <c r="I168" s="225"/>
      <c r="J168" s="226">
        <f>ROUND(I168*H168,2)</f>
        <v>0</v>
      </c>
      <c r="K168" s="227"/>
      <c r="L168" s="44"/>
      <c r="M168" s="228" t="s">
        <v>1</v>
      </c>
      <c r="N168" s="229" t="s">
        <v>41</v>
      </c>
      <c r="O168" s="91"/>
      <c r="P168" s="230">
        <f>O168*H168</f>
        <v>0</v>
      </c>
      <c r="Q168" s="230">
        <v>0</v>
      </c>
      <c r="R168" s="230">
        <f>Q168*H168</f>
        <v>0</v>
      </c>
      <c r="S168" s="230">
        <v>0</v>
      </c>
      <c r="T168" s="231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2" t="s">
        <v>160</v>
      </c>
      <c r="AT168" s="232" t="s">
        <v>156</v>
      </c>
      <c r="AU168" s="232" t="s">
        <v>86</v>
      </c>
      <c r="AY168" s="17" t="s">
        <v>154</v>
      </c>
      <c r="BE168" s="233">
        <f>IF(N168="základní",J168,0)</f>
        <v>0</v>
      </c>
      <c r="BF168" s="233">
        <f>IF(N168="snížená",J168,0)</f>
        <v>0</v>
      </c>
      <c r="BG168" s="233">
        <f>IF(N168="zákl. přenesená",J168,0)</f>
        <v>0</v>
      </c>
      <c r="BH168" s="233">
        <f>IF(N168="sníž. přenesená",J168,0)</f>
        <v>0</v>
      </c>
      <c r="BI168" s="233">
        <f>IF(N168="nulová",J168,0)</f>
        <v>0</v>
      </c>
      <c r="BJ168" s="17" t="s">
        <v>84</v>
      </c>
      <c r="BK168" s="233">
        <f>ROUND(I168*H168,2)</f>
        <v>0</v>
      </c>
      <c r="BL168" s="17" t="s">
        <v>160</v>
      </c>
      <c r="BM168" s="232" t="s">
        <v>241</v>
      </c>
    </row>
    <row r="169" s="13" customFormat="1">
      <c r="A169" s="13"/>
      <c r="B169" s="234"/>
      <c r="C169" s="235"/>
      <c r="D169" s="236" t="s">
        <v>173</v>
      </c>
      <c r="E169" s="237" t="s">
        <v>1</v>
      </c>
      <c r="F169" s="238" t="s">
        <v>242</v>
      </c>
      <c r="G169" s="235"/>
      <c r="H169" s="239">
        <v>2.0489999999999999</v>
      </c>
      <c r="I169" s="240"/>
      <c r="J169" s="235"/>
      <c r="K169" s="235"/>
      <c r="L169" s="241"/>
      <c r="M169" s="242"/>
      <c r="N169" s="243"/>
      <c r="O169" s="243"/>
      <c r="P169" s="243"/>
      <c r="Q169" s="243"/>
      <c r="R169" s="243"/>
      <c r="S169" s="243"/>
      <c r="T169" s="244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45" t="s">
        <v>173</v>
      </c>
      <c r="AU169" s="245" t="s">
        <v>86</v>
      </c>
      <c r="AV169" s="13" t="s">
        <v>86</v>
      </c>
      <c r="AW169" s="13" t="s">
        <v>32</v>
      </c>
      <c r="AX169" s="13" t="s">
        <v>76</v>
      </c>
      <c r="AY169" s="245" t="s">
        <v>154</v>
      </c>
    </row>
    <row r="170" s="13" customFormat="1">
      <c r="A170" s="13"/>
      <c r="B170" s="234"/>
      <c r="C170" s="235"/>
      <c r="D170" s="236" t="s">
        <v>173</v>
      </c>
      <c r="E170" s="237" t="s">
        <v>1</v>
      </c>
      <c r="F170" s="238" t="s">
        <v>243</v>
      </c>
      <c r="G170" s="235"/>
      <c r="H170" s="239">
        <v>1.5520000000000001</v>
      </c>
      <c r="I170" s="240"/>
      <c r="J170" s="235"/>
      <c r="K170" s="235"/>
      <c r="L170" s="241"/>
      <c r="M170" s="242"/>
      <c r="N170" s="243"/>
      <c r="O170" s="243"/>
      <c r="P170" s="243"/>
      <c r="Q170" s="243"/>
      <c r="R170" s="243"/>
      <c r="S170" s="243"/>
      <c r="T170" s="244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T170" s="245" t="s">
        <v>173</v>
      </c>
      <c r="AU170" s="245" t="s">
        <v>86</v>
      </c>
      <c r="AV170" s="13" t="s">
        <v>86</v>
      </c>
      <c r="AW170" s="13" t="s">
        <v>32</v>
      </c>
      <c r="AX170" s="13" t="s">
        <v>76</v>
      </c>
      <c r="AY170" s="245" t="s">
        <v>154</v>
      </c>
    </row>
    <row r="171" s="13" customFormat="1">
      <c r="A171" s="13"/>
      <c r="B171" s="234"/>
      <c r="C171" s="235"/>
      <c r="D171" s="236" t="s">
        <v>173</v>
      </c>
      <c r="E171" s="237" t="s">
        <v>1</v>
      </c>
      <c r="F171" s="238" t="s">
        <v>244</v>
      </c>
      <c r="G171" s="235"/>
      <c r="H171" s="239">
        <v>0.746</v>
      </c>
      <c r="I171" s="240"/>
      <c r="J171" s="235"/>
      <c r="K171" s="235"/>
      <c r="L171" s="241"/>
      <c r="M171" s="242"/>
      <c r="N171" s="243"/>
      <c r="O171" s="243"/>
      <c r="P171" s="243"/>
      <c r="Q171" s="243"/>
      <c r="R171" s="243"/>
      <c r="S171" s="243"/>
      <c r="T171" s="244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45" t="s">
        <v>173</v>
      </c>
      <c r="AU171" s="245" t="s">
        <v>86</v>
      </c>
      <c r="AV171" s="13" t="s">
        <v>86</v>
      </c>
      <c r="AW171" s="13" t="s">
        <v>32</v>
      </c>
      <c r="AX171" s="13" t="s">
        <v>76</v>
      </c>
      <c r="AY171" s="245" t="s">
        <v>154</v>
      </c>
    </row>
    <row r="172" s="14" customFormat="1">
      <c r="A172" s="14"/>
      <c r="B172" s="246"/>
      <c r="C172" s="247"/>
      <c r="D172" s="236" t="s">
        <v>173</v>
      </c>
      <c r="E172" s="248" t="s">
        <v>1</v>
      </c>
      <c r="F172" s="249" t="s">
        <v>213</v>
      </c>
      <c r="G172" s="247"/>
      <c r="H172" s="250">
        <v>4.3470000000000004</v>
      </c>
      <c r="I172" s="251"/>
      <c r="J172" s="247"/>
      <c r="K172" s="247"/>
      <c r="L172" s="252"/>
      <c r="M172" s="253"/>
      <c r="N172" s="254"/>
      <c r="O172" s="254"/>
      <c r="P172" s="254"/>
      <c r="Q172" s="254"/>
      <c r="R172" s="254"/>
      <c r="S172" s="254"/>
      <c r="T172" s="255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6" t="s">
        <v>173</v>
      </c>
      <c r="AU172" s="256" t="s">
        <v>86</v>
      </c>
      <c r="AV172" s="14" t="s">
        <v>160</v>
      </c>
      <c r="AW172" s="14" t="s">
        <v>32</v>
      </c>
      <c r="AX172" s="14" t="s">
        <v>84</v>
      </c>
      <c r="AY172" s="256" t="s">
        <v>154</v>
      </c>
    </row>
    <row r="173" s="2" customFormat="1" ht="37.8" customHeight="1">
      <c r="A173" s="38"/>
      <c r="B173" s="39"/>
      <c r="C173" s="220" t="s">
        <v>245</v>
      </c>
      <c r="D173" s="220" t="s">
        <v>156</v>
      </c>
      <c r="E173" s="221" t="s">
        <v>246</v>
      </c>
      <c r="F173" s="222" t="s">
        <v>247</v>
      </c>
      <c r="G173" s="223" t="s">
        <v>188</v>
      </c>
      <c r="H173" s="224">
        <v>3921.8910000000001</v>
      </c>
      <c r="I173" s="225"/>
      <c r="J173" s="226">
        <f>ROUND(I173*H173,2)</f>
        <v>0</v>
      </c>
      <c r="K173" s="227"/>
      <c r="L173" s="44"/>
      <c r="M173" s="228" t="s">
        <v>1</v>
      </c>
      <c r="N173" s="229" t="s">
        <v>41</v>
      </c>
      <c r="O173" s="91"/>
      <c r="P173" s="230">
        <f>O173*H173</f>
        <v>0</v>
      </c>
      <c r="Q173" s="230">
        <v>0</v>
      </c>
      <c r="R173" s="230">
        <f>Q173*H173</f>
        <v>0</v>
      </c>
      <c r="S173" s="230">
        <v>0</v>
      </c>
      <c r="T173" s="231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2" t="s">
        <v>160</v>
      </c>
      <c r="AT173" s="232" t="s">
        <v>156</v>
      </c>
      <c r="AU173" s="232" t="s">
        <v>86</v>
      </c>
      <c r="AY173" s="17" t="s">
        <v>154</v>
      </c>
      <c r="BE173" s="233">
        <f>IF(N173="základní",J173,0)</f>
        <v>0</v>
      </c>
      <c r="BF173" s="233">
        <f>IF(N173="snížená",J173,0)</f>
        <v>0</v>
      </c>
      <c r="BG173" s="233">
        <f>IF(N173="zákl. přenesená",J173,0)</f>
        <v>0</v>
      </c>
      <c r="BH173" s="233">
        <f>IF(N173="sníž. přenesená",J173,0)</f>
        <v>0</v>
      </c>
      <c r="BI173" s="233">
        <f>IF(N173="nulová",J173,0)</f>
        <v>0</v>
      </c>
      <c r="BJ173" s="17" t="s">
        <v>84</v>
      </c>
      <c r="BK173" s="233">
        <f>ROUND(I173*H173,2)</f>
        <v>0</v>
      </c>
      <c r="BL173" s="17" t="s">
        <v>160</v>
      </c>
      <c r="BM173" s="232" t="s">
        <v>248</v>
      </c>
    </row>
    <row r="174" s="13" customFormat="1">
      <c r="A174" s="13"/>
      <c r="B174" s="234"/>
      <c r="C174" s="235"/>
      <c r="D174" s="236" t="s">
        <v>173</v>
      </c>
      <c r="E174" s="237" t="s">
        <v>98</v>
      </c>
      <c r="F174" s="238" t="s">
        <v>249</v>
      </c>
      <c r="G174" s="235"/>
      <c r="H174" s="239">
        <v>3921.8910000000001</v>
      </c>
      <c r="I174" s="240"/>
      <c r="J174" s="235"/>
      <c r="K174" s="235"/>
      <c r="L174" s="241"/>
      <c r="M174" s="242"/>
      <c r="N174" s="243"/>
      <c r="O174" s="243"/>
      <c r="P174" s="243"/>
      <c r="Q174" s="243"/>
      <c r="R174" s="243"/>
      <c r="S174" s="243"/>
      <c r="T174" s="244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T174" s="245" t="s">
        <v>173</v>
      </c>
      <c r="AU174" s="245" t="s">
        <v>86</v>
      </c>
      <c r="AV174" s="13" t="s">
        <v>86</v>
      </c>
      <c r="AW174" s="13" t="s">
        <v>32</v>
      </c>
      <c r="AX174" s="13" t="s">
        <v>84</v>
      </c>
      <c r="AY174" s="245" t="s">
        <v>154</v>
      </c>
    </row>
    <row r="175" s="2" customFormat="1" ht="37.8" customHeight="1">
      <c r="A175" s="38"/>
      <c r="B175" s="39"/>
      <c r="C175" s="220" t="s">
        <v>250</v>
      </c>
      <c r="D175" s="220" t="s">
        <v>156</v>
      </c>
      <c r="E175" s="221" t="s">
        <v>251</v>
      </c>
      <c r="F175" s="222" t="s">
        <v>252</v>
      </c>
      <c r="G175" s="223" t="s">
        <v>188</v>
      </c>
      <c r="H175" s="224">
        <v>4.3470000000000004</v>
      </c>
      <c r="I175" s="225"/>
      <c r="J175" s="226">
        <f>ROUND(I175*H175,2)</f>
        <v>0</v>
      </c>
      <c r="K175" s="227"/>
      <c r="L175" s="44"/>
      <c r="M175" s="228" t="s">
        <v>1</v>
      </c>
      <c r="N175" s="229" t="s">
        <v>41</v>
      </c>
      <c r="O175" s="91"/>
      <c r="P175" s="230">
        <f>O175*H175</f>
        <v>0</v>
      </c>
      <c r="Q175" s="230">
        <v>0</v>
      </c>
      <c r="R175" s="230">
        <f>Q175*H175</f>
        <v>0</v>
      </c>
      <c r="S175" s="230">
        <v>0</v>
      </c>
      <c r="T175" s="231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2" t="s">
        <v>160</v>
      </c>
      <c r="AT175" s="232" t="s">
        <v>156</v>
      </c>
      <c r="AU175" s="232" t="s">
        <v>86</v>
      </c>
      <c r="AY175" s="17" t="s">
        <v>154</v>
      </c>
      <c r="BE175" s="233">
        <f>IF(N175="základní",J175,0)</f>
        <v>0</v>
      </c>
      <c r="BF175" s="233">
        <f>IF(N175="snížená",J175,0)</f>
        <v>0</v>
      </c>
      <c r="BG175" s="233">
        <f>IF(N175="zákl. přenesená",J175,0)</f>
        <v>0</v>
      </c>
      <c r="BH175" s="233">
        <f>IF(N175="sníž. přenesená",J175,0)</f>
        <v>0</v>
      </c>
      <c r="BI175" s="233">
        <f>IF(N175="nulová",J175,0)</f>
        <v>0</v>
      </c>
      <c r="BJ175" s="17" t="s">
        <v>84</v>
      </c>
      <c r="BK175" s="233">
        <f>ROUND(I175*H175,2)</f>
        <v>0</v>
      </c>
      <c r="BL175" s="17" t="s">
        <v>160</v>
      </c>
      <c r="BM175" s="232" t="s">
        <v>253</v>
      </c>
    </row>
    <row r="176" s="13" customFormat="1">
      <c r="A176" s="13"/>
      <c r="B176" s="234"/>
      <c r="C176" s="235"/>
      <c r="D176" s="236" t="s">
        <v>173</v>
      </c>
      <c r="E176" s="237" t="s">
        <v>1</v>
      </c>
      <c r="F176" s="238" t="s">
        <v>254</v>
      </c>
      <c r="G176" s="235"/>
      <c r="H176" s="239">
        <v>2.0489999999999999</v>
      </c>
      <c r="I176" s="240"/>
      <c r="J176" s="235"/>
      <c r="K176" s="235"/>
      <c r="L176" s="241"/>
      <c r="M176" s="242"/>
      <c r="N176" s="243"/>
      <c r="O176" s="243"/>
      <c r="P176" s="243"/>
      <c r="Q176" s="243"/>
      <c r="R176" s="243"/>
      <c r="S176" s="243"/>
      <c r="T176" s="244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5" t="s">
        <v>173</v>
      </c>
      <c r="AU176" s="245" t="s">
        <v>86</v>
      </c>
      <c r="AV176" s="13" t="s">
        <v>86</v>
      </c>
      <c r="AW176" s="13" t="s">
        <v>32</v>
      </c>
      <c r="AX176" s="13" t="s">
        <v>76</v>
      </c>
      <c r="AY176" s="245" t="s">
        <v>154</v>
      </c>
    </row>
    <row r="177" s="13" customFormat="1">
      <c r="A177" s="13"/>
      <c r="B177" s="234"/>
      <c r="C177" s="235"/>
      <c r="D177" s="236" t="s">
        <v>173</v>
      </c>
      <c r="E177" s="237" t="s">
        <v>1</v>
      </c>
      <c r="F177" s="238" t="s">
        <v>255</v>
      </c>
      <c r="G177" s="235"/>
      <c r="H177" s="239">
        <v>1.5520000000000001</v>
      </c>
      <c r="I177" s="240"/>
      <c r="J177" s="235"/>
      <c r="K177" s="235"/>
      <c r="L177" s="241"/>
      <c r="M177" s="242"/>
      <c r="N177" s="243"/>
      <c r="O177" s="243"/>
      <c r="P177" s="243"/>
      <c r="Q177" s="243"/>
      <c r="R177" s="243"/>
      <c r="S177" s="243"/>
      <c r="T177" s="244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5" t="s">
        <v>173</v>
      </c>
      <c r="AU177" s="245" t="s">
        <v>86</v>
      </c>
      <c r="AV177" s="13" t="s">
        <v>86</v>
      </c>
      <c r="AW177" s="13" t="s">
        <v>32</v>
      </c>
      <c r="AX177" s="13" t="s">
        <v>76</v>
      </c>
      <c r="AY177" s="245" t="s">
        <v>154</v>
      </c>
    </row>
    <row r="178" s="13" customFormat="1">
      <c r="A178" s="13"/>
      <c r="B178" s="234"/>
      <c r="C178" s="235"/>
      <c r="D178" s="236" t="s">
        <v>173</v>
      </c>
      <c r="E178" s="237" t="s">
        <v>1</v>
      </c>
      <c r="F178" s="238" t="s">
        <v>256</v>
      </c>
      <c r="G178" s="235"/>
      <c r="H178" s="239">
        <v>0.746</v>
      </c>
      <c r="I178" s="240"/>
      <c r="J178" s="235"/>
      <c r="K178" s="235"/>
      <c r="L178" s="241"/>
      <c r="M178" s="242"/>
      <c r="N178" s="243"/>
      <c r="O178" s="243"/>
      <c r="P178" s="243"/>
      <c r="Q178" s="243"/>
      <c r="R178" s="243"/>
      <c r="S178" s="243"/>
      <c r="T178" s="244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45" t="s">
        <v>173</v>
      </c>
      <c r="AU178" s="245" t="s">
        <v>86</v>
      </c>
      <c r="AV178" s="13" t="s">
        <v>86</v>
      </c>
      <c r="AW178" s="13" t="s">
        <v>32</v>
      </c>
      <c r="AX178" s="13" t="s">
        <v>76</v>
      </c>
      <c r="AY178" s="245" t="s">
        <v>154</v>
      </c>
    </row>
    <row r="179" s="14" customFormat="1">
      <c r="A179" s="14"/>
      <c r="B179" s="246"/>
      <c r="C179" s="247"/>
      <c r="D179" s="236" t="s">
        <v>173</v>
      </c>
      <c r="E179" s="248" t="s">
        <v>116</v>
      </c>
      <c r="F179" s="249" t="s">
        <v>213</v>
      </c>
      <c r="G179" s="247"/>
      <c r="H179" s="250">
        <v>4.3470000000000004</v>
      </c>
      <c r="I179" s="251"/>
      <c r="J179" s="247"/>
      <c r="K179" s="247"/>
      <c r="L179" s="252"/>
      <c r="M179" s="253"/>
      <c r="N179" s="254"/>
      <c r="O179" s="254"/>
      <c r="P179" s="254"/>
      <c r="Q179" s="254"/>
      <c r="R179" s="254"/>
      <c r="S179" s="254"/>
      <c r="T179" s="255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56" t="s">
        <v>173</v>
      </c>
      <c r="AU179" s="256" t="s">
        <v>86</v>
      </c>
      <c r="AV179" s="14" t="s">
        <v>160</v>
      </c>
      <c r="AW179" s="14" t="s">
        <v>32</v>
      </c>
      <c r="AX179" s="14" t="s">
        <v>84</v>
      </c>
      <c r="AY179" s="256" t="s">
        <v>154</v>
      </c>
    </row>
    <row r="180" s="2" customFormat="1" ht="24.15" customHeight="1">
      <c r="A180" s="38"/>
      <c r="B180" s="39"/>
      <c r="C180" s="220" t="s">
        <v>257</v>
      </c>
      <c r="D180" s="220" t="s">
        <v>156</v>
      </c>
      <c r="E180" s="221" t="s">
        <v>258</v>
      </c>
      <c r="F180" s="222" t="s">
        <v>259</v>
      </c>
      <c r="G180" s="223" t="s">
        <v>188</v>
      </c>
      <c r="H180" s="224">
        <v>131</v>
      </c>
      <c r="I180" s="225"/>
      <c r="J180" s="226">
        <f>ROUND(I180*H180,2)</f>
        <v>0</v>
      </c>
      <c r="K180" s="227"/>
      <c r="L180" s="44"/>
      <c r="M180" s="228" t="s">
        <v>1</v>
      </c>
      <c r="N180" s="229" t="s">
        <v>41</v>
      </c>
      <c r="O180" s="91"/>
      <c r="P180" s="230">
        <f>O180*H180</f>
        <v>0</v>
      </c>
      <c r="Q180" s="230">
        <v>0</v>
      </c>
      <c r="R180" s="230">
        <f>Q180*H180</f>
        <v>0</v>
      </c>
      <c r="S180" s="230">
        <v>0</v>
      </c>
      <c r="T180" s="231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2" t="s">
        <v>160</v>
      </c>
      <c r="AT180" s="232" t="s">
        <v>156</v>
      </c>
      <c r="AU180" s="232" t="s">
        <v>86</v>
      </c>
      <c r="AY180" s="17" t="s">
        <v>154</v>
      </c>
      <c r="BE180" s="233">
        <f>IF(N180="základní",J180,0)</f>
        <v>0</v>
      </c>
      <c r="BF180" s="233">
        <f>IF(N180="snížená",J180,0)</f>
        <v>0</v>
      </c>
      <c r="BG180" s="233">
        <f>IF(N180="zákl. přenesená",J180,0)</f>
        <v>0</v>
      </c>
      <c r="BH180" s="233">
        <f>IF(N180="sníž. přenesená",J180,0)</f>
        <v>0</v>
      </c>
      <c r="BI180" s="233">
        <f>IF(N180="nulová",J180,0)</f>
        <v>0</v>
      </c>
      <c r="BJ180" s="17" t="s">
        <v>84</v>
      </c>
      <c r="BK180" s="233">
        <f>ROUND(I180*H180,2)</f>
        <v>0</v>
      </c>
      <c r="BL180" s="17" t="s">
        <v>160</v>
      </c>
      <c r="BM180" s="232" t="s">
        <v>260</v>
      </c>
    </row>
    <row r="181" s="13" customFormat="1">
      <c r="A181" s="13"/>
      <c r="B181" s="234"/>
      <c r="C181" s="235"/>
      <c r="D181" s="236" t="s">
        <v>173</v>
      </c>
      <c r="E181" s="237" t="s">
        <v>1</v>
      </c>
      <c r="F181" s="238" t="s">
        <v>261</v>
      </c>
      <c r="G181" s="235"/>
      <c r="H181" s="239">
        <v>31</v>
      </c>
      <c r="I181" s="240"/>
      <c r="J181" s="235"/>
      <c r="K181" s="235"/>
      <c r="L181" s="241"/>
      <c r="M181" s="242"/>
      <c r="N181" s="243"/>
      <c r="O181" s="243"/>
      <c r="P181" s="243"/>
      <c r="Q181" s="243"/>
      <c r="R181" s="243"/>
      <c r="S181" s="243"/>
      <c r="T181" s="244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45" t="s">
        <v>173</v>
      </c>
      <c r="AU181" s="245" t="s">
        <v>86</v>
      </c>
      <c r="AV181" s="13" t="s">
        <v>86</v>
      </c>
      <c r="AW181" s="13" t="s">
        <v>32</v>
      </c>
      <c r="AX181" s="13" t="s">
        <v>76</v>
      </c>
      <c r="AY181" s="245" t="s">
        <v>154</v>
      </c>
    </row>
    <row r="182" s="13" customFormat="1">
      <c r="A182" s="13"/>
      <c r="B182" s="234"/>
      <c r="C182" s="235"/>
      <c r="D182" s="236" t="s">
        <v>173</v>
      </c>
      <c r="E182" s="237" t="s">
        <v>1</v>
      </c>
      <c r="F182" s="238" t="s">
        <v>262</v>
      </c>
      <c r="G182" s="235"/>
      <c r="H182" s="239">
        <v>100</v>
      </c>
      <c r="I182" s="240"/>
      <c r="J182" s="235"/>
      <c r="K182" s="235"/>
      <c r="L182" s="241"/>
      <c r="M182" s="242"/>
      <c r="N182" s="243"/>
      <c r="O182" s="243"/>
      <c r="P182" s="243"/>
      <c r="Q182" s="243"/>
      <c r="R182" s="243"/>
      <c r="S182" s="243"/>
      <c r="T182" s="244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45" t="s">
        <v>173</v>
      </c>
      <c r="AU182" s="245" t="s">
        <v>86</v>
      </c>
      <c r="AV182" s="13" t="s">
        <v>86</v>
      </c>
      <c r="AW182" s="13" t="s">
        <v>32</v>
      </c>
      <c r="AX182" s="13" t="s">
        <v>76</v>
      </c>
      <c r="AY182" s="245" t="s">
        <v>154</v>
      </c>
    </row>
    <row r="183" s="14" customFormat="1">
      <c r="A183" s="14"/>
      <c r="B183" s="246"/>
      <c r="C183" s="247"/>
      <c r="D183" s="236" t="s">
        <v>173</v>
      </c>
      <c r="E183" s="248" t="s">
        <v>95</v>
      </c>
      <c r="F183" s="249" t="s">
        <v>213</v>
      </c>
      <c r="G183" s="247"/>
      <c r="H183" s="250">
        <v>131</v>
      </c>
      <c r="I183" s="251"/>
      <c r="J183" s="247"/>
      <c r="K183" s="247"/>
      <c r="L183" s="252"/>
      <c r="M183" s="253"/>
      <c r="N183" s="254"/>
      <c r="O183" s="254"/>
      <c r="P183" s="254"/>
      <c r="Q183" s="254"/>
      <c r="R183" s="254"/>
      <c r="S183" s="254"/>
      <c r="T183" s="255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T183" s="256" t="s">
        <v>173</v>
      </c>
      <c r="AU183" s="256" t="s">
        <v>86</v>
      </c>
      <c r="AV183" s="14" t="s">
        <v>160</v>
      </c>
      <c r="AW183" s="14" t="s">
        <v>32</v>
      </c>
      <c r="AX183" s="14" t="s">
        <v>84</v>
      </c>
      <c r="AY183" s="256" t="s">
        <v>154</v>
      </c>
    </row>
    <row r="184" s="2" customFormat="1" ht="24.15" customHeight="1">
      <c r="A184" s="38"/>
      <c r="B184" s="39"/>
      <c r="C184" s="220" t="s">
        <v>263</v>
      </c>
      <c r="D184" s="220" t="s">
        <v>156</v>
      </c>
      <c r="E184" s="221" t="s">
        <v>264</v>
      </c>
      <c r="F184" s="222" t="s">
        <v>265</v>
      </c>
      <c r="G184" s="223" t="s">
        <v>266</v>
      </c>
      <c r="H184" s="224">
        <v>7255.4979999999996</v>
      </c>
      <c r="I184" s="225"/>
      <c r="J184" s="226">
        <f>ROUND(I184*H184,2)</f>
        <v>0</v>
      </c>
      <c r="K184" s="227"/>
      <c r="L184" s="44"/>
      <c r="M184" s="228" t="s">
        <v>1</v>
      </c>
      <c r="N184" s="229" t="s">
        <v>41</v>
      </c>
      <c r="O184" s="91"/>
      <c r="P184" s="230">
        <f>O184*H184</f>
        <v>0</v>
      </c>
      <c r="Q184" s="230">
        <v>0</v>
      </c>
      <c r="R184" s="230">
        <f>Q184*H184</f>
        <v>0</v>
      </c>
      <c r="S184" s="230">
        <v>0</v>
      </c>
      <c r="T184" s="231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2" t="s">
        <v>160</v>
      </c>
      <c r="AT184" s="232" t="s">
        <v>156</v>
      </c>
      <c r="AU184" s="232" t="s">
        <v>86</v>
      </c>
      <c r="AY184" s="17" t="s">
        <v>154</v>
      </c>
      <c r="BE184" s="233">
        <f>IF(N184="základní",J184,0)</f>
        <v>0</v>
      </c>
      <c r="BF184" s="233">
        <f>IF(N184="snížená",J184,0)</f>
        <v>0</v>
      </c>
      <c r="BG184" s="233">
        <f>IF(N184="zákl. přenesená",J184,0)</f>
        <v>0</v>
      </c>
      <c r="BH184" s="233">
        <f>IF(N184="sníž. přenesená",J184,0)</f>
        <v>0</v>
      </c>
      <c r="BI184" s="233">
        <f>IF(N184="nulová",J184,0)</f>
        <v>0</v>
      </c>
      <c r="BJ184" s="17" t="s">
        <v>84</v>
      </c>
      <c r="BK184" s="233">
        <f>ROUND(I184*H184,2)</f>
        <v>0</v>
      </c>
      <c r="BL184" s="17" t="s">
        <v>160</v>
      </c>
      <c r="BM184" s="232" t="s">
        <v>267</v>
      </c>
    </row>
    <row r="185" s="13" customFormat="1">
      <c r="A185" s="13"/>
      <c r="B185" s="234"/>
      <c r="C185" s="235"/>
      <c r="D185" s="236" t="s">
        <v>173</v>
      </c>
      <c r="E185" s="237" t="s">
        <v>1</v>
      </c>
      <c r="F185" s="238" t="s">
        <v>268</v>
      </c>
      <c r="G185" s="235"/>
      <c r="H185" s="239">
        <v>7255.4979999999996</v>
      </c>
      <c r="I185" s="240"/>
      <c r="J185" s="235"/>
      <c r="K185" s="235"/>
      <c r="L185" s="241"/>
      <c r="M185" s="242"/>
      <c r="N185" s="243"/>
      <c r="O185" s="243"/>
      <c r="P185" s="243"/>
      <c r="Q185" s="243"/>
      <c r="R185" s="243"/>
      <c r="S185" s="243"/>
      <c r="T185" s="244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T185" s="245" t="s">
        <v>173</v>
      </c>
      <c r="AU185" s="245" t="s">
        <v>86</v>
      </c>
      <c r="AV185" s="13" t="s">
        <v>86</v>
      </c>
      <c r="AW185" s="13" t="s">
        <v>32</v>
      </c>
      <c r="AX185" s="13" t="s">
        <v>84</v>
      </c>
      <c r="AY185" s="245" t="s">
        <v>154</v>
      </c>
    </row>
    <row r="186" s="2" customFormat="1" ht="16.5" customHeight="1">
      <c r="A186" s="38"/>
      <c r="B186" s="39"/>
      <c r="C186" s="220" t="s">
        <v>7</v>
      </c>
      <c r="D186" s="220" t="s">
        <v>156</v>
      </c>
      <c r="E186" s="221" t="s">
        <v>269</v>
      </c>
      <c r="F186" s="222" t="s">
        <v>270</v>
      </c>
      <c r="G186" s="223" t="s">
        <v>188</v>
      </c>
      <c r="H186" s="224">
        <v>3926.2379999999998</v>
      </c>
      <c r="I186" s="225"/>
      <c r="J186" s="226">
        <f>ROUND(I186*H186,2)</f>
        <v>0</v>
      </c>
      <c r="K186" s="227"/>
      <c r="L186" s="44"/>
      <c r="M186" s="228" t="s">
        <v>1</v>
      </c>
      <c r="N186" s="229" t="s">
        <v>41</v>
      </c>
      <c r="O186" s="91"/>
      <c r="P186" s="230">
        <f>O186*H186</f>
        <v>0</v>
      </c>
      <c r="Q186" s="230">
        <v>0</v>
      </c>
      <c r="R186" s="230">
        <f>Q186*H186</f>
        <v>0</v>
      </c>
      <c r="S186" s="230">
        <v>0</v>
      </c>
      <c r="T186" s="231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2" t="s">
        <v>160</v>
      </c>
      <c r="AT186" s="232" t="s">
        <v>156</v>
      </c>
      <c r="AU186" s="232" t="s">
        <v>86</v>
      </c>
      <c r="AY186" s="17" t="s">
        <v>154</v>
      </c>
      <c r="BE186" s="233">
        <f>IF(N186="základní",J186,0)</f>
        <v>0</v>
      </c>
      <c r="BF186" s="233">
        <f>IF(N186="snížená",J186,0)</f>
        <v>0</v>
      </c>
      <c r="BG186" s="233">
        <f>IF(N186="zákl. přenesená",J186,0)</f>
        <v>0</v>
      </c>
      <c r="BH186" s="233">
        <f>IF(N186="sníž. přenesená",J186,0)</f>
        <v>0</v>
      </c>
      <c r="BI186" s="233">
        <f>IF(N186="nulová",J186,0)</f>
        <v>0</v>
      </c>
      <c r="BJ186" s="17" t="s">
        <v>84</v>
      </c>
      <c r="BK186" s="233">
        <f>ROUND(I186*H186,2)</f>
        <v>0</v>
      </c>
      <c r="BL186" s="17" t="s">
        <v>160</v>
      </c>
      <c r="BM186" s="232" t="s">
        <v>271</v>
      </c>
    </row>
    <row r="187" s="13" customFormat="1">
      <c r="A187" s="13"/>
      <c r="B187" s="234"/>
      <c r="C187" s="235"/>
      <c r="D187" s="236" t="s">
        <v>173</v>
      </c>
      <c r="E187" s="237" t="s">
        <v>1</v>
      </c>
      <c r="F187" s="238" t="s">
        <v>272</v>
      </c>
      <c r="G187" s="235"/>
      <c r="H187" s="239">
        <v>3926.2379999999998</v>
      </c>
      <c r="I187" s="240"/>
      <c r="J187" s="235"/>
      <c r="K187" s="235"/>
      <c r="L187" s="241"/>
      <c r="M187" s="242"/>
      <c r="N187" s="243"/>
      <c r="O187" s="243"/>
      <c r="P187" s="243"/>
      <c r="Q187" s="243"/>
      <c r="R187" s="243"/>
      <c r="S187" s="243"/>
      <c r="T187" s="244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T187" s="245" t="s">
        <v>173</v>
      </c>
      <c r="AU187" s="245" t="s">
        <v>86</v>
      </c>
      <c r="AV187" s="13" t="s">
        <v>86</v>
      </c>
      <c r="AW187" s="13" t="s">
        <v>32</v>
      </c>
      <c r="AX187" s="13" t="s">
        <v>84</v>
      </c>
      <c r="AY187" s="245" t="s">
        <v>154</v>
      </c>
    </row>
    <row r="188" s="2" customFormat="1" ht="24.15" customHeight="1">
      <c r="A188" s="38"/>
      <c r="B188" s="39"/>
      <c r="C188" s="220" t="s">
        <v>273</v>
      </c>
      <c r="D188" s="220" t="s">
        <v>156</v>
      </c>
      <c r="E188" s="221" t="s">
        <v>274</v>
      </c>
      <c r="F188" s="222" t="s">
        <v>275</v>
      </c>
      <c r="G188" s="223" t="s">
        <v>188</v>
      </c>
      <c r="H188" s="224">
        <v>23.641999999999999</v>
      </c>
      <c r="I188" s="225"/>
      <c r="J188" s="226">
        <f>ROUND(I188*H188,2)</f>
        <v>0</v>
      </c>
      <c r="K188" s="227"/>
      <c r="L188" s="44"/>
      <c r="M188" s="228" t="s">
        <v>1</v>
      </c>
      <c r="N188" s="229" t="s">
        <v>41</v>
      </c>
      <c r="O188" s="91"/>
      <c r="P188" s="230">
        <f>O188*H188</f>
        <v>0</v>
      </c>
      <c r="Q188" s="230">
        <v>0</v>
      </c>
      <c r="R188" s="230">
        <f>Q188*H188</f>
        <v>0</v>
      </c>
      <c r="S188" s="230">
        <v>0</v>
      </c>
      <c r="T188" s="231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2" t="s">
        <v>160</v>
      </c>
      <c r="AT188" s="232" t="s">
        <v>156</v>
      </c>
      <c r="AU188" s="232" t="s">
        <v>86</v>
      </c>
      <c r="AY188" s="17" t="s">
        <v>154</v>
      </c>
      <c r="BE188" s="233">
        <f>IF(N188="základní",J188,0)</f>
        <v>0</v>
      </c>
      <c r="BF188" s="233">
        <f>IF(N188="snížená",J188,0)</f>
        <v>0</v>
      </c>
      <c r="BG188" s="233">
        <f>IF(N188="zákl. přenesená",J188,0)</f>
        <v>0</v>
      </c>
      <c r="BH188" s="233">
        <f>IF(N188="sníž. přenesená",J188,0)</f>
        <v>0</v>
      </c>
      <c r="BI188" s="233">
        <f>IF(N188="nulová",J188,0)</f>
        <v>0</v>
      </c>
      <c r="BJ188" s="17" t="s">
        <v>84</v>
      </c>
      <c r="BK188" s="233">
        <f>ROUND(I188*H188,2)</f>
        <v>0</v>
      </c>
      <c r="BL188" s="17" t="s">
        <v>160</v>
      </c>
      <c r="BM188" s="232" t="s">
        <v>276</v>
      </c>
    </row>
    <row r="189" s="13" customFormat="1">
      <c r="A189" s="13"/>
      <c r="B189" s="234"/>
      <c r="C189" s="235"/>
      <c r="D189" s="236" t="s">
        <v>173</v>
      </c>
      <c r="E189" s="237" t="s">
        <v>1</v>
      </c>
      <c r="F189" s="238" t="s">
        <v>277</v>
      </c>
      <c r="G189" s="235"/>
      <c r="H189" s="239">
        <v>1.0800000000000001</v>
      </c>
      <c r="I189" s="240"/>
      <c r="J189" s="235"/>
      <c r="K189" s="235"/>
      <c r="L189" s="241"/>
      <c r="M189" s="242"/>
      <c r="N189" s="243"/>
      <c r="O189" s="243"/>
      <c r="P189" s="243"/>
      <c r="Q189" s="243"/>
      <c r="R189" s="243"/>
      <c r="S189" s="243"/>
      <c r="T189" s="244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T189" s="245" t="s">
        <v>173</v>
      </c>
      <c r="AU189" s="245" t="s">
        <v>86</v>
      </c>
      <c r="AV189" s="13" t="s">
        <v>86</v>
      </c>
      <c r="AW189" s="13" t="s">
        <v>32</v>
      </c>
      <c r="AX189" s="13" t="s">
        <v>76</v>
      </c>
      <c r="AY189" s="245" t="s">
        <v>154</v>
      </c>
    </row>
    <row r="190" s="13" customFormat="1">
      <c r="A190" s="13"/>
      <c r="B190" s="234"/>
      <c r="C190" s="235"/>
      <c r="D190" s="236" t="s">
        <v>173</v>
      </c>
      <c r="E190" s="237" t="s">
        <v>1</v>
      </c>
      <c r="F190" s="238" t="s">
        <v>278</v>
      </c>
      <c r="G190" s="235"/>
      <c r="H190" s="239">
        <v>1.0800000000000001</v>
      </c>
      <c r="I190" s="240"/>
      <c r="J190" s="235"/>
      <c r="K190" s="235"/>
      <c r="L190" s="241"/>
      <c r="M190" s="242"/>
      <c r="N190" s="243"/>
      <c r="O190" s="243"/>
      <c r="P190" s="243"/>
      <c r="Q190" s="243"/>
      <c r="R190" s="243"/>
      <c r="S190" s="243"/>
      <c r="T190" s="244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T190" s="245" t="s">
        <v>173</v>
      </c>
      <c r="AU190" s="245" t="s">
        <v>86</v>
      </c>
      <c r="AV190" s="13" t="s">
        <v>86</v>
      </c>
      <c r="AW190" s="13" t="s">
        <v>32</v>
      </c>
      <c r="AX190" s="13" t="s">
        <v>76</v>
      </c>
      <c r="AY190" s="245" t="s">
        <v>154</v>
      </c>
    </row>
    <row r="191" s="13" customFormat="1">
      <c r="A191" s="13"/>
      <c r="B191" s="234"/>
      <c r="C191" s="235"/>
      <c r="D191" s="236" t="s">
        <v>173</v>
      </c>
      <c r="E191" s="237" t="s">
        <v>1</v>
      </c>
      <c r="F191" s="238" t="s">
        <v>279</v>
      </c>
      <c r="G191" s="235"/>
      <c r="H191" s="239">
        <v>1.26</v>
      </c>
      <c r="I191" s="240"/>
      <c r="J191" s="235"/>
      <c r="K191" s="235"/>
      <c r="L191" s="241"/>
      <c r="M191" s="242"/>
      <c r="N191" s="243"/>
      <c r="O191" s="243"/>
      <c r="P191" s="243"/>
      <c r="Q191" s="243"/>
      <c r="R191" s="243"/>
      <c r="S191" s="243"/>
      <c r="T191" s="244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T191" s="245" t="s">
        <v>173</v>
      </c>
      <c r="AU191" s="245" t="s">
        <v>86</v>
      </c>
      <c r="AV191" s="13" t="s">
        <v>86</v>
      </c>
      <c r="AW191" s="13" t="s">
        <v>32</v>
      </c>
      <c r="AX191" s="13" t="s">
        <v>76</v>
      </c>
      <c r="AY191" s="245" t="s">
        <v>154</v>
      </c>
    </row>
    <row r="192" s="13" customFormat="1">
      <c r="A192" s="13"/>
      <c r="B192" s="234"/>
      <c r="C192" s="235"/>
      <c r="D192" s="236" t="s">
        <v>173</v>
      </c>
      <c r="E192" s="237" t="s">
        <v>1</v>
      </c>
      <c r="F192" s="238" t="s">
        <v>231</v>
      </c>
      <c r="G192" s="235"/>
      <c r="H192" s="239">
        <v>4.6740000000000004</v>
      </c>
      <c r="I192" s="240"/>
      <c r="J192" s="235"/>
      <c r="K192" s="235"/>
      <c r="L192" s="241"/>
      <c r="M192" s="242"/>
      <c r="N192" s="243"/>
      <c r="O192" s="243"/>
      <c r="P192" s="243"/>
      <c r="Q192" s="243"/>
      <c r="R192" s="243"/>
      <c r="S192" s="243"/>
      <c r="T192" s="244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T192" s="245" t="s">
        <v>173</v>
      </c>
      <c r="AU192" s="245" t="s">
        <v>86</v>
      </c>
      <c r="AV192" s="13" t="s">
        <v>86</v>
      </c>
      <c r="AW192" s="13" t="s">
        <v>32</v>
      </c>
      <c r="AX192" s="13" t="s">
        <v>76</v>
      </c>
      <c r="AY192" s="245" t="s">
        <v>154</v>
      </c>
    </row>
    <row r="193" s="13" customFormat="1">
      <c r="A193" s="13"/>
      <c r="B193" s="234"/>
      <c r="C193" s="235"/>
      <c r="D193" s="236" t="s">
        <v>173</v>
      </c>
      <c r="E193" s="237" t="s">
        <v>1</v>
      </c>
      <c r="F193" s="238" t="s">
        <v>280</v>
      </c>
      <c r="G193" s="235"/>
      <c r="H193" s="239">
        <v>3.8799999999999999</v>
      </c>
      <c r="I193" s="240"/>
      <c r="J193" s="235"/>
      <c r="K193" s="235"/>
      <c r="L193" s="241"/>
      <c r="M193" s="242"/>
      <c r="N193" s="243"/>
      <c r="O193" s="243"/>
      <c r="P193" s="243"/>
      <c r="Q193" s="243"/>
      <c r="R193" s="243"/>
      <c r="S193" s="243"/>
      <c r="T193" s="244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T193" s="245" t="s">
        <v>173</v>
      </c>
      <c r="AU193" s="245" t="s">
        <v>86</v>
      </c>
      <c r="AV193" s="13" t="s">
        <v>86</v>
      </c>
      <c r="AW193" s="13" t="s">
        <v>32</v>
      </c>
      <c r="AX193" s="13" t="s">
        <v>76</v>
      </c>
      <c r="AY193" s="245" t="s">
        <v>154</v>
      </c>
    </row>
    <row r="194" s="13" customFormat="1">
      <c r="A194" s="13"/>
      <c r="B194" s="234"/>
      <c r="C194" s="235"/>
      <c r="D194" s="236" t="s">
        <v>173</v>
      </c>
      <c r="E194" s="237" t="s">
        <v>1</v>
      </c>
      <c r="F194" s="238" t="s">
        <v>281</v>
      </c>
      <c r="G194" s="235"/>
      <c r="H194" s="239">
        <v>2.8740000000000001</v>
      </c>
      <c r="I194" s="240"/>
      <c r="J194" s="235"/>
      <c r="K194" s="235"/>
      <c r="L194" s="241"/>
      <c r="M194" s="242"/>
      <c r="N194" s="243"/>
      <c r="O194" s="243"/>
      <c r="P194" s="243"/>
      <c r="Q194" s="243"/>
      <c r="R194" s="243"/>
      <c r="S194" s="243"/>
      <c r="T194" s="244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T194" s="245" t="s">
        <v>173</v>
      </c>
      <c r="AU194" s="245" t="s">
        <v>86</v>
      </c>
      <c r="AV194" s="13" t="s">
        <v>86</v>
      </c>
      <c r="AW194" s="13" t="s">
        <v>32</v>
      </c>
      <c r="AX194" s="13" t="s">
        <v>76</v>
      </c>
      <c r="AY194" s="245" t="s">
        <v>154</v>
      </c>
    </row>
    <row r="195" s="13" customFormat="1">
      <c r="A195" s="13"/>
      <c r="B195" s="234"/>
      <c r="C195" s="235"/>
      <c r="D195" s="236" t="s">
        <v>173</v>
      </c>
      <c r="E195" s="237" t="s">
        <v>1</v>
      </c>
      <c r="F195" s="238" t="s">
        <v>282</v>
      </c>
      <c r="G195" s="235"/>
      <c r="H195" s="239">
        <v>2.7879999999999998</v>
      </c>
      <c r="I195" s="240"/>
      <c r="J195" s="235"/>
      <c r="K195" s="235"/>
      <c r="L195" s="241"/>
      <c r="M195" s="242"/>
      <c r="N195" s="243"/>
      <c r="O195" s="243"/>
      <c r="P195" s="243"/>
      <c r="Q195" s="243"/>
      <c r="R195" s="243"/>
      <c r="S195" s="243"/>
      <c r="T195" s="244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T195" s="245" t="s">
        <v>173</v>
      </c>
      <c r="AU195" s="245" t="s">
        <v>86</v>
      </c>
      <c r="AV195" s="13" t="s">
        <v>86</v>
      </c>
      <c r="AW195" s="13" t="s">
        <v>32</v>
      </c>
      <c r="AX195" s="13" t="s">
        <v>76</v>
      </c>
      <c r="AY195" s="245" t="s">
        <v>154</v>
      </c>
    </row>
    <row r="196" s="13" customFormat="1">
      <c r="A196" s="13"/>
      <c r="B196" s="234"/>
      <c r="C196" s="235"/>
      <c r="D196" s="236" t="s">
        <v>173</v>
      </c>
      <c r="E196" s="237" t="s">
        <v>1</v>
      </c>
      <c r="F196" s="238" t="s">
        <v>283</v>
      </c>
      <c r="G196" s="235"/>
      <c r="H196" s="239">
        <v>2.7000000000000002</v>
      </c>
      <c r="I196" s="240"/>
      <c r="J196" s="235"/>
      <c r="K196" s="235"/>
      <c r="L196" s="241"/>
      <c r="M196" s="242"/>
      <c r="N196" s="243"/>
      <c r="O196" s="243"/>
      <c r="P196" s="243"/>
      <c r="Q196" s="243"/>
      <c r="R196" s="243"/>
      <c r="S196" s="243"/>
      <c r="T196" s="244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T196" s="245" t="s">
        <v>173</v>
      </c>
      <c r="AU196" s="245" t="s">
        <v>86</v>
      </c>
      <c r="AV196" s="13" t="s">
        <v>86</v>
      </c>
      <c r="AW196" s="13" t="s">
        <v>32</v>
      </c>
      <c r="AX196" s="13" t="s">
        <v>76</v>
      </c>
      <c r="AY196" s="245" t="s">
        <v>154</v>
      </c>
    </row>
    <row r="197" s="13" customFormat="1">
      <c r="A197" s="13"/>
      <c r="B197" s="234"/>
      <c r="C197" s="235"/>
      <c r="D197" s="236" t="s">
        <v>173</v>
      </c>
      <c r="E197" s="237" t="s">
        <v>1</v>
      </c>
      <c r="F197" s="238" t="s">
        <v>284</v>
      </c>
      <c r="G197" s="235"/>
      <c r="H197" s="239">
        <v>1.653</v>
      </c>
      <c r="I197" s="240"/>
      <c r="J197" s="235"/>
      <c r="K197" s="235"/>
      <c r="L197" s="241"/>
      <c r="M197" s="242"/>
      <c r="N197" s="243"/>
      <c r="O197" s="243"/>
      <c r="P197" s="243"/>
      <c r="Q197" s="243"/>
      <c r="R197" s="243"/>
      <c r="S197" s="243"/>
      <c r="T197" s="244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T197" s="245" t="s">
        <v>173</v>
      </c>
      <c r="AU197" s="245" t="s">
        <v>86</v>
      </c>
      <c r="AV197" s="13" t="s">
        <v>86</v>
      </c>
      <c r="AW197" s="13" t="s">
        <v>32</v>
      </c>
      <c r="AX197" s="13" t="s">
        <v>76</v>
      </c>
      <c r="AY197" s="245" t="s">
        <v>154</v>
      </c>
    </row>
    <row r="198" s="13" customFormat="1">
      <c r="A198" s="13"/>
      <c r="B198" s="234"/>
      <c r="C198" s="235"/>
      <c r="D198" s="236" t="s">
        <v>173</v>
      </c>
      <c r="E198" s="237" t="s">
        <v>1</v>
      </c>
      <c r="F198" s="238" t="s">
        <v>285</v>
      </c>
      <c r="G198" s="235"/>
      <c r="H198" s="239">
        <v>1.653</v>
      </c>
      <c r="I198" s="240"/>
      <c r="J198" s="235"/>
      <c r="K198" s="235"/>
      <c r="L198" s="241"/>
      <c r="M198" s="242"/>
      <c r="N198" s="243"/>
      <c r="O198" s="243"/>
      <c r="P198" s="243"/>
      <c r="Q198" s="243"/>
      <c r="R198" s="243"/>
      <c r="S198" s="243"/>
      <c r="T198" s="244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T198" s="245" t="s">
        <v>173</v>
      </c>
      <c r="AU198" s="245" t="s">
        <v>86</v>
      </c>
      <c r="AV198" s="13" t="s">
        <v>86</v>
      </c>
      <c r="AW198" s="13" t="s">
        <v>32</v>
      </c>
      <c r="AX198" s="13" t="s">
        <v>76</v>
      </c>
      <c r="AY198" s="245" t="s">
        <v>154</v>
      </c>
    </row>
    <row r="199" s="14" customFormat="1">
      <c r="A199" s="14"/>
      <c r="B199" s="246"/>
      <c r="C199" s="247"/>
      <c r="D199" s="236" t="s">
        <v>173</v>
      </c>
      <c r="E199" s="248" t="s">
        <v>114</v>
      </c>
      <c r="F199" s="249" t="s">
        <v>213</v>
      </c>
      <c r="G199" s="247"/>
      <c r="H199" s="250">
        <v>23.641999999999999</v>
      </c>
      <c r="I199" s="251"/>
      <c r="J199" s="247"/>
      <c r="K199" s="247"/>
      <c r="L199" s="252"/>
      <c r="M199" s="253"/>
      <c r="N199" s="254"/>
      <c r="O199" s="254"/>
      <c r="P199" s="254"/>
      <c r="Q199" s="254"/>
      <c r="R199" s="254"/>
      <c r="S199" s="254"/>
      <c r="T199" s="255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6" t="s">
        <v>173</v>
      </c>
      <c r="AU199" s="256" t="s">
        <v>86</v>
      </c>
      <c r="AV199" s="14" t="s">
        <v>160</v>
      </c>
      <c r="AW199" s="14" t="s">
        <v>32</v>
      </c>
      <c r="AX199" s="14" t="s">
        <v>84</v>
      </c>
      <c r="AY199" s="256" t="s">
        <v>154</v>
      </c>
    </row>
    <row r="200" s="2" customFormat="1" ht="24.15" customHeight="1">
      <c r="A200" s="38"/>
      <c r="B200" s="39"/>
      <c r="C200" s="220" t="s">
        <v>286</v>
      </c>
      <c r="D200" s="220" t="s">
        <v>156</v>
      </c>
      <c r="E200" s="221" t="s">
        <v>287</v>
      </c>
      <c r="F200" s="222" t="s">
        <v>288</v>
      </c>
      <c r="G200" s="223" t="s">
        <v>171</v>
      </c>
      <c r="H200" s="224">
        <v>4372</v>
      </c>
      <c r="I200" s="225"/>
      <c r="J200" s="226">
        <f>ROUND(I200*H200,2)</f>
        <v>0</v>
      </c>
      <c r="K200" s="227"/>
      <c r="L200" s="44"/>
      <c r="M200" s="228" t="s">
        <v>1</v>
      </c>
      <c r="N200" s="229" t="s">
        <v>41</v>
      </c>
      <c r="O200" s="91"/>
      <c r="P200" s="230">
        <f>O200*H200</f>
        <v>0</v>
      </c>
      <c r="Q200" s="230">
        <v>0</v>
      </c>
      <c r="R200" s="230">
        <f>Q200*H200</f>
        <v>0</v>
      </c>
      <c r="S200" s="230">
        <v>0</v>
      </c>
      <c r="T200" s="231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2" t="s">
        <v>160</v>
      </c>
      <c r="AT200" s="232" t="s">
        <v>156</v>
      </c>
      <c r="AU200" s="232" t="s">
        <v>86</v>
      </c>
      <c r="AY200" s="17" t="s">
        <v>154</v>
      </c>
      <c r="BE200" s="233">
        <f>IF(N200="základní",J200,0)</f>
        <v>0</v>
      </c>
      <c r="BF200" s="233">
        <f>IF(N200="snížená",J200,0)</f>
        <v>0</v>
      </c>
      <c r="BG200" s="233">
        <f>IF(N200="zákl. přenesená",J200,0)</f>
        <v>0</v>
      </c>
      <c r="BH200" s="233">
        <f>IF(N200="sníž. přenesená",J200,0)</f>
        <v>0</v>
      </c>
      <c r="BI200" s="233">
        <f>IF(N200="nulová",J200,0)</f>
        <v>0</v>
      </c>
      <c r="BJ200" s="17" t="s">
        <v>84</v>
      </c>
      <c r="BK200" s="233">
        <f>ROUND(I200*H200,2)</f>
        <v>0</v>
      </c>
      <c r="BL200" s="17" t="s">
        <v>160</v>
      </c>
      <c r="BM200" s="232" t="s">
        <v>289</v>
      </c>
    </row>
    <row r="201" s="13" customFormat="1">
      <c r="A201" s="13"/>
      <c r="B201" s="234"/>
      <c r="C201" s="235"/>
      <c r="D201" s="236" t="s">
        <v>173</v>
      </c>
      <c r="E201" s="237" t="s">
        <v>104</v>
      </c>
      <c r="F201" s="238" t="s">
        <v>290</v>
      </c>
      <c r="G201" s="235"/>
      <c r="H201" s="239">
        <v>4372</v>
      </c>
      <c r="I201" s="240"/>
      <c r="J201" s="235"/>
      <c r="K201" s="235"/>
      <c r="L201" s="241"/>
      <c r="M201" s="242"/>
      <c r="N201" s="243"/>
      <c r="O201" s="243"/>
      <c r="P201" s="243"/>
      <c r="Q201" s="243"/>
      <c r="R201" s="243"/>
      <c r="S201" s="243"/>
      <c r="T201" s="244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T201" s="245" t="s">
        <v>173</v>
      </c>
      <c r="AU201" s="245" t="s">
        <v>86</v>
      </c>
      <c r="AV201" s="13" t="s">
        <v>86</v>
      </c>
      <c r="AW201" s="13" t="s">
        <v>32</v>
      </c>
      <c r="AX201" s="13" t="s">
        <v>84</v>
      </c>
      <c r="AY201" s="245" t="s">
        <v>154</v>
      </c>
    </row>
    <row r="202" s="2" customFormat="1" ht="16.5" customHeight="1">
      <c r="A202" s="38"/>
      <c r="B202" s="39"/>
      <c r="C202" s="257" t="s">
        <v>291</v>
      </c>
      <c r="D202" s="257" t="s">
        <v>292</v>
      </c>
      <c r="E202" s="258" t="s">
        <v>293</v>
      </c>
      <c r="F202" s="259" t="s">
        <v>294</v>
      </c>
      <c r="G202" s="260" t="s">
        <v>266</v>
      </c>
      <c r="H202" s="261">
        <v>808.82000000000005</v>
      </c>
      <c r="I202" s="262"/>
      <c r="J202" s="263">
        <f>ROUND(I202*H202,2)</f>
        <v>0</v>
      </c>
      <c r="K202" s="264"/>
      <c r="L202" s="265"/>
      <c r="M202" s="266" t="s">
        <v>1</v>
      </c>
      <c r="N202" s="267" t="s">
        <v>41</v>
      </c>
      <c r="O202" s="91"/>
      <c r="P202" s="230">
        <f>O202*H202</f>
        <v>0</v>
      </c>
      <c r="Q202" s="230">
        <v>1</v>
      </c>
      <c r="R202" s="230">
        <f>Q202*H202</f>
        <v>808.82000000000005</v>
      </c>
      <c r="S202" s="230">
        <v>0</v>
      </c>
      <c r="T202" s="231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2" t="s">
        <v>191</v>
      </c>
      <c r="AT202" s="232" t="s">
        <v>292</v>
      </c>
      <c r="AU202" s="232" t="s">
        <v>86</v>
      </c>
      <c r="AY202" s="17" t="s">
        <v>154</v>
      </c>
      <c r="BE202" s="233">
        <f>IF(N202="základní",J202,0)</f>
        <v>0</v>
      </c>
      <c r="BF202" s="233">
        <f>IF(N202="snížená",J202,0)</f>
        <v>0</v>
      </c>
      <c r="BG202" s="233">
        <f>IF(N202="zákl. přenesená",J202,0)</f>
        <v>0</v>
      </c>
      <c r="BH202" s="233">
        <f>IF(N202="sníž. přenesená",J202,0)</f>
        <v>0</v>
      </c>
      <c r="BI202" s="233">
        <f>IF(N202="nulová",J202,0)</f>
        <v>0</v>
      </c>
      <c r="BJ202" s="17" t="s">
        <v>84</v>
      </c>
      <c r="BK202" s="233">
        <f>ROUND(I202*H202,2)</f>
        <v>0</v>
      </c>
      <c r="BL202" s="17" t="s">
        <v>160</v>
      </c>
      <c r="BM202" s="232" t="s">
        <v>295</v>
      </c>
    </row>
    <row r="203" s="13" customFormat="1">
      <c r="A203" s="13"/>
      <c r="B203" s="234"/>
      <c r="C203" s="235"/>
      <c r="D203" s="236" t="s">
        <v>173</v>
      </c>
      <c r="E203" s="237" t="s">
        <v>1</v>
      </c>
      <c r="F203" s="238" t="s">
        <v>296</v>
      </c>
      <c r="G203" s="235"/>
      <c r="H203" s="239">
        <v>808.82000000000005</v>
      </c>
      <c r="I203" s="240"/>
      <c r="J203" s="235"/>
      <c r="K203" s="235"/>
      <c r="L203" s="241"/>
      <c r="M203" s="242"/>
      <c r="N203" s="243"/>
      <c r="O203" s="243"/>
      <c r="P203" s="243"/>
      <c r="Q203" s="243"/>
      <c r="R203" s="243"/>
      <c r="S203" s="243"/>
      <c r="T203" s="244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T203" s="245" t="s">
        <v>173</v>
      </c>
      <c r="AU203" s="245" t="s">
        <v>86</v>
      </c>
      <c r="AV203" s="13" t="s">
        <v>86</v>
      </c>
      <c r="AW203" s="13" t="s">
        <v>32</v>
      </c>
      <c r="AX203" s="13" t="s">
        <v>84</v>
      </c>
      <c r="AY203" s="245" t="s">
        <v>154</v>
      </c>
    </row>
    <row r="204" s="2" customFormat="1" ht="24.15" customHeight="1">
      <c r="A204" s="38"/>
      <c r="B204" s="39"/>
      <c r="C204" s="220" t="s">
        <v>297</v>
      </c>
      <c r="D204" s="220" t="s">
        <v>156</v>
      </c>
      <c r="E204" s="221" t="s">
        <v>298</v>
      </c>
      <c r="F204" s="222" t="s">
        <v>299</v>
      </c>
      <c r="G204" s="223" t="s">
        <v>171</v>
      </c>
      <c r="H204" s="224">
        <v>4372</v>
      </c>
      <c r="I204" s="225"/>
      <c r="J204" s="226">
        <f>ROUND(I204*H204,2)</f>
        <v>0</v>
      </c>
      <c r="K204" s="227"/>
      <c r="L204" s="44"/>
      <c r="M204" s="228" t="s">
        <v>1</v>
      </c>
      <c r="N204" s="229" t="s">
        <v>41</v>
      </c>
      <c r="O204" s="91"/>
      <c r="P204" s="230">
        <f>O204*H204</f>
        <v>0</v>
      </c>
      <c r="Q204" s="230">
        <v>0</v>
      </c>
      <c r="R204" s="230">
        <f>Q204*H204</f>
        <v>0</v>
      </c>
      <c r="S204" s="230">
        <v>0</v>
      </c>
      <c r="T204" s="231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2" t="s">
        <v>160</v>
      </c>
      <c r="AT204" s="232" t="s">
        <v>156</v>
      </c>
      <c r="AU204" s="232" t="s">
        <v>86</v>
      </c>
      <c r="AY204" s="17" t="s">
        <v>154</v>
      </c>
      <c r="BE204" s="233">
        <f>IF(N204="základní",J204,0)</f>
        <v>0</v>
      </c>
      <c r="BF204" s="233">
        <f>IF(N204="snížená",J204,0)</f>
        <v>0</v>
      </c>
      <c r="BG204" s="233">
        <f>IF(N204="zákl. přenesená",J204,0)</f>
        <v>0</v>
      </c>
      <c r="BH204" s="233">
        <f>IF(N204="sníž. přenesená",J204,0)</f>
        <v>0</v>
      </c>
      <c r="BI204" s="233">
        <f>IF(N204="nulová",J204,0)</f>
        <v>0</v>
      </c>
      <c r="BJ204" s="17" t="s">
        <v>84</v>
      </c>
      <c r="BK204" s="233">
        <f>ROUND(I204*H204,2)</f>
        <v>0</v>
      </c>
      <c r="BL204" s="17" t="s">
        <v>160</v>
      </c>
      <c r="BM204" s="232" t="s">
        <v>300</v>
      </c>
    </row>
    <row r="205" s="13" customFormat="1">
      <c r="A205" s="13"/>
      <c r="B205" s="234"/>
      <c r="C205" s="235"/>
      <c r="D205" s="236" t="s">
        <v>173</v>
      </c>
      <c r="E205" s="237" t="s">
        <v>1</v>
      </c>
      <c r="F205" s="238" t="s">
        <v>104</v>
      </c>
      <c r="G205" s="235"/>
      <c r="H205" s="239">
        <v>4372</v>
      </c>
      <c r="I205" s="240"/>
      <c r="J205" s="235"/>
      <c r="K205" s="235"/>
      <c r="L205" s="241"/>
      <c r="M205" s="242"/>
      <c r="N205" s="243"/>
      <c r="O205" s="243"/>
      <c r="P205" s="243"/>
      <c r="Q205" s="243"/>
      <c r="R205" s="243"/>
      <c r="S205" s="243"/>
      <c r="T205" s="244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T205" s="245" t="s">
        <v>173</v>
      </c>
      <c r="AU205" s="245" t="s">
        <v>86</v>
      </c>
      <c r="AV205" s="13" t="s">
        <v>86</v>
      </c>
      <c r="AW205" s="13" t="s">
        <v>32</v>
      </c>
      <c r="AX205" s="13" t="s">
        <v>84</v>
      </c>
      <c r="AY205" s="245" t="s">
        <v>154</v>
      </c>
    </row>
    <row r="206" s="2" customFormat="1" ht="16.5" customHeight="1">
      <c r="A206" s="38"/>
      <c r="B206" s="39"/>
      <c r="C206" s="257" t="s">
        <v>301</v>
      </c>
      <c r="D206" s="257" t="s">
        <v>292</v>
      </c>
      <c r="E206" s="258" t="s">
        <v>302</v>
      </c>
      <c r="F206" s="259" t="s">
        <v>303</v>
      </c>
      <c r="G206" s="260" t="s">
        <v>304</v>
      </c>
      <c r="H206" s="261">
        <v>131.16</v>
      </c>
      <c r="I206" s="262"/>
      <c r="J206" s="263">
        <f>ROUND(I206*H206,2)</f>
        <v>0</v>
      </c>
      <c r="K206" s="264"/>
      <c r="L206" s="265"/>
      <c r="M206" s="266" t="s">
        <v>1</v>
      </c>
      <c r="N206" s="267" t="s">
        <v>41</v>
      </c>
      <c r="O206" s="91"/>
      <c r="P206" s="230">
        <f>O206*H206</f>
        <v>0</v>
      </c>
      <c r="Q206" s="230">
        <v>0.001</v>
      </c>
      <c r="R206" s="230">
        <f>Q206*H206</f>
        <v>0.13116</v>
      </c>
      <c r="S206" s="230">
        <v>0</v>
      </c>
      <c r="T206" s="231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2" t="s">
        <v>191</v>
      </c>
      <c r="AT206" s="232" t="s">
        <v>292</v>
      </c>
      <c r="AU206" s="232" t="s">
        <v>86</v>
      </c>
      <c r="AY206" s="17" t="s">
        <v>154</v>
      </c>
      <c r="BE206" s="233">
        <f>IF(N206="základní",J206,0)</f>
        <v>0</v>
      </c>
      <c r="BF206" s="233">
        <f>IF(N206="snížená",J206,0)</f>
        <v>0</v>
      </c>
      <c r="BG206" s="233">
        <f>IF(N206="zákl. přenesená",J206,0)</f>
        <v>0</v>
      </c>
      <c r="BH206" s="233">
        <f>IF(N206="sníž. přenesená",J206,0)</f>
        <v>0</v>
      </c>
      <c r="BI206" s="233">
        <f>IF(N206="nulová",J206,0)</f>
        <v>0</v>
      </c>
      <c r="BJ206" s="17" t="s">
        <v>84</v>
      </c>
      <c r="BK206" s="233">
        <f>ROUND(I206*H206,2)</f>
        <v>0</v>
      </c>
      <c r="BL206" s="17" t="s">
        <v>160</v>
      </c>
      <c r="BM206" s="232" t="s">
        <v>305</v>
      </c>
    </row>
    <row r="207" s="13" customFormat="1">
      <c r="A207" s="13"/>
      <c r="B207" s="234"/>
      <c r="C207" s="235"/>
      <c r="D207" s="236" t="s">
        <v>173</v>
      </c>
      <c r="E207" s="237" t="s">
        <v>1</v>
      </c>
      <c r="F207" s="238" t="s">
        <v>306</v>
      </c>
      <c r="G207" s="235"/>
      <c r="H207" s="239">
        <v>131.16</v>
      </c>
      <c r="I207" s="240"/>
      <c r="J207" s="235"/>
      <c r="K207" s="235"/>
      <c r="L207" s="241"/>
      <c r="M207" s="242"/>
      <c r="N207" s="243"/>
      <c r="O207" s="243"/>
      <c r="P207" s="243"/>
      <c r="Q207" s="243"/>
      <c r="R207" s="243"/>
      <c r="S207" s="243"/>
      <c r="T207" s="244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T207" s="245" t="s">
        <v>173</v>
      </c>
      <c r="AU207" s="245" t="s">
        <v>86</v>
      </c>
      <c r="AV207" s="13" t="s">
        <v>86</v>
      </c>
      <c r="AW207" s="13" t="s">
        <v>32</v>
      </c>
      <c r="AX207" s="13" t="s">
        <v>84</v>
      </c>
      <c r="AY207" s="245" t="s">
        <v>154</v>
      </c>
    </row>
    <row r="208" s="2" customFormat="1" ht="24.15" customHeight="1">
      <c r="A208" s="38"/>
      <c r="B208" s="39"/>
      <c r="C208" s="220" t="s">
        <v>307</v>
      </c>
      <c r="D208" s="220" t="s">
        <v>156</v>
      </c>
      <c r="E208" s="221" t="s">
        <v>308</v>
      </c>
      <c r="F208" s="222" t="s">
        <v>309</v>
      </c>
      <c r="G208" s="223" t="s">
        <v>171</v>
      </c>
      <c r="H208" s="224">
        <v>5096.8800000000001</v>
      </c>
      <c r="I208" s="225"/>
      <c r="J208" s="226">
        <f>ROUND(I208*H208,2)</f>
        <v>0</v>
      </c>
      <c r="K208" s="227"/>
      <c r="L208" s="44"/>
      <c r="M208" s="228" t="s">
        <v>1</v>
      </c>
      <c r="N208" s="229" t="s">
        <v>41</v>
      </c>
      <c r="O208" s="91"/>
      <c r="P208" s="230">
        <f>O208*H208</f>
        <v>0</v>
      </c>
      <c r="Q208" s="230">
        <v>0</v>
      </c>
      <c r="R208" s="230">
        <f>Q208*H208</f>
        <v>0</v>
      </c>
      <c r="S208" s="230">
        <v>0</v>
      </c>
      <c r="T208" s="231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2" t="s">
        <v>160</v>
      </c>
      <c r="AT208" s="232" t="s">
        <v>156</v>
      </c>
      <c r="AU208" s="232" t="s">
        <v>86</v>
      </c>
      <c r="AY208" s="17" t="s">
        <v>154</v>
      </c>
      <c r="BE208" s="233">
        <f>IF(N208="základní",J208,0)</f>
        <v>0</v>
      </c>
      <c r="BF208" s="233">
        <f>IF(N208="snížená",J208,0)</f>
        <v>0</v>
      </c>
      <c r="BG208" s="233">
        <f>IF(N208="zákl. přenesená",J208,0)</f>
        <v>0</v>
      </c>
      <c r="BH208" s="233">
        <f>IF(N208="sníž. přenesená",J208,0)</f>
        <v>0</v>
      </c>
      <c r="BI208" s="233">
        <f>IF(N208="nulová",J208,0)</f>
        <v>0</v>
      </c>
      <c r="BJ208" s="17" t="s">
        <v>84</v>
      </c>
      <c r="BK208" s="233">
        <f>ROUND(I208*H208,2)</f>
        <v>0</v>
      </c>
      <c r="BL208" s="17" t="s">
        <v>160</v>
      </c>
      <c r="BM208" s="232" t="s">
        <v>310</v>
      </c>
    </row>
    <row r="209" s="13" customFormat="1">
      <c r="A209" s="13"/>
      <c r="B209" s="234"/>
      <c r="C209" s="235"/>
      <c r="D209" s="236" t="s">
        <v>173</v>
      </c>
      <c r="E209" s="237" t="s">
        <v>1</v>
      </c>
      <c r="F209" s="238" t="s">
        <v>311</v>
      </c>
      <c r="G209" s="235"/>
      <c r="H209" s="239">
        <v>4946.8800000000001</v>
      </c>
      <c r="I209" s="240"/>
      <c r="J209" s="235"/>
      <c r="K209" s="235"/>
      <c r="L209" s="241"/>
      <c r="M209" s="242"/>
      <c r="N209" s="243"/>
      <c r="O209" s="243"/>
      <c r="P209" s="243"/>
      <c r="Q209" s="243"/>
      <c r="R209" s="243"/>
      <c r="S209" s="243"/>
      <c r="T209" s="244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45" t="s">
        <v>173</v>
      </c>
      <c r="AU209" s="245" t="s">
        <v>86</v>
      </c>
      <c r="AV209" s="13" t="s">
        <v>86</v>
      </c>
      <c r="AW209" s="13" t="s">
        <v>32</v>
      </c>
      <c r="AX209" s="13" t="s">
        <v>76</v>
      </c>
      <c r="AY209" s="245" t="s">
        <v>154</v>
      </c>
    </row>
    <row r="210" s="13" customFormat="1">
      <c r="A210" s="13"/>
      <c r="B210" s="234"/>
      <c r="C210" s="235"/>
      <c r="D210" s="236" t="s">
        <v>173</v>
      </c>
      <c r="E210" s="237" t="s">
        <v>1</v>
      </c>
      <c r="F210" s="238" t="s">
        <v>312</v>
      </c>
      <c r="G210" s="235"/>
      <c r="H210" s="239">
        <v>150</v>
      </c>
      <c r="I210" s="240"/>
      <c r="J210" s="235"/>
      <c r="K210" s="235"/>
      <c r="L210" s="241"/>
      <c r="M210" s="242"/>
      <c r="N210" s="243"/>
      <c r="O210" s="243"/>
      <c r="P210" s="243"/>
      <c r="Q210" s="243"/>
      <c r="R210" s="243"/>
      <c r="S210" s="243"/>
      <c r="T210" s="244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T210" s="245" t="s">
        <v>173</v>
      </c>
      <c r="AU210" s="245" t="s">
        <v>86</v>
      </c>
      <c r="AV210" s="13" t="s">
        <v>86</v>
      </c>
      <c r="AW210" s="13" t="s">
        <v>32</v>
      </c>
      <c r="AX210" s="13" t="s">
        <v>76</v>
      </c>
      <c r="AY210" s="245" t="s">
        <v>154</v>
      </c>
    </row>
    <row r="211" s="14" customFormat="1">
      <c r="A211" s="14"/>
      <c r="B211" s="246"/>
      <c r="C211" s="247"/>
      <c r="D211" s="236" t="s">
        <v>173</v>
      </c>
      <c r="E211" s="248" t="s">
        <v>1</v>
      </c>
      <c r="F211" s="249" t="s">
        <v>213</v>
      </c>
      <c r="G211" s="247"/>
      <c r="H211" s="250">
        <v>5096.8800000000001</v>
      </c>
      <c r="I211" s="251"/>
      <c r="J211" s="247"/>
      <c r="K211" s="247"/>
      <c r="L211" s="252"/>
      <c r="M211" s="253"/>
      <c r="N211" s="254"/>
      <c r="O211" s="254"/>
      <c r="P211" s="254"/>
      <c r="Q211" s="254"/>
      <c r="R211" s="254"/>
      <c r="S211" s="254"/>
      <c r="T211" s="255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T211" s="256" t="s">
        <v>173</v>
      </c>
      <c r="AU211" s="256" t="s">
        <v>86</v>
      </c>
      <c r="AV211" s="14" t="s">
        <v>160</v>
      </c>
      <c r="AW211" s="14" t="s">
        <v>32</v>
      </c>
      <c r="AX211" s="14" t="s">
        <v>84</v>
      </c>
      <c r="AY211" s="256" t="s">
        <v>154</v>
      </c>
    </row>
    <row r="212" s="2" customFormat="1" ht="24.15" customHeight="1">
      <c r="A212" s="38"/>
      <c r="B212" s="39"/>
      <c r="C212" s="220" t="s">
        <v>313</v>
      </c>
      <c r="D212" s="220" t="s">
        <v>156</v>
      </c>
      <c r="E212" s="221" t="s">
        <v>314</v>
      </c>
      <c r="F212" s="222" t="s">
        <v>315</v>
      </c>
      <c r="G212" s="223" t="s">
        <v>171</v>
      </c>
      <c r="H212" s="224">
        <v>150</v>
      </c>
      <c r="I212" s="225"/>
      <c r="J212" s="226">
        <f>ROUND(I212*H212,2)</f>
        <v>0</v>
      </c>
      <c r="K212" s="227"/>
      <c r="L212" s="44"/>
      <c r="M212" s="228" t="s">
        <v>1</v>
      </c>
      <c r="N212" s="229" t="s">
        <v>41</v>
      </c>
      <c r="O212" s="91"/>
      <c r="P212" s="230">
        <f>O212*H212</f>
        <v>0</v>
      </c>
      <c r="Q212" s="230">
        <v>0</v>
      </c>
      <c r="R212" s="230">
        <f>Q212*H212</f>
        <v>0</v>
      </c>
      <c r="S212" s="230">
        <v>0</v>
      </c>
      <c r="T212" s="231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2" t="s">
        <v>160</v>
      </c>
      <c r="AT212" s="232" t="s">
        <v>156</v>
      </c>
      <c r="AU212" s="232" t="s">
        <v>86</v>
      </c>
      <c r="AY212" s="17" t="s">
        <v>154</v>
      </c>
      <c r="BE212" s="233">
        <f>IF(N212="základní",J212,0)</f>
        <v>0</v>
      </c>
      <c r="BF212" s="233">
        <f>IF(N212="snížená",J212,0)</f>
        <v>0</v>
      </c>
      <c r="BG212" s="233">
        <f>IF(N212="zákl. přenesená",J212,0)</f>
        <v>0</v>
      </c>
      <c r="BH212" s="233">
        <f>IF(N212="sníž. přenesená",J212,0)</f>
        <v>0</v>
      </c>
      <c r="BI212" s="233">
        <f>IF(N212="nulová",J212,0)</f>
        <v>0</v>
      </c>
      <c r="BJ212" s="17" t="s">
        <v>84</v>
      </c>
      <c r="BK212" s="233">
        <f>ROUND(I212*H212,2)</f>
        <v>0</v>
      </c>
      <c r="BL212" s="17" t="s">
        <v>160</v>
      </c>
      <c r="BM212" s="232" t="s">
        <v>316</v>
      </c>
    </row>
    <row r="213" s="13" customFormat="1">
      <c r="A213" s="13"/>
      <c r="B213" s="234"/>
      <c r="C213" s="235"/>
      <c r="D213" s="236" t="s">
        <v>173</v>
      </c>
      <c r="E213" s="237" t="s">
        <v>1</v>
      </c>
      <c r="F213" s="238" t="s">
        <v>317</v>
      </c>
      <c r="G213" s="235"/>
      <c r="H213" s="239">
        <v>150</v>
      </c>
      <c r="I213" s="240"/>
      <c r="J213" s="235"/>
      <c r="K213" s="235"/>
      <c r="L213" s="241"/>
      <c r="M213" s="242"/>
      <c r="N213" s="243"/>
      <c r="O213" s="243"/>
      <c r="P213" s="243"/>
      <c r="Q213" s="243"/>
      <c r="R213" s="243"/>
      <c r="S213" s="243"/>
      <c r="T213" s="244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T213" s="245" t="s">
        <v>173</v>
      </c>
      <c r="AU213" s="245" t="s">
        <v>86</v>
      </c>
      <c r="AV213" s="13" t="s">
        <v>86</v>
      </c>
      <c r="AW213" s="13" t="s">
        <v>32</v>
      </c>
      <c r="AX213" s="13" t="s">
        <v>84</v>
      </c>
      <c r="AY213" s="245" t="s">
        <v>154</v>
      </c>
    </row>
    <row r="214" s="2" customFormat="1" ht="24.15" customHeight="1">
      <c r="A214" s="38"/>
      <c r="B214" s="39"/>
      <c r="C214" s="220" t="s">
        <v>318</v>
      </c>
      <c r="D214" s="220" t="s">
        <v>156</v>
      </c>
      <c r="E214" s="221" t="s">
        <v>319</v>
      </c>
      <c r="F214" s="222" t="s">
        <v>320</v>
      </c>
      <c r="G214" s="223" t="s">
        <v>159</v>
      </c>
      <c r="H214" s="224">
        <v>60</v>
      </c>
      <c r="I214" s="225"/>
      <c r="J214" s="226">
        <f>ROUND(I214*H214,2)</f>
        <v>0</v>
      </c>
      <c r="K214" s="227"/>
      <c r="L214" s="44"/>
      <c r="M214" s="228" t="s">
        <v>1</v>
      </c>
      <c r="N214" s="229" t="s">
        <v>41</v>
      </c>
      <c r="O214" s="91"/>
      <c r="P214" s="230">
        <f>O214*H214</f>
        <v>0</v>
      </c>
      <c r="Q214" s="230">
        <v>0</v>
      </c>
      <c r="R214" s="230">
        <f>Q214*H214</f>
        <v>0</v>
      </c>
      <c r="S214" s="230">
        <v>0</v>
      </c>
      <c r="T214" s="231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2" t="s">
        <v>160</v>
      </c>
      <c r="AT214" s="232" t="s">
        <v>156</v>
      </c>
      <c r="AU214" s="232" t="s">
        <v>86</v>
      </c>
      <c r="AY214" s="17" t="s">
        <v>154</v>
      </c>
      <c r="BE214" s="233">
        <f>IF(N214="základní",J214,0)</f>
        <v>0</v>
      </c>
      <c r="BF214" s="233">
        <f>IF(N214="snížená",J214,0)</f>
        <v>0</v>
      </c>
      <c r="BG214" s="233">
        <f>IF(N214="zákl. přenesená",J214,0)</f>
        <v>0</v>
      </c>
      <c r="BH214" s="233">
        <f>IF(N214="sníž. přenesená",J214,0)</f>
        <v>0</v>
      </c>
      <c r="BI214" s="233">
        <f>IF(N214="nulová",J214,0)</f>
        <v>0</v>
      </c>
      <c r="BJ214" s="17" t="s">
        <v>84</v>
      </c>
      <c r="BK214" s="233">
        <f>ROUND(I214*H214,2)</f>
        <v>0</v>
      </c>
      <c r="BL214" s="17" t="s">
        <v>160</v>
      </c>
      <c r="BM214" s="232" t="s">
        <v>321</v>
      </c>
    </row>
    <row r="215" s="13" customFormat="1">
      <c r="A215" s="13"/>
      <c r="B215" s="234"/>
      <c r="C215" s="235"/>
      <c r="D215" s="236" t="s">
        <v>173</v>
      </c>
      <c r="E215" s="237" t="s">
        <v>1</v>
      </c>
      <c r="F215" s="238" t="s">
        <v>322</v>
      </c>
      <c r="G215" s="235"/>
      <c r="H215" s="239">
        <v>60</v>
      </c>
      <c r="I215" s="240"/>
      <c r="J215" s="235"/>
      <c r="K215" s="235"/>
      <c r="L215" s="241"/>
      <c r="M215" s="242"/>
      <c r="N215" s="243"/>
      <c r="O215" s="243"/>
      <c r="P215" s="243"/>
      <c r="Q215" s="243"/>
      <c r="R215" s="243"/>
      <c r="S215" s="243"/>
      <c r="T215" s="244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T215" s="245" t="s">
        <v>173</v>
      </c>
      <c r="AU215" s="245" t="s">
        <v>86</v>
      </c>
      <c r="AV215" s="13" t="s">
        <v>86</v>
      </c>
      <c r="AW215" s="13" t="s">
        <v>32</v>
      </c>
      <c r="AX215" s="13" t="s">
        <v>84</v>
      </c>
      <c r="AY215" s="245" t="s">
        <v>154</v>
      </c>
    </row>
    <row r="216" s="2" customFormat="1" ht="24.15" customHeight="1">
      <c r="A216" s="38"/>
      <c r="B216" s="39"/>
      <c r="C216" s="257" t="s">
        <v>323</v>
      </c>
      <c r="D216" s="257" t="s">
        <v>292</v>
      </c>
      <c r="E216" s="258" t="s">
        <v>324</v>
      </c>
      <c r="F216" s="259" t="s">
        <v>325</v>
      </c>
      <c r="G216" s="260" t="s">
        <v>159</v>
      </c>
      <c r="H216" s="261">
        <v>60</v>
      </c>
      <c r="I216" s="262"/>
      <c r="J216" s="263">
        <f>ROUND(I216*H216,2)</f>
        <v>0</v>
      </c>
      <c r="K216" s="264"/>
      <c r="L216" s="265"/>
      <c r="M216" s="266" t="s">
        <v>1</v>
      </c>
      <c r="N216" s="267" t="s">
        <v>41</v>
      </c>
      <c r="O216" s="91"/>
      <c r="P216" s="230">
        <f>O216*H216</f>
        <v>0</v>
      </c>
      <c r="Q216" s="230">
        <v>0.014999999999999999</v>
      </c>
      <c r="R216" s="230">
        <f>Q216*H216</f>
        <v>0.89999999999999991</v>
      </c>
      <c r="S216" s="230">
        <v>0</v>
      </c>
      <c r="T216" s="231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2" t="s">
        <v>191</v>
      </c>
      <c r="AT216" s="232" t="s">
        <v>292</v>
      </c>
      <c r="AU216" s="232" t="s">
        <v>86</v>
      </c>
      <c r="AY216" s="17" t="s">
        <v>154</v>
      </c>
      <c r="BE216" s="233">
        <f>IF(N216="základní",J216,0)</f>
        <v>0</v>
      </c>
      <c r="BF216" s="233">
        <f>IF(N216="snížená",J216,0)</f>
        <v>0</v>
      </c>
      <c r="BG216" s="233">
        <f>IF(N216="zákl. přenesená",J216,0)</f>
        <v>0</v>
      </c>
      <c r="BH216" s="233">
        <f>IF(N216="sníž. přenesená",J216,0)</f>
        <v>0</v>
      </c>
      <c r="BI216" s="233">
        <f>IF(N216="nulová",J216,0)</f>
        <v>0</v>
      </c>
      <c r="BJ216" s="17" t="s">
        <v>84</v>
      </c>
      <c r="BK216" s="233">
        <f>ROUND(I216*H216,2)</f>
        <v>0</v>
      </c>
      <c r="BL216" s="17" t="s">
        <v>160</v>
      </c>
      <c r="BM216" s="232" t="s">
        <v>326</v>
      </c>
    </row>
    <row r="217" s="2" customFormat="1" ht="33" customHeight="1">
      <c r="A217" s="38"/>
      <c r="B217" s="39"/>
      <c r="C217" s="220" t="s">
        <v>327</v>
      </c>
      <c r="D217" s="220" t="s">
        <v>156</v>
      </c>
      <c r="E217" s="221" t="s">
        <v>328</v>
      </c>
      <c r="F217" s="222" t="s">
        <v>329</v>
      </c>
      <c r="G217" s="223" t="s">
        <v>171</v>
      </c>
      <c r="H217" s="224">
        <v>4372</v>
      </c>
      <c r="I217" s="225"/>
      <c r="J217" s="226">
        <f>ROUND(I217*H217,2)</f>
        <v>0</v>
      </c>
      <c r="K217" s="227"/>
      <c r="L217" s="44"/>
      <c r="M217" s="228" t="s">
        <v>1</v>
      </c>
      <c r="N217" s="229" t="s">
        <v>41</v>
      </c>
      <c r="O217" s="91"/>
      <c r="P217" s="230">
        <f>O217*H217</f>
        <v>0</v>
      </c>
      <c r="Q217" s="230">
        <v>0</v>
      </c>
      <c r="R217" s="230">
        <f>Q217*H217</f>
        <v>0</v>
      </c>
      <c r="S217" s="230">
        <v>0</v>
      </c>
      <c r="T217" s="231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2" t="s">
        <v>160</v>
      </c>
      <c r="AT217" s="232" t="s">
        <v>156</v>
      </c>
      <c r="AU217" s="232" t="s">
        <v>86</v>
      </c>
      <c r="AY217" s="17" t="s">
        <v>154</v>
      </c>
      <c r="BE217" s="233">
        <f>IF(N217="základní",J217,0)</f>
        <v>0</v>
      </c>
      <c r="BF217" s="233">
        <f>IF(N217="snížená",J217,0)</f>
        <v>0</v>
      </c>
      <c r="BG217" s="233">
        <f>IF(N217="zákl. přenesená",J217,0)</f>
        <v>0</v>
      </c>
      <c r="BH217" s="233">
        <f>IF(N217="sníž. přenesená",J217,0)</f>
        <v>0</v>
      </c>
      <c r="BI217" s="233">
        <f>IF(N217="nulová",J217,0)</f>
        <v>0</v>
      </c>
      <c r="BJ217" s="17" t="s">
        <v>84</v>
      </c>
      <c r="BK217" s="233">
        <f>ROUND(I217*H217,2)</f>
        <v>0</v>
      </c>
      <c r="BL217" s="17" t="s">
        <v>160</v>
      </c>
      <c r="BM217" s="232" t="s">
        <v>330</v>
      </c>
    </row>
    <row r="218" s="13" customFormat="1">
      <c r="A218" s="13"/>
      <c r="B218" s="234"/>
      <c r="C218" s="235"/>
      <c r="D218" s="236" t="s">
        <v>173</v>
      </c>
      <c r="E218" s="237" t="s">
        <v>1</v>
      </c>
      <c r="F218" s="238" t="s">
        <v>104</v>
      </c>
      <c r="G218" s="235"/>
      <c r="H218" s="239">
        <v>4372</v>
      </c>
      <c r="I218" s="240"/>
      <c r="J218" s="235"/>
      <c r="K218" s="235"/>
      <c r="L218" s="241"/>
      <c r="M218" s="242"/>
      <c r="N218" s="243"/>
      <c r="O218" s="243"/>
      <c r="P218" s="243"/>
      <c r="Q218" s="243"/>
      <c r="R218" s="243"/>
      <c r="S218" s="243"/>
      <c r="T218" s="244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T218" s="245" t="s">
        <v>173</v>
      </c>
      <c r="AU218" s="245" t="s">
        <v>86</v>
      </c>
      <c r="AV218" s="13" t="s">
        <v>86</v>
      </c>
      <c r="AW218" s="13" t="s">
        <v>32</v>
      </c>
      <c r="AX218" s="13" t="s">
        <v>84</v>
      </c>
      <c r="AY218" s="245" t="s">
        <v>154</v>
      </c>
    </row>
    <row r="219" s="2" customFormat="1" ht="33" customHeight="1">
      <c r="A219" s="38"/>
      <c r="B219" s="39"/>
      <c r="C219" s="220" t="s">
        <v>331</v>
      </c>
      <c r="D219" s="220" t="s">
        <v>156</v>
      </c>
      <c r="E219" s="221" t="s">
        <v>332</v>
      </c>
      <c r="F219" s="222" t="s">
        <v>333</v>
      </c>
      <c r="G219" s="223" t="s">
        <v>194</v>
      </c>
      <c r="H219" s="224">
        <v>200</v>
      </c>
      <c r="I219" s="225"/>
      <c r="J219" s="226">
        <f>ROUND(I219*H219,2)</f>
        <v>0</v>
      </c>
      <c r="K219" s="227"/>
      <c r="L219" s="44"/>
      <c r="M219" s="228" t="s">
        <v>1</v>
      </c>
      <c r="N219" s="229" t="s">
        <v>41</v>
      </c>
      <c r="O219" s="91"/>
      <c r="P219" s="230">
        <f>O219*H219</f>
        <v>0</v>
      </c>
      <c r="Q219" s="230">
        <v>0.01125</v>
      </c>
      <c r="R219" s="230">
        <f>Q219*H219</f>
        <v>2.25</v>
      </c>
      <c r="S219" s="230">
        <v>0</v>
      </c>
      <c r="T219" s="231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2" t="s">
        <v>160</v>
      </c>
      <c r="AT219" s="232" t="s">
        <v>156</v>
      </c>
      <c r="AU219" s="232" t="s">
        <v>86</v>
      </c>
      <c r="AY219" s="17" t="s">
        <v>154</v>
      </c>
      <c r="BE219" s="233">
        <f>IF(N219="základní",J219,0)</f>
        <v>0</v>
      </c>
      <c r="BF219" s="233">
        <f>IF(N219="snížená",J219,0)</f>
        <v>0</v>
      </c>
      <c r="BG219" s="233">
        <f>IF(N219="zákl. přenesená",J219,0)</f>
        <v>0</v>
      </c>
      <c r="BH219" s="233">
        <f>IF(N219="sníž. přenesená",J219,0)</f>
        <v>0</v>
      </c>
      <c r="BI219" s="233">
        <f>IF(N219="nulová",J219,0)</f>
        <v>0</v>
      </c>
      <c r="BJ219" s="17" t="s">
        <v>84</v>
      </c>
      <c r="BK219" s="233">
        <f>ROUND(I219*H219,2)</f>
        <v>0</v>
      </c>
      <c r="BL219" s="17" t="s">
        <v>160</v>
      </c>
      <c r="BM219" s="232" t="s">
        <v>334</v>
      </c>
    </row>
    <row r="220" s="13" customFormat="1">
      <c r="A220" s="13"/>
      <c r="B220" s="234"/>
      <c r="C220" s="235"/>
      <c r="D220" s="236" t="s">
        <v>173</v>
      </c>
      <c r="E220" s="237" t="s">
        <v>1</v>
      </c>
      <c r="F220" s="238" t="s">
        <v>335</v>
      </c>
      <c r="G220" s="235"/>
      <c r="H220" s="239">
        <v>200</v>
      </c>
      <c r="I220" s="240"/>
      <c r="J220" s="235"/>
      <c r="K220" s="235"/>
      <c r="L220" s="241"/>
      <c r="M220" s="242"/>
      <c r="N220" s="243"/>
      <c r="O220" s="243"/>
      <c r="P220" s="243"/>
      <c r="Q220" s="243"/>
      <c r="R220" s="243"/>
      <c r="S220" s="243"/>
      <c r="T220" s="244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45" t="s">
        <v>173</v>
      </c>
      <c r="AU220" s="245" t="s">
        <v>86</v>
      </c>
      <c r="AV220" s="13" t="s">
        <v>86</v>
      </c>
      <c r="AW220" s="13" t="s">
        <v>32</v>
      </c>
      <c r="AX220" s="13" t="s">
        <v>84</v>
      </c>
      <c r="AY220" s="245" t="s">
        <v>154</v>
      </c>
    </row>
    <row r="221" s="2" customFormat="1" ht="24.15" customHeight="1">
      <c r="A221" s="38"/>
      <c r="B221" s="39"/>
      <c r="C221" s="220" t="s">
        <v>336</v>
      </c>
      <c r="D221" s="220" t="s">
        <v>156</v>
      </c>
      <c r="E221" s="221" t="s">
        <v>337</v>
      </c>
      <c r="F221" s="222" t="s">
        <v>338</v>
      </c>
      <c r="G221" s="223" t="s">
        <v>159</v>
      </c>
      <c r="H221" s="224">
        <v>5</v>
      </c>
      <c r="I221" s="225"/>
      <c r="J221" s="226">
        <f>ROUND(I221*H221,2)</f>
        <v>0</v>
      </c>
      <c r="K221" s="227"/>
      <c r="L221" s="44"/>
      <c r="M221" s="228" t="s">
        <v>1</v>
      </c>
      <c r="N221" s="229" t="s">
        <v>41</v>
      </c>
      <c r="O221" s="91"/>
      <c r="P221" s="230">
        <f>O221*H221</f>
        <v>0</v>
      </c>
      <c r="Q221" s="230">
        <v>0.01281</v>
      </c>
      <c r="R221" s="230">
        <f>Q221*H221</f>
        <v>0.064049999999999996</v>
      </c>
      <c r="S221" s="230">
        <v>0</v>
      </c>
      <c r="T221" s="231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2" t="s">
        <v>160</v>
      </c>
      <c r="AT221" s="232" t="s">
        <v>156</v>
      </c>
      <c r="AU221" s="232" t="s">
        <v>86</v>
      </c>
      <c r="AY221" s="17" t="s">
        <v>154</v>
      </c>
      <c r="BE221" s="233">
        <f>IF(N221="základní",J221,0)</f>
        <v>0</v>
      </c>
      <c r="BF221" s="233">
        <f>IF(N221="snížená",J221,0)</f>
        <v>0</v>
      </c>
      <c r="BG221" s="233">
        <f>IF(N221="zákl. přenesená",J221,0)</f>
        <v>0</v>
      </c>
      <c r="BH221" s="233">
        <f>IF(N221="sníž. přenesená",J221,0)</f>
        <v>0</v>
      </c>
      <c r="BI221" s="233">
        <f>IF(N221="nulová",J221,0)</f>
        <v>0</v>
      </c>
      <c r="BJ221" s="17" t="s">
        <v>84</v>
      </c>
      <c r="BK221" s="233">
        <f>ROUND(I221*H221,2)</f>
        <v>0</v>
      </c>
      <c r="BL221" s="17" t="s">
        <v>160</v>
      </c>
      <c r="BM221" s="232" t="s">
        <v>339</v>
      </c>
    </row>
    <row r="222" s="2" customFormat="1" ht="16.5" customHeight="1">
      <c r="A222" s="38"/>
      <c r="B222" s="39"/>
      <c r="C222" s="220" t="s">
        <v>340</v>
      </c>
      <c r="D222" s="220" t="s">
        <v>156</v>
      </c>
      <c r="E222" s="221" t="s">
        <v>341</v>
      </c>
      <c r="F222" s="222" t="s">
        <v>342</v>
      </c>
      <c r="G222" s="223" t="s">
        <v>188</v>
      </c>
      <c r="H222" s="224">
        <v>21.859999999999999</v>
      </c>
      <c r="I222" s="225"/>
      <c r="J222" s="226">
        <f>ROUND(I222*H222,2)</f>
        <v>0</v>
      </c>
      <c r="K222" s="227"/>
      <c r="L222" s="44"/>
      <c r="M222" s="228" t="s">
        <v>1</v>
      </c>
      <c r="N222" s="229" t="s">
        <v>41</v>
      </c>
      <c r="O222" s="91"/>
      <c r="P222" s="230">
        <f>O222*H222</f>
        <v>0</v>
      </c>
      <c r="Q222" s="230">
        <v>0</v>
      </c>
      <c r="R222" s="230">
        <f>Q222*H222</f>
        <v>0</v>
      </c>
      <c r="S222" s="230">
        <v>0</v>
      </c>
      <c r="T222" s="231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2" t="s">
        <v>160</v>
      </c>
      <c r="AT222" s="232" t="s">
        <v>156</v>
      </c>
      <c r="AU222" s="232" t="s">
        <v>86</v>
      </c>
      <c r="AY222" s="17" t="s">
        <v>154</v>
      </c>
      <c r="BE222" s="233">
        <f>IF(N222="základní",J222,0)</f>
        <v>0</v>
      </c>
      <c r="BF222" s="233">
        <f>IF(N222="snížená",J222,0)</f>
        <v>0</v>
      </c>
      <c r="BG222" s="233">
        <f>IF(N222="zákl. přenesená",J222,0)</f>
        <v>0</v>
      </c>
      <c r="BH222" s="233">
        <f>IF(N222="sníž. přenesená",J222,0)</f>
        <v>0</v>
      </c>
      <c r="BI222" s="233">
        <f>IF(N222="nulová",J222,0)</f>
        <v>0</v>
      </c>
      <c r="BJ222" s="17" t="s">
        <v>84</v>
      </c>
      <c r="BK222" s="233">
        <f>ROUND(I222*H222,2)</f>
        <v>0</v>
      </c>
      <c r="BL222" s="17" t="s">
        <v>160</v>
      </c>
      <c r="BM222" s="232" t="s">
        <v>343</v>
      </c>
    </row>
    <row r="223" s="13" customFormat="1">
      <c r="A223" s="13"/>
      <c r="B223" s="234"/>
      <c r="C223" s="235"/>
      <c r="D223" s="236" t="s">
        <v>173</v>
      </c>
      <c r="E223" s="237" t="s">
        <v>1</v>
      </c>
      <c r="F223" s="238" t="s">
        <v>344</v>
      </c>
      <c r="G223" s="235"/>
      <c r="H223" s="239">
        <v>21.859999999999999</v>
      </c>
      <c r="I223" s="240"/>
      <c r="J223" s="235"/>
      <c r="K223" s="235"/>
      <c r="L223" s="241"/>
      <c r="M223" s="242"/>
      <c r="N223" s="243"/>
      <c r="O223" s="243"/>
      <c r="P223" s="243"/>
      <c r="Q223" s="243"/>
      <c r="R223" s="243"/>
      <c r="S223" s="243"/>
      <c r="T223" s="244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T223" s="245" t="s">
        <v>173</v>
      </c>
      <c r="AU223" s="245" t="s">
        <v>86</v>
      </c>
      <c r="AV223" s="13" t="s">
        <v>86</v>
      </c>
      <c r="AW223" s="13" t="s">
        <v>32</v>
      </c>
      <c r="AX223" s="13" t="s">
        <v>84</v>
      </c>
      <c r="AY223" s="245" t="s">
        <v>154</v>
      </c>
    </row>
    <row r="224" s="2" customFormat="1" ht="21.75" customHeight="1">
      <c r="A224" s="38"/>
      <c r="B224" s="39"/>
      <c r="C224" s="220" t="s">
        <v>345</v>
      </c>
      <c r="D224" s="220" t="s">
        <v>156</v>
      </c>
      <c r="E224" s="221" t="s">
        <v>346</v>
      </c>
      <c r="F224" s="222" t="s">
        <v>347</v>
      </c>
      <c r="G224" s="223" t="s">
        <v>188</v>
      </c>
      <c r="H224" s="224">
        <v>21.859999999999999</v>
      </c>
      <c r="I224" s="225"/>
      <c r="J224" s="226">
        <f>ROUND(I224*H224,2)</f>
        <v>0</v>
      </c>
      <c r="K224" s="227"/>
      <c r="L224" s="44"/>
      <c r="M224" s="228" t="s">
        <v>1</v>
      </c>
      <c r="N224" s="229" t="s">
        <v>41</v>
      </c>
      <c r="O224" s="91"/>
      <c r="P224" s="230">
        <f>O224*H224</f>
        <v>0</v>
      </c>
      <c r="Q224" s="230">
        <v>0</v>
      </c>
      <c r="R224" s="230">
        <f>Q224*H224</f>
        <v>0</v>
      </c>
      <c r="S224" s="230">
        <v>0</v>
      </c>
      <c r="T224" s="231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2" t="s">
        <v>160</v>
      </c>
      <c r="AT224" s="232" t="s">
        <v>156</v>
      </c>
      <c r="AU224" s="232" t="s">
        <v>86</v>
      </c>
      <c r="AY224" s="17" t="s">
        <v>154</v>
      </c>
      <c r="BE224" s="233">
        <f>IF(N224="základní",J224,0)</f>
        <v>0</v>
      </c>
      <c r="BF224" s="233">
        <f>IF(N224="snížená",J224,0)</f>
        <v>0</v>
      </c>
      <c r="BG224" s="233">
        <f>IF(N224="zákl. přenesená",J224,0)</f>
        <v>0</v>
      </c>
      <c r="BH224" s="233">
        <f>IF(N224="sníž. přenesená",J224,0)</f>
        <v>0</v>
      </c>
      <c r="BI224" s="233">
        <f>IF(N224="nulová",J224,0)</f>
        <v>0</v>
      </c>
      <c r="BJ224" s="17" t="s">
        <v>84</v>
      </c>
      <c r="BK224" s="233">
        <f>ROUND(I224*H224,2)</f>
        <v>0</v>
      </c>
      <c r="BL224" s="17" t="s">
        <v>160</v>
      </c>
      <c r="BM224" s="232" t="s">
        <v>348</v>
      </c>
    </row>
    <row r="225" s="13" customFormat="1">
      <c r="A225" s="13"/>
      <c r="B225" s="234"/>
      <c r="C225" s="235"/>
      <c r="D225" s="236" t="s">
        <v>173</v>
      </c>
      <c r="E225" s="237" t="s">
        <v>1</v>
      </c>
      <c r="F225" s="238" t="s">
        <v>344</v>
      </c>
      <c r="G225" s="235"/>
      <c r="H225" s="239">
        <v>21.859999999999999</v>
      </c>
      <c r="I225" s="240"/>
      <c r="J225" s="235"/>
      <c r="K225" s="235"/>
      <c r="L225" s="241"/>
      <c r="M225" s="242"/>
      <c r="N225" s="243"/>
      <c r="O225" s="243"/>
      <c r="P225" s="243"/>
      <c r="Q225" s="243"/>
      <c r="R225" s="243"/>
      <c r="S225" s="243"/>
      <c r="T225" s="244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T225" s="245" t="s">
        <v>173</v>
      </c>
      <c r="AU225" s="245" t="s">
        <v>86</v>
      </c>
      <c r="AV225" s="13" t="s">
        <v>86</v>
      </c>
      <c r="AW225" s="13" t="s">
        <v>32</v>
      </c>
      <c r="AX225" s="13" t="s">
        <v>84</v>
      </c>
      <c r="AY225" s="245" t="s">
        <v>154</v>
      </c>
    </row>
    <row r="226" s="2" customFormat="1" ht="24.15" customHeight="1">
      <c r="A226" s="38"/>
      <c r="B226" s="39"/>
      <c r="C226" s="220" t="s">
        <v>349</v>
      </c>
      <c r="D226" s="220" t="s">
        <v>156</v>
      </c>
      <c r="E226" s="221" t="s">
        <v>350</v>
      </c>
      <c r="F226" s="222" t="s">
        <v>351</v>
      </c>
      <c r="G226" s="223" t="s">
        <v>188</v>
      </c>
      <c r="H226" s="224">
        <v>109.3</v>
      </c>
      <c r="I226" s="225"/>
      <c r="J226" s="226">
        <f>ROUND(I226*H226,2)</f>
        <v>0</v>
      </c>
      <c r="K226" s="227"/>
      <c r="L226" s="44"/>
      <c r="M226" s="228" t="s">
        <v>1</v>
      </c>
      <c r="N226" s="229" t="s">
        <v>41</v>
      </c>
      <c r="O226" s="91"/>
      <c r="P226" s="230">
        <f>O226*H226</f>
        <v>0</v>
      </c>
      <c r="Q226" s="230">
        <v>0</v>
      </c>
      <c r="R226" s="230">
        <f>Q226*H226</f>
        <v>0</v>
      </c>
      <c r="S226" s="230">
        <v>0</v>
      </c>
      <c r="T226" s="231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2" t="s">
        <v>160</v>
      </c>
      <c r="AT226" s="232" t="s">
        <v>156</v>
      </c>
      <c r="AU226" s="232" t="s">
        <v>86</v>
      </c>
      <c r="AY226" s="17" t="s">
        <v>154</v>
      </c>
      <c r="BE226" s="233">
        <f>IF(N226="základní",J226,0)</f>
        <v>0</v>
      </c>
      <c r="BF226" s="233">
        <f>IF(N226="snížená",J226,0)</f>
        <v>0</v>
      </c>
      <c r="BG226" s="233">
        <f>IF(N226="zákl. přenesená",J226,0)</f>
        <v>0</v>
      </c>
      <c r="BH226" s="233">
        <f>IF(N226="sníž. přenesená",J226,0)</f>
        <v>0</v>
      </c>
      <c r="BI226" s="233">
        <f>IF(N226="nulová",J226,0)</f>
        <v>0</v>
      </c>
      <c r="BJ226" s="17" t="s">
        <v>84</v>
      </c>
      <c r="BK226" s="233">
        <f>ROUND(I226*H226,2)</f>
        <v>0</v>
      </c>
      <c r="BL226" s="17" t="s">
        <v>160</v>
      </c>
      <c r="BM226" s="232" t="s">
        <v>352</v>
      </c>
    </row>
    <row r="227" s="13" customFormat="1">
      <c r="A227" s="13"/>
      <c r="B227" s="234"/>
      <c r="C227" s="235"/>
      <c r="D227" s="236" t="s">
        <v>173</v>
      </c>
      <c r="E227" s="237" t="s">
        <v>1</v>
      </c>
      <c r="F227" s="238" t="s">
        <v>353</v>
      </c>
      <c r="G227" s="235"/>
      <c r="H227" s="239">
        <v>109.3</v>
      </c>
      <c r="I227" s="240"/>
      <c r="J227" s="235"/>
      <c r="K227" s="235"/>
      <c r="L227" s="241"/>
      <c r="M227" s="242"/>
      <c r="N227" s="243"/>
      <c r="O227" s="243"/>
      <c r="P227" s="243"/>
      <c r="Q227" s="243"/>
      <c r="R227" s="243"/>
      <c r="S227" s="243"/>
      <c r="T227" s="244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T227" s="245" t="s">
        <v>173</v>
      </c>
      <c r="AU227" s="245" t="s">
        <v>86</v>
      </c>
      <c r="AV227" s="13" t="s">
        <v>86</v>
      </c>
      <c r="AW227" s="13" t="s">
        <v>32</v>
      </c>
      <c r="AX227" s="13" t="s">
        <v>84</v>
      </c>
      <c r="AY227" s="245" t="s">
        <v>154</v>
      </c>
    </row>
    <row r="228" s="12" customFormat="1" ht="22.8" customHeight="1">
      <c r="A228" s="12"/>
      <c r="B228" s="204"/>
      <c r="C228" s="205"/>
      <c r="D228" s="206" t="s">
        <v>75</v>
      </c>
      <c r="E228" s="218" t="s">
        <v>86</v>
      </c>
      <c r="F228" s="218" t="s">
        <v>354</v>
      </c>
      <c r="G228" s="205"/>
      <c r="H228" s="205"/>
      <c r="I228" s="208"/>
      <c r="J228" s="219">
        <f>BK228</f>
        <v>0</v>
      </c>
      <c r="K228" s="205"/>
      <c r="L228" s="210"/>
      <c r="M228" s="211"/>
      <c r="N228" s="212"/>
      <c r="O228" s="212"/>
      <c r="P228" s="213">
        <f>SUM(P229:P247)</f>
        <v>0</v>
      </c>
      <c r="Q228" s="212"/>
      <c r="R228" s="213">
        <f>SUM(R229:R247)</f>
        <v>35.127071100000002</v>
      </c>
      <c r="S228" s="212"/>
      <c r="T228" s="214">
        <f>SUM(T229:T247)</f>
        <v>0</v>
      </c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R228" s="215" t="s">
        <v>84</v>
      </c>
      <c r="AT228" s="216" t="s">
        <v>75</v>
      </c>
      <c r="AU228" s="216" t="s">
        <v>84</v>
      </c>
      <c r="AY228" s="215" t="s">
        <v>154</v>
      </c>
      <c r="BK228" s="217">
        <f>SUM(BK229:BK247)</f>
        <v>0</v>
      </c>
    </row>
    <row r="229" s="2" customFormat="1" ht="24.15" customHeight="1">
      <c r="A229" s="38"/>
      <c r="B229" s="39"/>
      <c r="C229" s="220" t="s">
        <v>355</v>
      </c>
      <c r="D229" s="220" t="s">
        <v>156</v>
      </c>
      <c r="E229" s="221" t="s">
        <v>356</v>
      </c>
      <c r="F229" s="222" t="s">
        <v>357</v>
      </c>
      <c r="G229" s="223" t="s">
        <v>188</v>
      </c>
      <c r="H229" s="224">
        <v>10.278000000000001</v>
      </c>
      <c r="I229" s="225"/>
      <c r="J229" s="226">
        <f>ROUND(I229*H229,2)</f>
        <v>0</v>
      </c>
      <c r="K229" s="227"/>
      <c r="L229" s="44"/>
      <c r="M229" s="228" t="s">
        <v>1</v>
      </c>
      <c r="N229" s="229" t="s">
        <v>41</v>
      </c>
      <c r="O229" s="91"/>
      <c r="P229" s="230">
        <f>O229*H229</f>
        <v>0</v>
      </c>
      <c r="Q229" s="230">
        <v>2.1600000000000001</v>
      </c>
      <c r="R229" s="230">
        <f>Q229*H229</f>
        <v>22.200480000000002</v>
      </c>
      <c r="S229" s="230">
        <v>0</v>
      </c>
      <c r="T229" s="231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2" t="s">
        <v>160</v>
      </c>
      <c r="AT229" s="232" t="s">
        <v>156</v>
      </c>
      <c r="AU229" s="232" t="s">
        <v>86</v>
      </c>
      <c r="AY229" s="17" t="s">
        <v>154</v>
      </c>
      <c r="BE229" s="233">
        <f>IF(N229="základní",J229,0)</f>
        <v>0</v>
      </c>
      <c r="BF229" s="233">
        <f>IF(N229="snížená",J229,0)</f>
        <v>0</v>
      </c>
      <c r="BG229" s="233">
        <f>IF(N229="zákl. přenesená",J229,0)</f>
        <v>0</v>
      </c>
      <c r="BH229" s="233">
        <f>IF(N229="sníž. přenesená",J229,0)</f>
        <v>0</v>
      </c>
      <c r="BI229" s="233">
        <f>IF(N229="nulová",J229,0)</f>
        <v>0</v>
      </c>
      <c r="BJ229" s="17" t="s">
        <v>84</v>
      </c>
      <c r="BK229" s="233">
        <f>ROUND(I229*H229,2)</f>
        <v>0</v>
      </c>
      <c r="BL229" s="17" t="s">
        <v>160</v>
      </c>
      <c r="BM229" s="232" t="s">
        <v>358</v>
      </c>
    </row>
    <row r="230" s="13" customFormat="1">
      <c r="A230" s="13"/>
      <c r="B230" s="234"/>
      <c r="C230" s="235"/>
      <c r="D230" s="236" t="s">
        <v>173</v>
      </c>
      <c r="E230" s="237" t="s">
        <v>1</v>
      </c>
      <c r="F230" s="238" t="s">
        <v>359</v>
      </c>
      <c r="G230" s="235"/>
      <c r="H230" s="239">
        <v>0.29999999999999999</v>
      </c>
      <c r="I230" s="240"/>
      <c r="J230" s="235"/>
      <c r="K230" s="235"/>
      <c r="L230" s="241"/>
      <c r="M230" s="242"/>
      <c r="N230" s="243"/>
      <c r="O230" s="243"/>
      <c r="P230" s="243"/>
      <c r="Q230" s="243"/>
      <c r="R230" s="243"/>
      <c r="S230" s="243"/>
      <c r="T230" s="244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T230" s="245" t="s">
        <v>173</v>
      </c>
      <c r="AU230" s="245" t="s">
        <v>86</v>
      </c>
      <c r="AV230" s="13" t="s">
        <v>86</v>
      </c>
      <c r="AW230" s="13" t="s">
        <v>32</v>
      </c>
      <c r="AX230" s="13" t="s">
        <v>76</v>
      </c>
      <c r="AY230" s="245" t="s">
        <v>154</v>
      </c>
    </row>
    <row r="231" s="13" customFormat="1">
      <c r="A231" s="13"/>
      <c r="B231" s="234"/>
      <c r="C231" s="235"/>
      <c r="D231" s="236" t="s">
        <v>173</v>
      </c>
      <c r="E231" s="237" t="s">
        <v>1</v>
      </c>
      <c r="F231" s="238" t="s">
        <v>360</v>
      </c>
      <c r="G231" s="235"/>
      <c r="H231" s="239">
        <v>0.29999999999999999</v>
      </c>
      <c r="I231" s="240"/>
      <c r="J231" s="235"/>
      <c r="K231" s="235"/>
      <c r="L231" s="241"/>
      <c r="M231" s="242"/>
      <c r="N231" s="243"/>
      <c r="O231" s="243"/>
      <c r="P231" s="243"/>
      <c r="Q231" s="243"/>
      <c r="R231" s="243"/>
      <c r="S231" s="243"/>
      <c r="T231" s="244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T231" s="245" t="s">
        <v>173</v>
      </c>
      <c r="AU231" s="245" t="s">
        <v>86</v>
      </c>
      <c r="AV231" s="13" t="s">
        <v>86</v>
      </c>
      <c r="AW231" s="13" t="s">
        <v>32</v>
      </c>
      <c r="AX231" s="13" t="s">
        <v>76</v>
      </c>
      <c r="AY231" s="245" t="s">
        <v>154</v>
      </c>
    </row>
    <row r="232" s="13" customFormat="1">
      <c r="A232" s="13"/>
      <c r="B232" s="234"/>
      <c r="C232" s="235"/>
      <c r="D232" s="236" t="s">
        <v>173</v>
      </c>
      <c r="E232" s="237" t="s">
        <v>1</v>
      </c>
      <c r="F232" s="238" t="s">
        <v>361</v>
      </c>
      <c r="G232" s="235"/>
      <c r="H232" s="239">
        <v>0.34999999999999998</v>
      </c>
      <c r="I232" s="240"/>
      <c r="J232" s="235"/>
      <c r="K232" s="235"/>
      <c r="L232" s="241"/>
      <c r="M232" s="242"/>
      <c r="N232" s="243"/>
      <c r="O232" s="243"/>
      <c r="P232" s="243"/>
      <c r="Q232" s="243"/>
      <c r="R232" s="243"/>
      <c r="S232" s="243"/>
      <c r="T232" s="244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T232" s="245" t="s">
        <v>173</v>
      </c>
      <c r="AU232" s="245" t="s">
        <v>86</v>
      </c>
      <c r="AV232" s="13" t="s">
        <v>86</v>
      </c>
      <c r="AW232" s="13" t="s">
        <v>32</v>
      </c>
      <c r="AX232" s="13" t="s">
        <v>76</v>
      </c>
      <c r="AY232" s="245" t="s">
        <v>154</v>
      </c>
    </row>
    <row r="233" s="13" customFormat="1">
      <c r="A233" s="13"/>
      <c r="B233" s="234"/>
      <c r="C233" s="235"/>
      <c r="D233" s="236" t="s">
        <v>173</v>
      </c>
      <c r="E233" s="237" t="s">
        <v>1</v>
      </c>
      <c r="F233" s="238" t="s">
        <v>362</v>
      </c>
      <c r="G233" s="235"/>
      <c r="H233" s="239">
        <v>2.7549999999999999</v>
      </c>
      <c r="I233" s="240"/>
      <c r="J233" s="235"/>
      <c r="K233" s="235"/>
      <c r="L233" s="241"/>
      <c r="M233" s="242"/>
      <c r="N233" s="243"/>
      <c r="O233" s="243"/>
      <c r="P233" s="243"/>
      <c r="Q233" s="243"/>
      <c r="R233" s="243"/>
      <c r="S233" s="243"/>
      <c r="T233" s="244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T233" s="245" t="s">
        <v>173</v>
      </c>
      <c r="AU233" s="245" t="s">
        <v>86</v>
      </c>
      <c r="AV233" s="13" t="s">
        <v>86</v>
      </c>
      <c r="AW233" s="13" t="s">
        <v>32</v>
      </c>
      <c r="AX233" s="13" t="s">
        <v>76</v>
      </c>
      <c r="AY233" s="245" t="s">
        <v>154</v>
      </c>
    </row>
    <row r="234" s="13" customFormat="1">
      <c r="A234" s="13"/>
      <c r="B234" s="234"/>
      <c r="C234" s="235"/>
      <c r="D234" s="236" t="s">
        <v>173</v>
      </c>
      <c r="E234" s="237" t="s">
        <v>1</v>
      </c>
      <c r="F234" s="238" t="s">
        <v>363</v>
      </c>
      <c r="G234" s="235"/>
      <c r="H234" s="239">
        <v>3.5049999999999999</v>
      </c>
      <c r="I234" s="240"/>
      <c r="J234" s="235"/>
      <c r="K234" s="235"/>
      <c r="L234" s="241"/>
      <c r="M234" s="242"/>
      <c r="N234" s="243"/>
      <c r="O234" s="243"/>
      <c r="P234" s="243"/>
      <c r="Q234" s="243"/>
      <c r="R234" s="243"/>
      <c r="S234" s="243"/>
      <c r="T234" s="244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T234" s="245" t="s">
        <v>173</v>
      </c>
      <c r="AU234" s="245" t="s">
        <v>86</v>
      </c>
      <c r="AV234" s="13" t="s">
        <v>86</v>
      </c>
      <c r="AW234" s="13" t="s">
        <v>32</v>
      </c>
      <c r="AX234" s="13" t="s">
        <v>76</v>
      </c>
      <c r="AY234" s="245" t="s">
        <v>154</v>
      </c>
    </row>
    <row r="235" s="13" customFormat="1">
      <c r="A235" s="13"/>
      <c r="B235" s="234"/>
      <c r="C235" s="235"/>
      <c r="D235" s="236" t="s">
        <v>173</v>
      </c>
      <c r="E235" s="237" t="s">
        <v>1</v>
      </c>
      <c r="F235" s="238" t="s">
        <v>364</v>
      </c>
      <c r="G235" s="235"/>
      <c r="H235" s="239">
        <v>3.0680000000000001</v>
      </c>
      <c r="I235" s="240"/>
      <c r="J235" s="235"/>
      <c r="K235" s="235"/>
      <c r="L235" s="241"/>
      <c r="M235" s="242"/>
      <c r="N235" s="243"/>
      <c r="O235" s="243"/>
      <c r="P235" s="243"/>
      <c r="Q235" s="243"/>
      <c r="R235" s="243"/>
      <c r="S235" s="243"/>
      <c r="T235" s="244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T235" s="245" t="s">
        <v>173</v>
      </c>
      <c r="AU235" s="245" t="s">
        <v>86</v>
      </c>
      <c r="AV235" s="13" t="s">
        <v>86</v>
      </c>
      <c r="AW235" s="13" t="s">
        <v>32</v>
      </c>
      <c r="AX235" s="13" t="s">
        <v>76</v>
      </c>
      <c r="AY235" s="245" t="s">
        <v>154</v>
      </c>
    </row>
    <row r="236" s="14" customFormat="1">
      <c r="A236" s="14"/>
      <c r="B236" s="246"/>
      <c r="C236" s="247"/>
      <c r="D236" s="236" t="s">
        <v>173</v>
      </c>
      <c r="E236" s="248" t="s">
        <v>1</v>
      </c>
      <c r="F236" s="249" t="s">
        <v>213</v>
      </c>
      <c r="G236" s="247"/>
      <c r="H236" s="250">
        <v>10.278000000000001</v>
      </c>
      <c r="I236" s="251"/>
      <c r="J236" s="247"/>
      <c r="K236" s="247"/>
      <c r="L236" s="252"/>
      <c r="M236" s="253"/>
      <c r="N236" s="254"/>
      <c r="O236" s="254"/>
      <c r="P236" s="254"/>
      <c r="Q236" s="254"/>
      <c r="R236" s="254"/>
      <c r="S236" s="254"/>
      <c r="T236" s="255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56" t="s">
        <v>173</v>
      </c>
      <c r="AU236" s="256" t="s">
        <v>86</v>
      </c>
      <c r="AV236" s="14" t="s">
        <v>160</v>
      </c>
      <c r="AW236" s="14" t="s">
        <v>32</v>
      </c>
      <c r="AX236" s="14" t="s">
        <v>84</v>
      </c>
      <c r="AY236" s="256" t="s">
        <v>154</v>
      </c>
    </row>
    <row r="237" s="2" customFormat="1" ht="16.5" customHeight="1">
      <c r="A237" s="38"/>
      <c r="B237" s="39"/>
      <c r="C237" s="220" t="s">
        <v>365</v>
      </c>
      <c r="D237" s="220" t="s">
        <v>156</v>
      </c>
      <c r="E237" s="221" t="s">
        <v>366</v>
      </c>
      <c r="F237" s="222" t="s">
        <v>367</v>
      </c>
      <c r="G237" s="223" t="s">
        <v>188</v>
      </c>
      <c r="H237" s="224">
        <v>5.1299999999999999</v>
      </c>
      <c r="I237" s="225"/>
      <c r="J237" s="226">
        <f>ROUND(I237*H237,2)</f>
        <v>0</v>
      </c>
      <c r="K237" s="227"/>
      <c r="L237" s="44"/>
      <c r="M237" s="228" t="s">
        <v>1</v>
      </c>
      <c r="N237" s="229" t="s">
        <v>41</v>
      </c>
      <c r="O237" s="91"/>
      <c r="P237" s="230">
        <f>O237*H237</f>
        <v>0</v>
      </c>
      <c r="Q237" s="230">
        <v>2.5018699999999998</v>
      </c>
      <c r="R237" s="230">
        <f>Q237*H237</f>
        <v>12.834593099999999</v>
      </c>
      <c r="S237" s="230">
        <v>0</v>
      </c>
      <c r="T237" s="231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2" t="s">
        <v>160</v>
      </c>
      <c r="AT237" s="232" t="s">
        <v>156</v>
      </c>
      <c r="AU237" s="232" t="s">
        <v>86</v>
      </c>
      <c r="AY237" s="17" t="s">
        <v>154</v>
      </c>
      <c r="BE237" s="233">
        <f>IF(N237="základní",J237,0)</f>
        <v>0</v>
      </c>
      <c r="BF237" s="233">
        <f>IF(N237="snížená",J237,0)</f>
        <v>0</v>
      </c>
      <c r="BG237" s="233">
        <f>IF(N237="zákl. přenesená",J237,0)</f>
        <v>0</v>
      </c>
      <c r="BH237" s="233">
        <f>IF(N237="sníž. přenesená",J237,0)</f>
        <v>0</v>
      </c>
      <c r="BI237" s="233">
        <f>IF(N237="nulová",J237,0)</f>
        <v>0</v>
      </c>
      <c r="BJ237" s="17" t="s">
        <v>84</v>
      </c>
      <c r="BK237" s="233">
        <f>ROUND(I237*H237,2)</f>
        <v>0</v>
      </c>
      <c r="BL237" s="17" t="s">
        <v>160</v>
      </c>
      <c r="BM237" s="232" t="s">
        <v>368</v>
      </c>
    </row>
    <row r="238" s="13" customFormat="1">
      <c r="A238" s="13"/>
      <c r="B238" s="234"/>
      <c r="C238" s="235"/>
      <c r="D238" s="236" t="s">
        <v>173</v>
      </c>
      <c r="E238" s="237" t="s">
        <v>1</v>
      </c>
      <c r="F238" s="238" t="s">
        <v>369</v>
      </c>
      <c r="G238" s="235"/>
      <c r="H238" s="239">
        <v>1.6200000000000001</v>
      </c>
      <c r="I238" s="240"/>
      <c r="J238" s="235"/>
      <c r="K238" s="235"/>
      <c r="L238" s="241"/>
      <c r="M238" s="242"/>
      <c r="N238" s="243"/>
      <c r="O238" s="243"/>
      <c r="P238" s="243"/>
      <c r="Q238" s="243"/>
      <c r="R238" s="243"/>
      <c r="S238" s="243"/>
      <c r="T238" s="244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T238" s="245" t="s">
        <v>173</v>
      </c>
      <c r="AU238" s="245" t="s">
        <v>86</v>
      </c>
      <c r="AV238" s="13" t="s">
        <v>86</v>
      </c>
      <c r="AW238" s="13" t="s">
        <v>32</v>
      </c>
      <c r="AX238" s="13" t="s">
        <v>76</v>
      </c>
      <c r="AY238" s="245" t="s">
        <v>154</v>
      </c>
    </row>
    <row r="239" s="13" customFormat="1">
      <c r="A239" s="13"/>
      <c r="B239" s="234"/>
      <c r="C239" s="235"/>
      <c r="D239" s="236" t="s">
        <v>173</v>
      </c>
      <c r="E239" s="237" t="s">
        <v>1</v>
      </c>
      <c r="F239" s="238" t="s">
        <v>370</v>
      </c>
      <c r="G239" s="235"/>
      <c r="H239" s="239">
        <v>1.6200000000000001</v>
      </c>
      <c r="I239" s="240"/>
      <c r="J239" s="235"/>
      <c r="K239" s="235"/>
      <c r="L239" s="241"/>
      <c r="M239" s="242"/>
      <c r="N239" s="243"/>
      <c r="O239" s="243"/>
      <c r="P239" s="243"/>
      <c r="Q239" s="243"/>
      <c r="R239" s="243"/>
      <c r="S239" s="243"/>
      <c r="T239" s="244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T239" s="245" t="s">
        <v>173</v>
      </c>
      <c r="AU239" s="245" t="s">
        <v>86</v>
      </c>
      <c r="AV239" s="13" t="s">
        <v>86</v>
      </c>
      <c r="AW239" s="13" t="s">
        <v>32</v>
      </c>
      <c r="AX239" s="13" t="s">
        <v>76</v>
      </c>
      <c r="AY239" s="245" t="s">
        <v>154</v>
      </c>
    </row>
    <row r="240" s="13" customFormat="1">
      <c r="A240" s="13"/>
      <c r="B240" s="234"/>
      <c r="C240" s="235"/>
      <c r="D240" s="236" t="s">
        <v>173</v>
      </c>
      <c r="E240" s="237" t="s">
        <v>1</v>
      </c>
      <c r="F240" s="238" t="s">
        <v>371</v>
      </c>
      <c r="G240" s="235"/>
      <c r="H240" s="239">
        <v>1.8899999999999999</v>
      </c>
      <c r="I240" s="240"/>
      <c r="J240" s="235"/>
      <c r="K240" s="235"/>
      <c r="L240" s="241"/>
      <c r="M240" s="242"/>
      <c r="N240" s="243"/>
      <c r="O240" s="243"/>
      <c r="P240" s="243"/>
      <c r="Q240" s="243"/>
      <c r="R240" s="243"/>
      <c r="S240" s="243"/>
      <c r="T240" s="244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T240" s="245" t="s">
        <v>173</v>
      </c>
      <c r="AU240" s="245" t="s">
        <v>86</v>
      </c>
      <c r="AV240" s="13" t="s">
        <v>86</v>
      </c>
      <c r="AW240" s="13" t="s">
        <v>32</v>
      </c>
      <c r="AX240" s="13" t="s">
        <v>76</v>
      </c>
      <c r="AY240" s="245" t="s">
        <v>154</v>
      </c>
    </row>
    <row r="241" s="14" customFormat="1">
      <c r="A241" s="14"/>
      <c r="B241" s="246"/>
      <c r="C241" s="247"/>
      <c r="D241" s="236" t="s">
        <v>173</v>
      </c>
      <c r="E241" s="248" t="s">
        <v>1</v>
      </c>
      <c r="F241" s="249" t="s">
        <v>213</v>
      </c>
      <c r="G241" s="247"/>
      <c r="H241" s="250">
        <v>5.1299999999999999</v>
      </c>
      <c r="I241" s="251"/>
      <c r="J241" s="247"/>
      <c r="K241" s="247"/>
      <c r="L241" s="252"/>
      <c r="M241" s="253"/>
      <c r="N241" s="254"/>
      <c r="O241" s="254"/>
      <c r="P241" s="254"/>
      <c r="Q241" s="254"/>
      <c r="R241" s="254"/>
      <c r="S241" s="254"/>
      <c r="T241" s="255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T241" s="256" t="s">
        <v>173</v>
      </c>
      <c r="AU241" s="256" t="s">
        <v>86</v>
      </c>
      <c r="AV241" s="14" t="s">
        <v>160</v>
      </c>
      <c r="AW241" s="14" t="s">
        <v>32</v>
      </c>
      <c r="AX241" s="14" t="s">
        <v>84</v>
      </c>
      <c r="AY241" s="256" t="s">
        <v>154</v>
      </c>
    </row>
    <row r="242" s="2" customFormat="1" ht="16.5" customHeight="1">
      <c r="A242" s="38"/>
      <c r="B242" s="39"/>
      <c r="C242" s="220" t="s">
        <v>372</v>
      </c>
      <c r="D242" s="220" t="s">
        <v>156</v>
      </c>
      <c r="E242" s="221" t="s">
        <v>373</v>
      </c>
      <c r="F242" s="222" t="s">
        <v>374</v>
      </c>
      <c r="G242" s="223" t="s">
        <v>171</v>
      </c>
      <c r="H242" s="224">
        <v>34.200000000000003</v>
      </c>
      <c r="I242" s="225"/>
      <c r="J242" s="226">
        <f>ROUND(I242*H242,2)</f>
        <v>0</v>
      </c>
      <c r="K242" s="227"/>
      <c r="L242" s="44"/>
      <c r="M242" s="228" t="s">
        <v>1</v>
      </c>
      <c r="N242" s="229" t="s">
        <v>41</v>
      </c>
      <c r="O242" s="91"/>
      <c r="P242" s="230">
        <f>O242*H242</f>
        <v>0</v>
      </c>
      <c r="Q242" s="230">
        <v>0.0026900000000000001</v>
      </c>
      <c r="R242" s="230">
        <f>Q242*H242</f>
        <v>0.09199800000000001</v>
      </c>
      <c r="S242" s="230">
        <v>0</v>
      </c>
      <c r="T242" s="231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2" t="s">
        <v>160</v>
      </c>
      <c r="AT242" s="232" t="s">
        <v>156</v>
      </c>
      <c r="AU242" s="232" t="s">
        <v>86</v>
      </c>
      <c r="AY242" s="17" t="s">
        <v>154</v>
      </c>
      <c r="BE242" s="233">
        <f>IF(N242="základní",J242,0)</f>
        <v>0</v>
      </c>
      <c r="BF242" s="233">
        <f>IF(N242="snížená",J242,0)</f>
        <v>0</v>
      </c>
      <c r="BG242" s="233">
        <f>IF(N242="zákl. přenesená",J242,0)</f>
        <v>0</v>
      </c>
      <c r="BH242" s="233">
        <f>IF(N242="sníž. přenesená",J242,0)</f>
        <v>0</v>
      </c>
      <c r="BI242" s="233">
        <f>IF(N242="nulová",J242,0)</f>
        <v>0</v>
      </c>
      <c r="BJ242" s="17" t="s">
        <v>84</v>
      </c>
      <c r="BK242" s="233">
        <f>ROUND(I242*H242,2)</f>
        <v>0</v>
      </c>
      <c r="BL242" s="17" t="s">
        <v>160</v>
      </c>
      <c r="BM242" s="232" t="s">
        <v>375</v>
      </c>
    </row>
    <row r="243" s="13" customFormat="1">
      <c r="A243" s="13"/>
      <c r="B243" s="234"/>
      <c r="C243" s="235"/>
      <c r="D243" s="236" t="s">
        <v>173</v>
      </c>
      <c r="E243" s="237" t="s">
        <v>1</v>
      </c>
      <c r="F243" s="238" t="s">
        <v>376</v>
      </c>
      <c r="G243" s="235"/>
      <c r="H243" s="239">
        <v>10.800000000000001</v>
      </c>
      <c r="I243" s="240"/>
      <c r="J243" s="235"/>
      <c r="K243" s="235"/>
      <c r="L243" s="241"/>
      <c r="M243" s="242"/>
      <c r="N243" s="243"/>
      <c r="O243" s="243"/>
      <c r="P243" s="243"/>
      <c r="Q243" s="243"/>
      <c r="R243" s="243"/>
      <c r="S243" s="243"/>
      <c r="T243" s="244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T243" s="245" t="s">
        <v>173</v>
      </c>
      <c r="AU243" s="245" t="s">
        <v>86</v>
      </c>
      <c r="AV243" s="13" t="s">
        <v>86</v>
      </c>
      <c r="AW243" s="13" t="s">
        <v>32</v>
      </c>
      <c r="AX243" s="13" t="s">
        <v>76</v>
      </c>
      <c r="AY243" s="245" t="s">
        <v>154</v>
      </c>
    </row>
    <row r="244" s="13" customFormat="1">
      <c r="A244" s="13"/>
      <c r="B244" s="234"/>
      <c r="C244" s="235"/>
      <c r="D244" s="236" t="s">
        <v>173</v>
      </c>
      <c r="E244" s="237" t="s">
        <v>1</v>
      </c>
      <c r="F244" s="238" t="s">
        <v>377</v>
      </c>
      <c r="G244" s="235"/>
      <c r="H244" s="239">
        <v>10.800000000000001</v>
      </c>
      <c r="I244" s="240"/>
      <c r="J244" s="235"/>
      <c r="K244" s="235"/>
      <c r="L244" s="241"/>
      <c r="M244" s="242"/>
      <c r="N244" s="243"/>
      <c r="O244" s="243"/>
      <c r="P244" s="243"/>
      <c r="Q244" s="243"/>
      <c r="R244" s="243"/>
      <c r="S244" s="243"/>
      <c r="T244" s="244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45" t="s">
        <v>173</v>
      </c>
      <c r="AU244" s="245" t="s">
        <v>86</v>
      </c>
      <c r="AV244" s="13" t="s">
        <v>86</v>
      </c>
      <c r="AW244" s="13" t="s">
        <v>32</v>
      </c>
      <c r="AX244" s="13" t="s">
        <v>76</v>
      </c>
      <c r="AY244" s="245" t="s">
        <v>154</v>
      </c>
    </row>
    <row r="245" s="13" customFormat="1">
      <c r="A245" s="13"/>
      <c r="B245" s="234"/>
      <c r="C245" s="235"/>
      <c r="D245" s="236" t="s">
        <v>173</v>
      </c>
      <c r="E245" s="237" t="s">
        <v>1</v>
      </c>
      <c r="F245" s="238" t="s">
        <v>378</v>
      </c>
      <c r="G245" s="235"/>
      <c r="H245" s="239">
        <v>12.6</v>
      </c>
      <c r="I245" s="240"/>
      <c r="J245" s="235"/>
      <c r="K245" s="235"/>
      <c r="L245" s="241"/>
      <c r="M245" s="242"/>
      <c r="N245" s="243"/>
      <c r="O245" s="243"/>
      <c r="P245" s="243"/>
      <c r="Q245" s="243"/>
      <c r="R245" s="243"/>
      <c r="S245" s="243"/>
      <c r="T245" s="244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T245" s="245" t="s">
        <v>173</v>
      </c>
      <c r="AU245" s="245" t="s">
        <v>86</v>
      </c>
      <c r="AV245" s="13" t="s">
        <v>86</v>
      </c>
      <c r="AW245" s="13" t="s">
        <v>32</v>
      </c>
      <c r="AX245" s="13" t="s">
        <v>76</v>
      </c>
      <c r="AY245" s="245" t="s">
        <v>154</v>
      </c>
    </row>
    <row r="246" s="14" customFormat="1">
      <c r="A246" s="14"/>
      <c r="B246" s="246"/>
      <c r="C246" s="247"/>
      <c r="D246" s="236" t="s">
        <v>173</v>
      </c>
      <c r="E246" s="248" t="s">
        <v>1</v>
      </c>
      <c r="F246" s="249" t="s">
        <v>213</v>
      </c>
      <c r="G246" s="247"/>
      <c r="H246" s="250">
        <v>34.200000000000003</v>
      </c>
      <c r="I246" s="251"/>
      <c r="J246" s="247"/>
      <c r="K246" s="247"/>
      <c r="L246" s="252"/>
      <c r="M246" s="253"/>
      <c r="N246" s="254"/>
      <c r="O246" s="254"/>
      <c r="P246" s="254"/>
      <c r="Q246" s="254"/>
      <c r="R246" s="254"/>
      <c r="S246" s="254"/>
      <c r="T246" s="255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56" t="s">
        <v>173</v>
      </c>
      <c r="AU246" s="256" t="s">
        <v>86</v>
      </c>
      <c r="AV246" s="14" t="s">
        <v>160</v>
      </c>
      <c r="AW246" s="14" t="s">
        <v>32</v>
      </c>
      <c r="AX246" s="14" t="s">
        <v>84</v>
      </c>
      <c r="AY246" s="256" t="s">
        <v>154</v>
      </c>
    </row>
    <row r="247" s="2" customFormat="1" ht="16.5" customHeight="1">
      <c r="A247" s="38"/>
      <c r="B247" s="39"/>
      <c r="C247" s="220" t="s">
        <v>379</v>
      </c>
      <c r="D247" s="220" t="s">
        <v>156</v>
      </c>
      <c r="E247" s="221" t="s">
        <v>380</v>
      </c>
      <c r="F247" s="222" t="s">
        <v>381</v>
      </c>
      <c r="G247" s="223" t="s">
        <v>171</v>
      </c>
      <c r="H247" s="224">
        <v>34.200000000000003</v>
      </c>
      <c r="I247" s="225"/>
      <c r="J247" s="226">
        <f>ROUND(I247*H247,2)</f>
        <v>0</v>
      </c>
      <c r="K247" s="227"/>
      <c r="L247" s="44"/>
      <c r="M247" s="228" t="s">
        <v>1</v>
      </c>
      <c r="N247" s="229" t="s">
        <v>41</v>
      </c>
      <c r="O247" s="91"/>
      <c r="P247" s="230">
        <f>O247*H247</f>
        <v>0</v>
      </c>
      <c r="Q247" s="230">
        <v>0</v>
      </c>
      <c r="R247" s="230">
        <f>Q247*H247</f>
        <v>0</v>
      </c>
      <c r="S247" s="230">
        <v>0</v>
      </c>
      <c r="T247" s="231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2" t="s">
        <v>160</v>
      </c>
      <c r="AT247" s="232" t="s">
        <v>156</v>
      </c>
      <c r="AU247" s="232" t="s">
        <v>86</v>
      </c>
      <c r="AY247" s="17" t="s">
        <v>154</v>
      </c>
      <c r="BE247" s="233">
        <f>IF(N247="základní",J247,0)</f>
        <v>0</v>
      </c>
      <c r="BF247" s="233">
        <f>IF(N247="snížená",J247,0)</f>
        <v>0</v>
      </c>
      <c r="BG247" s="233">
        <f>IF(N247="zákl. přenesená",J247,0)</f>
        <v>0</v>
      </c>
      <c r="BH247" s="233">
        <f>IF(N247="sníž. přenesená",J247,0)</f>
        <v>0</v>
      </c>
      <c r="BI247" s="233">
        <f>IF(N247="nulová",J247,0)</f>
        <v>0</v>
      </c>
      <c r="BJ247" s="17" t="s">
        <v>84</v>
      </c>
      <c r="BK247" s="233">
        <f>ROUND(I247*H247,2)</f>
        <v>0</v>
      </c>
      <c r="BL247" s="17" t="s">
        <v>160</v>
      </c>
      <c r="BM247" s="232" t="s">
        <v>382</v>
      </c>
    </row>
    <row r="248" s="12" customFormat="1" ht="22.8" customHeight="1">
      <c r="A248" s="12"/>
      <c r="B248" s="204"/>
      <c r="C248" s="205"/>
      <c r="D248" s="206" t="s">
        <v>75</v>
      </c>
      <c r="E248" s="218" t="s">
        <v>165</v>
      </c>
      <c r="F248" s="218" t="s">
        <v>383</v>
      </c>
      <c r="G248" s="205"/>
      <c r="H248" s="205"/>
      <c r="I248" s="208"/>
      <c r="J248" s="219">
        <f>BK248</f>
        <v>0</v>
      </c>
      <c r="K248" s="205"/>
      <c r="L248" s="210"/>
      <c r="M248" s="211"/>
      <c r="N248" s="212"/>
      <c r="O248" s="212"/>
      <c r="P248" s="213">
        <f>SUM(P249:P257)</f>
        <v>0</v>
      </c>
      <c r="Q248" s="212"/>
      <c r="R248" s="213">
        <f>SUM(R249:R257)</f>
        <v>200.41918300000003</v>
      </c>
      <c r="S248" s="212"/>
      <c r="T248" s="214">
        <f>SUM(T249:T257)</f>
        <v>0</v>
      </c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R248" s="215" t="s">
        <v>84</v>
      </c>
      <c r="AT248" s="216" t="s">
        <v>75</v>
      </c>
      <c r="AU248" s="216" t="s">
        <v>84</v>
      </c>
      <c r="AY248" s="215" t="s">
        <v>154</v>
      </c>
      <c r="BK248" s="217">
        <f>SUM(BK249:BK257)</f>
        <v>0</v>
      </c>
    </row>
    <row r="249" s="2" customFormat="1" ht="24.15" customHeight="1">
      <c r="A249" s="38"/>
      <c r="B249" s="39"/>
      <c r="C249" s="220" t="s">
        <v>384</v>
      </c>
      <c r="D249" s="220" t="s">
        <v>156</v>
      </c>
      <c r="E249" s="221" t="s">
        <v>385</v>
      </c>
      <c r="F249" s="222" t="s">
        <v>386</v>
      </c>
      <c r="G249" s="223" t="s">
        <v>188</v>
      </c>
      <c r="H249" s="224">
        <v>63</v>
      </c>
      <c r="I249" s="225"/>
      <c r="J249" s="226">
        <f>ROUND(I249*H249,2)</f>
        <v>0</v>
      </c>
      <c r="K249" s="227"/>
      <c r="L249" s="44"/>
      <c r="M249" s="228" t="s">
        <v>1</v>
      </c>
      <c r="N249" s="229" t="s">
        <v>41</v>
      </c>
      <c r="O249" s="91"/>
      <c r="P249" s="230">
        <f>O249*H249</f>
        <v>0</v>
      </c>
      <c r="Q249" s="230">
        <v>3.11388</v>
      </c>
      <c r="R249" s="230">
        <f>Q249*H249</f>
        <v>196.17444</v>
      </c>
      <c r="S249" s="230">
        <v>0</v>
      </c>
      <c r="T249" s="231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2" t="s">
        <v>160</v>
      </c>
      <c r="AT249" s="232" t="s">
        <v>156</v>
      </c>
      <c r="AU249" s="232" t="s">
        <v>86</v>
      </c>
      <c r="AY249" s="17" t="s">
        <v>154</v>
      </c>
      <c r="BE249" s="233">
        <f>IF(N249="základní",J249,0)</f>
        <v>0</v>
      </c>
      <c r="BF249" s="233">
        <f>IF(N249="snížená",J249,0)</f>
        <v>0</v>
      </c>
      <c r="BG249" s="233">
        <f>IF(N249="zákl. přenesená",J249,0)</f>
        <v>0</v>
      </c>
      <c r="BH249" s="233">
        <f>IF(N249="sníž. přenesená",J249,0)</f>
        <v>0</v>
      </c>
      <c r="BI249" s="233">
        <f>IF(N249="nulová",J249,0)</f>
        <v>0</v>
      </c>
      <c r="BJ249" s="17" t="s">
        <v>84</v>
      </c>
      <c r="BK249" s="233">
        <f>ROUND(I249*H249,2)</f>
        <v>0</v>
      </c>
      <c r="BL249" s="17" t="s">
        <v>160</v>
      </c>
      <c r="BM249" s="232" t="s">
        <v>387</v>
      </c>
    </row>
    <row r="250" s="13" customFormat="1">
      <c r="A250" s="13"/>
      <c r="B250" s="234"/>
      <c r="C250" s="235"/>
      <c r="D250" s="236" t="s">
        <v>173</v>
      </c>
      <c r="E250" s="237" t="s">
        <v>1</v>
      </c>
      <c r="F250" s="238" t="s">
        <v>388</v>
      </c>
      <c r="G250" s="235"/>
      <c r="H250" s="239">
        <v>63</v>
      </c>
      <c r="I250" s="240"/>
      <c r="J250" s="235"/>
      <c r="K250" s="235"/>
      <c r="L250" s="241"/>
      <c r="M250" s="242"/>
      <c r="N250" s="243"/>
      <c r="O250" s="243"/>
      <c r="P250" s="243"/>
      <c r="Q250" s="243"/>
      <c r="R250" s="243"/>
      <c r="S250" s="243"/>
      <c r="T250" s="244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T250" s="245" t="s">
        <v>173</v>
      </c>
      <c r="AU250" s="245" t="s">
        <v>86</v>
      </c>
      <c r="AV250" s="13" t="s">
        <v>86</v>
      </c>
      <c r="AW250" s="13" t="s">
        <v>32</v>
      </c>
      <c r="AX250" s="13" t="s">
        <v>84</v>
      </c>
      <c r="AY250" s="245" t="s">
        <v>154</v>
      </c>
    </row>
    <row r="251" s="2" customFormat="1" ht="24.15" customHeight="1">
      <c r="A251" s="38"/>
      <c r="B251" s="39"/>
      <c r="C251" s="220" t="s">
        <v>389</v>
      </c>
      <c r="D251" s="220" t="s">
        <v>156</v>
      </c>
      <c r="E251" s="221" t="s">
        <v>390</v>
      </c>
      <c r="F251" s="222" t="s">
        <v>391</v>
      </c>
      <c r="G251" s="223" t="s">
        <v>194</v>
      </c>
      <c r="H251" s="224">
        <v>1385</v>
      </c>
      <c r="I251" s="225"/>
      <c r="J251" s="226">
        <f>ROUND(I251*H251,2)</f>
        <v>0</v>
      </c>
      <c r="K251" s="227"/>
      <c r="L251" s="44"/>
      <c r="M251" s="228" t="s">
        <v>1</v>
      </c>
      <c r="N251" s="229" t="s">
        <v>41</v>
      </c>
      <c r="O251" s="91"/>
      <c r="P251" s="230">
        <f>O251*H251</f>
        <v>0</v>
      </c>
      <c r="Q251" s="230">
        <v>0.0030500000000000002</v>
      </c>
      <c r="R251" s="230">
        <f>Q251*H251</f>
        <v>4.2242500000000005</v>
      </c>
      <c r="S251" s="230">
        <v>0</v>
      </c>
      <c r="T251" s="231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2" t="s">
        <v>160</v>
      </c>
      <c r="AT251" s="232" t="s">
        <v>156</v>
      </c>
      <c r="AU251" s="232" t="s">
        <v>86</v>
      </c>
      <c r="AY251" s="17" t="s">
        <v>154</v>
      </c>
      <c r="BE251" s="233">
        <f>IF(N251="základní",J251,0)</f>
        <v>0</v>
      </c>
      <c r="BF251" s="233">
        <f>IF(N251="snížená",J251,0)</f>
        <v>0</v>
      </c>
      <c r="BG251" s="233">
        <f>IF(N251="zákl. přenesená",J251,0)</f>
        <v>0</v>
      </c>
      <c r="BH251" s="233">
        <f>IF(N251="sníž. přenesená",J251,0)</f>
        <v>0</v>
      </c>
      <c r="BI251" s="233">
        <f>IF(N251="nulová",J251,0)</f>
        <v>0</v>
      </c>
      <c r="BJ251" s="17" t="s">
        <v>84</v>
      </c>
      <c r="BK251" s="233">
        <f>ROUND(I251*H251,2)</f>
        <v>0</v>
      </c>
      <c r="BL251" s="17" t="s">
        <v>160</v>
      </c>
      <c r="BM251" s="232" t="s">
        <v>392</v>
      </c>
    </row>
    <row r="252" s="2" customFormat="1" ht="24.15" customHeight="1">
      <c r="A252" s="38"/>
      <c r="B252" s="39"/>
      <c r="C252" s="220" t="s">
        <v>393</v>
      </c>
      <c r="D252" s="220" t="s">
        <v>156</v>
      </c>
      <c r="E252" s="221" t="s">
        <v>394</v>
      </c>
      <c r="F252" s="222" t="s">
        <v>395</v>
      </c>
      <c r="G252" s="223" t="s">
        <v>194</v>
      </c>
      <c r="H252" s="224">
        <v>22.5</v>
      </c>
      <c r="I252" s="225"/>
      <c r="J252" s="226">
        <f>ROUND(I252*H252,2)</f>
        <v>0</v>
      </c>
      <c r="K252" s="227"/>
      <c r="L252" s="44"/>
      <c r="M252" s="228" t="s">
        <v>1</v>
      </c>
      <c r="N252" s="229" t="s">
        <v>41</v>
      </c>
      <c r="O252" s="91"/>
      <c r="P252" s="230">
        <f>O252*H252</f>
        <v>0</v>
      </c>
      <c r="Q252" s="230">
        <v>0.00033</v>
      </c>
      <c r="R252" s="230">
        <f>Q252*H252</f>
        <v>0.0074250000000000002</v>
      </c>
      <c r="S252" s="230">
        <v>0</v>
      </c>
      <c r="T252" s="231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2" t="s">
        <v>160</v>
      </c>
      <c r="AT252" s="232" t="s">
        <v>156</v>
      </c>
      <c r="AU252" s="232" t="s">
        <v>86</v>
      </c>
      <c r="AY252" s="17" t="s">
        <v>154</v>
      </c>
      <c r="BE252" s="233">
        <f>IF(N252="základní",J252,0)</f>
        <v>0</v>
      </c>
      <c r="BF252" s="233">
        <f>IF(N252="snížená",J252,0)</f>
        <v>0</v>
      </c>
      <c r="BG252" s="233">
        <f>IF(N252="zákl. přenesená",J252,0)</f>
        <v>0</v>
      </c>
      <c r="BH252" s="233">
        <f>IF(N252="sníž. přenesená",J252,0)</f>
        <v>0</v>
      </c>
      <c r="BI252" s="233">
        <f>IF(N252="nulová",J252,0)</f>
        <v>0</v>
      </c>
      <c r="BJ252" s="17" t="s">
        <v>84</v>
      </c>
      <c r="BK252" s="233">
        <f>ROUND(I252*H252,2)</f>
        <v>0</v>
      </c>
      <c r="BL252" s="17" t="s">
        <v>160</v>
      </c>
      <c r="BM252" s="232" t="s">
        <v>396</v>
      </c>
    </row>
    <row r="253" s="13" customFormat="1">
      <c r="A253" s="13"/>
      <c r="B253" s="234"/>
      <c r="C253" s="235"/>
      <c r="D253" s="236" t="s">
        <v>173</v>
      </c>
      <c r="E253" s="237" t="s">
        <v>1</v>
      </c>
      <c r="F253" s="238" t="s">
        <v>397</v>
      </c>
      <c r="G253" s="235"/>
      <c r="H253" s="239">
        <v>9</v>
      </c>
      <c r="I253" s="240"/>
      <c r="J253" s="235"/>
      <c r="K253" s="235"/>
      <c r="L253" s="241"/>
      <c r="M253" s="242"/>
      <c r="N253" s="243"/>
      <c r="O253" s="243"/>
      <c r="P253" s="243"/>
      <c r="Q253" s="243"/>
      <c r="R253" s="243"/>
      <c r="S253" s="243"/>
      <c r="T253" s="244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T253" s="245" t="s">
        <v>173</v>
      </c>
      <c r="AU253" s="245" t="s">
        <v>86</v>
      </c>
      <c r="AV253" s="13" t="s">
        <v>86</v>
      </c>
      <c r="AW253" s="13" t="s">
        <v>32</v>
      </c>
      <c r="AX253" s="13" t="s">
        <v>76</v>
      </c>
      <c r="AY253" s="245" t="s">
        <v>154</v>
      </c>
    </row>
    <row r="254" s="13" customFormat="1">
      <c r="A254" s="13"/>
      <c r="B254" s="234"/>
      <c r="C254" s="235"/>
      <c r="D254" s="236" t="s">
        <v>173</v>
      </c>
      <c r="E254" s="237" t="s">
        <v>1</v>
      </c>
      <c r="F254" s="238" t="s">
        <v>398</v>
      </c>
      <c r="G254" s="235"/>
      <c r="H254" s="239">
        <v>9</v>
      </c>
      <c r="I254" s="240"/>
      <c r="J254" s="235"/>
      <c r="K254" s="235"/>
      <c r="L254" s="241"/>
      <c r="M254" s="242"/>
      <c r="N254" s="243"/>
      <c r="O254" s="243"/>
      <c r="P254" s="243"/>
      <c r="Q254" s="243"/>
      <c r="R254" s="243"/>
      <c r="S254" s="243"/>
      <c r="T254" s="244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T254" s="245" t="s">
        <v>173</v>
      </c>
      <c r="AU254" s="245" t="s">
        <v>86</v>
      </c>
      <c r="AV254" s="13" t="s">
        <v>86</v>
      </c>
      <c r="AW254" s="13" t="s">
        <v>32</v>
      </c>
      <c r="AX254" s="13" t="s">
        <v>76</v>
      </c>
      <c r="AY254" s="245" t="s">
        <v>154</v>
      </c>
    </row>
    <row r="255" s="13" customFormat="1">
      <c r="A255" s="13"/>
      <c r="B255" s="234"/>
      <c r="C255" s="235"/>
      <c r="D255" s="236" t="s">
        <v>173</v>
      </c>
      <c r="E255" s="237" t="s">
        <v>1</v>
      </c>
      <c r="F255" s="238" t="s">
        <v>399</v>
      </c>
      <c r="G255" s="235"/>
      <c r="H255" s="239">
        <v>4.5</v>
      </c>
      <c r="I255" s="240"/>
      <c r="J255" s="235"/>
      <c r="K255" s="235"/>
      <c r="L255" s="241"/>
      <c r="M255" s="242"/>
      <c r="N255" s="243"/>
      <c r="O255" s="243"/>
      <c r="P255" s="243"/>
      <c r="Q255" s="243"/>
      <c r="R255" s="243"/>
      <c r="S255" s="243"/>
      <c r="T255" s="244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T255" s="245" t="s">
        <v>173</v>
      </c>
      <c r="AU255" s="245" t="s">
        <v>86</v>
      </c>
      <c r="AV255" s="13" t="s">
        <v>86</v>
      </c>
      <c r="AW255" s="13" t="s">
        <v>32</v>
      </c>
      <c r="AX255" s="13" t="s">
        <v>76</v>
      </c>
      <c r="AY255" s="245" t="s">
        <v>154</v>
      </c>
    </row>
    <row r="256" s="14" customFormat="1">
      <c r="A256" s="14"/>
      <c r="B256" s="246"/>
      <c r="C256" s="247"/>
      <c r="D256" s="236" t="s">
        <v>173</v>
      </c>
      <c r="E256" s="248" t="s">
        <v>1</v>
      </c>
      <c r="F256" s="249" t="s">
        <v>213</v>
      </c>
      <c r="G256" s="247"/>
      <c r="H256" s="250">
        <v>22.5</v>
      </c>
      <c r="I256" s="251"/>
      <c r="J256" s="247"/>
      <c r="K256" s="247"/>
      <c r="L256" s="252"/>
      <c r="M256" s="253"/>
      <c r="N256" s="254"/>
      <c r="O256" s="254"/>
      <c r="P256" s="254"/>
      <c r="Q256" s="254"/>
      <c r="R256" s="254"/>
      <c r="S256" s="254"/>
      <c r="T256" s="255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56" t="s">
        <v>173</v>
      </c>
      <c r="AU256" s="256" t="s">
        <v>86</v>
      </c>
      <c r="AV256" s="14" t="s">
        <v>160</v>
      </c>
      <c r="AW256" s="14" t="s">
        <v>32</v>
      </c>
      <c r="AX256" s="14" t="s">
        <v>84</v>
      </c>
      <c r="AY256" s="256" t="s">
        <v>154</v>
      </c>
    </row>
    <row r="257" s="2" customFormat="1" ht="37.8" customHeight="1">
      <c r="A257" s="38"/>
      <c r="B257" s="39"/>
      <c r="C257" s="220" t="s">
        <v>400</v>
      </c>
      <c r="D257" s="220" t="s">
        <v>156</v>
      </c>
      <c r="E257" s="221" t="s">
        <v>401</v>
      </c>
      <c r="F257" s="222" t="s">
        <v>402</v>
      </c>
      <c r="G257" s="223" t="s">
        <v>194</v>
      </c>
      <c r="H257" s="224">
        <v>39.600000000000001</v>
      </c>
      <c r="I257" s="225"/>
      <c r="J257" s="226">
        <f>ROUND(I257*H257,2)</f>
        <v>0</v>
      </c>
      <c r="K257" s="227"/>
      <c r="L257" s="44"/>
      <c r="M257" s="228" t="s">
        <v>1</v>
      </c>
      <c r="N257" s="229" t="s">
        <v>41</v>
      </c>
      <c r="O257" s="91"/>
      <c r="P257" s="230">
        <f>O257*H257</f>
        <v>0</v>
      </c>
      <c r="Q257" s="230">
        <v>0.00033</v>
      </c>
      <c r="R257" s="230">
        <f>Q257*H257</f>
        <v>0.013068</v>
      </c>
      <c r="S257" s="230">
        <v>0</v>
      </c>
      <c r="T257" s="231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2" t="s">
        <v>160</v>
      </c>
      <c r="AT257" s="232" t="s">
        <v>156</v>
      </c>
      <c r="AU257" s="232" t="s">
        <v>86</v>
      </c>
      <c r="AY257" s="17" t="s">
        <v>154</v>
      </c>
      <c r="BE257" s="233">
        <f>IF(N257="základní",J257,0)</f>
        <v>0</v>
      </c>
      <c r="BF257" s="233">
        <f>IF(N257="snížená",J257,0)</f>
        <v>0</v>
      </c>
      <c r="BG257" s="233">
        <f>IF(N257="zákl. přenesená",J257,0)</f>
        <v>0</v>
      </c>
      <c r="BH257" s="233">
        <f>IF(N257="sníž. přenesená",J257,0)</f>
        <v>0</v>
      </c>
      <c r="BI257" s="233">
        <f>IF(N257="nulová",J257,0)</f>
        <v>0</v>
      </c>
      <c r="BJ257" s="17" t="s">
        <v>84</v>
      </c>
      <c r="BK257" s="233">
        <f>ROUND(I257*H257,2)</f>
        <v>0</v>
      </c>
      <c r="BL257" s="17" t="s">
        <v>160</v>
      </c>
      <c r="BM257" s="232" t="s">
        <v>403</v>
      </c>
    </row>
    <row r="258" s="12" customFormat="1" ht="22.8" customHeight="1">
      <c r="A258" s="12"/>
      <c r="B258" s="204"/>
      <c r="C258" s="205"/>
      <c r="D258" s="206" t="s">
        <v>75</v>
      </c>
      <c r="E258" s="218" t="s">
        <v>160</v>
      </c>
      <c r="F258" s="218" t="s">
        <v>404</v>
      </c>
      <c r="G258" s="205"/>
      <c r="H258" s="205"/>
      <c r="I258" s="208"/>
      <c r="J258" s="219">
        <f>BK258</f>
        <v>0</v>
      </c>
      <c r="K258" s="205"/>
      <c r="L258" s="210"/>
      <c r="M258" s="211"/>
      <c r="N258" s="212"/>
      <c r="O258" s="212"/>
      <c r="P258" s="213">
        <f>SUM(P259:P288)</f>
        <v>0</v>
      </c>
      <c r="Q258" s="212"/>
      <c r="R258" s="213">
        <f>SUM(R259:R288)</f>
        <v>200.10227739999996</v>
      </c>
      <c r="S258" s="212"/>
      <c r="T258" s="214">
        <f>SUM(T259:T288)</f>
        <v>0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R258" s="215" t="s">
        <v>84</v>
      </c>
      <c r="AT258" s="216" t="s">
        <v>75</v>
      </c>
      <c r="AU258" s="216" t="s">
        <v>84</v>
      </c>
      <c r="AY258" s="215" t="s">
        <v>154</v>
      </c>
      <c r="BK258" s="217">
        <f>SUM(BK259:BK288)</f>
        <v>0</v>
      </c>
    </row>
    <row r="259" s="2" customFormat="1" ht="24.15" customHeight="1">
      <c r="A259" s="38"/>
      <c r="B259" s="39"/>
      <c r="C259" s="220" t="s">
        <v>405</v>
      </c>
      <c r="D259" s="220" t="s">
        <v>156</v>
      </c>
      <c r="E259" s="221" t="s">
        <v>406</v>
      </c>
      <c r="F259" s="222" t="s">
        <v>407</v>
      </c>
      <c r="G259" s="223" t="s">
        <v>188</v>
      </c>
      <c r="H259" s="224">
        <v>25.655000000000001</v>
      </c>
      <c r="I259" s="225"/>
      <c r="J259" s="226">
        <f>ROUND(I259*H259,2)</f>
        <v>0</v>
      </c>
      <c r="K259" s="227"/>
      <c r="L259" s="44"/>
      <c r="M259" s="228" t="s">
        <v>1</v>
      </c>
      <c r="N259" s="229" t="s">
        <v>41</v>
      </c>
      <c r="O259" s="91"/>
      <c r="P259" s="230">
        <f>O259*H259</f>
        <v>0</v>
      </c>
      <c r="Q259" s="230">
        <v>0</v>
      </c>
      <c r="R259" s="230">
        <f>Q259*H259</f>
        <v>0</v>
      </c>
      <c r="S259" s="230">
        <v>0</v>
      </c>
      <c r="T259" s="231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2" t="s">
        <v>160</v>
      </c>
      <c r="AT259" s="232" t="s">
        <v>156</v>
      </c>
      <c r="AU259" s="232" t="s">
        <v>86</v>
      </c>
      <c r="AY259" s="17" t="s">
        <v>154</v>
      </c>
      <c r="BE259" s="233">
        <f>IF(N259="základní",J259,0)</f>
        <v>0</v>
      </c>
      <c r="BF259" s="233">
        <f>IF(N259="snížená",J259,0)</f>
        <v>0</v>
      </c>
      <c r="BG259" s="233">
        <f>IF(N259="zákl. přenesená",J259,0)</f>
        <v>0</v>
      </c>
      <c r="BH259" s="233">
        <f>IF(N259="sníž. přenesená",J259,0)</f>
        <v>0</v>
      </c>
      <c r="BI259" s="233">
        <f>IF(N259="nulová",J259,0)</f>
        <v>0</v>
      </c>
      <c r="BJ259" s="17" t="s">
        <v>84</v>
      </c>
      <c r="BK259" s="233">
        <f>ROUND(I259*H259,2)</f>
        <v>0</v>
      </c>
      <c r="BL259" s="17" t="s">
        <v>160</v>
      </c>
      <c r="BM259" s="232" t="s">
        <v>408</v>
      </c>
    </row>
    <row r="260" s="13" customFormat="1">
      <c r="A260" s="13"/>
      <c r="B260" s="234"/>
      <c r="C260" s="235"/>
      <c r="D260" s="236" t="s">
        <v>173</v>
      </c>
      <c r="E260" s="237" t="s">
        <v>1</v>
      </c>
      <c r="F260" s="238" t="s">
        <v>409</v>
      </c>
      <c r="G260" s="235"/>
      <c r="H260" s="239">
        <v>1.2829999999999999</v>
      </c>
      <c r="I260" s="240"/>
      <c r="J260" s="235"/>
      <c r="K260" s="235"/>
      <c r="L260" s="241"/>
      <c r="M260" s="242"/>
      <c r="N260" s="243"/>
      <c r="O260" s="243"/>
      <c r="P260" s="243"/>
      <c r="Q260" s="243"/>
      <c r="R260" s="243"/>
      <c r="S260" s="243"/>
      <c r="T260" s="244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T260" s="245" t="s">
        <v>173</v>
      </c>
      <c r="AU260" s="245" t="s">
        <v>86</v>
      </c>
      <c r="AV260" s="13" t="s">
        <v>86</v>
      </c>
      <c r="AW260" s="13" t="s">
        <v>32</v>
      </c>
      <c r="AX260" s="13" t="s">
        <v>76</v>
      </c>
      <c r="AY260" s="245" t="s">
        <v>154</v>
      </c>
    </row>
    <row r="261" s="13" customFormat="1">
      <c r="A261" s="13"/>
      <c r="B261" s="234"/>
      <c r="C261" s="235"/>
      <c r="D261" s="236" t="s">
        <v>173</v>
      </c>
      <c r="E261" s="237" t="s">
        <v>1</v>
      </c>
      <c r="F261" s="238" t="s">
        <v>410</v>
      </c>
      <c r="G261" s="235"/>
      <c r="H261" s="239">
        <v>0.94999999999999996</v>
      </c>
      <c r="I261" s="240"/>
      <c r="J261" s="235"/>
      <c r="K261" s="235"/>
      <c r="L261" s="241"/>
      <c r="M261" s="242"/>
      <c r="N261" s="243"/>
      <c r="O261" s="243"/>
      <c r="P261" s="243"/>
      <c r="Q261" s="243"/>
      <c r="R261" s="243"/>
      <c r="S261" s="243"/>
      <c r="T261" s="244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T261" s="245" t="s">
        <v>173</v>
      </c>
      <c r="AU261" s="245" t="s">
        <v>86</v>
      </c>
      <c r="AV261" s="13" t="s">
        <v>86</v>
      </c>
      <c r="AW261" s="13" t="s">
        <v>32</v>
      </c>
      <c r="AX261" s="13" t="s">
        <v>76</v>
      </c>
      <c r="AY261" s="245" t="s">
        <v>154</v>
      </c>
    </row>
    <row r="262" s="13" customFormat="1">
      <c r="A262" s="13"/>
      <c r="B262" s="234"/>
      <c r="C262" s="235"/>
      <c r="D262" s="236" t="s">
        <v>173</v>
      </c>
      <c r="E262" s="237" t="s">
        <v>1</v>
      </c>
      <c r="F262" s="238" t="s">
        <v>411</v>
      </c>
      <c r="G262" s="235"/>
      <c r="H262" s="239">
        <v>0.92200000000000004</v>
      </c>
      <c r="I262" s="240"/>
      <c r="J262" s="235"/>
      <c r="K262" s="235"/>
      <c r="L262" s="241"/>
      <c r="M262" s="242"/>
      <c r="N262" s="243"/>
      <c r="O262" s="243"/>
      <c r="P262" s="243"/>
      <c r="Q262" s="243"/>
      <c r="R262" s="243"/>
      <c r="S262" s="243"/>
      <c r="T262" s="244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T262" s="245" t="s">
        <v>173</v>
      </c>
      <c r="AU262" s="245" t="s">
        <v>86</v>
      </c>
      <c r="AV262" s="13" t="s">
        <v>86</v>
      </c>
      <c r="AW262" s="13" t="s">
        <v>32</v>
      </c>
      <c r="AX262" s="13" t="s">
        <v>76</v>
      </c>
      <c r="AY262" s="245" t="s">
        <v>154</v>
      </c>
    </row>
    <row r="263" s="13" customFormat="1">
      <c r="A263" s="13"/>
      <c r="B263" s="234"/>
      <c r="C263" s="235"/>
      <c r="D263" s="236" t="s">
        <v>173</v>
      </c>
      <c r="E263" s="237" t="s">
        <v>1</v>
      </c>
      <c r="F263" s="238" t="s">
        <v>412</v>
      </c>
      <c r="G263" s="235"/>
      <c r="H263" s="239">
        <v>22.5</v>
      </c>
      <c r="I263" s="240"/>
      <c r="J263" s="235"/>
      <c r="K263" s="235"/>
      <c r="L263" s="241"/>
      <c r="M263" s="242"/>
      <c r="N263" s="243"/>
      <c r="O263" s="243"/>
      <c r="P263" s="243"/>
      <c r="Q263" s="243"/>
      <c r="R263" s="243"/>
      <c r="S263" s="243"/>
      <c r="T263" s="244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T263" s="245" t="s">
        <v>173</v>
      </c>
      <c r="AU263" s="245" t="s">
        <v>86</v>
      </c>
      <c r="AV263" s="13" t="s">
        <v>86</v>
      </c>
      <c r="AW263" s="13" t="s">
        <v>32</v>
      </c>
      <c r="AX263" s="13" t="s">
        <v>76</v>
      </c>
      <c r="AY263" s="245" t="s">
        <v>154</v>
      </c>
    </row>
    <row r="264" s="14" customFormat="1">
      <c r="A264" s="14"/>
      <c r="B264" s="246"/>
      <c r="C264" s="247"/>
      <c r="D264" s="236" t="s">
        <v>173</v>
      </c>
      <c r="E264" s="248" t="s">
        <v>1</v>
      </c>
      <c r="F264" s="249" t="s">
        <v>213</v>
      </c>
      <c r="G264" s="247"/>
      <c r="H264" s="250">
        <v>25.655000000000001</v>
      </c>
      <c r="I264" s="251"/>
      <c r="J264" s="247"/>
      <c r="K264" s="247"/>
      <c r="L264" s="252"/>
      <c r="M264" s="253"/>
      <c r="N264" s="254"/>
      <c r="O264" s="254"/>
      <c r="P264" s="254"/>
      <c r="Q264" s="254"/>
      <c r="R264" s="254"/>
      <c r="S264" s="254"/>
      <c r="T264" s="255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T264" s="256" t="s">
        <v>173</v>
      </c>
      <c r="AU264" s="256" t="s">
        <v>86</v>
      </c>
      <c r="AV264" s="14" t="s">
        <v>160</v>
      </c>
      <c r="AW264" s="14" t="s">
        <v>32</v>
      </c>
      <c r="AX264" s="14" t="s">
        <v>84</v>
      </c>
      <c r="AY264" s="256" t="s">
        <v>154</v>
      </c>
    </row>
    <row r="265" s="2" customFormat="1" ht="24.15" customHeight="1">
      <c r="A265" s="38"/>
      <c r="B265" s="39"/>
      <c r="C265" s="220" t="s">
        <v>413</v>
      </c>
      <c r="D265" s="220" t="s">
        <v>156</v>
      </c>
      <c r="E265" s="221" t="s">
        <v>414</v>
      </c>
      <c r="F265" s="222" t="s">
        <v>415</v>
      </c>
      <c r="G265" s="223" t="s">
        <v>159</v>
      </c>
      <c r="H265" s="224">
        <v>16</v>
      </c>
      <c r="I265" s="225"/>
      <c r="J265" s="226">
        <f>ROUND(I265*H265,2)</f>
        <v>0</v>
      </c>
      <c r="K265" s="227"/>
      <c r="L265" s="44"/>
      <c r="M265" s="228" t="s">
        <v>1</v>
      </c>
      <c r="N265" s="229" t="s">
        <v>41</v>
      </c>
      <c r="O265" s="91"/>
      <c r="P265" s="230">
        <f>O265*H265</f>
        <v>0</v>
      </c>
      <c r="Q265" s="230">
        <v>0.00165</v>
      </c>
      <c r="R265" s="230">
        <f>Q265*H265</f>
        <v>0.0264</v>
      </c>
      <c r="S265" s="230">
        <v>0</v>
      </c>
      <c r="T265" s="231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2" t="s">
        <v>160</v>
      </c>
      <c r="AT265" s="232" t="s">
        <v>156</v>
      </c>
      <c r="AU265" s="232" t="s">
        <v>86</v>
      </c>
      <c r="AY265" s="17" t="s">
        <v>154</v>
      </c>
      <c r="BE265" s="233">
        <f>IF(N265="základní",J265,0)</f>
        <v>0</v>
      </c>
      <c r="BF265" s="233">
        <f>IF(N265="snížená",J265,0)</f>
        <v>0</v>
      </c>
      <c r="BG265" s="233">
        <f>IF(N265="zákl. přenesená",J265,0)</f>
        <v>0</v>
      </c>
      <c r="BH265" s="233">
        <f>IF(N265="sníž. přenesená",J265,0)</f>
        <v>0</v>
      </c>
      <c r="BI265" s="233">
        <f>IF(N265="nulová",J265,0)</f>
        <v>0</v>
      </c>
      <c r="BJ265" s="17" t="s">
        <v>84</v>
      </c>
      <c r="BK265" s="233">
        <f>ROUND(I265*H265,2)</f>
        <v>0</v>
      </c>
      <c r="BL265" s="17" t="s">
        <v>160</v>
      </c>
      <c r="BM265" s="232" t="s">
        <v>416</v>
      </c>
    </row>
    <row r="266" s="13" customFormat="1">
      <c r="A266" s="13"/>
      <c r="B266" s="234"/>
      <c r="C266" s="235"/>
      <c r="D266" s="236" t="s">
        <v>173</v>
      </c>
      <c r="E266" s="237" t="s">
        <v>1</v>
      </c>
      <c r="F266" s="238" t="s">
        <v>417</v>
      </c>
      <c r="G266" s="235"/>
      <c r="H266" s="239">
        <v>6</v>
      </c>
      <c r="I266" s="240"/>
      <c r="J266" s="235"/>
      <c r="K266" s="235"/>
      <c r="L266" s="241"/>
      <c r="M266" s="242"/>
      <c r="N266" s="243"/>
      <c r="O266" s="243"/>
      <c r="P266" s="243"/>
      <c r="Q266" s="243"/>
      <c r="R266" s="243"/>
      <c r="S266" s="243"/>
      <c r="T266" s="244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T266" s="245" t="s">
        <v>173</v>
      </c>
      <c r="AU266" s="245" t="s">
        <v>86</v>
      </c>
      <c r="AV266" s="13" t="s">
        <v>86</v>
      </c>
      <c r="AW266" s="13" t="s">
        <v>32</v>
      </c>
      <c r="AX266" s="13" t="s">
        <v>76</v>
      </c>
      <c r="AY266" s="245" t="s">
        <v>154</v>
      </c>
    </row>
    <row r="267" s="13" customFormat="1">
      <c r="A267" s="13"/>
      <c r="B267" s="234"/>
      <c r="C267" s="235"/>
      <c r="D267" s="236" t="s">
        <v>173</v>
      </c>
      <c r="E267" s="237" t="s">
        <v>1</v>
      </c>
      <c r="F267" s="238" t="s">
        <v>418</v>
      </c>
      <c r="G267" s="235"/>
      <c r="H267" s="239">
        <v>5</v>
      </c>
      <c r="I267" s="240"/>
      <c r="J267" s="235"/>
      <c r="K267" s="235"/>
      <c r="L267" s="241"/>
      <c r="M267" s="242"/>
      <c r="N267" s="243"/>
      <c r="O267" s="243"/>
      <c r="P267" s="243"/>
      <c r="Q267" s="243"/>
      <c r="R267" s="243"/>
      <c r="S267" s="243"/>
      <c r="T267" s="244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T267" s="245" t="s">
        <v>173</v>
      </c>
      <c r="AU267" s="245" t="s">
        <v>86</v>
      </c>
      <c r="AV267" s="13" t="s">
        <v>86</v>
      </c>
      <c r="AW267" s="13" t="s">
        <v>32</v>
      </c>
      <c r="AX267" s="13" t="s">
        <v>76</v>
      </c>
      <c r="AY267" s="245" t="s">
        <v>154</v>
      </c>
    </row>
    <row r="268" s="13" customFormat="1">
      <c r="A268" s="13"/>
      <c r="B268" s="234"/>
      <c r="C268" s="235"/>
      <c r="D268" s="236" t="s">
        <v>173</v>
      </c>
      <c r="E268" s="237" t="s">
        <v>1</v>
      </c>
      <c r="F268" s="238" t="s">
        <v>419</v>
      </c>
      <c r="G268" s="235"/>
      <c r="H268" s="239">
        <v>5</v>
      </c>
      <c r="I268" s="240"/>
      <c r="J268" s="235"/>
      <c r="K268" s="235"/>
      <c r="L268" s="241"/>
      <c r="M268" s="242"/>
      <c r="N268" s="243"/>
      <c r="O268" s="243"/>
      <c r="P268" s="243"/>
      <c r="Q268" s="243"/>
      <c r="R268" s="243"/>
      <c r="S268" s="243"/>
      <c r="T268" s="244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T268" s="245" t="s">
        <v>173</v>
      </c>
      <c r="AU268" s="245" t="s">
        <v>86</v>
      </c>
      <c r="AV268" s="13" t="s">
        <v>86</v>
      </c>
      <c r="AW268" s="13" t="s">
        <v>32</v>
      </c>
      <c r="AX268" s="13" t="s">
        <v>76</v>
      </c>
      <c r="AY268" s="245" t="s">
        <v>154</v>
      </c>
    </row>
    <row r="269" s="14" customFormat="1">
      <c r="A269" s="14"/>
      <c r="B269" s="246"/>
      <c r="C269" s="247"/>
      <c r="D269" s="236" t="s">
        <v>173</v>
      </c>
      <c r="E269" s="248" t="s">
        <v>1</v>
      </c>
      <c r="F269" s="249" t="s">
        <v>213</v>
      </c>
      <c r="G269" s="247"/>
      <c r="H269" s="250">
        <v>16</v>
      </c>
      <c r="I269" s="251"/>
      <c r="J269" s="247"/>
      <c r="K269" s="247"/>
      <c r="L269" s="252"/>
      <c r="M269" s="253"/>
      <c r="N269" s="254"/>
      <c r="O269" s="254"/>
      <c r="P269" s="254"/>
      <c r="Q269" s="254"/>
      <c r="R269" s="254"/>
      <c r="S269" s="254"/>
      <c r="T269" s="255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56" t="s">
        <v>173</v>
      </c>
      <c r="AU269" s="256" t="s">
        <v>86</v>
      </c>
      <c r="AV269" s="14" t="s">
        <v>160</v>
      </c>
      <c r="AW269" s="14" t="s">
        <v>32</v>
      </c>
      <c r="AX269" s="14" t="s">
        <v>84</v>
      </c>
      <c r="AY269" s="256" t="s">
        <v>154</v>
      </c>
    </row>
    <row r="270" s="2" customFormat="1" ht="24.15" customHeight="1">
      <c r="A270" s="38"/>
      <c r="B270" s="39"/>
      <c r="C270" s="257" t="s">
        <v>420</v>
      </c>
      <c r="D270" s="257" t="s">
        <v>292</v>
      </c>
      <c r="E270" s="258" t="s">
        <v>421</v>
      </c>
      <c r="F270" s="259" t="s">
        <v>422</v>
      </c>
      <c r="G270" s="260" t="s">
        <v>159</v>
      </c>
      <c r="H270" s="261">
        <v>16</v>
      </c>
      <c r="I270" s="262"/>
      <c r="J270" s="263">
        <f>ROUND(I270*H270,2)</f>
        <v>0</v>
      </c>
      <c r="K270" s="264"/>
      <c r="L270" s="265"/>
      <c r="M270" s="266" t="s">
        <v>1</v>
      </c>
      <c r="N270" s="267" t="s">
        <v>41</v>
      </c>
      <c r="O270" s="91"/>
      <c r="P270" s="230">
        <f>O270*H270</f>
        <v>0</v>
      </c>
      <c r="Q270" s="230">
        <v>0.16</v>
      </c>
      <c r="R270" s="230">
        <f>Q270*H270</f>
        <v>2.5600000000000001</v>
      </c>
      <c r="S270" s="230">
        <v>0</v>
      </c>
      <c r="T270" s="231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2" t="s">
        <v>191</v>
      </c>
      <c r="AT270" s="232" t="s">
        <v>292</v>
      </c>
      <c r="AU270" s="232" t="s">
        <v>86</v>
      </c>
      <c r="AY270" s="17" t="s">
        <v>154</v>
      </c>
      <c r="BE270" s="233">
        <f>IF(N270="základní",J270,0)</f>
        <v>0</v>
      </c>
      <c r="BF270" s="233">
        <f>IF(N270="snížená",J270,0)</f>
        <v>0</v>
      </c>
      <c r="BG270" s="233">
        <f>IF(N270="zákl. přenesená",J270,0)</f>
        <v>0</v>
      </c>
      <c r="BH270" s="233">
        <f>IF(N270="sníž. přenesená",J270,0)</f>
        <v>0</v>
      </c>
      <c r="BI270" s="233">
        <f>IF(N270="nulová",J270,0)</f>
        <v>0</v>
      </c>
      <c r="BJ270" s="17" t="s">
        <v>84</v>
      </c>
      <c r="BK270" s="233">
        <f>ROUND(I270*H270,2)</f>
        <v>0</v>
      </c>
      <c r="BL270" s="17" t="s">
        <v>160</v>
      </c>
      <c r="BM270" s="232" t="s">
        <v>423</v>
      </c>
    </row>
    <row r="271" s="2" customFormat="1" ht="24.15" customHeight="1">
      <c r="A271" s="38"/>
      <c r="B271" s="39"/>
      <c r="C271" s="220" t="s">
        <v>424</v>
      </c>
      <c r="D271" s="220" t="s">
        <v>156</v>
      </c>
      <c r="E271" s="221" t="s">
        <v>425</v>
      </c>
      <c r="F271" s="222" t="s">
        <v>426</v>
      </c>
      <c r="G271" s="223" t="s">
        <v>188</v>
      </c>
      <c r="H271" s="224">
        <v>4.7309999999999999</v>
      </c>
      <c r="I271" s="225"/>
      <c r="J271" s="226">
        <f>ROUND(I271*H271,2)</f>
        <v>0</v>
      </c>
      <c r="K271" s="227"/>
      <c r="L271" s="44"/>
      <c r="M271" s="228" t="s">
        <v>1</v>
      </c>
      <c r="N271" s="229" t="s">
        <v>41</v>
      </c>
      <c r="O271" s="91"/>
      <c r="P271" s="230">
        <f>O271*H271</f>
        <v>0</v>
      </c>
      <c r="Q271" s="230">
        <v>0</v>
      </c>
      <c r="R271" s="230">
        <f>Q271*H271</f>
        <v>0</v>
      </c>
      <c r="S271" s="230">
        <v>0</v>
      </c>
      <c r="T271" s="231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2" t="s">
        <v>160</v>
      </c>
      <c r="AT271" s="232" t="s">
        <v>156</v>
      </c>
      <c r="AU271" s="232" t="s">
        <v>86</v>
      </c>
      <c r="AY271" s="17" t="s">
        <v>154</v>
      </c>
      <c r="BE271" s="233">
        <f>IF(N271="základní",J271,0)</f>
        <v>0</v>
      </c>
      <c r="BF271" s="233">
        <f>IF(N271="snížená",J271,0)</f>
        <v>0</v>
      </c>
      <c r="BG271" s="233">
        <f>IF(N271="zákl. přenesená",J271,0)</f>
        <v>0</v>
      </c>
      <c r="BH271" s="233">
        <f>IF(N271="sníž. přenesená",J271,0)</f>
        <v>0</v>
      </c>
      <c r="BI271" s="233">
        <f>IF(N271="nulová",J271,0)</f>
        <v>0</v>
      </c>
      <c r="BJ271" s="17" t="s">
        <v>84</v>
      </c>
      <c r="BK271" s="233">
        <f>ROUND(I271*H271,2)</f>
        <v>0</v>
      </c>
      <c r="BL271" s="17" t="s">
        <v>160</v>
      </c>
      <c r="BM271" s="232" t="s">
        <v>427</v>
      </c>
    </row>
    <row r="272" s="13" customFormat="1">
      <c r="A272" s="13"/>
      <c r="B272" s="234"/>
      <c r="C272" s="235"/>
      <c r="D272" s="236" t="s">
        <v>173</v>
      </c>
      <c r="E272" s="237" t="s">
        <v>1</v>
      </c>
      <c r="F272" s="238" t="s">
        <v>428</v>
      </c>
      <c r="G272" s="235"/>
      <c r="H272" s="239">
        <v>1.9239999999999999</v>
      </c>
      <c r="I272" s="240"/>
      <c r="J272" s="235"/>
      <c r="K272" s="235"/>
      <c r="L272" s="241"/>
      <c r="M272" s="242"/>
      <c r="N272" s="243"/>
      <c r="O272" s="243"/>
      <c r="P272" s="243"/>
      <c r="Q272" s="243"/>
      <c r="R272" s="243"/>
      <c r="S272" s="243"/>
      <c r="T272" s="244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T272" s="245" t="s">
        <v>173</v>
      </c>
      <c r="AU272" s="245" t="s">
        <v>86</v>
      </c>
      <c r="AV272" s="13" t="s">
        <v>86</v>
      </c>
      <c r="AW272" s="13" t="s">
        <v>32</v>
      </c>
      <c r="AX272" s="13" t="s">
        <v>76</v>
      </c>
      <c r="AY272" s="245" t="s">
        <v>154</v>
      </c>
    </row>
    <row r="273" s="13" customFormat="1">
      <c r="A273" s="13"/>
      <c r="B273" s="234"/>
      <c r="C273" s="235"/>
      <c r="D273" s="236" t="s">
        <v>173</v>
      </c>
      <c r="E273" s="237" t="s">
        <v>1</v>
      </c>
      <c r="F273" s="238" t="s">
        <v>429</v>
      </c>
      <c r="G273" s="235"/>
      <c r="H273" s="239">
        <v>1.425</v>
      </c>
      <c r="I273" s="240"/>
      <c r="J273" s="235"/>
      <c r="K273" s="235"/>
      <c r="L273" s="241"/>
      <c r="M273" s="242"/>
      <c r="N273" s="243"/>
      <c r="O273" s="243"/>
      <c r="P273" s="243"/>
      <c r="Q273" s="243"/>
      <c r="R273" s="243"/>
      <c r="S273" s="243"/>
      <c r="T273" s="244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T273" s="245" t="s">
        <v>173</v>
      </c>
      <c r="AU273" s="245" t="s">
        <v>86</v>
      </c>
      <c r="AV273" s="13" t="s">
        <v>86</v>
      </c>
      <c r="AW273" s="13" t="s">
        <v>32</v>
      </c>
      <c r="AX273" s="13" t="s">
        <v>76</v>
      </c>
      <c r="AY273" s="245" t="s">
        <v>154</v>
      </c>
    </row>
    <row r="274" s="13" customFormat="1">
      <c r="A274" s="13"/>
      <c r="B274" s="234"/>
      <c r="C274" s="235"/>
      <c r="D274" s="236" t="s">
        <v>173</v>
      </c>
      <c r="E274" s="237" t="s">
        <v>1</v>
      </c>
      <c r="F274" s="238" t="s">
        <v>430</v>
      </c>
      <c r="G274" s="235"/>
      <c r="H274" s="239">
        <v>1.3819999999999999</v>
      </c>
      <c r="I274" s="240"/>
      <c r="J274" s="235"/>
      <c r="K274" s="235"/>
      <c r="L274" s="241"/>
      <c r="M274" s="242"/>
      <c r="N274" s="243"/>
      <c r="O274" s="243"/>
      <c r="P274" s="243"/>
      <c r="Q274" s="243"/>
      <c r="R274" s="243"/>
      <c r="S274" s="243"/>
      <c r="T274" s="244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T274" s="245" t="s">
        <v>173</v>
      </c>
      <c r="AU274" s="245" t="s">
        <v>86</v>
      </c>
      <c r="AV274" s="13" t="s">
        <v>86</v>
      </c>
      <c r="AW274" s="13" t="s">
        <v>32</v>
      </c>
      <c r="AX274" s="13" t="s">
        <v>76</v>
      </c>
      <c r="AY274" s="245" t="s">
        <v>154</v>
      </c>
    </row>
    <row r="275" s="14" customFormat="1">
      <c r="A275" s="14"/>
      <c r="B275" s="246"/>
      <c r="C275" s="247"/>
      <c r="D275" s="236" t="s">
        <v>173</v>
      </c>
      <c r="E275" s="248" t="s">
        <v>1</v>
      </c>
      <c r="F275" s="249" t="s">
        <v>213</v>
      </c>
      <c r="G275" s="247"/>
      <c r="H275" s="250">
        <v>4.7309999999999999</v>
      </c>
      <c r="I275" s="251"/>
      <c r="J275" s="247"/>
      <c r="K275" s="247"/>
      <c r="L275" s="252"/>
      <c r="M275" s="253"/>
      <c r="N275" s="254"/>
      <c r="O275" s="254"/>
      <c r="P275" s="254"/>
      <c r="Q275" s="254"/>
      <c r="R275" s="254"/>
      <c r="S275" s="254"/>
      <c r="T275" s="255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56" t="s">
        <v>173</v>
      </c>
      <c r="AU275" s="256" t="s">
        <v>86</v>
      </c>
      <c r="AV275" s="14" t="s">
        <v>160</v>
      </c>
      <c r="AW275" s="14" t="s">
        <v>32</v>
      </c>
      <c r="AX275" s="14" t="s">
        <v>84</v>
      </c>
      <c r="AY275" s="256" t="s">
        <v>154</v>
      </c>
    </row>
    <row r="276" s="2" customFormat="1" ht="24.15" customHeight="1">
      <c r="A276" s="38"/>
      <c r="B276" s="39"/>
      <c r="C276" s="220" t="s">
        <v>431</v>
      </c>
      <c r="D276" s="220" t="s">
        <v>156</v>
      </c>
      <c r="E276" s="221" t="s">
        <v>432</v>
      </c>
      <c r="F276" s="222" t="s">
        <v>433</v>
      </c>
      <c r="G276" s="223" t="s">
        <v>188</v>
      </c>
      <c r="H276" s="224">
        <v>70.718999999999994</v>
      </c>
      <c r="I276" s="225"/>
      <c r="J276" s="226">
        <f>ROUND(I276*H276,2)</f>
        <v>0</v>
      </c>
      <c r="K276" s="227"/>
      <c r="L276" s="44"/>
      <c r="M276" s="228" t="s">
        <v>1</v>
      </c>
      <c r="N276" s="229" t="s">
        <v>41</v>
      </c>
      <c r="O276" s="91"/>
      <c r="P276" s="230">
        <f>O276*H276</f>
        <v>0</v>
      </c>
      <c r="Q276" s="230">
        <v>1.9967999999999999</v>
      </c>
      <c r="R276" s="230">
        <f>Q276*H276</f>
        <v>141.21169919999997</v>
      </c>
      <c r="S276" s="230">
        <v>0</v>
      </c>
      <c r="T276" s="231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2" t="s">
        <v>160</v>
      </c>
      <c r="AT276" s="232" t="s">
        <v>156</v>
      </c>
      <c r="AU276" s="232" t="s">
        <v>86</v>
      </c>
      <c r="AY276" s="17" t="s">
        <v>154</v>
      </c>
      <c r="BE276" s="233">
        <f>IF(N276="základní",J276,0)</f>
        <v>0</v>
      </c>
      <c r="BF276" s="233">
        <f>IF(N276="snížená",J276,0)</f>
        <v>0</v>
      </c>
      <c r="BG276" s="233">
        <f>IF(N276="zákl. přenesená",J276,0)</f>
        <v>0</v>
      </c>
      <c r="BH276" s="233">
        <f>IF(N276="sníž. přenesená",J276,0)</f>
        <v>0</v>
      </c>
      <c r="BI276" s="233">
        <f>IF(N276="nulová",J276,0)</f>
        <v>0</v>
      </c>
      <c r="BJ276" s="17" t="s">
        <v>84</v>
      </c>
      <c r="BK276" s="233">
        <f>ROUND(I276*H276,2)</f>
        <v>0</v>
      </c>
      <c r="BL276" s="17" t="s">
        <v>160</v>
      </c>
      <c r="BM276" s="232" t="s">
        <v>434</v>
      </c>
    </row>
    <row r="277" s="13" customFormat="1">
      <c r="A277" s="13"/>
      <c r="B277" s="234"/>
      <c r="C277" s="235"/>
      <c r="D277" s="236" t="s">
        <v>173</v>
      </c>
      <c r="E277" s="237" t="s">
        <v>1</v>
      </c>
      <c r="F277" s="238" t="s">
        <v>435</v>
      </c>
      <c r="G277" s="235"/>
      <c r="H277" s="239">
        <v>1.9430000000000001</v>
      </c>
      <c r="I277" s="240"/>
      <c r="J277" s="235"/>
      <c r="K277" s="235"/>
      <c r="L277" s="241"/>
      <c r="M277" s="242"/>
      <c r="N277" s="243"/>
      <c r="O277" s="243"/>
      <c r="P277" s="243"/>
      <c r="Q277" s="243"/>
      <c r="R277" s="243"/>
      <c r="S277" s="243"/>
      <c r="T277" s="244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T277" s="245" t="s">
        <v>173</v>
      </c>
      <c r="AU277" s="245" t="s">
        <v>86</v>
      </c>
      <c r="AV277" s="13" t="s">
        <v>86</v>
      </c>
      <c r="AW277" s="13" t="s">
        <v>32</v>
      </c>
      <c r="AX277" s="13" t="s">
        <v>76</v>
      </c>
      <c r="AY277" s="245" t="s">
        <v>154</v>
      </c>
    </row>
    <row r="278" s="13" customFormat="1">
      <c r="A278" s="13"/>
      <c r="B278" s="234"/>
      <c r="C278" s="235"/>
      <c r="D278" s="236" t="s">
        <v>173</v>
      </c>
      <c r="E278" s="237" t="s">
        <v>1</v>
      </c>
      <c r="F278" s="238" t="s">
        <v>436</v>
      </c>
      <c r="G278" s="235"/>
      <c r="H278" s="239">
        <v>3.3079999999999998</v>
      </c>
      <c r="I278" s="240"/>
      <c r="J278" s="235"/>
      <c r="K278" s="235"/>
      <c r="L278" s="241"/>
      <c r="M278" s="242"/>
      <c r="N278" s="243"/>
      <c r="O278" s="243"/>
      <c r="P278" s="243"/>
      <c r="Q278" s="243"/>
      <c r="R278" s="243"/>
      <c r="S278" s="243"/>
      <c r="T278" s="244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T278" s="245" t="s">
        <v>173</v>
      </c>
      <c r="AU278" s="245" t="s">
        <v>86</v>
      </c>
      <c r="AV278" s="13" t="s">
        <v>86</v>
      </c>
      <c r="AW278" s="13" t="s">
        <v>32</v>
      </c>
      <c r="AX278" s="13" t="s">
        <v>76</v>
      </c>
      <c r="AY278" s="245" t="s">
        <v>154</v>
      </c>
    </row>
    <row r="279" s="13" customFormat="1">
      <c r="A279" s="13"/>
      <c r="B279" s="234"/>
      <c r="C279" s="235"/>
      <c r="D279" s="236" t="s">
        <v>173</v>
      </c>
      <c r="E279" s="237" t="s">
        <v>1</v>
      </c>
      <c r="F279" s="238" t="s">
        <v>437</v>
      </c>
      <c r="G279" s="235"/>
      <c r="H279" s="239">
        <v>2.468</v>
      </c>
      <c r="I279" s="240"/>
      <c r="J279" s="235"/>
      <c r="K279" s="235"/>
      <c r="L279" s="241"/>
      <c r="M279" s="242"/>
      <c r="N279" s="243"/>
      <c r="O279" s="243"/>
      <c r="P279" s="243"/>
      <c r="Q279" s="243"/>
      <c r="R279" s="243"/>
      <c r="S279" s="243"/>
      <c r="T279" s="244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T279" s="245" t="s">
        <v>173</v>
      </c>
      <c r="AU279" s="245" t="s">
        <v>86</v>
      </c>
      <c r="AV279" s="13" t="s">
        <v>86</v>
      </c>
      <c r="AW279" s="13" t="s">
        <v>32</v>
      </c>
      <c r="AX279" s="13" t="s">
        <v>76</v>
      </c>
      <c r="AY279" s="245" t="s">
        <v>154</v>
      </c>
    </row>
    <row r="280" s="13" customFormat="1">
      <c r="A280" s="13"/>
      <c r="B280" s="234"/>
      <c r="C280" s="235"/>
      <c r="D280" s="236" t="s">
        <v>173</v>
      </c>
      <c r="E280" s="237" t="s">
        <v>1</v>
      </c>
      <c r="F280" s="238" t="s">
        <v>438</v>
      </c>
      <c r="G280" s="235"/>
      <c r="H280" s="239">
        <v>63</v>
      </c>
      <c r="I280" s="240"/>
      <c r="J280" s="235"/>
      <c r="K280" s="235"/>
      <c r="L280" s="241"/>
      <c r="M280" s="242"/>
      <c r="N280" s="243"/>
      <c r="O280" s="243"/>
      <c r="P280" s="243"/>
      <c r="Q280" s="243"/>
      <c r="R280" s="243"/>
      <c r="S280" s="243"/>
      <c r="T280" s="244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T280" s="245" t="s">
        <v>173</v>
      </c>
      <c r="AU280" s="245" t="s">
        <v>86</v>
      </c>
      <c r="AV280" s="13" t="s">
        <v>86</v>
      </c>
      <c r="AW280" s="13" t="s">
        <v>32</v>
      </c>
      <c r="AX280" s="13" t="s">
        <v>76</v>
      </c>
      <c r="AY280" s="245" t="s">
        <v>154</v>
      </c>
    </row>
    <row r="281" s="14" customFormat="1">
      <c r="A281" s="14"/>
      <c r="B281" s="246"/>
      <c r="C281" s="247"/>
      <c r="D281" s="236" t="s">
        <v>173</v>
      </c>
      <c r="E281" s="248" t="s">
        <v>1</v>
      </c>
      <c r="F281" s="249" t="s">
        <v>213</v>
      </c>
      <c r="G281" s="247"/>
      <c r="H281" s="250">
        <v>70.718999999999994</v>
      </c>
      <c r="I281" s="251"/>
      <c r="J281" s="247"/>
      <c r="K281" s="247"/>
      <c r="L281" s="252"/>
      <c r="M281" s="253"/>
      <c r="N281" s="254"/>
      <c r="O281" s="254"/>
      <c r="P281" s="254"/>
      <c r="Q281" s="254"/>
      <c r="R281" s="254"/>
      <c r="S281" s="254"/>
      <c r="T281" s="255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T281" s="256" t="s">
        <v>173</v>
      </c>
      <c r="AU281" s="256" t="s">
        <v>86</v>
      </c>
      <c r="AV281" s="14" t="s">
        <v>160</v>
      </c>
      <c r="AW281" s="14" t="s">
        <v>32</v>
      </c>
      <c r="AX281" s="14" t="s">
        <v>84</v>
      </c>
      <c r="AY281" s="256" t="s">
        <v>154</v>
      </c>
    </row>
    <row r="282" s="2" customFormat="1" ht="33" customHeight="1">
      <c r="A282" s="38"/>
      <c r="B282" s="39"/>
      <c r="C282" s="220" t="s">
        <v>439</v>
      </c>
      <c r="D282" s="220" t="s">
        <v>156</v>
      </c>
      <c r="E282" s="221" t="s">
        <v>440</v>
      </c>
      <c r="F282" s="222" t="s">
        <v>441</v>
      </c>
      <c r="G282" s="223" t="s">
        <v>171</v>
      </c>
      <c r="H282" s="224">
        <v>34.799999999999997</v>
      </c>
      <c r="I282" s="225"/>
      <c r="J282" s="226">
        <f>ROUND(I282*H282,2)</f>
        <v>0</v>
      </c>
      <c r="K282" s="227"/>
      <c r="L282" s="44"/>
      <c r="M282" s="228" t="s">
        <v>1</v>
      </c>
      <c r="N282" s="229" t="s">
        <v>41</v>
      </c>
      <c r="O282" s="91"/>
      <c r="P282" s="230">
        <f>O282*H282</f>
        <v>0</v>
      </c>
      <c r="Q282" s="230">
        <v>0.46511999999999998</v>
      </c>
      <c r="R282" s="230">
        <f>Q282*H282</f>
        <v>16.186176</v>
      </c>
      <c r="S282" s="230">
        <v>0</v>
      </c>
      <c r="T282" s="231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2" t="s">
        <v>160</v>
      </c>
      <c r="AT282" s="232" t="s">
        <v>156</v>
      </c>
      <c r="AU282" s="232" t="s">
        <v>86</v>
      </c>
      <c r="AY282" s="17" t="s">
        <v>154</v>
      </c>
      <c r="BE282" s="233">
        <f>IF(N282="základní",J282,0)</f>
        <v>0</v>
      </c>
      <c r="BF282" s="233">
        <f>IF(N282="snížená",J282,0)</f>
        <v>0</v>
      </c>
      <c r="BG282" s="233">
        <f>IF(N282="zákl. přenesená",J282,0)</f>
        <v>0</v>
      </c>
      <c r="BH282" s="233">
        <f>IF(N282="sníž. přenesená",J282,0)</f>
        <v>0</v>
      </c>
      <c r="BI282" s="233">
        <f>IF(N282="nulová",J282,0)</f>
        <v>0</v>
      </c>
      <c r="BJ282" s="17" t="s">
        <v>84</v>
      </c>
      <c r="BK282" s="233">
        <f>ROUND(I282*H282,2)</f>
        <v>0</v>
      </c>
      <c r="BL282" s="17" t="s">
        <v>160</v>
      </c>
      <c r="BM282" s="232" t="s">
        <v>442</v>
      </c>
    </row>
    <row r="283" s="13" customFormat="1">
      <c r="A283" s="13"/>
      <c r="B283" s="234"/>
      <c r="C283" s="235"/>
      <c r="D283" s="236" t="s">
        <v>173</v>
      </c>
      <c r="E283" s="237" t="s">
        <v>1</v>
      </c>
      <c r="F283" s="238" t="s">
        <v>443</v>
      </c>
      <c r="G283" s="235"/>
      <c r="H283" s="239">
        <v>34.799999999999997</v>
      </c>
      <c r="I283" s="240"/>
      <c r="J283" s="235"/>
      <c r="K283" s="235"/>
      <c r="L283" s="241"/>
      <c r="M283" s="242"/>
      <c r="N283" s="243"/>
      <c r="O283" s="243"/>
      <c r="P283" s="243"/>
      <c r="Q283" s="243"/>
      <c r="R283" s="243"/>
      <c r="S283" s="243"/>
      <c r="T283" s="244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T283" s="245" t="s">
        <v>173</v>
      </c>
      <c r="AU283" s="245" t="s">
        <v>86</v>
      </c>
      <c r="AV283" s="13" t="s">
        <v>86</v>
      </c>
      <c r="AW283" s="13" t="s">
        <v>32</v>
      </c>
      <c r="AX283" s="13" t="s">
        <v>84</v>
      </c>
      <c r="AY283" s="245" t="s">
        <v>154</v>
      </c>
    </row>
    <row r="284" s="2" customFormat="1" ht="33" customHeight="1">
      <c r="A284" s="38"/>
      <c r="B284" s="39"/>
      <c r="C284" s="220" t="s">
        <v>444</v>
      </c>
      <c r="D284" s="220" t="s">
        <v>156</v>
      </c>
      <c r="E284" s="221" t="s">
        <v>445</v>
      </c>
      <c r="F284" s="222" t="s">
        <v>446</v>
      </c>
      <c r="G284" s="223" t="s">
        <v>171</v>
      </c>
      <c r="H284" s="224">
        <v>64.980000000000004</v>
      </c>
      <c r="I284" s="225"/>
      <c r="J284" s="226">
        <f>ROUND(I284*H284,2)</f>
        <v>0</v>
      </c>
      <c r="K284" s="227"/>
      <c r="L284" s="44"/>
      <c r="M284" s="228" t="s">
        <v>1</v>
      </c>
      <c r="N284" s="229" t="s">
        <v>41</v>
      </c>
      <c r="O284" s="91"/>
      <c r="P284" s="230">
        <f>O284*H284</f>
        <v>0</v>
      </c>
      <c r="Q284" s="230">
        <v>0.61738999999999999</v>
      </c>
      <c r="R284" s="230">
        <f>Q284*H284</f>
        <v>40.118002199999999</v>
      </c>
      <c r="S284" s="230">
        <v>0</v>
      </c>
      <c r="T284" s="231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2" t="s">
        <v>160</v>
      </c>
      <c r="AT284" s="232" t="s">
        <v>156</v>
      </c>
      <c r="AU284" s="232" t="s">
        <v>86</v>
      </c>
      <c r="AY284" s="17" t="s">
        <v>154</v>
      </c>
      <c r="BE284" s="233">
        <f>IF(N284="základní",J284,0)</f>
        <v>0</v>
      </c>
      <c r="BF284" s="233">
        <f>IF(N284="snížená",J284,0)</f>
        <v>0</v>
      </c>
      <c r="BG284" s="233">
        <f>IF(N284="zákl. přenesená",J284,0)</f>
        <v>0</v>
      </c>
      <c r="BH284" s="233">
        <f>IF(N284="sníž. přenesená",J284,0)</f>
        <v>0</v>
      </c>
      <c r="BI284" s="233">
        <f>IF(N284="nulová",J284,0)</f>
        <v>0</v>
      </c>
      <c r="BJ284" s="17" t="s">
        <v>84</v>
      </c>
      <c r="BK284" s="233">
        <f>ROUND(I284*H284,2)</f>
        <v>0</v>
      </c>
      <c r="BL284" s="17" t="s">
        <v>160</v>
      </c>
      <c r="BM284" s="232" t="s">
        <v>447</v>
      </c>
    </row>
    <row r="285" s="13" customFormat="1">
      <c r="A285" s="13"/>
      <c r="B285" s="234"/>
      <c r="C285" s="235"/>
      <c r="D285" s="236" t="s">
        <v>173</v>
      </c>
      <c r="E285" s="237" t="s">
        <v>1</v>
      </c>
      <c r="F285" s="238" t="s">
        <v>448</v>
      </c>
      <c r="G285" s="235"/>
      <c r="H285" s="239">
        <v>22</v>
      </c>
      <c r="I285" s="240"/>
      <c r="J285" s="235"/>
      <c r="K285" s="235"/>
      <c r="L285" s="241"/>
      <c r="M285" s="242"/>
      <c r="N285" s="243"/>
      <c r="O285" s="243"/>
      <c r="P285" s="243"/>
      <c r="Q285" s="243"/>
      <c r="R285" s="243"/>
      <c r="S285" s="243"/>
      <c r="T285" s="244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T285" s="245" t="s">
        <v>173</v>
      </c>
      <c r="AU285" s="245" t="s">
        <v>86</v>
      </c>
      <c r="AV285" s="13" t="s">
        <v>86</v>
      </c>
      <c r="AW285" s="13" t="s">
        <v>32</v>
      </c>
      <c r="AX285" s="13" t="s">
        <v>76</v>
      </c>
      <c r="AY285" s="245" t="s">
        <v>154</v>
      </c>
    </row>
    <row r="286" s="13" customFormat="1">
      <c r="A286" s="13"/>
      <c r="B286" s="234"/>
      <c r="C286" s="235"/>
      <c r="D286" s="236" t="s">
        <v>173</v>
      </c>
      <c r="E286" s="237" t="s">
        <v>1</v>
      </c>
      <c r="F286" s="238" t="s">
        <v>449</v>
      </c>
      <c r="G286" s="235"/>
      <c r="H286" s="239">
        <v>19.350000000000001</v>
      </c>
      <c r="I286" s="240"/>
      <c r="J286" s="235"/>
      <c r="K286" s="235"/>
      <c r="L286" s="241"/>
      <c r="M286" s="242"/>
      <c r="N286" s="243"/>
      <c r="O286" s="243"/>
      <c r="P286" s="243"/>
      <c r="Q286" s="243"/>
      <c r="R286" s="243"/>
      <c r="S286" s="243"/>
      <c r="T286" s="244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T286" s="245" t="s">
        <v>173</v>
      </c>
      <c r="AU286" s="245" t="s">
        <v>86</v>
      </c>
      <c r="AV286" s="13" t="s">
        <v>86</v>
      </c>
      <c r="AW286" s="13" t="s">
        <v>32</v>
      </c>
      <c r="AX286" s="13" t="s">
        <v>76</v>
      </c>
      <c r="AY286" s="245" t="s">
        <v>154</v>
      </c>
    </row>
    <row r="287" s="13" customFormat="1">
      <c r="A287" s="13"/>
      <c r="B287" s="234"/>
      <c r="C287" s="235"/>
      <c r="D287" s="236" t="s">
        <v>173</v>
      </c>
      <c r="E287" s="237" t="s">
        <v>1</v>
      </c>
      <c r="F287" s="238" t="s">
        <v>450</v>
      </c>
      <c r="G287" s="235"/>
      <c r="H287" s="239">
        <v>23.629999999999999</v>
      </c>
      <c r="I287" s="240"/>
      <c r="J287" s="235"/>
      <c r="K287" s="235"/>
      <c r="L287" s="241"/>
      <c r="M287" s="242"/>
      <c r="N287" s="243"/>
      <c r="O287" s="243"/>
      <c r="P287" s="243"/>
      <c r="Q287" s="243"/>
      <c r="R287" s="243"/>
      <c r="S287" s="243"/>
      <c r="T287" s="244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T287" s="245" t="s">
        <v>173</v>
      </c>
      <c r="AU287" s="245" t="s">
        <v>86</v>
      </c>
      <c r="AV287" s="13" t="s">
        <v>86</v>
      </c>
      <c r="AW287" s="13" t="s">
        <v>32</v>
      </c>
      <c r="AX287" s="13" t="s">
        <v>76</v>
      </c>
      <c r="AY287" s="245" t="s">
        <v>154</v>
      </c>
    </row>
    <row r="288" s="14" customFormat="1">
      <c r="A288" s="14"/>
      <c r="B288" s="246"/>
      <c r="C288" s="247"/>
      <c r="D288" s="236" t="s">
        <v>173</v>
      </c>
      <c r="E288" s="248" t="s">
        <v>1</v>
      </c>
      <c r="F288" s="249" t="s">
        <v>213</v>
      </c>
      <c r="G288" s="247"/>
      <c r="H288" s="250">
        <v>64.980000000000004</v>
      </c>
      <c r="I288" s="251"/>
      <c r="J288" s="247"/>
      <c r="K288" s="247"/>
      <c r="L288" s="252"/>
      <c r="M288" s="253"/>
      <c r="N288" s="254"/>
      <c r="O288" s="254"/>
      <c r="P288" s="254"/>
      <c r="Q288" s="254"/>
      <c r="R288" s="254"/>
      <c r="S288" s="254"/>
      <c r="T288" s="255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T288" s="256" t="s">
        <v>173</v>
      </c>
      <c r="AU288" s="256" t="s">
        <v>86</v>
      </c>
      <c r="AV288" s="14" t="s">
        <v>160</v>
      </c>
      <c r="AW288" s="14" t="s">
        <v>32</v>
      </c>
      <c r="AX288" s="14" t="s">
        <v>84</v>
      </c>
      <c r="AY288" s="256" t="s">
        <v>154</v>
      </c>
    </row>
    <row r="289" s="12" customFormat="1" ht="22.8" customHeight="1">
      <c r="A289" s="12"/>
      <c r="B289" s="204"/>
      <c r="C289" s="205"/>
      <c r="D289" s="206" t="s">
        <v>75</v>
      </c>
      <c r="E289" s="218" t="s">
        <v>175</v>
      </c>
      <c r="F289" s="218" t="s">
        <v>451</v>
      </c>
      <c r="G289" s="205"/>
      <c r="H289" s="205"/>
      <c r="I289" s="208"/>
      <c r="J289" s="219">
        <f>BK289</f>
        <v>0</v>
      </c>
      <c r="K289" s="205"/>
      <c r="L289" s="210"/>
      <c r="M289" s="211"/>
      <c r="N289" s="212"/>
      <c r="O289" s="212"/>
      <c r="P289" s="213">
        <f>SUM(P290:P320)</f>
        <v>0</v>
      </c>
      <c r="Q289" s="212"/>
      <c r="R289" s="213">
        <f>SUM(R290:R320)</f>
        <v>2.6628495999999995</v>
      </c>
      <c r="S289" s="212"/>
      <c r="T289" s="214">
        <f>SUM(T290:T320)</f>
        <v>0</v>
      </c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R289" s="215" t="s">
        <v>84</v>
      </c>
      <c r="AT289" s="216" t="s">
        <v>75</v>
      </c>
      <c r="AU289" s="216" t="s">
        <v>84</v>
      </c>
      <c r="AY289" s="215" t="s">
        <v>154</v>
      </c>
      <c r="BK289" s="217">
        <f>SUM(BK290:BK320)</f>
        <v>0</v>
      </c>
    </row>
    <row r="290" s="2" customFormat="1" ht="24.15" customHeight="1">
      <c r="A290" s="38"/>
      <c r="B290" s="39"/>
      <c r="C290" s="220" t="s">
        <v>452</v>
      </c>
      <c r="D290" s="220" t="s">
        <v>156</v>
      </c>
      <c r="E290" s="221" t="s">
        <v>453</v>
      </c>
      <c r="F290" s="222" t="s">
        <v>454</v>
      </c>
      <c r="G290" s="223" t="s">
        <v>171</v>
      </c>
      <c r="H290" s="224">
        <v>200</v>
      </c>
      <c r="I290" s="225"/>
      <c r="J290" s="226">
        <f>ROUND(I290*H290,2)</f>
        <v>0</v>
      </c>
      <c r="K290" s="227"/>
      <c r="L290" s="44"/>
      <c r="M290" s="228" t="s">
        <v>1</v>
      </c>
      <c r="N290" s="229" t="s">
        <v>41</v>
      </c>
      <c r="O290" s="91"/>
      <c r="P290" s="230">
        <f>O290*H290</f>
        <v>0</v>
      </c>
      <c r="Q290" s="230">
        <v>0</v>
      </c>
      <c r="R290" s="230">
        <f>Q290*H290</f>
        <v>0</v>
      </c>
      <c r="S290" s="230">
        <v>0</v>
      </c>
      <c r="T290" s="231">
        <f>S290*H290</f>
        <v>0</v>
      </c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R290" s="232" t="s">
        <v>160</v>
      </c>
      <c r="AT290" s="232" t="s">
        <v>156</v>
      </c>
      <c r="AU290" s="232" t="s">
        <v>86</v>
      </c>
      <c r="AY290" s="17" t="s">
        <v>154</v>
      </c>
      <c r="BE290" s="233">
        <f>IF(N290="základní",J290,0)</f>
        <v>0</v>
      </c>
      <c r="BF290" s="233">
        <f>IF(N290="snížená",J290,0)</f>
        <v>0</v>
      </c>
      <c r="BG290" s="233">
        <f>IF(N290="zákl. přenesená",J290,0)</f>
        <v>0</v>
      </c>
      <c r="BH290" s="233">
        <f>IF(N290="sníž. přenesená",J290,0)</f>
        <v>0</v>
      </c>
      <c r="BI290" s="233">
        <f>IF(N290="nulová",J290,0)</f>
        <v>0</v>
      </c>
      <c r="BJ290" s="17" t="s">
        <v>84</v>
      </c>
      <c r="BK290" s="233">
        <f>ROUND(I290*H290,2)</f>
        <v>0</v>
      </c>
      <c r="BL290" s="17" t="s">
        <v>160</v>
      </c>
      <c r="BM290" s="232" t="s">
        <v>455</v>
      </c>
    </row>
    <row r="291" s="13" customFormat="1">
      <c r="A291" s="13"/>
      <c r="B291" s="234"/>
      <c r="C291" s="235"/>
      <c r="D291" s="236" t="s">
        <v>173</v>
      </c>
      <c r="E291" s="237" t="s">
        <v>1</v>
      </c>
      <c r="F291" s="238" t="s">
        <v>456</v>
      </c>
      <c r="G291" s="235"/>
      <c r="H291" s="239">
        <v>200</v>
      </c>
      <c r="I291" s="240"/>
      <c r="J291" s="235"/>
      <c r="K291" s="235"/>
      <c r="L291" s="241"/>
      <c r="M291" s="242"/>
      <c r="N291" s="243"/>
      <c r="O291" s="243"/>
      <c r="P291" s="243"/>
      <c r="Q291" s="243"/>
      <c r="R291" s="243"/>
      <c r="S291" s="243"/>
      <c r="T291" s="244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T291" s="245" t="s">
        <v>173</v>
      </c>
      <c r="AU291" s="245" t="s">
        <v>86</v>
      </c>
      <c r="AV291" s="13" t="s">
        <v>86</v>
      </c>
      <c r="AW291" s="13" t="s">
        <v>32</v>
      </c>
      <c r="AX291" s="13" t="s">
        <v>84</v>
      </c>
      <c r="AY291" s="245" t="s">
        <v>154</v>
      </c>
    </row>
    <row r="292" s="2" customFormat="1" ht="24.15" customHeight="1">
      <c r="A292" s="38"/>
      <c r="B292" s="39"/>
      <c r="C292" s="220" t="s">
        <v>457</v>
      </c>
      <c r="D292" s="220" t="s">
        <v>156</v>
      </c>
      <c r="E292" s="221" t="s">
        <v>458</v>
      </c>
      <c r="F292" s="222" t="s">
        <v>459</v>
      </c>
      <c r="G292" s="223" t="s">
        <v>171</v>
      </c>
      <c r="H292" s="224">
        <v>9881.8799999999992</v>
      </c>
      <c r="I292" s="225"/>
      <c r="J292" s="226">
        <f>ROUND(I292*H292,2)</f>
        <v>0</v>
      </c>
      <c r="K292" s="227"/>
      <c r="L292" s="44"/>
      <c r="M292" s="228" t="s">
        <v>1</v>
      </c>
      <c r="N292" s="229" t="s">
        <v>41</v>
      </c>
      <c r="O292" s="91"/>
      <c r="P292" s="230">
        <f>O292*H292</f>
        <v>0</v>
      </c>
      <c r="Q292" s="230">
        <v>0</v>
      </c>
      <c r="R292" s="230">
        <f>Q292*H292</f>
        <v>0</v>
      </c>
      <c r="S292" s="230">
        <v>0</v>
      </c>
      <c r="T292" s="231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2" t="s">
        <v>160</v>
      </c>
      <c r="AT292" s="232" t="s">
        <v>156</v>
      </c>
      <c r="AU292" s="232" t="s">
        <v>86</v>
      </c>
      <c r="AY292" s="17" t="s">
        <v>154</v>
      </c>
      <c r="BE292" s="233">
        <f>IF(N292="základní",J292,0)</f>
        <v>0</v>
      </c>
      <c r="BF292" s="233">
        <f>IF(N292="snížená",J292,0)</f>
        <v>0</v>
      </c>
      <c r="BG292" s="233">
        <f>IF(N292="zákl. přenesená",J292,0)</f>
        <v>0</v>
      </c>
      <c r="BH292" s="233">
        <f>IF(N292="sníž. přenesená",J292,0)</f>
        <v>0</v>
      </c>
      <c r="BI292" s="233">
        <f>IF(N292="nulová",J292,0)</f>
        <v>0</v>
      </c>
      <c r="BJ292" s="17" t="s">
        <v>84</v>
      </c>
      <c r="BK292" s="233">
        <f>ROUND(I292*H292,2)</f>
        <v>0</v>
      </c>
      <c r="BL292" s="17" t="s">
        <v>160</v>
      </c>
      <c r="BM292" s="232" t="s">
        <v>460</v>
      </c>
    </row>
    <row r="293" s="13" customFormat="1">
      <c r="A293" s="13"/>
      <c r="B293" s="234"/>
      <c r="C293" s="235"/>
      <c r="D293" s="236" t="s">
        <v>173</v>
      </c>
      <c r="E293" s="237" t="s">
        <v>100</v>
      </c>
      <c r="F293" s="238" t="s">
        <v>461</v>
      </c>
      <c r="G293" s="235"/>
      <c r="H293" s="239">
        <v>4935</v>
      </c>
      <c r="I293" s="240"/>
      <c r="J293" s="235"/>
      <c r="K293" s="235"/>
      <c r="L293" s="241"/>
      <c r="M293" s="242"/>
      <c r="N293" s="243"/>
      <c r="O293" s="243"/>
      <c r="P293" s="243"/>
      <c r="Q293" s="243"/>
      <c r="R293" s="243"/>
      <c r="S293" s="243"/>
      <c r="T293" s="244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T293" s="245" t="s">
        <v>173</v>
      </c>
      <c r="AU293" s="245" t="s">
        <v>86</v>
      </c>
      <c r="AV293" s="13" t="s">
        <v>86</v>
      </c>
      <c r="AW293" s="13" t="s">
        <v>32</v>
      </c>
      <c r="AX293" s="13" t="s">
        <v>76</v>
      </c>
      <c r="AY293" s="245" t="s">
        <v>154</v>
      </c>
    </row>
    <row r="294" s="13" customFormat="1">
      <c r="A294" s="13"/>
      <c r="B294" s="234"/>
      <c r="C294" s="235"/>
      <c r="D294" s="236" t="s">
        <v>173</v>
      </c>
      <c r="E294" s="237" t="s">
        <v>102</v>
      </c>
      <c r="F294" s="238" t="s">
        <v>462</v>
      </c>
      <c r="G294" s="235"/>
      <c r="H294" s="239">
        <v>9</v>
      </c>
      <c r="I294" s="240"/>
      <c r="J294" s="235"/>
      <c r="K294" s="235"/>
      <c r="L294" s="241"/>
      <c r="M294" s="242"/>
      <c r="N294" s="243"/>
      <c r="O294" s="243"/>
      <c r="P294" s="243"/>
      <c r="Q294" s="243"/>
      <c r="R294" s="243"/>
      <c r="S294" s="243"/>
      <c r="T294" s="244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T294" s="245" t="s">
        <v>173</v>
      </c>
      <c r="AU294" s="245" t="s">
        <v>86</v>
      </c>
      <c r="AV294" s="13" t="s">
        <v>86</v>
      </c>
      <c r="AW294" s="13" t="s">
        <v>32</v>
      </c>
      <c r="AX294" s="13" t="s">
        <v>76</v>
      </c>
      <c r="AY294" s="245" t="s">
        <v>154</v>
      </c>
    </row>
    <row r="295" s="13" customFormat="1">
      <c r="A295" s="13"/>
      <c r="B295" s="234"/>
      <c r="C295" s="235"/>
      <c r="D295" s="236" t="s">
        <v>173</v>
      </c>
      <c r="E295" s="237" t="s">
        <v>107</v>
      </c>
      <c r="F295" s="238" t="s">
        <v>463</v>
      </c>
      <c r="G295" s="235"/>
      <c r="H295" s="239">
        <v>2.8799999999999999</v>
      </c>
      <c r="I295" s="240"/>
      <c r="J295" s="235"/>
      <c r="K295" s="235"/>
      <c r="L295" s="241"/>
      <c r="M295" s="242"/>
      <c r="N295" s="243"/>
      <c r="O295" s="243"/>
      <c r="P295" s="243"/>
      <c r="Q295" s="243"/>
      <c r="R295" s="243"/>
      <c r="S295" s="243"/>
      <c r="T295" s="244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T295" s="245" t="s">
        <v>173</v>
      </c>
      <c r="AU295" s="245" t="s">
        <v>86</v>
      </c>
      <c r="AV295" s="13" t="s">
        <v>86</v>
      </c>
      <c r="AW295" s="13" t="s">
        <v>32</v>
      </c>
      <c r="AX295" s="13" t="s">
        <v>76</v>
      </c>
      <c r="AY295" s="245" t="s">
        <v>154</v>
      </c>
    </row>
    <row r="296" s="13" customFormat="1">
      <c r="A296" s="13"/>
      <c r="B296" s="234"/>
      <c r="C296" s="235"/>
      <c r="D296" s="236" t="s">
        <v>173</v>
      </c>
      <c r="E296" s="237" t="s">
        <v>1</v>
      </c>
      <c r="F296" s="238" t="s">
        <v>464</v>
      </c>
      <c r="G296" s="235"/>
      <c r="H296" s="239">
        <v>9881.8799999999992</v>
      </c>
      <c r="I296" s="240"/>
      <c r="J296" s="235"/>
      <c r="K296" s="235"/>
      <c r="L296" s="241"/>
      <c r="M296" s="242"/>
      <c r="N296" s="243"/>
      <c r="O296" s="243"/>
      <c r="P296" s="243"/>
      <c r="Q296" s="243"/>
      <c r="R296" s="243"/>
      <c r="S296" s="243"/>
      <c r="T296" s="244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T296" s="245" t="s">
        <v>173</v>
      </c>
      <c r="AU296" s="245" t="s">
        <v>86</v>
      </c>
      <c r="AV296" s="13" t="s">
        <v>86</v>
      </c>
      <c r="AW296" s="13" t="s">
        <v>32</v>
      </c>
      <c r="AX296" s="13" t="s">
        <v>84</v>
      </c>
      <c r="AY296" s="245" t="s">
        <v>154</v>
      </c>
    </row>
    <row r="297" s="2" customFormat="1" ht="24.15" customHeight="1">
      <c r="A297" s="38"/>
      <c r="B297" s="39"/>
      <c r="C297" s="220" t="s">
        <v>465</v>
      </c>
      <c r="D297" s="220" t="s">
        <v>156</v>
      </c>
      <c r="E297" s="221" t="s">
        <v>466</v>
      </c>
      <c r="F297" s="222" t="s">
        <v>467</v>
      </c>
      <c r="G297" s="223" t="s">
        <v>171</v>
      </c>
      <c r="H297" s="224">
        <v>4946.8800000000001</v>
      </c>
      <c r="I297" s="225"/>
      <c r="J297" s="226">
        <f>ROUND(I297*H297,2)</f>
        <v>0</v>
      </c>
      <c r="K297" s="227"/>
      <c r="L297" s="44"/>
      <c r="M297" s="228" t="s">
        <v>1</v>
      </c>
      <c r="N297" s="229" t="s">
        <v>41</v>
      </c>
      <c r="O297" s="91"/>
      <c r="P297" s="230">
        <f>O297*H297</f>
        <v>0</v>
      </c>
      <c r="Q297" s="230">
        <v>0</v>
      </c>
      <c r="R297" s="230">
        <f>Q297*H297</f>
        <v>0</v>
      </c>
      <c r="S297" s="230">
        <v>0</v>
      </c>
      <c r="T297" s="231">
        <f>S297*H297</f>
        <v>0</v>
      </c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R297" s="232" t="s">
        <v>160</v>
      </c>
      <c r="AT297" s="232" t="s">
        <v>156</v>
      </c>
      <c r="AU297" s="232" t="s">
        <v>86</v>
      </c>
      <c r="AY297" s="17" t="s">
        <v>154</v>
      </c>
      <c r="BE297" s="233">
        <f>IF(N297="základní",J297,0)</f>
        <v>0</v>
      </c>
      <c r="BF297" s="233">
        <f>IF(N297="snížená",J297,0)</f>
        <v>0</v>
      </c>
      <c r="BG297" s="233">
        <f>IF(N297="zákl. přenesená",J297,0)</f>
        <v>0</v>
      </c>
      <c r="BH297" s="233">
        <f>IF(N297="sníž. přenesená",J297,0)</f>
        <v>0</v>
      </c>
      <c r="BI297" s="233">
        <f>IF(N297="nulová",J297,0)</f>
        <v>0</v>
      </c>
      <c r="BJ297" s="17" t="s">
        <v>84</v>
      </c>
      <c r="BK297" s="233">
        <f>ROUND(I297*H297,2)</f>
        <v>0</v>
      </c>
      <c r="BL297" s="17" t="s">
        <v>160</v>
      </c>
      <c r="BM297" s="232" t="s">
        <v>468</v>
      </c>
    </row>
    <row r="298" s="13" customFormat="1">
      <c r="A298" s="13"/>
      <c r="B298" s="234"/>
      <c r="C298" s="235"/>
      <c r="D298" s="236" t="s">
        <v>173</v>
      </c>
      <c r="E298" s="237" t="s">
        <v>1</v>
      </c>
      <c r="F298" s="238" t="s">
        <v>469</v>
      </c>
      <c r="G298" s="235"/>
      <c r="H298" s="239">
        <v>4946.8800000000001</v>
      </c>
      <c r="I298" s="240"/>
      <c r="J298" s="235"/>
      <c r="K298" s="235"/>
      <c r="L298" s="241"/>
      <c r="M298" s="242"/>
      <c r="N298" s="243"/>
      <c r="O298" s="243"/>
      <c r="P298" s="243"/>
      <c r="Q298" s="243"/>
      <c r="R298" s="243"/>
      <c r="S298" s="243"/>
      <c r="T298" s="244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T298" s="245" t="s">
        <v>173</v>
      </c>
      <c r="AU298" s="245" t="s">
        <v>86</v>
      </c>
      <c r="AV298" s="13" t="s">
        <v>86</v>
      </c>
      <c r="AW298" s="13" t="s">
        <v>32</v>
      </c>
      <c r="AX298" s="13" t="s">
        <v>84</v>
      </c>
      <c r="AY298" s="245" t="s">
        <v>154</v>
      </c>
    </row>
    <row r="299" s="2" customFormat="1" ht="33" customHeight="1">
      <c r="A299" s="38"/>
      <c r="B299" s="39"/>
      <c r="C299" s="220" t="s">
        <v>470</v>
      </c>
      <c r="D299" s="220" t="s">
        <v>156</v>
      </c>
      <c r="E299" s="221" t="s">
        <v>471</v>
      </c>
      <c r="F299" s="222" t="s">
        <v>472</v>
      </c>
      <c r="G299" s="223" t="s">
        <v>171</v>
      </c>
      <c r="H299" s="224">
        <v>4939.75</v>
      </c>
      <c r="I299" s="225"/>
      <c r="J299" s="226">
        <f>ROUND(I299*H299,2)</f>
        <v>0</v>
      </c>
      <c r="K299" s="227"/>
      <c r="L299" s="44"/>
      <c r="M299" s="228" t="s">
        <v>1</v>
      </c>
      <c r="N299" s="229" t="s">
        <v>41</v>
      </c>
      <c r="O299" s="91"/>
      <c r="P299" s="230">
        <f>O299*H299</f>
        <v>0</v>
      </c>
      <c r="Q299" s="230">
        <v>0</v>
      </c>
      <c r="R299" s="230">
        <f>Q299*H299</f>
        <v>0</v>
      </c>
      <c r="S299" s="230">
        <v>0</v>
      </c>
      <c r="T299" s="231">
        <f>S299*H299</f>
        <v>0</v>
      </c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R299" s="232" t="s">
        <v>160</v>
      </c>
      <c r="AT299" s="232" t="s">
        <v>156</v>
      </c>
      <c r="AU299" s="232" t="s">
        <v>86</v>
      </c>
      <c r="AY299" s="17" t="s">
        <v>154</v>
      </c>
      <c r="BE299" s="233">
        <f>IF(N299="základní",J299,0)</f>
        <v>0</v>
      </c>
      <c r="BF299" s="233">
        <f>IF(N299="snížená",J299,0)</f>
        <v>0</v>
      </c>
      <c r="BG299" s="233">
        <f>IF(N299="zákl. přenesená",J299,0)</f>
        <v>0</v>
      </c>
      <c r="BH299" s="233">
        <f>IF(N299="sníž. přenesená",J299,0)</f>
        <v>0</v>
      </c>
      <c r="BI299" s="233">
        <f>IF(N299="nulová",J299,0)</f>
        <v>0</v>
      </c>
      <c r="BJ299" s="17" t="s">
        <v>84</v>
      </c>
      <c r="BK299" s="233">
        <f>ROUND(I299*H299,2)</f>
        <v>0</v>
      </c>
      <c r="BL299" s="17" t="s">
        <v>160</v>
      </c>
      <c r="BM299" s="232" t="s">
        <v>473</v>
      </c>
    </row>
    <row r="300" s="13" customFormat="1">
      <c r="A300" s="13"/>
      <c r="B300" s="234"/>
      <c r="C300" s="235"/>
      <c r="D300" s="236" t="s">
        <v>173</v>
      </c>
      <c r="E300" s="237" t="s">
        <v>1</v>
      </c>
      <c r="F300" s="238" t="s">
        <v>100</v>
      </c>
      <c r="G300" s="235"/>
      <c r="H300" s="239">
        <v>4935</v>
      </c>
      <c r="I300" s="240"/>
      <c r="J300" s="235"/>
      <c r="K300" s="235"/>
      <c r="L300" s="241"/>
      <c r="M300" s="242"/>
      <c r="N300" s="243"/>
      <c r="O300" s="243"/>
      <c r="P300" s="243"/>
      <c r="Q300" s="243"/>
      <c r="R300" s="243"/>
      <c r="S300" s="243"/>
      <c r="T300" s="244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T300" s="245" t="s">
        <v>173</v>
      </c>
      <c r="AU300" s="245" t="s">
        <v>86</v>
      </c>
      <c r="AV300" s="13" t="s">
        <v>86</v>
      </c>
      <c r="AW300" s="13" t="s">
        <v>32</v>
      </c>
      <c r="AX300" s="13" t="s">
        <v>76</v>
      </c>
      <c r="AY300" s="245" t="s">
        <v>154</v>
      </c>
    </row>
    <row r="301" s="13" customFormat="1">
      <c r="A301" s="13"/>
      <c r="B301" s="234"/>
      <c r="C301" s="235"/>
      <c r="D301" s="236" t="s">
        <v>173</v>
      </c>
      <c r="E301" s="237" t="s">
        <v>1</v>
      </c>
      <c r="F301" s="238" t="s">
        <v>184</v>
      </c>
      <c r="G301" s="235"/>
      <c r="H301" s="239">
        <v>4.75</v>
      </c>
      <c r="I301" s="240"/>
      <c r="J301" s="235"/>
      <c r="K301" s="235"/>
      <c r="L301" s="241"/>
      <c r="M301" s="242"/>
      <c r="N301" s="243"/>
      <c r="O301" s="243"/>
      <c r="P301" s="243"/>
      <c r="Q301" s="243"/>
      <c r="R301" s="243"/>
      <c r="S301" s="243"/>
      <c r="T301" s="244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T301" s="245" t="s">
        <v>173</v>
      </c>
      <c r="AU301" s="245" t="s">
        <v>86</v>
      </c>
      <c r="AV301" s="13" t="s">
        <v>86</v>
      </c>
      <c r="AW301" s="13" t="s">
        <v>32</v>
      </c>
      <c r="AX301" s="13" t="s">
        <v>76</v>
      </c>
      <c r="AY301" s="245" t="s">
        <v>154</v>
      </c>
    </row>
    <row r="302" s="14" customFormat="1">
      <c r="A302" s="14"/>
      <c r="B302" s="246"/>
      <c r="C302" s="247"/>
      <c r="D302" s="236" t="s">
        <v>173</v>
      </c>
      <c r="E302" s="248" t="s">
        <v>1</v>
      </c>
      <c r="F302" s="249" t="s">
        <v>213</v>
      </c>
      <c r="G302" s="247"/>
      <c r="H302" s="250">
        <v>4939.75</v>
      </c>
      <c r="I302" s="251"/>
      <c r="J302" s="247"/>
      <c r="K302" s="247"/>
      <c r="L302" s="252"/>
      <c r="M302" s="253"/>
      <c r="N302" s="254"/>
      <c r="O302" s="254"/>
      <c r="P302" s="254"/>
      <c r="Q302" s="254"/>
      <c r="R302" s="254"/>
      <c r="S302" s="254"/>
      <c r="T302" s="255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56" t="s">
        <v>173</v>
      </c>
      <c r="AU302" s="256" t="s">
        <v>86</v>
      </c>
      <c r="AV302" s="14" t="s">
        <v>160</v>
      </c>
      <c r="AW302" s="14" t="s">
        <v>32</v>
      </c>
      <c r="AX302" s="14" t="s">
        <v>84</v>
      </c>
      <c r="AY302" s="256" t="s">
        <v>154</v>
      </c>
    </row>
    <row r="303" s="2" customFormat="1" ht="24.15" customHeight="1">
      <c r="A303" s="38"/>
      <c r="B303" s="39"/>
      <c r="C303" s="220" t="s">
        <v>474</v>
      </c>
      <c r="D303" s="220" t="s">
        <v>156</v>
      </c>
      <c r="E303" s="221" t="s">
        <v>475</v>
      </c>
      <c r="F303" s="222" t="s">
        <v>476</v>
      </c>
      <c r="G303" s="223" t="s">
        <v>171</v>
      </c>
      <c r="H303" s="224">
        <v>4944.5</v>
      </c>
      <c r="I303" s="225"/>
      <c r="J303" s="226">
        <f>ROUND(I303*H303,2)</f>
        <v>0</v>
      </c>
      <c r="K303" s="227"/>
      <c r="L303" s="44"/>
      <c r="M303" s="228" t="s">
        <v>1</v>
      </c>
      <c r="N303" s="229" t="s">
        <v>41</v>
      </c>
      <c r="O303" s="91"/>
      <c r="P303" s="230">
        <f>O303*H303</f>
        <v>0</v>
      </c>
      <c r="Q303" s="230">
        <v>0</v>
      </c>
      <c r="R303" s="230">
        <f>Q303*H303</f>
        <v>0</v>
      </c>
      <c r="S303" s="230">
        <v>0</v>
      </c>
      <c r="T303" s="231">
        <f>S303*H303</f>
        <v>0</v>
      </c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R303" s="232" t="s">
        <v>160</v>
      </c>
      <c r="AT303" s="232" t="s">
        <v>156</v>
      </c>
      <c r="AU303" s="232" t="s">
        <v>86</v>
      </c>
      <c r="AY303" s="17" t="s">
        <v>154</v>
      </c>
      <c r="BE303" s="233">
        <f>IF(N303="základní",J303,0)</f>
        <v>0</v>
      </c>
      <c r="BF303" s="233">
        <f>IF(N303="snížená",J303,0)</f>
        <v>0</v>
      </c>
      <c r="BG303" s="233">
        <f>IF(N303="zákl. přenesená",J303,0)</f>
        <v>0</v>
      </c>
      <c r="BH303" s="233">
        <f>IF(N303="sníž. přenesená",J303,0)</f>
        <v>0</v>
      </c>
      <c r="BI303" s="233">
        <f>IF(N303="nulová",J303,0)</f>
        <v>0</v>
      </c>
      <c r="BJ303" s="17" t="s">
        <v>84</v>
      </c>
      <c r="BK303" s="233">
        <f>ROUND(I303*H303,2)</f>
        <v>0</v>
      </c>
      <c r="BL303" s="17" t="s">
        <v>160</v>
      </c>
      <c r="BM303" s="232" t="s">
        <v>477</v>
      </c>
    </row>
    <row r="304" s="13" customFormat="1">
      <c r="A304" s="13"/>
      <c r="B304" s="234"/>
      <c r="C304" s="235"/>
      <c r="D304" s="236" t="s">
        <v>173</v>
      </c>
      <c r="E304" s="237" t="s">
        <v>1</v>
      </c>
      <c r="F304" s="238" t="s">
        <v>100</v>
      </c>
      <c r="G304" s="235"/>
      <c r="H304" s="239">
        <v>4935</v>
      </c>
      <c r="I304" s="240"/>
      <c r="J304" s="235"/>
      <c r="K304" s="235"/>
      <c r="L304" s="241"/>
      <c r="M304" s="242"/>
      <c r="N304" s="243"/>
      <c r="O304" s="243"/>
      <c r="P304" s="243"/>
      <c r="Q304" s="243"/>
      <c r="R304" s="243"/>
      <c r="S304" s="243"/>
      <c r="T304" s="244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T304" s="245" t="s">
        <v>173</v>
      </c>
      <c r="AU304" s="245" t="s">
        <v>86</v>
      </c>
      <c r="AV304" s="13" t="s">
        <v>86</v>
      </c>
      <c r="AW304" s="13" t="s">
        <v>32</v>
      </c>
      <c r="AX304" s="13" t="s">
        <v>76</v>
      </c>
      <c r="AY304" s="245" t="s">
        <v>154</v>
      </c>
    </row>
    <row r="305" s="13" customFormat="1">
      <c r="A305" s="13"/>
      <c r="B305" s="234"/>
      <c r="C305" s="235"/>
      <c r="D305" s="236" t="s">
        <v>173</v>
      </c>
      <c r="E305" s="237" t="s">
        <v>1</v>
      </c>
      <c r="F305" s="238" t="s">
        <v>179</v>
      </c>
      <c r="G305" s="235"/>
      <c r="H305" s="239">
        <v>9.5</v>
      </c>
      <c r="I305" s="240"/>
      <c r="J305" s="235"/>
      <c r="K305" s="235"/>
      <c r="L305" s="241"/>
      <c r="M305" s="242"/>
      <c r="N305" s="243"/>
      <c r="O305" s="243"/>
      <c r="P305" s="243"/>
      <c r="Q305" s="243"/>
      <c r="R305" s="243"/>
      <c r="S305" s="243"/>
      <c r="T305" s="244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T305" s="245" t="s">
        <v>173</v>
      </c>
      <c r="AU305" s="245" t="s">
        <v>86</v>
      </c>
      <c r="AV305" s="13" t="s">
        <v>86</v>
      </c>
      <c r="AW305" s="13" t="s">
        <v>32</v>
      </c>
      <c r="AX305" s="13" t="s">
        <v>76</v>
      </c>
      <c r="AY305" s="245" t="s">
        <v>154</v>
      </c>
    </row>
    <row r="306" s="14" customFormat="1">
      <c r="A306" s="14"/>
      <c r="B306" s="246"/>
      <c r="C306" s="247"/>
      <c r="D306" s="236" t="s">
        <v>173</v>
      </c>
      <c r="E306" s="248" t="s">
        <v>1</v>
      </c>
      <c r="F306" s="249" t="s">
        <v>213</v>
      </c>
      <c r="G306" s="247"/>
      <c r="H306" s="250">
        <v>4944.5</v>
      </c>
      <c r="I306" s="251"/>
      <c r="J306" s="247"/>
      <c r="K306" s="247"/>
      <c r="L306" s="252"/>
      <c r="M306" s="253"/>
      <c r="N306" s="254"/>
      <c r="O306" s="254"/>
      <c r="P306" s="254"/>
      <c r="Q306" s="254"/>
      <c r="R306" s="254"/>
      <c r="S306" s="254"/>
      <c r="T306" s="255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T306" s="256" t="s">
        <v>173</v>
      </c>
      <c r="AU306" s="256" t="s">
        <v>86</v>
      </c>
      <c r="AV306" s="14" t="s">
        <v>160</v>
      </c>
      <c r="AW306" s="14" t="s">
        <v>32</v>
      </c>
      <c r="AX306" s="14" t="s">
        <v>84</v>
      </c>
      <c r="AY306" s="256" t="s">
        <v>154</v>
      </c>
    </row>
    <row r="307" s="2" customFormat="1" ht="24.15" customHeight="1">
      <c r="A307" s="38"/>
      <c r="B307" s="39"/>
      <c r="C307" s="220" t="s">
        <v>478</v>
      </c>
      <c r="D307" s="220" t="s">
        <v>156</v>
      </c>
      <c r="E307" s="221" t="s">
        <v>479</v>
      </c>
      <c r="F307" s="222" t="s">
        <v>480</v>
      </c>
      <c r="G307" s="223" t="s">
        <v>171</v>
      </c>
      <c r="H307" s="224">
        <v>4.75</v>
      </c>
      <c r="I307" s="225"/>
      <c r="J307" s="226">
        <f>ROUND(I307*H307,2)</f>
        <v>0</v>
      </c>
      <c r="K307" s="227"/>
      <c r="L307" s="44"/>
      <c r="M307" s="228" t="s">
        <v>1</v>
      </c>
      <c r="N307" s="229" t="s">
        <v>41</v>
      </c>
      <c r="O307" s="91"/>
      <c r="P307" s="230">
        <f>O307*H307</f>
        <v>0</v>
      </c>
      <c r="Q307" s="230">
        <v>0</v>
      </c>
      <c r="R307" s="230">
        <f>Q307*H307</f>
        <v>0</v>
      </c>
      <c r="S307" s="230">
        <v>0</v>
      </c>
      <c r="T307" s="231">
        <f>S307*H307</f>
        <v>0</v>
      </c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R307" s="232" t="s">
        <v>160</v>
      </c>
      <c r="AT307" s="232" t="s">
        <v>156</v>
      </c>
      <c r="AU307" s="232" t="s">
        <v>86</v>
      </c>
      <c r="AY307" s="17" t="s">
        <v>154</v>
      </c>
      <c r="BE307" s="233">
        <f>IF(N307="základní",J307,0)</f>
        <v>0</v>
      </c>
      <c r="BF307" s="233">
        <f>IF(N307="snížená",J307,0)</f>
        <v>0</v>
      </c>
      <c r="BG307" s="233">
        <f>IF(N307="zákl. přenesená",J307,0)</f>
        <v>0</v>
      </c>
      <c r="BH307" s="233">
        <f>IF(N307="sníž. přenesená",J307,0)</f>
        <v>0</v>
      </c>
      <c r="BI307" s="233">
        <f>IF(N307="nulová",J307,0)</f>
        <v>0</v>
      </c>
      <c r="BJ307" s="17" t="s">
        <v>84</v>
      </c>
      <c r="BK307" s="233">
        <f>ROUND(I307*H307,2)</f>
        <v>0</v>
      </c>
      <c r="BL307" s="17" t="s">
        <v>160</v>
      </c>
      <c r="BM307" s="232" t="s">
        <v>481</v>
      </c>
    </row>
    <row r="308" s="13" customFormat="1">
      <c r="A308" s="13"/>
      <c r="B308" s="234"/>
      <c r="C308" s="235"/>
      <c r="D308" s="236" t="s">
        <v>173</v>
      </c>
      <c r="E308" s="237" t="s">
        <v>1</v>
      </c>
      <c r="F308" s="238" t="s">
        <v>184</v>
      </c>
      <c r="G308" s="235"/>
      <c r="H308" s="239">
        <v>4.75</v>
      </c>
      <c r="I308" s="240"/>
      <c r="J308" s="235"/>
      <c r="K308" s="235"/>
      <c r="L308" s="241"/>
      <c r="M308" s="242"/>
      <c r="N308" s="243"/>
      <c r="O308" s="243"/>
      <c r="P308" s="243"/>
      <c r="Q308" s="243"/>
      <c r="R308" s="243"/>
      <c r="S308" s="243"/>
      <c r="T308" s="244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T308" s="245" t="s">
        <v>173</v>
      </c>
      <c r="AU308" s="245" t="s">
        <v>86</v>
      </c>
      <c r="AV308" s="13" t="s">
        <v>86</v>
      </c>
      <c r="AW308" s="13" t="s">
        <v>32</v>
      </c>
      <c r="AX308" s="13" t="s">
        <v>84</v>
      </c>
      <c r="AY308" s="245" t="s">
        <v>154</v>
      </c>
    </row>
    <row r="309" s="2" customFormat="1" ht="33" customHeight="1">
      <c r="A309" s="38"/>
      <c r="B309" s="39"/>
      <c r="C309" s="220" t="s">
        <v>482</v>
      </c>
      <c r="D309" s="220" t="s">
        <v>156</v>
      </c>
      <c r="E309" s="221" t="s">
        <v>483</v>
      </c>
      <c r="F309" s="222" t="s">
        <v>484</v>
      </c>
      <c r="G309" s="223" t="s">
        <v>171</v>
      </c>
      <c r="H309" s="224">
        <v>4944.5</v>
      </c>
      <c r="I309" s="225"/>
      <c r="J309" s="226">
        <f>ROUND(I309*H309,2)</f>
        <v>0</v>
      </c>
      <c r="K309" s="227"/>
      <c r="L309" s="44"/>
      <c r="M309" s="228" t="s">
        <v>1</v>
      </c>
      <c r="N309" s="229" t="s">
        <v>41</v>
      </c>
      <c r="O309" s="91"/>
      <c r="P309" s="230">
        <f>O309*H309</f>
        <v>0</v>
      </c>
      <c r="Q309" s="230">
        <v>0</v>
      </c>
      <c r="R309" s="230">
        <f>Q309*H309</f>
        <v>0</v>
      </c>
      <c r="S309" s="230">
        <v>0</v>
      </c>
      <c r="T309" s="231">
        <f>S309*H309</f>
        <v>0</v>
      </c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R309" s="232" t="s">
        <v>160</v>
      </c>
      <c r="AT309" s="232" t="s">
        <v>156</v>
      </c>
      <c r="AU309" s="232" t="s">
        <v>86</v>
      </c>
      <c r="AY309" s="17" t="s">
        <v>154</v>
      </c>
      <c r="BE309" s="233">
        <f>IF(N309="základní",J309,0)</f>
        <v>0</v>
      </c>
      <c r="BF309" s="233">
        <f>IF(N309="snížená",J309,0)</f>
        <v>0</v>
      </c>
      <c r="BG309" s="233">
        <f>IF(N309="zákl. přenesená",J309,0)</f>
        <v>0</v>
      </c>
      <c r="BH309" s="233">
        <f>IF(N309="sníž. přenesená",J309,0)</f>
        <v>0</v>
      </c>
      <c r="BI309" s="233">
        <f>IF(N309="nulová",J309,0)</f>
        <v>0</v>
      </c>
      <c r="BJ309" s="17" t="s">
        <v>84</v>
      </c>
      <c r="BK309" s="233">
        <f>ROUND(I309*H309,2)</f>
        <v>0</v>
      </c>
      <c r="BL309" s="17" t="s">
        <v>160</v>
      </c>
      <c r="BM309" s="232" t="s">
        <v>485</v>
      </c>
    </row>
    <row r="310" s="13" customFormat="1">
      <c r="A310" s="13"/>
      <c r="B310" s="234"/>
      <c r="C310" s="235"/>
      <c r="D310" s="236" t="s">
        <v>173</v>
      </c>
      <c r="E310" s="237" t="s">
        <v>1</v>
      </c>
      <c r="F310" s="238" t="s">
        <v>100</v>
      </c>
      <c r="G310" s="235"/>
      <c r="H310" s="239">
        <v>4935</v>
      </c>
      <c r="I310" s="240"/>
      <c r="J310" s="235"/>
      <c r="K310" s="235"/>
      <c r="L310" s="241"/>
      <c r="M310" s="242"/>
      <c r="N310" s="243"/>
      <c r="O310" s="243"/>
      <c r="P310" s="243"/>
      <c r="Q310" s="243"/>
      <c r="R310" s="243"/>
      <c r="S310" s="243"/>
      <c r="T310" s="244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T310" s="245" t="s">
        <v>173</v>
      </c>
      <c r="AU310" s="245" t="s">
        <v>86</v>
      </c>
      <c r="AV310" s="13" t="s">
        <v>86</v>
      </c>
      <c r="AW310" s="13" t="s">
        <v>32</v>
      </c>
      <c r="AX310" s="13" t="s">
        <v>76</v>
      </c>
      <c r="AY310" s="245" t="s">
        <v>154</v>
      </c>
    </row>
    <row r="311" s="13" customFormat="1">
      <c r="A311" s="13"/>
      <c r="B311" s="234"/>
      <c r="C311" s="235"/>
      <c r="D311" s="236" t="s">
        <v>173</v>
      </c>
      <c r="E311" s="237" t="s">
        <v>1</v>
      </c>
      <c r="F311" s="238" t="s">
        <v>179</v>
      </c>
      <c r="G311" s="235"/>
      <c r="H311" s="239">
        <v>9.5</v>
      </c>
      <c r="I311" s="240"/>
      <c r="J311" s="235"/>
      <c r="K311" s="235"/>
      <c r="L311" s="241"/>
      <c r="M311" s="242"/>
      <c r="N311" s="243"/>
      <c r="O311" s="243"/>
      <c r="P311" s="243"/>
      <c r="Q311" s="243"/>
      <c r="R311" s="243"/>
      <c r="S311" s="243"/>
      <c r="T311" s="244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T311" s="245" t="s">
        <v>173</v>
      </c>
      <c r="AU311" s="245" t="s">
        <v>86</v>
      </c>
      <c r="AV311" s="13" t="s">
        <v>86</v>
      </c>
      <c r="AW311" s="13" t="s">
        <v>32</v>
      </c>
      <c r="AX311" s="13" t="s">
        <v>76</v>
      </c>
      <c r="AY311" s="245" t="s">
        <v>154</v>
      </c>
    </row>
    <row r="312" s="14" customFormat="1">
      <c r="A312" s="14"/>
      <c r="B312" s="246"/>
      <c r="C312" s="247"/>
      <c r="D312" s="236" t="s">
        <v>173</v>
      </c>
      <c r="E312" s="248" t="s">
        <v>1</v>
      </c>
      <c r="F312" s="249" t="s">
        <v>213</v>
      </c>
      <c r="G312" s="247"/>
      <c r="H312" s="250">
        <v>4944.5</v>
      </c>
      <c r="I312" s="251"/>
      <c r="J312" s="247"/>
      <c r="K312" s="247"/>
      <c r="L312" s="252"/>
      <c r="M312" s="253"/>
      <c r="N312" s="254"/>
      <c r="O312" s="254"/>
      <c r="P312" s="254"/>
      <c r="Q312" s="254"/>
      <c r="R312" s="254"/>
      <c r="S312" s="254"/>
      <c r="T312" s="255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T312" s="256" t="s">
        <v>173</v>
      </c>
      <c r="AU312" s="256" t="s">
        <v>86</v>
      </c>
      <c r="AV312" s="14" t="s">
        <v>160</v>
      </c>
      <c r="AW312" s="14" t="s">
        <v>32</v>
      </c>
      <c r="AX312" s="14" t="s">
        <v>84</v>
      </c>
      <c r="AY312" s="256" t="s">
        <v>154</v>
      </c>
    </row>
    <row r="313" s="2" customFormat="1" ht="24.15" customHeight="1">
      <c r="A313" s="38"/>
      <c r="B313" s="39"/>
      <c r="C313" s="220" t="s">
        <v>486</v>
      </c>
      <c r="D313" s="220" t="s">
        <v>156</v>
      </c>
      <c r="E313" s="221" t="s">
        <v>487</v>
      </c>
      <c r="F313" s="222" t="s">
        <v>488</v>
      </c>
      <c r="G313" s="223" t="s">
        <v>171</v>
      </c>
      <c r="H313" s="224">
        <v>11.880000000000001</v>
      </c>
      <c r="I313" s="225"/>
      <c r="J313" s="226">
        <f>ROUND(I313*H313,2)</f>
        <v>0</v>
      </c>
      <c r="K313" s="227"/>
      <c r="L313" s="44"/>
      <c r="M313" s="228" t="s">
        <v>1</v>
      </c>
      <c r="N313" s="229" t="s">
        <v>41</v>
      </c>
      <c r="O313" s="91"/>
      <c r="P313" s="230">
        <f>O313*H313</f>
        <v>0</v>
      </c>
      <c r="Q313" s="230">
        <v>0.089219999999999994</v>
      </c>
      <c r="R313" s="230">
        <f>Q313*H313</f>
        <v>1.0599335999999999</v>
      </c>
      <c r="S313" s="230">
        <v>0</v>
      </c>
      <c r="T313" s="231">
        <f>S313*H313</f>
        <v>0</v>
      </c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R313" s="232" t="s">
        <v>160</v>
      </c>
      <c r="AT313" s="232" t="s">
        <v>156</v>
      </c>
      <c r="AU313" s="232" t="s">
        <v>86</v>
      </c>
      <c r="AY313" s="17" t="s">
        <v>154</v>
      </c>
      <c r="BE313" s="233">
        <f>IF(N313="základní",J313,0)</f>
        <v>0</v>
      </c>
      <c r="BF313" s="233">
        <f>IF(N313="snížená",J313,0)</f>
        <v>0</v>
      </c>
      <c r="BG313" s="233">
        <f>IF(N313="zákl. přenesená",J313,0)</f>
        <v>0</v>
      </c>
      <c r="BH313" s="233">
        <f>IF(N313="sníž. přenesená",J313,0)</f>
        <v>0</v>
      </c>
      <c r="BI313" s="233">
        <f>IF(N313="nulová",J313,0)</f>
        <v>0</v>
      </c>
      <c r="BJ313" s="17" t="s">
        <v>84</v>
      </c>
      <c r="BK313" s="233">
        <f>ROUND(I313*H313,2)</f>
        <v>0</v>
      </c>
      <c r="BL313" s="17" t="s">
        <v>160</v>
      </c>
      <c r="BM313" s="232" t="s">
        <v>489</v>
      </c>
    </row>
    <row r="314" s="13" customFormat="1">
      <c r="A314" s="13"/>
      <c r="B314" s="234"/>
      <c r="C314" s="235"/>
      <c r="D314" s="236" t="s">
        <v>173</v>
      </c>
      <c r="E314" s="237" t="s">
        <v>1</v>
      </c>
      <c r="F314" s="238" t="s">
        <v>490</v>
      </c>
      <c r="G314" s="235"/>
      <c r="H314" s="239">
        <v>11.880000000000001</v>
      </c>
      <c r="I314" s="240"/>
      <c r="J314" s="235"/>
      <c r="K314" s="235"/>
      <c r="L314" s="241"/>
      <c r="M314" s="242"/>
      <c r="N314" s="243"/>
      <c r="O314" s="243"/>
      <c r="P314" s="243"/>
      <c r="Q314" s="243"/>
      <c r="R314" s="243"/>
      <c r="S314" s="243"/>
      <c r="T314" s="244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T314" s="245" t="s">
        <v>173</v>
      </c>
      <c r="AU314" s="245" t="s">
        <v>86</v>
      </c>
      <c r="AV314" s="13" t="s">
        <v>86</v>
      </c>
      <c r="AW314" s="13" t="s">
        <v>32</v>
      </c>
      <c r="AX314" s="13" t="s">
        <v>84</v>
      </c>
      <c r="AY314" s="245" t="s">
        <v>154</v>
      </c>
    </row>
    <row r="315" s="2" customFormat="1" ht="21.75" customHeight="1">
      <c r="A315" s="38"/>
      <c r="B315" s="39"/>
      <c r="C315" s="257" t="s">
        <v>491</v>
      </c>
      <c r="D315" s="257" t="s">
        <v>292</v>
      </c>
      <c r="E315" s="258" t="s">
        <v>492</v>
      </c>
      <c r="F315" s="259" t="s">
        <v>493</v>
      </c>
      <c r="G315" s="260" t="s">
        <v>171</v>
      </c>
      <c r="H315" s="261">
        <v>9.2699999999999996</v>
      </c>
      <c r="I315" s="262"/>
      <c r="J315" s="263">
        <f>ROUND(I315*H315,2)</f>
        <v>0</v>
      </c>
      <c r="K315" s="264"/>
      <c r="L315" s="265"/>
      <c r="M315" s="266" t="s">
        <v>1</v>
      </c>
      <c r="N315" s="267" t="s">
        <v>41</v>
      </c>
      <c r="O315" s="91"/>
      <c r="P315" s="230">
        <f>O315*H315</f>
        <v>0</v>
      </c>
      <c r="Q315" s="230">
        <v>0.13100000000000001</v>
      </c>
      <c r="R315" s="230">
        <f>Q315*H315</f>
        <v>1.21437</v>
      </c>
      <c r="S315" s="230">
        <v>0</v>
      </c>
      <c r="T315" s="231">
        <f>S315*H315</f>
        <v>0</v>
      </c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R315" s="232" t="s">
        <v>191</v>
      </c>
      <c r="AT315" s="232" t="s">
        <v>292</v>
      </c>
      <c r="AU315" s="232" t="s">
        <v>86</v>
      </c>
      <c r="AY315" s="17" t="s">
        <v>154</v>
      </c>
      <c r="BE315" s="233">
        <f>IF(N315="základní",J315,0)</f>
        <v>0</v>
      </c>
      <c r="BF315" s="233">
        <f>IF(N315="snížená",J315,0)</f>
        <v>0</v>
      </c>
      <c r="BG315" s="233">
        <f>IF(N315="zákl. přenesená",J315,0)</f>
        <v>0</v>
      </c>
      <c r="BH315" s="233">
        <f>IF(N315="sníž. přenesená",J315,0)</f>
        <v>0</v>
      </c>
      <c r="BI315" s="233">
        <f>IF(N315="nulová",J315,0)</f>
        <v>0</v>
      </c>
      <c r="BJ315" s="17" t="s">
        <v>84</v>
      </c>
      <c r="BK315" s="233">
        <f>ROUND(I315*H315,2)</f>
        <v>0</v>
      </c>
      <c r="BL315" s="17" t="s">
        <v>160</v>
      </c>
      <c r="BM315" s="232" t="s">
        <v>494</v>
      </c>
    </row>
    <row r="316" s="13" customFormat="1">
      <c r="A316" s="13"/>
      <c r="B316" s="234"/>
      <c r="C316" s="235"/>
      <c r="D316" s="236" t="s">
        <v>173</v>
      </c>
      <c r="E316" s="237" t="s">
        <v>1</v>
      </c>
      <c r="F316" s="238" t="s">
        <v>102</v>
      </c>
      <c r="G316" s="235"/>
      <c r="H316" s="239">
        <v>9</v>
      </c>
      <c r="I316" s="240"/>
      <c r="J316" s="235"/>
      <c r="K316" s="235"/>
      <c r="L316" s="241"/>
      <c r="M316" s="242"/>
      <c r="N316" s="243"/>
      <c r="O316" s="243"/>
      <c r="P316" s="243"/>
      <c r="Q316" s="243"/>
      <c r="R316" s="243"/>
      <c r="S316" s="243"/>
      <c r="T316" s="244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T316" s="245" t="s">
        <v>173</v>
      </c>
      <c r="AU316" s="245" t="s">
        <v>86</v>
      </c>
      <c r="AV316" s="13" t="s">
        <v>86</v>
      </c>
      <c r="AW316" s="13" t="s">
        <v>32</v>
      </c>
      <c r="AX316" s="13" t="s">
        <v>84</v>
      </c>
      <c r="AY316" s="245" t="s">
        <v>154</v>
      </c>
    </row>
    <row r="317" s="13" customFormat="1">
      <c r="A317" s="13"/>
      <c r="B317" s="234"/>
      <c r="C317" s="235"/>
      <c r="D317" s="236" t="s">
        <v>173</v>
      </c>
      <c r="E317" s="235"/>
      <c r="F317" s="238" t="s">
        <v>495</v>
      </c>
      <c r="G317" s="235"/>
      <c r="H317" s="239">
        <v>9.2699999999999996</v>
      </c>
      <c r="I317" s="240"/>
      <c r="J317" s="235"/>
      <c r="K317" s="235"/>
      <c r="L317" s="241"/>
      <c r="M317" s="242"/>
      <c r="N317" s="243"/>
      <c r="O317" s="243"/>
      <c r="P317" s="243"/>
      <c r="Q317" s="243"/>
      <c r="R317" s="243"/>
      <c r="S317" s="243"/>
      <c r="T317" s="244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T317" s="245" t="s">
        <v>173</v>
      </c>
      <c r="AU317" s="245" t="s">
        <v>86</v>
      </c>
      <c r="AV317" s="13" t="s">
        <v>86</v>
      </c>
      <c r="AW317" s="13" t="s">
        <v>4</v>
      </c>
      <c r="AX317" s="13" t="s">
        <v>84</v>
      </c>
      <c r="AY317" s="245" t="s">
        <v>154</v>
      </c>
    </row>
    <row r="318" s="2" customFormat="1" ht="24.15" customHeight="1">
      <c r="A318" s="38"/>
      <c r="B318" s="39"/>
      <c r="C318" s="257" t="s">
        <v>496</v>
      </c>
      <c r="D318" s="257" t="s">
        <v>292</v>
      </c>
      <c r="E318" s="258" t="s">
        <v>497</v>
      </c>
      <c r="F318" s="259" t="s">
        <v>498</v>
      </c>
      <c r="G318" s="260" t="s">
        <v>171</v>
      </c>
      <c r="H318" s="261">
        <v>2.9660000000000002</v>
      </c>
      <c r="I318" s="262"/>
      <c r="J318" s="263">
        <f>ROUND(I318*H318,2)</f>
        <v>0</v>
      </c>
      <c r="K318" s="264"/>
      <c r="L318" s="265"/>
      <c r="M318" s="266" t="s">
        <v>1</v>
      </c>
      <c r="N318" s="267" t="s">
        <v>41</v>
      </c>
      <c r="O318" s="91"/>
      <c r="P318" s="230">
        <f>O318*H318</f>
        <v>0</v>
      </c>
      <c r="Q318" s="230">
        <v>0.13100000000000001</v>
      </c>
      <c r="R318" s="230">
        <f>Q318*H318</f>
        <v>0.38854600000000006</v>
      </c>
      <c r="S318" s="230">
        <v>0</v>
      </c>
      <c r="T318" s="231">
        <f>S318*H318</f>
        <v>0</v>
      </c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R318" s="232" t="s">
        <v>191</v>
      </c>
      <c r="AT318" s="232" t="s">
        <v>292</v>
      </c>
      <c r="AU318" s="232" t="s">
        <v>86</v>
      </c>
      <c r="AY318" s="17" t="s">
        <v>154</v>
      </c>
      <c r="BE318" s="233">
        <f>IF(N318="základní",J318,0)</f>
        <v>0</v>
      </c>
      <c r="BF318" s="233">
        <f>IF(N318="snížená",J318,0)</f>
        <v>0</v>
      </c>
      <c r="BG318" s="233">
        <f>IF(N318="zákl. přenesená",J318,0)</f>
        <v>0</v>
      </c>
      <c r="BH318" s="233">
        <f>IF(N318="sníž. přenesená",J318,0)</f>
        <v>0</v>
      </c>
      <c r="BI318" s="233">
        <f>IF(N318="nulová",J318,0)</f>
        <v>0</v>
      </c>
      <c r="BJ318" s="17" t="s">
        <v>84</v>
      </c>
      <c r="BK318" s="233">
        <f>ROUND(I318*H318,2)</f>
        <v>0</v>
      </c>
      <c r="BL318" s="17" t="s">
        <v>160</v>
      </c>
      <c r="BM318" s="232" t="s">
        <v>499</v>
      </c>
    </row>
    <row r="319" s="13" customFormat="1">
      <c r="A319" s="13"/>
      <c r="B319" s="234"/>
      <c r="C319" s="235"/>
      <c r="D319" s="236" t="s">
        <v>173</v>
      </c>
      <c r="E319" s="237" t="s">
        <v>1</v>
      </c>
      <c r="F319" s="238" t="s">
        <v>107</v>
      </c>
      <c r="G319" s="235"/>
      <c r="H319" s="239">
        <v>2.8799999999999999</v>
      </c>
      <c r="I319" s="240"/>
      <c r="J319" s="235"/>
      <c r="K319" s="235"/>
      <c r="L319" s="241"/>
      <c r="M319" s="242"/>
      <c r="N319" s="243"/>
      <c r="O319" s="243"/>
      <c r="P319" s="243"/>
      <c r="Q319" s="243"/>
      <c r="R319" s="243"/>
      <c r="S319" s="243"/>
      <c r="T319" s="244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T319" s="245" t="s">
        <v>173</v>
      </c>
      <c r="AU319" s="245" t="s">
        <v>86</v>
      </c>
      <c r="AV319" s="13" t="s">
        <v>86</v>
      </c>
      <c r="AW319" s="13" t="s">
        <v>32</v>
      </c>
      <c r="AX319" s="13" t="s">
        <v>84</v>
      </c>
      <c r="AY319" s="245" t="s">
        <v>154</v>
      </c>
    </row>
    <row r="320" s="13" customFormat="1">
      <c r="A320" s="13"/>
      <c r="B320" s="234"/>
      <c r="C320" s="235"/>
      <c r="D320" s="236" t="s">
        <v>173</v>
      </c>
      <c r="E320" s="235"/>
      <c r="F320" s="238" t="s">
        <v>500</v>
      </c>
      <c r="G320" s="235"/>
      <c r="H320" s="239">
        <v>2.9660000000000002</v>
      </c>
      <c r="I320" s="240"/>
      <c r="J320" s="235"/>
      <c r="K320" s="235"/>
      <c r="L320" s="241"/>
      <c r="M320" s="242"/>
      <c r="N320" s="243"/>
      <c r="O320" s="243"/>
      <c r="P320" s="243"/>
      <c r="Q320" s="243"/>
      <c r="R320" s="243"/>
      <c r="S320" s="243"/>
      <c r="T320" s="244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T320" s="245" t="s">
        <v>173</v>
      </c>
      <c r="AU320" s="245" t="s">
        <v>86</v>
      </c>
      <c r="AV320" s="13" t="s">
        <v>86</v>
      </c>
      <c r="AW320" s="13" t="s">
        <v>4</v>
      </c>
      <c r="AX320" s="13" t="s">
        <v>84</v>
      </c>
      <c r="AY320" s="245" t="s">
        <v>154</v>
      </c>
    </row>
    <row r="321" s="12" customFormat="1" ht="22.8" customHeight="1">
      <c r="A321" s="12"/>
      <c r="B321" s="204"/>
      <c r="C321" s="205"/>
      <c r="D321" s="206" t="s">
        <v>75</v>
      </c>
      <c r="E321" s="218" t="s">
        <v>191</v>
      </c>
      <c r="F321" s="218" t="s">
        <v>501</v>
      </c>
      <c r="G321" s="205"/>
      <c r="H321" s="205"/>
      <c r="I321" s="208"/>
      <c r="J321" s="219">
        <f>BK321</f>
        <v>0</v>
      </c>
      <c r="K321" s="205"/>
      <c r="L321" s="210"/>
      <c r="M321" s="211"/>
      <c r="N321" s="212"/>
      <c r="O321" s="212"/>
      <c r="P321" s="213">
        <f>SUM(P322:P326)</f>
        <v>0</v>
      </c>
      <c r="Q321" s="212"/>
      <c r="R321" s="213">
        <f>SUM(R322:R326)</f>
        <v>0</v>
      </c>
      <c r="S321" s="212"/>
      <c r="T321" s="214">
        <f>SUM(T322:T326)</f>
        <v>0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R321" s="215" t="s">
        <v>84</v>
      </c>
      <c r="AT321" s="216" t="s">
        <v>75</v>
      </c>
      <c r="AU321" s="216" t="s">
        <v>84</v>
      </c>
      <c r="AY321" s="215" t="s">
        <v>154</v>
      </c>
      <c r="BK321" s="217">
        <f>SUM(BK322:BK326)</f>
        <v>0</v>
      </c>
    </row>
    <row r="322" s="2" customFormat="1" ht="24.15" customHeight="1">
      <c r="A322" s="38"/>
      <c r="B322" s="39"/>
      <c r="C322" s="220" t="s">
        <v>502</v>
      </c>
      <c r="D322" s="220" t="s">
        <v>156</v>
      </c>
      <c r="E322" s="221" t="s">
        <v>503</v>
      </c>
      <c r="F322" s="222" t="s">
        <v>504</v>
      </c>
      <c r="G322" s="223" t="s">
        <v>188</v>
      </c>
      <c r="H322" s="224">
        <v>8.3399999999999999</v>
      </c>
      <c r="I322" s="225"/>
      <c r="J322" s="226">
        <f>ROUND(I322*H322,2)</f>
        <v>0</v>
      </c>
      <c r="K322" s="227"/>
      <c r="L322" s="44"/>
      <c r="M322" s="228" t="s">
        <v>1</v>
      </c>
      <c r="N322" s="229" t="s">
        <v>41</v>
      </c>
      <c r="O322" s="91"/>
      <c r="P322" s="230">
        <f>O322*H322</f>
        <v>0</v>
      </c>
      <c r="Q322" s="230">
        <v>0</v>
      </c>
      <c r="R322" s="230">
        <f>Q322*H322</f>
        <v>0</v>
      </c>
      <c r="S322" s="230">
        <v>0</v>
      </c>
      <c r="T322" s="231">
        <f>S322*H322</f>
        <v>0</v>
      </c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R322" s="232" t="s">
        <v>160</v>
      </c>
      <c r="AT322" s="232" t="s">
        <v>156</v>
      </c>
      <c r="AU322" s="232" t="s">
        <v>86</v>
      </c>
      <c r="AY322" s="17" t="s">
        <v>154</v>
      </c>
      <c r="BE322" s="233">
        <f>IF(N322="základní",J322,0)</f>
        <v>0</v>
      </c>
      <c r="BF322" s="233">
        <f>IF(N322="snížená",J322,0)</f>
        <v>0</v>
      </c>
      <c r="BG322" s="233">
        <f>IF(N322="zákl. přenesená",J322,0)</f>
        <v>0</v>
      </c>
      <c r="BH322" s="233">
        <f>IF(N322="sníž. přenesená",J322,0)</f>
        <v>0</v>
      </c>
      <c r="BI322" s="233">
        <f>IF(N322="nulová",J322,0)</f>
        <v>0</v>
      </c>
      <c r="BJ322" s="17" t="s">
        <v>84</v>
      </c>
      <c r="BK322" s="233">
        <f>ROUND(I322*H322,2)</f>
        <v>0</v>
      </c>
      <c r="BL322" s="17" t="s">
        <v>160</v>
      </c>
      <c r="BM322" s="232" t="s">
        <v>505</v>
      </c>
    </row>
    <row r="323" s="13" customFormat="1">
      <c r="A323" s="13"/>
      <c r="B323" s="234"/>
      <c r="C323" s="235"/>
      <c r="D323" s="236" t="s">
        <v>173</v>
      </c>
      <c r="E323" s="237" t="s">
        <v>1</v>
      </c>
      <c r="F323" s="238" t="s">
        <v>506</v>
      </c>
      <c r="G323" s="235"/>
      <c r="H323" s="239">
        <v>3.391</v>
      </c>
      <c r="I323" s="240"/>
      <c r="J323" s="235"/>
      <c r="K323" s="235"/>
      <c r="L323" s="241"/>
      <c r="M323" s="242"/>
      <c r="N323" s="243"/>
      <c r="O323" s="243"/>
      <c r="P323" s="243"/>
      <c r="Q323" s="243"/>
      <c r="R323" s="243"/>
      <c r="S323" s="243"/>
      <c r="T323" s="244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T323" s="245" t="s">
        <v>173</v>
      </c>
      <c r="AU323" s="245" t="s">
        <v>86</v>
      </c>
      <c r="AV323" s="13" t="s">
        <v>86</v>
      </c>
      <c r="AW323" s="13" t="s">
        <v>32</v>
      </c>
      <c r="AX323" s="13" t="s">
        <v>76</v>
      </c>
      <c r="AY323" s="245" t="s">
        <v>154</v>
      </c>
    </row>
    <row r="324" s="13" customFormat="1">
      <c r="A324" s="13"/>
      <c r="B324" s="234"/>
      <c r="C324" s="235"/>
      <c r="D324" s="236" t="s">
        <v>173</v>
      </c>
      <c r="E324" s="237" t="s">
        <v>1</v>
      </c>
      <c r="F324" s="238" t="s">
        <v>507</v>
      </c>
      <c r="G324" s="235"/>
      <c r="H324" s="239">
        <v>2.512</v>
      </c>
      <c r="I324" s="240"/>
      <c r="J324" s="235"/>
      <c r="K324" s="235"/>
      <c r="L324" s="241"/>
      <c r="M324" s="242"/>
      <c r="N324" s="243"/>
      <c r="O324" s="243"/>
      <c r="P324" s="243"/>
      <c r="Q324" s="243"/>
      <c r="R324" s="243"/>
      <c r="S324" s="243"/>
      <c r="T324" s="244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T324" s="245" t="s">
        <v>173</v>
      </c>
      <c r="AU324" s="245" t="s">
        <v>86</v>
      </c>
      <c r="AV324" s="13" t="s">
        <v>86</v>
      </c>
      <c r="AW324" s="13" t="s">
        <v>32</v>
      </c>
      <c r="AX324" s="13" t="s">
        <v>76</v>
      </c>
      <c r="AY324" s="245" t="s">
        <v>154</v>
      </c>
    </row>
    <row r="325" s="13" customFormat="1">
      <c r="A325" s="13"/>
      <c r="B325" s="234"/>
      <c r="C325" s="235"/>
      <c r="D325" s="236" t="s">
        <v>173</v>
      </c>
      <c r="E325" s="237" t="s">
        <v>1</v>
      </c>
      <c r="F325" s="238" t="s">
        <v>508</v>
      </c>
      <c r="G325" s="235"/>
      <c r="H325" s="239">
        <v>2.4369999999999998</v>
      </c>
      <c r="I325" s="240"/>
      <c r="J325" s="235"/>
      <c r="K325" s="235"/>
      <c r="L325" s="241"/>
      <c r="M325" s="242"/>
      <c r="N325" s="243"/>
      <c r="O325" s="243"/>
      <c r="P325" s="243"/>
      <c r="Q325" s="243"/>
      <c r="R325" s="243"/>
      <c r="S325" s="243"/>
      <c r="T325" s="244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T325" s="245" t="s">
        <v>173</v>
      </c>
      <c r="AU325" s="245" t="s">
        <v>86</v>
      </c>
      <c r="AV325" s="13" t="s">
        <v>86</v>
      </c>
      <c r="AW325" s="13" t="s">
        <v>32</v>
      </c>
      <c r="AX325" s="13" t="s">
        <v>76</v>
      </c>
      <c r="AY325" s="245" t="s">
        <v>154</v>
      </c>
    </row>
    <row r="326" s="14" customFormat="1">
      <c r="A326" s="14"/>
      <c r="B326" s="246"/>
      <c r="C326" s="247"/>
      <c r="D326" s="236" t="s">
        <v>173</v>
      </c>
      <c r="E326" s="248" t="s">
        <v>1</v>
      </c>
      <c r="F326" s="249" t="s">
        <v>213</v>
      </c>
      <c r="G326" s="247"/>
      <c r="H326" s="250">
        <v>8.3399999999999999</v>
      </c>
      <c r="I326" s="251"/>
      <c r="J326" s="247"/>
      <c r="K326" s="247"/>
      <c r="L326" s="252"/>
      <c r="M326" s="253"/>
      <c r="N326" s="254"/>
      <c r="O326" s="254"/>
      <c r="P326" s="254"/>
      <c r="Q326" s="254"/>
      <c r="R326" s="254"/>
      <c r="S326" s="254"/>
      <c r="T326" s="255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T326" s="256" t="s">
        <v>173</v>
      </c>
      <c r="AU326" s="256" t="s">
        <v>86</v>
      </c>
      <c r="AV326" s="14" t="s">
        <v>160</v>
      </c>
      <c r="AW326" s="14" t="s">
        <v>32</v>
      </c>
      <c r="AX326" s="14" t="s">
        <v>84</v>
      </c>
      <c r="AY326" s="256" t="s">
        <v>154</v>
      </c>
    </row>
    <row r="327" s="12" customFormat="1" ht="22.8" customHeight="1">
      <c r="A327" s="12"/>
      <c r="B327" s="204"/>
      <c r="C327" s="205"/>
      <c r="D327" s="206" t="s">
        <v>75</v>
      </c>
      <c r="E327" s="218" t="s">
        <v>103</v>
      </c>
      <c r="F327" s="218" t="s">
        <v>509</v>
      </c>
      <c r="G327" s="205"/>
      <c r="H327" s="205"/>
      <c r="I327" s="208"/>
      <c r="J327" s="219">
        <f>BK327</f>
        <v>0</v>
      </c>
      <c r="K327" s="205"/>
      <c r="L327" s="210"/>
      <c r="M327" s="211"/>
      <c r="N327" s="212"/>
      <c r="O327" s="212"/>
      <c r="P327" s="213">
        <f>SUM(P328:P363)</f>
        <v>0</v>
      </c>
      <c r="Q327" s="212"/>
      <c r="R327" s="213">
        <f>SUM(R328:R363)</f>
        <v>521.47752320000006</v>
      </c>
      <c r="S327" s="212"/>
      <c r="T327" s="214">
        <f>SUM(T328:T363)</f>
        <v>0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R327" s="215" t="s">
        <v>84</v>
      </c>
      <c r="AT327" s="216" t="s">
        <v>75</v>
      </c>
      <c r="AU327" s="216" t="s">
        <v>84</v>
      </c>
      <c r="AY327" s="215" t="s">
        <v>154</v>
      </c>
      <c r="BK327" s="217">
        <f>SUM(BK328:BK363)</f>
        <v>0</v>
      </c>
    </row>
    <row r="328" s="2" customFormat="1" ht="24.15" customHeight="1">
      <c r="A328" s="38"/>
      <c r="B328" s="39"/>
      <c r="C328" s="220" t="s">
        <v>510</v>
      </c>
      <c r="D328" s="220" t="s">
        <v>156</v>
      </c>
      <c r="E328" s="221" t="s">
        <v>511</v>
      </c>
      <c r="F328" s="222" t="s">
        <v>512</v>
      </c>
      <c r="G328" s="223" t="s">
        <v>159</v>
      </c>
      <c r="H328" s="224">
        <v>7</v>
      </c>
      <c r="I328" s="225"/>
      <c r="J328" s="226">
        <f>ROUND(I328*H328,2)</f>
        <v>0</v>
      </c>
      <c r="K328" s="227"/>
      <c r="L328" s="44"/>
      <c r="M328" s="228" t="s">
        <v>1</v>
      </c>
      <c r="N328" s="229" t="s">
        <v>41</v>
      </c>
      <c r="O328" s="91"/>
      <c r="P328" s="230">
        <f>O328*H328</f>
        <v>0</v>
      </c>
      <c r="Q328" s="230">
        <v>0.00069999999999999999</v>
      </c>
      <c r="R328" s="230">
        <f>Q328*H328</f>
        <v>0.0048999999999999998</v>
      </c>
      <c r="S328" s="230">
        <v>0</v>
      </c>
      <c r="T328" s="231">
        <f>S328*H328</f>
        <v>0</v>
      </c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R328" s="232" t="s">
        <v>160</v>
      </c>
      <c r="AT328" s="232" t="s">
        <v>156</v>
      </c>
      <c r="AU328" s="232" t="s">
        <v>86</v>
      </c>
      <c r="AY328" s="17" t="s">
        <v>154</v>
      </c>
      <c r="BE328" s="233">
        <f>IF(N328="základní",J328,0)</f>
        <v>0</v>
      </c>
      <c r="BF328" s="233">
        <f>IF(N328="snížená",J328,0)</f>
        <v>0</v>
      </c>
      <c r="BG328" s="233">
        <f>IF(N328="zákl. přenesená",J328,0)</f>
        <v>0</v>
      </c>
      <c r="BH328" s="233">
        <f>IF(N328="sníž. přenesená",J328,0)</f>
        <v>0</v>
      </c>
      <c r="BI328" s="233">
        <f>IF(N328="nulová",J328,0)</f>
        <v>0</v>
      </c>
      <c r="BJ328" s="17" t="s">
        <v>84</v>
      </c>
      <c r="BK328" s="233">
        <f>ROUND(I328*H328,2)</f>
        <v>0</v>
      </c>
      <c r="BL328" s="17" t="s">
        <v>160</v>
      </c>
      <c r="BM328" s="232" t="s">
        <v>513</v>
      </c>
    </row>
    <row r="329" s="2" customFormat="1" ht="24.15" customHeight="1">
      <c r="A329" s="38"/>
      <c r="B329" s="39"/>
      <c r="C329" s="257" t="s">
        <v>514</v>
      </c>
      <c r="D329" s="257" t="s">
        <v>292</v>
      </c>
      <c r="E329" s="258" t="s">
        <v>515</v>
      </c>
      <c r="F329" s="259" t="s">
        <v>516</v>
      </c>
      <c r="G329" s="260" t="s">
        <v>159</v>
      </c>
      <c r="H329" s="261">
        <v>4</v>
      </c>
      <c r="I329" s="262"/>
      <c r="J329" s="263">
        <f>ROUND(I329*H329,2)</f>
        <v>0</v>
      </c>
      <c r="K329" s="264"/>
      <c r="L329" s="265"/>
      <c r="M329" s="266" t="s">
        <v>1</v>
      </c>
      <c r="N329" s="267" t="s">
        <v>41</v>
      </c>
      <c r="O329" s="91"/>
      <c r="P329" s="230">
        <f>O329*H329</f>
        <v>0</v>
      </c>
      <c r="Q329" s="230">
        <v>0.0012999999999999999</v>
      </c>
      <c r="R329" s="230">
        <f>Q329*H329</f>
        <v>0.0051999999999999998</v>
      </c>
      <c r="S329" s="230">
        <v>0</v>
      </c>
      <c r="T329" s="231">
        <f>S329*H329</f>
        <v>0</v>
      </c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R329" s="232" t="s">
        <v>191</v>
      </c>
      <c r="AT329" s="232" t="s">
        <v>292</v>
      </c>
      <c r="AU329" s="232" t="s">
        <v>86</v>
      </c>
      <c r="AY329" s="17" t="s">
        <v>154</v>
      </c>
      <c r="BE329" s="233">
        <f>IF(N329="základní",J329,0)</f>
        <v>0</v>
      </c>
      <c r="BF329" s="233">
        <f>IF(N329="snížená",J329,0)</f>
        <v>0</v>
      </c>
      <c r="BG329" s="233">
        <f>IF(N329="zákl. přenesená",J329,0)</f>
        <v>0</v>
      </c>
      <c r="BH329" s="233">
        <f>IF(N329="sníž. přenesená",J329,0)</f>
        <v>0</v>
      </c>
      <c r="BI329" s="233">
        <f>IF(N329="nulová",J329,0)</f>
        <v>0</v>
      </c>
      <c r="BJ329" s="17" t="s">
        <v>84</v>
      </c>
      <c r="BK329" s="233">
        <f>ROUND(I329*H329,2)</f>
        <v>0</v>
      </c>
      <c r="BL329" s="17" t="s">
        <v>160</v>
      </c>
      <c r="BM329" s="232" t="s">
        <v>517</v>
      </c>
    </row>
    <row r="330" s="13" customFormat="1">
      <c r="A330" s="13"/>
      <c r="B330" s="234"/>
      <c r="C330" s="235"/>
      <c r="D330" s="236" t="s">
        <v>173</v>
      </c>
      <c r="E330" s="237" t="s">
        <v>1</v>
      </c>
      <c r="F330" s="238" t="s">
        <v>518</v>
      </c>
      <c r="G330" s="235"/>
      <c r="H330" s="239">
        <v>2</v>
      </c>
      <c r="I330" s="240"/>
      <c r="J330" s="235"/>
      <c r="K330" s="235"/>
      <c r="L330" s="241"/>
      <c r="M330" s="242"/>
      <c r="N330" s="243"/>
      <c r="O330" s="243"/>
      <c r="P330" s="243"/>
      <c r="Q330" s="243"/>
      <c r="R330" s="243"/>
      <c r="S330" s="243"/>
      <c r="T330" s="244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T330" s="245" t="s">
        <v>173</v>
      </c>
      <c r="AU330" s="245" t="s">
        <v>86</v>
      </c>
      <c r="AV330" s="13" t="s">
        <v>86</v>
      </c>
      <c r="AW330" s="13" t="s">
        <v>32</v>
      </c>
      <c r="AX330" s="13" t="s">
        <v>76</v>
      </c>
      <c r="AY330" s="245" t="s">
        <v>154</v>
      </c>
    </row>
    <row r="331" s="13" customFormat="1">
      <c r="A331" s="13"/>
      <c r="B331" s="234"/>
      <c r="C331" s="235"/>
      <c r="D331" s="236" t="s">
        <v>173</v>
      </c>
      <c r="E331" s="237" t="s">
        <v>1</v>
      </c>
      <c r="F331" s="238" t="s">
        <v>519</v>
      </c>
      <c r="G331" s="235"/>
      <c r="H331" s="239">
        <v>2</v>
      </c>
      <c r="I331" s="240"/>
      <c r="J331" s="235"/>
      <c r="K331" s="235"/>
      <c r="L331" s="241"/>
      <c r="M331" s="242"/>
      <c r="N331" s="243"/>
      <c r="O331" s="243"/>
      <c r="P331" s="243"/>
      <c r="Q331" s="243"/>
      <c r="R331" s="243"/>
      <c r="S331" s="243"/>
      <c r="T331" s="244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T331" s="245" t="s">
        <v>173</v>
      </c>
      <c r="AU331" s="245" t="s">
        <v>86</v>
      </c>
      <c r="AV331" s="13" t="s">
        <v>86</v>
      </c>
      <c r="AW331" s="13" t="s">
        <v>32</v>
      </c>
      <c r="AX331" s="13" t="s">
        <v>76</v>
      </c>
      <c r="AY331" s="245" t="s">
        <v>154</v>
      </c>
    </row>
    <row r="332" s="14" customFormat="1">
      <c r="A332" s="14"/>
      <c r="B332" s="246"/>
      <c r="C332" s="247"/>
      <c r="D332" s="236" t="s">
        <v>173</v>
      </c>
      <c r="E332" s="248" t="s">
        <v>1</v>
      </c>
      <c r="F332" s="249" t="s">
        <v>213</v>
      </c>
      <c r="G332" s="247"/>
      <c r="H332" s="250">
        <v>4</v>
      </c>
      <c r="I332" s="251"/>
      <c r="J332" s="247"/>
      <c r="K332" s="247"/>
      <c r="L332" s="252"/>
      <c r="M332" s="253"/>
      <c r="N332" s="254"/>
      <c r="O332" s="254"/>
      <c r="P332" s="254"/>
      <c r="Q332" s="254"/>
      <c r="R332" s="254"/>
      <c r="S332" s="254"/>
      <c r="T332" s="255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T332" s="256" t="s">
        <v>173</v>
      </c>
      <c r="AU332" s="256" t="s">
        <v>86</v>
      </c>
      <c r="AV332" s="14" t="s">
        <v>160</v>
      </c>
      <c r="AW332" s="14" t="s">
        <v>32</v>
      </c>
      <c r="AX332" s="14" t="s">
        <v>84</v>
      </c>
      <c r="AY332" s="256" t="s">
        <v>154</v>
      </c>
    </row>
    <row r="333" s="2" customFormat="1" ht="16.5" customHeight="1">
      <c r="A333" s="38"/>
      <c r="B333" s="39"/>
      <c r="C333" s="257" t="s">
        <v>520</v>
      </c>
      <c r="D333" s="257" t="s">
        <v>292</v>
      </c>
      <c r="E333" s="258" t="s">
        <v>521</v>
      </c>
      <c r="F333" s="259" t="s">
        <v>522</v>
      </c>
      <c r="G333" s="260" t="s">
        <v>159</v>
      </c>
      <c r="H333" s="261">
        <v>1</v>
      </c>
      <c r="I333" s="262"/>
      <c r="J333" s="263">
        <f>ROUND(I333*H333,2)</f>
        <v>0</v>
      </c>
      <c r="K333" s="264"/>
      <c r="L333" s="265"/>
      <c r="M333" s="266" t="s">
        <v>1</v>
      </c>
      <c r="N333" s="267" t="s">
        <v>41</v>
      </c>
      <c r="O333" s="91"/>
      <c r="P333" s="230">
        <f>O333*H333</f>
        <v>0</v>
      </c>
      <c r="Q333" s="230">
        <v>0.0040000000000000001</v>
      </c>
      <c r="R333" s="230">
        <f>Q333*H333</f>
        <v>0.0040000000000000001</v>
      </c>
      <c r="S333" s="230">
        <v>0</v>
      </c>
      <c r="T333" s="231">
        <f>S333*H333</f>
        <v>0</v>
      </c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R333" s="232" t="s">
        <v>191</v>
      </c>
      <c r="AT333" s="232" t="s">
        <v>292</v>
      </c>
      <c r="AU333" s="232" t="s">
        <v>86</v>
      </c>
      <c r="AY333" s="17" t="s">
        <v>154</v>
      </c>
      <c r="BE333" s="233">
        <f>IF(N333="základní",J333,0)</f>
        <v>0</v>
      </c>
      <c r="BF333" s="233">
        <f>IF(N333="snížená",J333,0)</f>
        <v>0</v>
      </c>
      <c r="BG333" s="233">
        <f>IF(N333="zákl. přenesená",J333,0)</f>
        <v>0</v>
      </c>
      <c r="BH333" s="233">
        <f>IF(N333="sníž. přenesená",J333,0)</f>
        <v>0</v>
      </c>
      <c r="BI333" s="233">
        <f>IF(N333="nulová",J333,0)</f>
        <v>0</v>
      </c>
      <c r="BJ333" s="17" t="s">
        <v>84</v>
      </c>
      <c r="BK333" s="233">
        <f>ROUND(I333*H333,2)</f>
        <v>0</v>
      </c>
      <c r="BL333" s="17" t="s">
        <v>160</v>
      </c>
      <c r="BM333" s="232" t="s">
        <v>523</v>
      </c>
    </row>
    <row r="334" s="13" customFormat="1">
      <c r="A334" s="13"/>
      <c r="B334" s="234"/>
      <c r="C334" s="235"/>
      <c r="D334" s="236" t="s">
        <v>173</v>
      </c>
      <c r="E334" s="237" t="s">
        <v>1</v>
      </c>
      <c r="F334" s="238" t="s">
        <v>524</v>
      </c>
      <c r="G334" s="235"/>
      <c r="H334" s="239">
        <v>1</v>
      </c>
      <c r="I334" s="240"/>
      <c r="J334" s="235"/>
      <c r="K334" s="235"/>
      <c r="L334" s="241"/>
      <c r="M334" s="242"/>
      <c r="N334" s="243"/>
      <c r="O334" s="243"/>
      <c r="P334" s="243"/>
      <c r="Q334" s="243"/>
      <c r="R334" s="243"/>
      <c r="S334" s="243"/>
      <c r="T334" s="244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T334" s="245" t="s">
        <v>173</v>
      </c>
      <c r="AU334" s="245" t="s">
        <v>86</v>
      </c>
      <c r="AV334" s="13" t="s">
        <v>86</v>
      </c>
      <c r="AW334" s="13" t="s">
        <v>32</v>
      </c>
      <c r="AX334" s="13" t="s">
        <v>84</v>
      </c>
      <c r="AY334" s="245" t="s">
        <v>154</v>
      </c>
    </row>
    <row r="335" s="2" customFormat="1" ht="16.5" customHeight="1">
      <c r="A335" s="38"/>
      <c r="B335" s="39"/>
      <c r="C335" s="257" t="s">
        <v>525</v>
      </c>
      <c r="D335" s="257" t="s">
        <v>292</v>
      </c>
      <c r="E335" s="258" t="s">
        <v>526</v>
      </c>
      <c r="F335" s="259" t="s">
        <v>527</v>
      </c>
      <c r="G335" s="260" t="s">
        <v>159</v>
      </c>
      <c r="H335" s="261">
        <v>2</v>
      </c>
      <c r="I335" s="262"/>
      <c r="J335" s="263">
        <f>ROUND(I335*H335,2)</f>
        <v>0</v>
      </c>
      <c r="K335" s="264"/>
      <c r="L335" s="265"/>
      <c r="M335" s="266" t="s">
        <v>1</v>
      </c>
      <c r="N335" s="267" t="s">
        <v>41</v>
      </c>
      <c r="O335" s="91"/>
      <c r="P335" s="230">
        <f>O335*H335</f>
        <v>0</v>
      </c>
      <c r="Q335" s="230">
        <v>0.0016999999999999999</v>
      </c>
      <c r="R335" s="230">
        <f>Q335*H335</f>
        <v>0.0033999999999999998</v>
      </c>
      <c r="S335" s="230">
        <v>0</v>
      </c>
      <c r="T335" s="231">
        <f>S335*H335</f>
        <v>0</v>
      </c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R335" s="232" t="s">
        <v>191</v>
      </c>
      <c r="AT335" s="232" t="s">
        <v>292</v>
      </c>
      <c r="AU335" s="232" t="s">
        <v>86</v>
      </c>
      <c r="AY335" s="17" t="s">
        <v>154</v>
      </c>
      <c r="BE335" s="233">
        <f>IF(N335="základní",J335,0)</f>
        <v>0</v>
      </c>
      <c r="BF335" s="233">
        <f>IF(N335="snížená",J335,0)</f>
        <v>0</v>
      </c>
      <c r="BG335" s="233">
        <f>IF(N335="zákl. přenesená",J335,0)</f>
        <v>0</v>
      </c>
      <c r="BH335" s="233">
        <f>IF(N335="sníž. přenesená",J335,0)</f>
        <v>0</v>
      </c>
      <c r="BI335" s="233">
        <f>IF(N335="nulová",J335,0)</f>
        <v>0</v>
      </c>
      <c r="BJ335" s="17" t="s">
        <v>84</v>
      </c>
      <c r="BK335" s="233">
        <f>ROUND(I335*H335,2)</f>
        <v>0</v>
      </c>
      <c r="BL335" s="17" t="s">
        <v>160</v>
      </c>
      <c r="BM335" s="232" t="s">
        <v>528</v>
      </c>
    </row>
    <row r="336" s="13" customFormat="1">
      <c r="A336" s="13"/>
      <c r="B336" s="234"/>
      <c r="C336" s="235"/>
      <c r="D336" s="236" t="s">
        <v>173</v>
      </c>
      <c r="E336" s="237" t="s">
        <v>1</v>
      </c>
      <c r="F336" s="238" t="s">
        <v>529</v>
      </c>
      <c r="G336" s="235"/>
      <c r="H336" s="239">
        <v>1</v>
      </c>
      <c r="I336" s="240"/>
      <c r="J336" s="235"/>
      <c r="K336" s="235"/>
      <c r="L336" s="241"/>
      <c r="M336" s="242"/>
      <c r="N336" s="243"/>
      <c r="O336" s="243"/>
      <c r="P336" s="243"/>
      <c r="Q336" s="243"/>
      <c r="R336" s="243"/>
      <c r="S336" s="243"/>
      <c r="T336" s="244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T336" s="245" t="s">
        <v>173</v>
      </c>
      <c r="AU336" s="245" t="s">
        <v>86</v>
      </c>
      <c r="AV336" s="13" t="s">
        <v>86</v>
      </c>
      <c r="AW336" s="13" t="s">
        <v>32</v>
      </c>
      <c r="AX336" s="13" t="s">
        <v>76</v>
      </c>
      <c r="AY336" s="245" t="s">
        <v>154</v>
      </c>
    </row>
    <row r="337" s="13" customFormat="1">
      <c r="A337" s="13"/>
      <c r="B337" s="234"/>
      <c r="C337" s="235"/>
      <c r="D337" s="236" t="s">
        <v>173</v>
      </c>
      <c r="E337" s="237" t="s">
        <v>1</v>
      </c>
      <c r="F337" s="238" t="s">
        <v>530</v>
      </c>
      <c r="G337" s="235"/>
      <c r="H337" s="239">
        <v>1</v>
      </c>
      <c r="I337" s="240"/>
      <c r="J337" s="235"/>
      <c r="K337" s="235"/>
      <c r="L337" s="241"/>
      <c r="M337" s="242"/>
      <c r="N337" s="243"/>
      <c r="O337" s="243"/>
      <c r="P337" s="243"/>
      <c r="Q337" s="243"/>
      <c r="R337" s="243"/>
      <c r="S337" s="243"/>
      <c r="T337" s="244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T337" s="245" t="s">
        <v>173</v>
      </c>
      <c r="AU337" s="245" t="s">
        <v>86</v>
      </c>
      <c r="AV337" s="13" t="s">
        <v>86</v>
      </c>
      <c r="AW337" s="13" t="s">
        <v>32</v>
      </c>
      <c r="AX337" s="13" t="s">
        <v>76</v>
      </c>
      <c r="AY337" s="245" t="s">
        <v>154</v>
      </c>
    </row>
    <row r="338" s="14" customFormat="1">
      <c r="A338" s="14"/>
      <c r="B338" s="246"/>
      <c r="C338" s="247"/>
      <c r="D338" s="236" t="s">
        <v>173</v>
      </c>
      <c r="E338" s="248" t="s">
        <v>1</v>
      </c>
      <c r="F338" s="249" t="s">
        <v>213</v>
      </c>
      <c r="G338" s="247"/>
      <c r="H338" s="250">
        <v>2</v>
      </c>
      <c r="I338" s="251"/>
      <c r="J338" s="247"/>
      <c r="K338" s="247"/>
      <c r="L338" s="252"/>
      <c r="M338" s="253"/>
      <c r="N338" s="254"/>
      <c r="O338" s="254"/>
      <c r="P338" s="254"/>
      <c r="Q338" s="254"/>
      <c r="R338" s="254"/>
      <c r="S338" s="254"/>
      <c r="T338" s="255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T338" s="256" t="s">
        <v>173</v>
      </c>
      <c r="AU338" s="256" t="s">
        <v>86</v>
      </c>
      <c r="AV338" s="14" t="s">
        <v>160</v>
      </c>
      <c r="AW338" s="14" t="s">
        <v>32</v>
      </c>
      <c r="AX338" s="14" t="s">
        <v>84</v>
      </c>
      <c r="AY338" s="256" t="s">
        <v>154</v>
      </c>
    </row>
    <row r="339" s="2" customFormat="1" ht="24.15" customHeight="1">
      <c r="A339" s="38"/>
      <c r="B339" s="39"/>
      <c r="C339" s="220" t="s">
        <v>531</v>
      </c>
      <c r="D339" s="220" t="s">
        <v>156</v>
      </c>
      <c r="E339" s="221" t="s">
        <v>532</v>
      </c>
      <c r="F339" s="222" t="s">
        <v>533</v>
      </c>
      <c r="G339" s="223" t="s">
        <v>159</v>
      </c>
      <c r="H339" s="224">
        <v>5</v>
      </c>
      <c r="I339" s="225"/>
      <c r="J339" s="226">
        <f>ROUND(I339*H339,2)</f>
        <v>0</v>
      </c>
      <c r="K339" s="227"/>
      <c r="L339" s="44"/>
      <c r="M339" s="228" t="s">
        <v>1</v>
      </c>
      <c r="N339" s="229" t="s">
        <v>41</v>
      </c>
      <c r="O339" s="91"/>
      <c r="P339" s="230">
        <f>O339*H339</f>
        <v>0</v>
      </c>
      <c r="Q339" s="230">
        <v>0.10940999999999999</v>
      </c>
      <c r="R339" s="230">
        <f>Q339*H339</f>
        <v>0.54704999999999993</v>
      </c>
      <c r="S339" s="230">
        <v>0</v>
      </c>
      <c r="T339" s="231">
        <f>S339*H339</f>
        <v>0</v>
      </c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R339" s="232" t="s">
        <v>160</v>
      </c>
      <c r="AT339" s="232" t="s">
        <v>156</v>
      </c>
      <c r="AU339" s="232" t="s">
        <v>86</v>
      </c>
      <c r="AY339" s="17" t="s">
        <v>154</v>
      </c>
      <c r="BE339" s="233">
        <f>IF(N339="základní",J339,0)</f>
        <v>0</v>
      </c>
      <c r="BF339" s="233">
        <f>IF(N339="snížená",J339,0)</f>
        <v>0</v>
      </c>
      <c r="BG339" s="233">
        <f>IF(N339="zákl. přenesená",J339,0)</f>
        <v>0</v>
      </c>
      <c r="BH339" s="233">
        <f>IF(N339="sníž. přenesená",J339,0)</f>
        <v>0</v>
      </c>
      <c r="BI339" s="233">
        <f>IF(N339="nulová",J339,0)</f>
        <v>0</v>
      </c>
      <c r="BJ339" s="17" t="s">
        <v>84</v>
      </c>
      <c r="BK339" s="233">
        <f>ROUND(I339*H339,2)</f>
        <v>0</v>
      </c>
      <c r="BL339" s="17" t="s">
        <v>160</v>
      </c>
      <c r="BM339" s="232" t="s">
        <v>534</v>
      </c>
    </row>
    <row r="340" s="2" customFormat="1" ht="21.75" customHeight="1">
      <c r="A340" s="38"/>
      <c r="B340" s="39"/>
      <c r="C340" s="257" t="s">
        <v>535</v>
      </c>
      <c r="D340" s="257" t="s">
        <v>292</v>
      </c>
      <c r="E340" s="258" t="s">
        <v>536</v>
      </c>
      <c r="F340" s="259" t="s">
        <v>537</v>
      </c>
      <c r="G340" s="260" t="s">
        <v>159</v>
      </c>
      <c r="H340" s="261">
        <v>5</v>
      </c>
      <c r="I340" s="262"/>
      <c r="J340" s="263">
        <f>ROUND(I340*H340,2)</f>
        <v>0</v>
      </c>
      <c r="K340" s="264"/>
      <c r="L340" s="265"/>
      <c r="M340" s="266" t="s">
        <v>1</v>
      </c>
      <c r="N340" s="267" t="s">
        <v>41</v>
      </c>
      <c r="O340" s="91"/>
      <c r="P340" s="230">
        <f>O340*H340</f>
        <v>0</v>
      </c>
      <c r="Q340" s="230">
        <v>0.0061000000000000004</v>
      </c>
      <c r="R340" s="230">
        <f>Q340*H340</f>
        <v>0.030500000000000003</v>
      </c>
      <c r="S340" s="230">
        <v>0</v>
      </c>
      <c r="T340" s="231">
        <f>S340*H340</f>
        <v>0</v>
      </c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R340" s="232" t="s">
        <v>191</v>
      </c>
      <c r="AT340" s="232" t="s">
        <v>292</v>
      </c>
      <c r="AU340" s="232" t="s">
        <v>86</v>
      </c>
      <c r="AY340" s="17" t="s">
        <v>154</v>
      </c>
      <c r="BE340" s="233">
        <f>IF(N340="základní",J340,0)</f>
        <v>0</v>
      </c>
      <c r="BF340" s="233">
        <f>IF(N340="snížená",J340,0)</f>
        <v>0</v>
      </c>
      <c r="BG340" s="233">
        <f>IF(N340="zákl. přenesená",J340,0)</f>
        <v>0</v>
      </c>
      <c r="BH340" s="233">
        <f>IF(N340="sníž. přenesená",J340,0)</f>
        <v>0</v>
      </c>
      <c r="BI340" s="233">
        <f>IF(N340="nulová",J340,0)</f>
        <v>0</v>
      </c>
      <c r="BJ340" s="17" t="s">
        <v>84</v>
      </c>
      <c r="BK340" s="233">
        <f>ROUND(I340*H340,2)</f>
        <v>0</v>
      </c>
      <c r="BL340" s="17" t="s">
        <v>160</v>
      </c>
      <c r="BM340" s="232" t="s">
        <v>538</v>
      </c>
    </row>
    <row r="341" s="2" customFormat="1" ht="16.5" customHeight="1">
      <c r="A341" s="38"/>
      <c r="B341" s="39"/>
      <c r="C341" s="257" t="s">
        <v>539</v>
      </c>
      <c r="D341" s="257" t="s">
        <v>292</v>
      </c>
      <c r="E341" s="258" t="s">
        <v>540</v>
      </c>
      <c r="F341" s="259" t="s">
        <v>541</v>
      </c>
      <c r="G341" s="260" t="s">
        <v>159</v>
      </c>
      <c r="H341" s="261">
        <v>5</v>
      </c>
      <c r="I341" s="262"/>
      <c r="J341" s="263">
        <f>ROUND(I341*H341,2)</f>
        <v>0</v>
      </c>
      <c r="K341" s="264"/>
      <c r="L341" s="265"/>
      <c r="M341" s="266" t="s">
        <v>1</v>
      </c>
      <c r="N341" s="267" t="s">
        <v>41</v>
      </c>
      <c r="O341" s="91"/>
      <c r="P341" s="230">
        <f>O341*H341</f>
        <v>0</v>
      </c>
      <c r="Q341" s="230">
        <v>0.00010000000000000001</v>
      </c>
      <c r="R341" s="230">
        <f>Q341*H341</f>
        <v>0.00050000000000000001</v>
      </c>
      <c r="S341" s="230">
        <v>0</v>
      </c>
      <c r="T341" s="231">
        <f>S341*H341</f>
        <v>0</v>
      </c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R341" s="232" t="s">
        <v>191</v>
      </c>
      <c r="AT341" s="232" t="s">
        <v>292</v>
      </c>
      <c r="AU341" s="232" t="s">
        <v>86</v>
      </c>
      <c r="AY341" s="17" t="s">
        <v>154</v>
      </c>
      <c r="BE341" s="233">
        <f>IF(N341="základní",J341,0)</f>
        <v>0</v>
      </c>
      <c r="BF341" s="233">
        <f>IF(N341="snížená",J341,0)</f>
        <v>0</v>
      </c>
      <c r="BG341" s="233">
        <f>IF(N341="zákl. přenesená",J341,0)</f>
        <v>0</v>
      </c>
      <c r="BH341" s="233">
        <f>IF(N341="sníž. přenesená",J341,0)</f>
        <v>0</v>
      </c>
      <c r="BI341" s="233">
        <f>IF(N341="nulová",J341,0)</f>
        <v>0</v>
      </c>
      <c r="BJ341" s="17" t="s">
        <v>84</v>
      </c>
      <c r="BK341" s="233">
        <f>ROUND(I341*H341,2)</f>
        <v>0</v>
      </c>
      <c r="BL341" s="17" t="s">
        <v>160</v>
      </c>
      <c r="BM341" s="232" t="s">
        <v>542</v>
      </c>
    </row>
    <row r="342" s="2" customFormat="1" ht="16.5" customHeight="1">
      <c r="A342" s="38"/>
      <c r="B342" s="39"/>
      <c r="C342" s="257" t="s">
        <v>543</v>
      </c>
      <c r="D342" s="257" t="s">
        <v>292</v>
      </c>
      <c r="E342" s="258" t="s">
        <v>544</v>
      </c>
      <c r="F342" s="259" t="s">
        <v>545</v>
      </c>
      <c r="G342" s="260" t="s">
        <v>159</v>
      </c>
      <c r="H342" s="261">
        <v>5</v>
      </c>
      <c r="I342" s="262"/>
      <c r="J342" s="263">
        <f>ROUND(I342*H342,2)</f>
        <v>0</v>
      </c>
      <c r="K342" s="264"/>
      <c r="L342" s="265"/>
      <c r="M342" s="266" t="s">
        <v>1</v>
      </c>
      <c r="N342" s="267" t="s">
        <v>41</v>
      </c>
      <c r="O342" s="91"/>
      <c r="P342" s="230">
        <f>O342*H342</f>
        <v>0</v>
      </c>
      <c r="Q342" s="230">
        <v>0.0030000000000000001</v>
      </c>
      <c r="R342" s="230">
        <f>Q342*H342</f>
        <v>0.014999999999999999</v>
      </c>
      <c r="S342" s="230">
        <v>0</v>
      </c>
      <c r="T342" s="231">
        <f>S342*H342</f>
        <v>0</v>
      </c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R342" s="232" t="s">
        <v>191</v>
      </c>
      <c r="AT342" s="232" t="s">
        <v>292</v>
      </c>
      <c r="AU342" s="232" t="s">
        <v>86</v>
      </c>
      <c r="AY342" s="17" t="s">
        <v>154</v>
      </c>
      <c r="BE342" s="233">
        <f>IF(N342="základní",J342,0)</f>
        <v>0</v>
      </c>
      <c r="BF342" s="233">
        <f>IF(N342="snížená",J342,0)</f>
        <v>0</v>
      </c>
      <c r="BG342" s="233">
        <f>IF(N342="zákl. přenesená",J342,0)</f>
        <v>0</v>
      </c>
      <c r="BH342" s="233">
        <f>IF(N342="sníž. přenesená",J342,0)</f>
        <v>0</v>
      </c>
      <c r="BI342" s="233">
        <f>IF(N342="nulová",J342,0)</f>
        <v>0</v>
      </c>
      <c r="BJ342" s="17" t="s">
        <v>84</v>
      </c>
      <c r="BK342" s="233">
        <f>ROUND(I342*H342,2)</f>
        <v>0</v>
      </c>
      <c r="BL342" s="17" t="s">
        <v>160</v>
      </c>
      <c r="BM342" s="232" t="s">
        <v>546</v>
      </c>
    </row>
    <row r="343" s="2" customFormat="1" ht="33" customHeight="1">
      <c r="A343" s="38"/>
      <c r="B343" s="39"/>
      <c r="C343" s="220" t="s">
        <v>547</v>
      </c>
      <c r="D343" s="220" t="s">
        <v>156</v>
      </c>
      <c r="E343" s="221" t="s">
        <v>548</v>
      </c>
      <c r="F343" s="222" t="s">
        <v>549</v>
      </c>
      <c r="G343" s="223" t="s">
        <v>194</v>
      </c>
      <c r="H343" s="224">
        <v>9</v>
      </c>
      <c r="I343" s="225"/>
      <c r="J343" s="226">
        <f>ROUND(I343*H343,2)</f>
        <v>0</v>
      </c>
      <c r="K343" s="227"/>
      <c r="L343" s="44"/>
      <c r="M343" s="228" t="s">
        <v>1</v>
      </c>
      <c r="N343" s="229" t="s">
        <v>41</v>
      </c>
      <c r="O343" s="91"/>
      <c r="P343" s="230">
        <f>O343*H343</f>
        <v>0</v>
      </c>
      <c r="Q343" s="230">
        <v>0.15540000000000001</v>
      </c>
      <c r="R343" s="230">
        <f>Q343*H343</f>
        <v>1.3986000000000001</v>
      </c>
      <c r="S343" s="230">
        <v>0</v>
      </c>
      <c r="T343" s="231">
        <f>S343*H343</f>
        <v>0</v>
      </c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R343" s="232" t="s">
        <v>160</v>
      </c>
      <c r="AT343" s="232" t="s">
        <v>156</v>
      </c>
      <c r="AU343" s="232" t="s">
        <v>86</v>
      </c>
      <c r="AY343" s="17" t="s">
        <v>154</v>
      </c>
      <c r="BE343" s="233">
        <f>IF(N343="základní",J343,0)</f>
        <v>0</v>
      </c>
      <c r="BF343" s="233">
        <f>IF(N343="snížená",J343,0)</f>
        <v>0</v>
      </c>
      <c r="BG343" s="233">
        <f>IF(N343="zákl. přenesená",J343,0)</f>
        <v>0</v>
      </c>
      <c r="BH343" s="233">
        <f>IF(N343="sníž. přenesená",J343,0)</f>
        <v>0</v>
      </c>
      <c r="BI343" s="233">
        <f>IF(N343="nulová",J343,0)</f>
        <v>0</v>
      </c>
      <c r="BJ343" s="17" t="s">
        <v>84</v>
      </c>
      <c r="BK343" s="233">
        <f>ROUND(I343*H343,2)</f>
        <v>0</v>
      </c>
      <c r="BL343" s="17" t="s">
        <v>160</v>
      </c>
      <c r="BM343" s="232" t="s">
        <v>550</v>
      </c>
    </row>
    <row r="344" s="13" customFormat="1">
      <c r="A344" s="13"/>
      <c r="B344" s="234"/>
      <c r="C344" s="235"/>
      <c r="D344" s="236" t="s">
        <v>173</v>
      </c>
      <c r="E344" s="237" t="s">
        <v>1</v>
      </c>
      <c r="F344" s="238" t="s">
        <v>551</v>
      </c>
      <c r="G344" s="235"/>
      <c r="H344" s="239">
        <v>9</v>
      </c>
      <c r="I344" s="240"/>
      <c r="J344" s="235"/>
      <c r="K344" s="235"/>
      <c r="L344" s="241"/>
      <c r="M344" s="242"/>
      <c r="N344" s="243"/>
      <c r="O344" s="243"/>
      <c r="P344" s="243"/>
      <c r="Q344" s="243"/>
      <c r="R344" s="243"/>
      <c r="S344" s="243"/>
      <c r="T344" s="244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T344" s="245" t="s">
        <v>173</v>
      </c>
      <c r="AU344" s="245" t="s">
        <v>86</v>
      </c>
      <c r="AV344" s="13" t="s">
        <v>86</v>
      </c>
      <c r="AW344" s="13" t="s">
        <v>32</v>
      </c>
      <c r="AX344" s="13" t="s">
        <v>84</v>
      </c>
      <c r="AY344" s="245" t="s">
        <v>154</v>
      </c>
    </row>
    <row r="345" s="2" customFormat="1" ht="16.5" customHeight="1">
      <c r="A345" s="38"/>
      <c r="B345" s="39"/>
      <c r="C345" s="257" t="s">
        <v>552</v>
      </c>
      <c r="D345" s="257" t="s">
        <v>292</v>
      </c>
      <c r="E345" s="258" t="s">
        <v>553</v>
      </c>
      <c r="F345" s="259" t="s">
        <v>554</v>
      </c>
      <c r="G345" s="260" t="s">
        <v>194</v>
      </c>
      <c r="H345" s="261">
        <v>9.1799999999999997</v>
      </c>
      <c r="I345" s="262"/>
      <c r="J345" s="263">
        <f>ROUND(I345*H345,2)</f>
        <v>0</v>
      </c>
      <c r="K345" s="264"/>
      <c r="L345" s="265"/>
      <c r="M345" s="266" t="s">
        <v>1</v>
      </c>
      <c r="N345" s="267" t="s">
        <v>41</v>
      </c>
      <c r="O345" s="91"/>
      <c r="P345" s="230">
        <f>O345*H345</f>
        <v>0</v>
      </c>
      <c r="Q345" s="230">
        <v>0.080000000000000002</v>
      </c>
      <c r="R345" s="230">
        <f>Q345*H345</f>
        <v>0.73439999999999994</v>
      </c>
      <c r="S345" s="230">
        <v>0</v>
      </c>
      <c r="T345" s="231">
        <f>S345*H345</f>
        <v>0</v>
      </c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R345" s="232" t="s">
        <v>191</v>
      </c>
      <c r="AT345" s="232" t="s">
        <v>292</v>
      </c>
      <c r="AU345" s="232" t="s">
        <v>86</v>
      </c>
      <c r="AY345" s="17" t="s">
        <v>154</v>
      </c>
      <c r="BE345" s="233">
        <f>IF(N345="základní",J345,0)</f>
        <v>0</v>
      </c>
      <c r="BF345" s="233">
        <f>IF(N345="snížená",J345,0)</f>
        <v>0</v>
      </c>
      <c r="BG345" s="233">
        <f>IF(N345="zákl. přenesená",J345,0)</f>
        <v>0</v>
      </c>
      <c r="BH345" s="233">
        <f>IF(N345="sníž. přenesená",J345,0)</f>
        <v>0</v>
      </c>
      <c r="BI345" s="233">
        <f>IF(N345="nulová",J345,0)</f>
        <v>0</v>
      </c>
      <c r="BJ345" s="17" t="s">
        <v>84</v>
      </c>
      <c r="BK345" s="233">
        <f>ROUND(I345*H345,2)</f>
        <v>0</v>
      </c>
      <c r="BL345" s="17" t="s">
        <v>160</v>
      </c>
      <c r="BM345" s="232" t="s">
        <v>555</v>
      </c>
    </row>
    <row r="346" s="13" customFormat="1">
      <c r="A346" s="13"/>
      <c r="B346" s="234"/>
      <c r="C346" s="235"/>
      <c r="D346" s="236" t="s">
        <v>173</v>
      </c>
      <c r="E346" s="235"/>
      <c r="F346" s="238" t="s">
        <v>556</v>
      </c>
      <c r="G346" s="235"/>
      <c r="H346" s="239">
        <v>9.1799999999999997</v>
      </c>
      <c r="I346" s="240"/>
      <c r="J346" s="235"/>
      <c r="K346" s="235"/>
      <c r="L346" s="241"/>
      <c r="M346" s="242"/>
      <c r="N346" s="243"/>
      <c r="O346" s="243"/>
      <c r="P346" s="243"/>
      <c r="Q346" s="243"/>
      <c r="R346" s="243"/>
      <c r="S346" s="243"/>
      <c r="T346" s="244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T346" s="245" t="s">
        <v>173</v>
      </c>
      <c r="AU346" s="245" t="s">
        <v>86</v>
      </c>
      <c r="AV346" s="13" t="s">
        <v>86</v>
      </c>
      <c r="AW346" s="13" t="s">
        <v>4</v>
      </c>
      <c r="AX346" s="13" t="s">
        <v>84</v>
      </c>
      <c r="AY346" s="245" t="s">
        <v>154</v>
      </c>
    </row>
    <row r="347" s="2" customFormat="1" ht="33" customHeight="1">
      <c r="A347" s="38"/>
      <c r="B347" s="39"/>
      <c r="C347" s="220" t="s">
        <v>557</v>
      </c>
      <c r="D347" s="220" t="s">
        <v>156</v>
      </c>
      <c r="E347" s="221" t="s">
        <v>558</v>
      </c>
      <c r="F347" s="222" t="s">
        <v>559</v>
      </c>
      <c r="G347" s="223" t="s">
        <v>194</v>
      </c>
      <c r="H347" s="224">
        <v>2784</v>
      </c>
      <c r="I347" s="225"/>
      <c r="J347" s="226">
        <f>ROUND(I347*H347,2)</f>
        <v>0</v>
      </c>
      <c r="K347" s="227"/>
      <c r="L347" s="44"/>
      <c r="M347" s="228" t="s">
        <v>1</v>
      </c>
      <c r="N347" s="229" t="s">
        <v>41</v>
      </c>
      <c r="O347" s="91"/>
      <c r="P347" s="230">
        <f>O347*H347</f>
        <v>0</v>
      </c>
      <c r="Q347" s="230">
        <v>0.1295</v>
      </c>
      <c r="R347" s="230">
        <f>Q347*H347</f>
        <v>360.52800000000002</v>
      </c>
      <c r="S347" s="230">
        <v>0</v>
      </c>
      <c r="T347" s="231">
        <f>S347*H347</f>
        <v>0</v>
      </c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R347" s="232" t="s">
        <v>160</v>
      </c>
      <c r="AT347" s="232" t="s">
        <v>156</v>
      </c>
      <c r="AU347" s="232" t="s">
        <v>86</v>
      </c>
      <c r="AY347" s="17" t="s">
        <v>154</v>
      </c>
      <c r="BE347" s="233">
        <f>IF(N347="základní",J347,0)</f>
        <v>0</v>
      </c>
      <c r="BF347" s="233">
        <f>IF(N347="snížená",J347,0)</f>
        <v>0</v>
      </c>
      <c r="BG347" s="233">
        <f>IF(N347="zákl. přenesená",J347,0)</f>
        <v>0</v>
      </c>
      <c r="BH347" s="233">
        <f>IF(N347="sníž. přenesená",J347,0)</f>
        <v>0</v>
      </c>
      <c r="BI347" s="233">
        <f>IF(N347="nulová",J347,0)</f>
        <v>0</v>
      </c>
      <c r="BJ347" s="17" t="s">
        <v>84</v>
      </c>
      <c r="BK347" s="233">
        <f>ROUND(I347*H347,2)</f>
        <v>0</v>
      </c>
      <c r="BL347" s="17" t="s">
        <v>160</v>
      </c>
      <c r="BM347" s="232" t="s">
        <v>560</v>
      </c>
    </row>
    <row r="348" s="13" customFormat="1">
      <c r="A348" s="13"/>
      <c r="B348" s="234"/>
      <c r="C348" s="235"/>
      <c r="D348" s="236" t="s">
        <v>173</v>
      </c>
      <c r="E348" s="237" t="s">
        <v>1</v>
      </c>
      <c r="F348" s="238" t="s">
        <v>561</v>
      </c>
      <c r="G348" s="235"/>
      <c r="H348" s="239">
        <v>2784</v>
      </c>
      <c r="I348" s="240"/>
      <c r="J348" s="235"/>
      <c r="K348" s="235"/>
      <c r="L348" s="241"/>
      <c r="M348" s="242"/>
      <c r="N348" s="243"/>
      <c r="O348" s="243"/>
      <c r="P348" s="243"/>
      <c r="Q348" s="243"/>
      <c r="R348" s="243"/>
      <c r="S348" s="243"/>
      <c r="T348" s="244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T348" s="245" t="s">
        <v>173</v>
      </c>
      <c r="AU348" s="245" t="s">
        <v>86</v>
      </c>
      <c r="AV348" s="13" t="s">
        <v>86</v>
      </c>
      <c r="AW348" s="13" t="s">
        <v>32</v>
      </c>
      <c r="AX348" s="13" t="s">
        <v>84</v>
      </c>
      <c r="AY348" s="245" t="s">
        <v>154</v>
      </c>
    </row>
    <row r="349" s="2" customFormat="1" ht="16.5" customHeight="1">
      <c r="A349" s="38"/>
      <c r="B349" s="39"/>
      <c r="C349" s="257" t="s">
        <v>562</v>
      </c>
      <c r="D349" s="257" t="s">
        <v>292</v>
      </c>
      <c r="E349" s="258" t="s">
        <v>563</v>
      </c>
      <c r="F349" s="259" t="s">
        <v>564</v>
      </c>
      <c r="G349" s="260" t="s">
        <v>194</v>
      </c>
      <c r="H349" s="261">
        <v>2839.6799999999998</v>
      </c>
      <c r="I349" s="262"/>
      <c r="J349" s="263">
        <f>ROUND(I349*H349,2)</f>
        <v>0</v>
      </c>
      <c r="K349" s="264"/>
      <c r="L349" s="265"/>
      <c r="M349" s="266" t="s">
        <v>1</v>
      </c>
      <c r="N349" s="267" t="s">
        <v>41</v>
      </c>
      <c r="O349" s="91"/>
      <c r="P349" s="230">
        <f>O349*H349</f>
        <v>0</v>
      </c>
      <c r="Q349" s="230">
        <v>0.044999999999999998</v>
      </c>
      <c r="R349" s="230">
        <f>Q349*H349</f>
        <v>127.78559999999999</v>
      </c>
      <c r="S349" s="230">
        <v>0</v>
      </c>
      <c r="T349" s="231">
        <f>S349*H349</f>
        <v>0</v>
      </c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R349" s="232" t="s">
        <v>191</v>
      </c>
      <c r="AT349" s="232" t="s">
        <v>292</v>
      </c>
      <c r="AU349" s="232" t="s">
        <v>86</v>
      </c>
      <c r="AY349" s="17" t="s">
        <v>154</v>
      </c>
      <c r="BE349" s="233">
        <f>IF(N349="základní",J349,0)</f>
        <v>0</v>
      </c>
      <c r="BF349" s="233">
        <f>IF(N349="snížená",J349,0)</f>
        <v>0</v>
      </c>
      <c r="BG349" s="233">
        <f>IF(N349="zákl. přenesená",J349,0)</f>
        <v>0</v>
      </c>
      <c r="BH349" s="233">
        <f>IF(N349="sníž. přenesená",J349,0)</f>
        <v>0</v>
      </c>
      <c r="BI349" s="233">
        <f>IF(N349="nulová",J349,0)</f>
        <v>0</v>
      </c>
      <c r="BJ349" s="17" t="s">
        <v>84</v>
      </c>
      <c r="BK349" s="233">
        <f>ROUND(I349*H349,2)</f>
        <v>0</v>
      </c>
      <c r="BL349" s="17" t="s">
        <v>160</v>
      </c>
      <c r="BM349" s="232" t="s">
        <v>565</v>
      </c>
    </row>
    <row r="350" s="13" customFormat="1">
      <c r="A350" s="13"/>
      <c r="B350" s="234"/>
      <c r="C350" s="235"/>
      <c r="D350" s="236" t="s">
        <v>173</v>
      </c>
      <c r="E350" s="235"/>
      <c r="F350" s="238" t="s">
        <v>566</v>
      </c>
      <c r="G350" s="235"/>
      <c r="H350" s="239">
        <v>2839.6799999999998</v>
      </c>
      <c r="I350" s="240"/>
      <c r="J350" s="235"/>
      <c r="K350" s="235"/>
      <c r="L350" s="241"/>
      <c r="M350" s="242"/>
      <c r="N350" s="243"/>
      <c r="O350" s="243"/>
      <c r="P350" s="243"/>
      <c r="Q350" s="243"/>
      <c r="R350" s="243"/>
      <c r="S350" s="243"/>
      <c r="T350" s="244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T350" s="245" t="s">
        <v>173</v>
      </c>
      <c r="AU350" s="245" t="s">
        <v>86</v>
      </c>
      <c r="AV350" s="13" t="s">
        <v>86</v>
      </c>
      <c r="AW350" s="13" t="s">
        <v>4</v>
      </c>
      <c r="AX350" s="13" t="s">
        <v>84</v>
      </c>
      <c r="AY350" s="245" t="s">
        <v>154</v>
      </c>
    </row>
    <row r="351" s="2" customFormat="1" ht="24.15" customHeight="1">
      <c r="A351" s="38"/>
      <c r="B351" s="39"/>
      <c r="C351" s="220" t="s">
        <v>567</v>
      </c>
      <c r="D351" s="220" t="s">
        <v>156</v>
      </c>
      <c r="E351" s="221" t="s">
        <v>568</v>
      </c>
      <c r="F351" s="222" t="s">
        <v>569</v>
      </c>
      <c r="G351" s="223" t="s">
        <v>194</v>
      </c>
      <c r="H351" s="224">
        <v>19</v>
      </c>
      <c r="I351" s="225"/>
      <c r="J351" s="226">
        <f>ROUND(I351*H351,2)</f>
        <v>0</v>
      </c>
      <c r="K351" s="227"/>
      <c r="L351" s="44"/>
      <c r="M351" s="228" t="s">
        <v>1</v>
      </c>
      <c r="N351" s="229" t="s">
        <v>41</v>
      </c>
      <c r="O351" s="91"/>
      <c r="P351" s="230">
        <f>O351*H351</f>
        <v>0</v>
      </c>
      <c r="Q351" s="230">
        <v>1.0000000000000001E-05</v>
      </c>
      <c r="R351" s="230">
        <f>Q351*H351</f>
        <v>0.00019000000000000001</v>
      </c>
      <c r="S351" s="230">
        <v>0</v>
      </c>
      <c r="T351" s="231">
        <f>S351*H351</f>
        <v>0</v>
      </c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R351" s="232" t="s">
        <v>160</v>
      </c>
      <c r="AT351" s="232" t="s">
        <v>156</v>
      </c>
      <c r="AU351" s="232" t="s">
        <v>86</v>
      </c>
      <c r="AY351" s="17" t="s">
        <v>154</v>
      </c>
      <c r="BE351" s="233">
        <f>IF(N351="základní",J351,0)</f>
        <v>0</v>
      </c>
      <c r="BF351" s="233">
        <f>IF(N351="snížená",J351,0)</f>
        <v>0</v>
      </c>
      <c r="BG351" s="233">
        <f>IF(N351="zákl. přenesená",J351,0)</f>
        <v>0</v>
      </c>
      <c r="BH351" s="233">
        <f>IF(N351="sníž. přenesená",J351,0)</f>
        <v>0</v>
      </c>
      <c r="BI351" s="233">
        <f>IF(N351="nulová",J351,0)</f>
        <v>0</v>
      </c>
      <c r="BJ351" s="17" t="s">
        <v>84</v>
      </c>
      <c r="BK351" s="233">
        <f>ROUND(I351*H351,2)</f>
        <v>0</v>
      </c>
      <c r="BL351" s="17" t="s">
        <v>160</v>
      </c>
      <c r="BM351" s="232" t="s">
        <v>570</v>
      </c>
    </row>
    <row r="352" s="13" customFormat="1">
      <c r="A352" s="13"/>
      <c r="B352" s="234"/>
      <c r="C352" s="235"/>
      <c r="D352" s="236" t="s">
        <v>173</v>
      </c>
      <c r="E352" s="237" t="s">
        <v>1</v>
      </c>
      <c r="F352" s="238" t="s">
        <v>571</v>
      </c>
      <c r="G352" s="235"/>
      <c r="H352" s="239">
        <v>19</v>
      </c>
      <c r="I352" s="240"/>
      <c r="J352" s="235"/>
      <c r="K352" s="235"/>
      <c r="L352" s="241"/>
      <c r="M352" s="242"/>
      <c r="N352" s="243"/>
      <c r="O352" s="243"/>
      <c r="P352" s="243"/>
      <c r="Q352" s="243"/>
      <c r="R352" s="243"/>
      <c r="S352" s="243"/>
      <c r="T352" s="244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T352" s="245" t="s">
        <v>173</v>
      </c>
      <c r="AU352" s="245" t="s">
        <v>86</v>
      </c>
      <c r="AV352" s="13" t="s">
        <v>86</v>
      </c>
      <c r="AW352" s="13" t="s">
        <v>32</v>
      </c>
      <c r="AX352" s="13" t="s">
        <v>84</v>
      </c>
      <c r="AY352" s="245" t="s">
        <v>154</v>
      </c>
    </row>
    <row r="353" s="2" customFormat="1" ht="24.15" customHeight="1">
      <c r="A353" s="38"/>
      <c r="B353" s="39"/>
      <c r="C353" s="220" t="s">
        <v>572</v>
      </c>
      <c r="D353" s="220" t="s">
        <v>156</v>
      </c>
      <c r="E353" s="221" t="s">
        <v>573</v>
      </c>
      <c r="F353" s="222" t="s">
        <v>574</v>
      </c>
      <c r="G353" s="223" t="s">
        <v>194</v>
      </c>
      <c r="H353" s="224">
        <v>19</v>
      </c>
      <c r="I353" s="225"/>
      <c r="J353" s="226">
        <f>ROUND(I353*H353,2)</f>
        <v>0</v>
      </c>
      <c r="K353" s="227"/>
      <c r="L353" s="44"/>
      <c r="M353" s="228" t="s">
        <v>1</v>
      </c>
      <c r="N353" s="229" t="s">
        <v>41</v>
      </c>
      <c r="O353" s="91"/>
      <c r="P353" s="230">
        <f>O353*H353</f>
        <v>0</v>
      </c>
      <c r="Q353" s="230">
        <v>0.00034000000000000002</v>
      </c>
      <c r="R353" s="230">
        <f>Q353*H353</f>
        <v>0.0064600000000000005</v>
      </c>
      <c r="S353" s="230">
        <v>0</v>
      </c>
      <c r="T353" s="231">
        <f>S353*H353</f>
        <v>0</v>
      </c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R353" s="232" t="s">
        <v>160</v>
      </c>
      <c r="AT353" s="232" t="s">
        <v>156</v>
      </c>
      <c r="AU353" s="232" t="s">
        <v>86</v>
      </c>
      <c r="AY353" s="17" t="s">
        <v>154</v>
      </c>
      <c r="BE353" s="233">
        <f>IF(N353="základní",J353,0)</f>
        <v>0</v>
      </c>
      <c r="BF353" s="233">
        <f>IF(N353="snížená",J353,0)</f>
        <v>0</v>
      </c>
      <c r="BG353" s="233">
        <f>IF(N353="zákl. přenesená",J353,0)</f>
        <v>0</v>
      </c>
      <c r="BH353" s="233">
        <f>IF(N353="sníž. přenesená",J353,0)</f>
        <v>0</v>
      </c>
      <c r="BI353" s="233">
        <f>IF(N353="nulová",J353,0)</f>
        <v>0</v>
      </c>
      <c r="BJ353" s="17" t="s">
        <v>84</v>
      </c>
      <c r="BK353" s="233">
        <f>ROUND(I353*H353,2)</f>
        <v>0</v>
      </c>
      <c r="BL353" s="17" t="s">
        <v>160</v>
      </c>
      <c r="BM353" s="232" t="s">
        <v>575</v>
      </c>
    </row>
    <row r="354" s="13" customFormat="1">
      <c r="A354" s="13"/>
      <c r="B354" s="234"/>
      <c r="C354" s="235"/>
      <c r="D354" s="236" t="s">
        <v>173</v>
      </c>
      <c r="E354" s="237" t="s">
        <v>1</v>
      </c>
      <c r="F354" s="238" t="s">
        <v>571</v>
      </c>
      <c r="G354" s="235"/>
      <c r="H354" s="239">
        <v>19</v>
      </c>
      <c r="I354" s="240"/>
      <c r="J354" s="235"/>
      <c r="K354" s="235"/>
      <c r="L354" s="241"/>
      <c r="M354" s="242"/>
      <c r="N354" s="243"/>
      <c r="O354" s="243"/>
      <c r="P354" s="243"/>
      <c r="Q354" s="243"/>
      <c r="R354" s="243"/>
      <c r="S354" s="243"/>
      <c r="T354" s="244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T354" s="245" t="s">
        <v>173</v>
      </c>
      <c r="AU354" s="245" t="s">
        <v>86</v>
      </c>
      <c r="AV354" s="13" t="s">
        <v>86</v>
      </c>
      <c r="AW354" s="13" t="s">
        <v>32</v>
      </c>
      <c r="AX354" s="13" t="s">
        <v>84</v>
      </c>
      <c r="AY354" s="245" t="s">
        <v>154</v>
      </c>
    </row>
    <row r="355" s="2" customFormat="1" ht="24.15" customHeight="1">
      <c r="A355" s="38"/>
      <c r="B355" s="39"/>
      <c r="C355" s="220" t="s">
        <v>576</v>
      </c>
      <c r="D355" s="220" t="s">
        <v>156</v>
      </c>
      <c r="E355" s="221" t="s">
        <v>577</v>
      </c>
      <c r="F355" s="222" t="s">
        <v>578</v>
      </c>
      <c r="G355" s="223" t="s">
        <v>194</v>
      </c>
      <c r="H355" s="224">
        <v>33.200000000000003</v>
      </c>
      <c r="I355" s="225"/>
      <c r="J355" s="226">
        <f>ROUND(I355*H355,2)</f>
        <v>0</v>
      </c>
      <c r="K355" s="227"/>
      <c r="L355" s="44"/>
      <c r="M355" s="228" t="s">
        <v>1</v>
      </c>
      <c r="N355" s="229" t="s">
        <v>41</v>
      </c>
      <c r="O355" s="91"/>
      <c r="P355" s="230">
        <f>O355*H355</f>
        <v>0</v>
      </c>
      <c r="Q355" s="230">
        <v>0.61348000000000003</v>
      </c>
      <c r="R355" s="230">
        <f>Q355*H355</f>
        <v>20.367536000000001</v>
      </c>
      <c r="S355" s="230">
        <v>0</v>
      </c>
      <c r="T355" s="231">
        <f>S355*H355</f>
        <v>0</v>
      </c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R355" s="232" t="s">
        <v>160</v>
      </c>
      <c r="AT355" s="232" t="s">
        <v>156</v>
      </c>
      <c r="AU355" s="232" t="s">
        <v>86</v>
      </c>
      <c r="AY355" s="17" t="s">
        <v>154</v>
      </c>
      <c r="BE355" s="233">
        <f>IF(N355="základní",J355,0)</f>
        <v>0</v>
      </c>
      <c r="BF355" s="233">
        <f>IF(N355="snížená",J355,0)</f>
        <v>0</v>
      </c>
      <c r="BG355" s="233">
        <f>IF(N355="zákl. přenesená",J355,0)</f>
        <v>0</v>
      </c>
      <c r="BH355" s="233">
        <f>IF(N355="sníž. přenesená",J355,0)</f>
        <v>0</v>
      </c>
      <c r="BI355" s="233">
        <f>IF(N355="nulová",J355,0)</f>
        <v>0</v>
      </c>
      <c r="BJ355" s="17" t="s">
        <v>84</v>
      </c>
      <c r="BK355" s="233">
        <f>ROUND(I355*H355,2)</f>
        <v>0</v>
      </c>
      <c r="BL355" s="17" t="s">
        <v>160</v>
      </c>
      <c r="BM355" s="232" t="s">
        <v>579</v>
      </c>
    </row>
    <row r="356" s="13" customFormat="1">
      <c r="A356" s="13"/>
      <c r="B356" s="234"/>
      <c r="C356" s="235"/>
      <c r="D356" s="236" t="s">
        <v>173</v>
      </c>
      <c r="E356" s="237" t="s">
        <v>1</v>
      </c>
      <c r="F356" s="238" t="s">
        <v>580</v>
      </c>
      <c r="G356" s="235"/>
      <c r="H356" s="239">
        <v>13.5</v>
      </c>
      <c r="I356" s="240"/>
      <c r="J356" s="235"/>
      <c r="K356" s="235"/>
      <c r="L356" s="241"/>
      <c r="M356" s="242"/>
      <c r="N356" s="243"/>
      <c r="O356" s="243"/>
      <c r="P356" s="243"/>
      <c r="Q356" s="243"/>
      <c r="R356" s="243"/>
      <c r="S356" s="243"/>
      <c r="T356" s="244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T356" s="245" t="s">
        <v>173</v>
      </c>
      <c r="AU356" s="245" t="s">
        <v>86</v>
      </c>
      <c r="AV356" s="13" t="s">
        <v>86</v>
      </c>
      <c r="AW356" s="13" t="s">
        <v>32</v>
      </c>
      <c r="AX356" s="13" t="s">
        <v>76</v>
      </c>
      <c r="AY356" s="245" t="s">
        <v>154</v>
      </c>
    </row>
    <row r="357" s="13" customFormat="1">
      <c r="A357" s="13"/>
      <c r="B357" s="234"/>
      <c r="C357" s="235"/>
      <c r="D357" s="236" t="s">
        <v>173</v>
      </c>
      <c r="E357" s="237" t="s">
        <v>1</v>
      </c>
      <c r="F357" s="238" t="s">
        <v>581</v>
      </c>
      <c r="G357" s="235"/>
      <c r="H357" s="239">
        <v>10</v>
      </c>
      <c r="I357" s="240"/>
      <c r="J357" s="235"/>
      <c r="K357" s="235"/>
      <c r="L357" s="241"/>
      <c r="M357" s="242"/>
      <c r="N357" s="243"/>
      <c r="O357" s="243"/>
      <c r="P357" s="243"/>
      <c r="Q357" s="243"/>
      <c r="R357" s="243"/>
      <c r="S357" s="243"/>
      <c r="T357" s="244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T357" s="245" t="s">
        <v>173</v>
      </c>
      <c r="AU357" s="245" t="s">
        <v>86</v>
      </c>
      <c r="AV357" s="13" t="s">
        <v>86</v>
      </c>
      <c r="AW357" s="13" t="s">
        <v>32</v>
      </c>
      <c r="AX357" s="13" t="s">
        <v>76</v>
      </c>
      <c r="AY357" s="245" t="s">
        <v>154</v>
      </c>
    </row>
    <row r="358" s="13" customFormat="1">
      <c r="A358" s="13"/>
      <c r="B358" s="234"/>
      <c r="C358" s="235"/>
      <c r="D358" s="236" t="s">
        <v>173</v>
      </c>
      <c r="E358" s="237" t="s">
        <v>1</v>
      </c>
      <c r="F358" s="238" t="s">
        <v>582</v>
      </c>
      <c r="G358" s="235"/>
      <c r="H358" s="239">
        <v>9.6999999999999993</v>
      </c>
      <c r="I358" s="240"/>
      <c r="J358" s="235"/>
      <c r="K358" s="235"/>
      <c r="L358" s="241"/>
      <c r="M358" s="242"/>
      <c r="N358" s="243"/>
      <c r="O358" s="243"/>
      <c r="P358" s="243"/>
      <c r="Q358" s="243"/>
      <c r="R358" s="243"/>
      <c r="S358" s="243"/>
      <c r="T358" s="244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T358" s="245" t="s">
        <v>173</v>
      </c>
      <c r="AU358" s="245" t="s">
        <v>86</v>
      </c>
      <c r="AV358" s="13" t="s">
        <v>86</v>
      </c>
      <c r="AW358" s="13" t="s">
        <v>32</v>
      </c>
      <c r="AX358" s="13" t="s">
        <v>76</v>
      </c>
      <c r="AY358" s="245" t="s">
        <v>154</v>
      </c>
    </row>
    <row r="359" s="14" customFormat="1">
      <c r="A359" s="14"/>
      <c r="B359" s="246"/>
      <c r="C359" s="247"/>
      <c r="D359" s="236" t="s">
        <v>173</v>
      </c>
      <c r="E359" s="248" t="s">
        <v>1</v>
      </c>
      <c r="F359" s="249" t="s">
        <v>213</v>
      </c>
      <c r="G359" s="247"/>
      <c r="H359" s="250">
        <v>33.200000000000003</v>
      </c>
      <c r="I359" s="251"/>
      <c r="J359" s="247"/>
      <c r="K359" s="247"/>
      <c r="L359" s="252"/>
      <c r="M359" s="253"/>
      <c r="N359" s="254"/>
      <c r="O359" s="254"/>
      <c r="P359" s="254"/>
      <c r="Q359" s="254"/>
      <c r="R359" s="254"/>
      <c r="S359" s="254"/>
      <c r="T359" s="255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T359" s="256" t="s">
        <v>173</v>
      </c>
      <c r="AU359" s="256" t="s">
        <v>86</v>
      </c>
      <c r="AV359" s="14" t="s">
        <v>160</v>
      </c>
      <c r="AW359" s="14" t="s">
        <v>32</v>
      </c>
      <c r="AX359" s="14" t="s">
        <v>84</v>
      </c>
      <c r="AY359" s="256" t="s">
        <v>154</v>
      </c>
    </row>
    <row r="360" s="2" customFormat="1" ht="16.5" customHeight="1">
      <c r="A360" s="38"/>
      <c r="B360" s="39"/>
      <c r="C360" s="257" t="s">
        <v>583</v>
      </c>
      <c r="D360" s="257" t="s">
        <v>292</v>
      </c>
      <c r="E360" s="258" t="s">
        <v>584</v>
      </c>
      <c r="F360" s="259" t="s">
        <v>585</v>
      </c>
      <c r="G360" s="260" t="s">
        <v>194</v>
      </c>
      <c r="H360" s="261">
        <v>33.531999999999996</v>
      </c>
      <c r="I360" s="262"/>
      <c r="J360" s="263">
        <f>ROUND(I360*H360,2)</f>
        <v>0</v>
      </c>
      <c r="K360" s="264"/>
      <c r="L360" s="265"/>
      <c r="M360" s="266" t="s">
        <v>1</v>
      </c>
      <c r="N360" s="267" t="s">
        <v>41</v>
      </c>
      <c r="O360" s="91"/>
      <c r="P360" s="230">
        <f>O360*H360</f>
        <v>0</v>
      </c>
      <c r="Q360" s="230">
        <v>0.29959999999999998</v>
      </c>
      <c r="R360" s="230">
        <f>Q360*H360</f>
        <v>10.046187199999999</v>
      </c>
      <c r="S360" s="230">
        <v>0</v>
      </c>
      <c r="T360" s="231">
        <f>S360*H360</f>
        <v>0</v>
      </c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R360" s="232" t="s">
        <v>191</v>
      </c>
      <c r="AT360" s="232" t="s">
        <v>292</v>
      </c>
      <c r="AU360" s="232" t="s">
        <v>86</v>
      </c>
      <c r="AY360" s="17" t="s">
        <v>154</v>
      </c>
      <c r="BE360" s="233">
        <f>IF(N360="základní",J360,0)</f>
        <v>0</v>
      </c>
      <c r="BF360" s="233">
        <f>IF(N360="snížená",J360,0)</f>
        <v>0</v>
      </c>
      <c r="BG360" s="233">
        <f>IF(N360="zákl. přenesená",J360,0)</f>
        <v>0</v>
      </c>
      <c r="BH360" s="233">
        <f>IF(N360="sníž. přenesená",J360,0)</f>
        <v>0</v>
      </c>
      <c r="BI360" s="233">
        <f>IF(N360="nulová",J360,0)</f>
        <v>0</v>
      </c>
      <c r="BJ360" s="17" t="s">
        <v>84</v>
      </c>
      <c r="BK360" s="233">
        <f>ROUND(I360*H360,2)</f>
        <v>0</v>
      </c>
      <c r="BL360" s="17" t="s">
        <v>160</v>
      </c>
      <c r="BM360" s="232" t="s">
        <v>586</v>
      </c>
    </row>
    <row r="361" s="13" customFormat="1">
      <c r="A361" s="13"/>
      <c r="B361" s="234"/>
      <c r="C361" s="235"/>
      <c r="D361" s="236" t="s">
        <v>173</v>
      </c>
      <c r="E361" s="235"/>
      <c r="F361" s="238" t="s">
        <v>587</v>
      </c>
      <c r="G361" s="235"/>
      <c r="H361" s="239">
        <v>33.531999999999996</v>
      </c>
      <c r="I361" s="240"/>
      <c r="J361" s="235"/>
      <c r="K361" s="235"/>
      <c r="L361" s="241"/>
      <c r="M361" s="242"/>
      <c r="N361" s="243"/>
      <c r="O361" s="243"/>
      <c r="P361" s="243"/>
      <c r="Q361" s="243"/>
      <c r="R361" s="243"/>
      <c r="S361" s="243"/>
      <c r="T361" s="244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T361" s="245" t="s">
        <v>173</v>
      </c>
      <c r="AU361" s="245" t="s">
        <v>86</v>
      </c>
      <c r="AV361" s="13" t="s">
        <v>86</v>
      </c>
      <c r="AW361" s="13" t="s">
        <v>4</v>
      </c>
      <c r="AX361" s="13" t="s">
        <v>84</v>
      </c>
      <c r="AY361" s="245" t="s">
        <v>154</v>
      </c>
    </row>
    <row r="362" s="2" customFormat="1" ht="16.5" customHeight="1">
      <c r="A362" s="38"/>
      <c r="B362" s="39"/>
      <c r="C362" s="220" t="s">
        <v>588</v>
      </c>
      <c r="D362" s="220" t="s">
        <v>156</v>
      </c>
      <c r="E362" s="221" t="s">
        <v>589</v>
      </c>
      <c r="F362" s="222" t="s">
        <v>590</v>
      </c>
      <c r="G362" s="223" t="s">
        <v>171</v>
      </c>
      <c r="H362" s="224">
        <v>4.75</v>
      </c>
      <c r="I362" s="225"/>
      <c r="J362" s="226">
        <f>ROUND(I362*H362,2)</f>
        <v>0</v>
      </c>
      <c r="K362" s="227"/>
      <c r="L362" s="44"/>
      <c r="M362" s="228" t="s">
        <v>1</v>
      </c>
      <c r="N362" s="229" t="s">
        <v>41</v>
      </c>
      <c r="O362" s="91"/>
      <c r="P362" s="230">
        <f>O362*H362</f>
        <v>0</v>
      </c>
      <c r="Q362" s="230">
        <v>0</v>
      </c>
      <c r="R362" s="230">
        <f>Q362*H362</f>
        <v>0</v>
      </c>
      <c r="S362" s="230">
        <v>0</v>
      </c>
      <c r="T362" s="231">
        <f>S362*H362</f>
        <v>0</v>
      </c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R362" s="232" t="s">
        <v>160</v>
      </c>
      <c r="AT362" s="232" t="s">
        <v>156</v>
      </c>
      <c r="AU362" s="232" t="s">
        <v>86</v>
      </c>
      <c r="AY362" s="17" t="s">
        <v>154</v>
      </c>
      <c r="BE362" s="233">
        <f>IF(N362="základní",J362,0)</f>
        <v>0</v>
      </c>
      <c r="BF362" s="233">
        <f>IF(N362="snížená",J362,0)</f>
        <v>0</v>
      </c>
      <c r="BG362" s="233">
        <f>IF(N362="zákl. přenesená",J362,0)</f>
        <v>0</v>
      </c>
      <c r="BH362" s="233">
        <f>IF(N362="sníž. přenesená",J362,0)</f>
        <v>0</v>
      </c>
      <c r="BI362" s="233">
        <f>IF(N362="nulová",J362,0)</f>
        <v>0</v>
      </c>
      <c r="BJ362" s="17" t="s">
        <v>84</v>
      </c>
      <c r="BK362" s="233">
        <f>ROUND(I362*H362,2)</f>
        <v>0</v>
      </c>
      <c r="BL362" s="17" t="s">
        <v>160</v>
      </c>
      <c r="BM362" s="232" t="s">
        <v>591</v>
      </c>
    </row>
    <row r="363" s="13" customFormat="1">
      <c r="A363" s="13"/>
      <c r="B363" s="234"/>
      <c r="C363" s="235"/>
      <c r="D363" s="236" t="s">
        <v>173</v>
      </c>
      <c r="E363" s="237" t="s">
        <v>1</v>
      </c>
      <c r="F363" s="238" t="s">
        <v>184</v>
      </c>
      <c r="G363" s="235"/>
      <c r="H363" s="239">
        <v>4.75</v>
      </c>
      <c r="I363" s="240"/>
      <c r="J363" s="235"/>
      <c r="K363" s="235"/>
      <c r="L363" s="241"/>
      <c r="M363" s="242"/>
      <c r="N363" s="243"/>
      <c r="O363" s="243"/>
      <c r="P363" s="243"/>
      <c r="Q363" s="243"/>
      <c r="R363" s="243"/>
      <c r="S363" s="243"/>
      <c r="T363" s="244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T363" s="245" t="s">
        <v>173</v>
      </c>
      <c r="AU363" s="245" t="s">
        <v>86</v>
      </c>
      <c r="AV363" s="13" t="s">
        <v>86</v>
      </c>
      <c r="AW363" s="13" t="s">
        <v>32</v>
      </c>
      <c r="AX363" s="13" t="s">
        <v>84</v>
      </c>
      <c r="AY363" s="245" t="s">
        <v>154</v>
      </c>
    </row>
    <row r="364" s="12" customFormat="1" ht="22.8" customHeight="1">
      <c r="A364" s="12"/>
      <c r="B364" s="204"/>
      <c r="C364" s="205"/>
      <c r="D364" s="206" t="s">
        <v>75</v>
      </c>
      <c r="E364" s="218" t="s">
        <v>592</v>
      </c>
      <c r="F364" s="218" t="s">
        <v>593</v>
      </c>
      <c r="G364" s="205"/>
      <c r="H364" s="205"/>
      <c r="I364" s="208"/>
      <c r="J364" s="219">
        <f>BK364</f>
        <v>0</v>
      </c>
      <c r="K364" s="205"/>
      <c r="L364" s="210"/>
      <c r="M364" s="211"/>
      <c r="N364" s="212"/>
      <c r="O364" s="212"/>
      <c r="P364" s="213">
        <f>SUM(P365:P375)</f>
        <v>0</v>
      </c>
      <c r="Q364" s="212"/>
      <c r="R364" s="213">
        <f>SUM(R365:R375)</f>
        <v>0</v>
      </c>
      <c r="S364" s="212"/>
      <c r="T364" s="214">
        <f>SUM(T365:T375)</f>
        <v>0</v>
      </c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R364" s="215" t="s">
        <v>84</v>
      </c>
      <c r="AT364" s="216" t="s">
        <v>75</v>
      </c>
      <c r="AU364" s="216" t="s">
        <v>84</v>
      </c>
      <c r="AY364" s="215" t="s">
        <v>154</v>
      </c>
      <c r="BK364" s="217">
        <f>SUM(BK365:BK375)</f>
        <v>0</v>
      </c>
    </row>
    <row r="365" s="2" customFormat="1" ht="37.8" customHeight="1">
      <c r="A365" s="38"/>
      <c r="B365" s="39"/>
      <c r="C365" s="220" t="s">
        <v>594</v>
      </c>
      <c r="D365" s="220" t="s">
        <v>156</v>
      </c>
      <c r="E365" s="221" t="s">
        <v>595</v>
      </c>
      <c r="F365" s="222" t="s">
        <v>596</v>
      </c>
      <c r="G365" s="223" t="s">
        <v>266</v>
      </c>
      <c r="H365" s="224">
        <v>10.868</v>
      </c>
      <c r="I365" s="225"/>
      <c r="J365" s="226">
        <f>ROUND(I365*H365,2)</f>
        <v>0</v>
      </c>
      <c r="K365" s="227"/>
      <c r="L365" s="44"/>
      <c r="M365" s="228" t="s">
        <v>1</v>
      </c>
      <c r="N365" s="229" t="s">
        <v>41</v>
      </c>
      <c r="O365" s="91"/>
      <c r="P365" s="230">
        <f>O365*H365</f>
        <v>0</v>
      </c>
      <c r="Q365" s="230">
        <v>0</v>
      </c>
      <c r="R365" s="230">
        <f>Q365*H365</f>
        <v>0</v>
      </c>
      <c r="S365" s="230">
        <v>0</v>
      </c>
      <c r="T365" s="231">
        <f>S365*H365</f>
        <v>0</v>
      </c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R365" s="232" t="s">
        <v>160</v>
      </c>
      <c r="AT365" s="232" t="s">
        <v>156</v>
      </c>
      <c r="AU365" s="232" t="s">
        <v>86</v>
      </c>
      <c r="AY365" s="17" t="s">
        <v>154</v>
      </c>
      <c r="BE365" s="233">
        <f>IF(N365="základní",J365,0)</f>
        <v>0</v>
      </c>
      <c r="BF365" s="233">
        <f>IF(N365="snížená",J365,0)</f>
        <v>0</v>
      </c>
      <c r="BG365" s="233">
        <f>IF(N365="zákl. přenesená",J365,0)</f>
        <v>0</v>
      </c>
      <c r="BH365" s="233">
        <f>IF(N365="sníž. přenesená",J365,0)</f>
        <v>0</v>
      </c>
      <c r="BI365" s="233">
        <f>IF(N365="nulová",J365,0)</f>
        <v>0</v>
      </c>
      <c r="BJ365" s="17" t="s">
        <v>84</v>
      </c>
      <c r="BK365" s="233">
        <f>ROUND(I365*H365,2)</f>
        <v>0</v>
      </c>
      <c r="BL365" s="17" t="s">
        <v>160</v>
      </c>
      <c r="BM365" s="232" t="s">
        <v>597</v>
      </c>
    </row>
    <row r="366" s="13" customFormat="1">
      <c r="A366" s="13"/>
      <c r="B366" s="234"/>
      <c r="C366" s="235"/>
      <c r="D366" s="236" t="s">
        <v>173</v>
      </c>
      <c r="E366" s="237" t="s">
        <v>1</v>
      </c>
      <c r="F366" s="238" t="s">
        <v>598</v>
      </c>
      <c r="G366" s="235"/>
      <c r="H366" s="239">
        <v>10.868</v>
      </c>
      <c r="I366" s="240"/>
      <c r="J366" s="235"/>
      <c r="K366" s="235"/>
      <c r="L366" s="241"/>
      <c r="M366" s="242"/>
      <c r="N366" s="243"/>
      <c r="O366" s="243"/>
      <c r="P366" s="243"/>
      <c r="Q366" s="243"/>
      <c r="R366" s="243"/>
      <c r="S366" s="243"/>
      <c r="T366" s="244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T366" s="245" t="s">
        <v>173</v>
      </c>
      <c r="AU366" s="245" t="s">
        <v>86</v>
      </c>
      <c r="AV366" s="13" t="s">
        <v>86</v>
      </c>
      <c r="AW366" s="13" t="s">
        <v>32</v>
      </c>
      <c r="AX366" s="13" t="s">
        <v>84</v>
      </c>
      <c r="AY366" s="245" t="s">
        <v>154</v>
      </c>
    </row>
    <row r="367" s="2" customFormat="1" ht="21.75" customHeight="1">
      <c r="A367" s="38"/>
      <c r="B367" s="39"/>
      <c r="C367" s="220" t="s">
        <v>599</v>
      </c>
      <c r="D367" s="220" t="s">
        <v>156</v>
      </c>
      <c r="E367" s="221" t="s">
        <v>600</v>
      </c>
      <c r="F367" s="222" t="s">
        <v>601</v>
      </c>
      <c r="G367" s="223" t="s">
        <v>266</v>
      </c>
      <c r="H367" s="224">
        <v>949.82000000000005</v>
      </c>
      <c r="I367" s="225"/>
      <c r="J367" s="226">
        <f>ROUND(I367*H367,2)</f>
        <v>0</v>
      </c>
      <c r="K367" s="227"/>
      <c r="L367" s="44"/>
      <c r="M367" s="228" t="s">
        <v>1</v>
      </c>
      <c r="N367" s="229" t="s">
        <v>41</v>
      </c>
      <c r="O367" s="91"/>
      <c r="P367" s="230">
        <f>O367*H367</f>
        <v>0</v>
      </c>
      <c r="Q367" s="230">
        <v>0</v>
      </c>
      <c r="R367" s="230">
        <f>Q367*H367</f>
        <v>0</v>
      </c>
      <c r="S367" s="230">
        <v>0</v>
      </c>
      <c r="T367" s="231">
        <f>S367*H367</f>
        <v>0</v>
      </c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R367" s="232" t="s">
        <v>160</v>
      </c>
      <c r="AT367" s="232" t="s">
        <v>156</v>
      </c>
      <c r="AU367" s="232" t="s">
        <v>86</v>
      </c>
      <c r="AY367" s="17" t="s">
        <v>154</v>
      </c>
      <c r="BE367" s="233">
        <f>IF(N367="základní",J367,0)</f>
        <v>0</v>
      </c>
      <c r="BF367" s="233">
        <f>IF(N367="snížená",J367,0)</f>
        <v>0</v>
      </c>
      <c r="BG367" s="233">
        <f>IF(N367="zákl. přenesená",J367,0)</f>
        <v>0</v>
      </c>
      <c r="BH367" s="233">
        <f>IF(N367="sníž. přenesená",J367,0)</f>
        <v>0</v>
      </c>
      <c r="BI367" s="233">
        <f>IF(N367="nulová",J367,0)</f>
        <v>0</v>
      </c>
      <c r="BJ367" s="17" t="s">
        <v>84</v>
      </c>
      <c r="BK367" s="233">
        <f>ROUND(I367*H367,2)</f>
        <v>0</v>
      </c>
      <c r="BL367" s="17" t="s">
        <v>160</v>
      </c>
      <c r="BM367" s="232" t="s">
        <v>602</v>
      </c>
    </row>
    <row r="368" s="2" customFormat="1" ht="24.15" customHeight="1">
      <c r="A368" s="38"/>
      <c r="B368" s="39"/>
      <c r="C368" s="220" t="s">
        <v>603</v>
      </c>
      <c r="D368" s="220" t="s">
        <v>156</v>
      </c>
      <c r="E368" s="221" t="s">
        <v>604</v>
      </c>
      <c r="F368" s="222" t="s">
        <v>605</v>
      </c>
      <c r="G368" s="223" t="s">
        <v>266</v>
      </c>
      <c r="H368" s="224">
        <v>8548.3799999999992</v>
      </c>
      <c r="I368" s="225"/>
      <c r="J368" s="226">
        <f>ROUND(I368*H368,2)</f>
        <v>0</v>
      </c>
      <c r="K368" s="227"/>
      <c r="L368" s="44"/>
      <c r="M368" s="228" t="s">
        <v>1</v>
      </c>
      <c r="N368" s="229" t="s">
        <v>41</v>
      </c>
      <c r="O368" s="91"/>
      <c r="P368" s="230">
        <f>O368*H368</f>
        <v>0</v>
      </c>
      <c r="Q368" s="230">
        <v>0</v>
      </c>
      <c r="R368" s="230">
        <f>Q368*H368</f>
        <v>0</v>
      </c>
      <c r="S368" s="230">
        <v>0</v>
      </c>
      <c r="T368" s="231">
        <f>S368*H368</f>
        <v>0</v>
      </c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R368" s="232" t="s">
        <v>160</v>
      </c>
      <c r="AT368" s="232" t="s">
        <v>156</v>
      </c>
      <c r="AU368" s="232" t="s">
        <v>86</v>
      </c>
      <c r="AY368" s="17" t="s">
        <v>154</v>
      </c>
      <c r="BE368" s="233">
        <f>IF(N368="základní",J368,0)</f>
        <v>0</v>
      </c>
      <c r="BF368" s="233">
        <f>IF(N368="snížená",J368,0)</f>
        <v>0</v>
      </c>
      <c r="BG368" s="233">
        <f>IF(N368="zákl. přenesená",J368,0)</f>
        <v>0</v>
      </c>
      <c r="BH368" s="233">
        <f>IF(N368="sníž. přenesená",J368,0)</f>
        <v>0</v>
      </c>
      <c r="BI368" s="233">
        <f>IF(N368="nulová",J368,0)</f>
        <v>0</v>
      </c>
      <c r="BJ368" s="17" t="s">
        <v>84</v>
      </c>
      <c r="BK368" s="233">
        <f>ROUND(I368*H368,2)</f>
        <v>0</v>
      </c>
      <c r="BL368" s="17" t="s">
        <v>160</v>
      </c>
      <c r="BM368" s="232" t="s">
        <v>606</v>
      </c>
    </row>
    <row r="369" s="13" customFormat="1">
      <c r="A369" s="13"/>
      <c r="B369" s="234"/>
      <c r="C369" s="235"/>
      <c r="D369" s="236" t="s">
        <v>173</v>
      </c>
      <c r="E369" s="235"/>
      <c r="F369" s="238" t="s">
        <v>607</v>
      </c>
      <c r="G369" s="235"/>
      <c r="H369" s="239">
        <v>8548.3799999999992</v>
      </c>
      <c r="I369" s="240"/>
      <c r="J369" s="235"/>
      <c r="K369" s="235"/>
      <c r="L369" s="241"/>
      <c r="M369" s="242"/>
      <c r="N369" s="243"/>
      <c r="O369" s="243"/>
      <c r="P369" s="243"/>
      <c r="Q369" s="243"/>
      <c r="R369" s="243"/>
      <c r="S369" s="243"/>
      <c r="T369" s="244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T369" s="245" t="s">
        <v>173</v>
      </c>
      <c r="AU369" s="245" t="s">
        <v>86</v>
      </c>
      <c r="AV369" s="13" t="s">
        <v>86</v>
      </c>
      <c r="AW369" s="13" t="s">
        <v>4</v>
      </c>
      <c r="AX369" s="13" t="s">
        <v>84</v>
      </c>
      <c r="AY369" s="245" t="s">
        <v>154</v>
      </c>
    </row>
    <row r="370" s="2" customFormat="1" ht="33" customHeight="1">
      <c r="A370" s="38"/>
      <c r="B370" s="39"/>
      <c r="C370" s="220" t="s">
        <v>608</v>
      </c>
      <c r="D370" s="220" t="s">
        <v>156</v>
      </c>
      <c r="E370" s="221" t="s">
        <v>609</v>
      </c>
      <c r="F370" s="222" t="s">
        <v>610</v>
      </c>
      <c r="G370" s="223" t="s">
        <v>266</v>
      </c>
      <c r="H370" s="224">
        <v>90</v>
      </c>
      <c r="I370" s="225"/>
      <c r="J370" s="226">
        <f>ROUND(I370*H370,2)</f>
        <v>0</v>
      </c>
      <c r="K370" s="227"/>
      <c r="L370" s="44"/>
      <c r="M370" s="228" t="s">
        <v>1</v>
      </c>
      <c r="N370" s="229" t="s">
        <v>41</v>
      </c>
      <c r="O370" s="91"/>
      <c r="P370" s="230">
        <f>O370*H370</f>
        <v>0</v>
      </c>
      <c r="Q370" s="230">
        <v>0</v>
      </c>
      <c r="R370" s="230">
        <f>Q370*H370</f>
        <v>0</v>
      </c>
      <c r="S370" s="230">
        <v>0</v>
      </c>
      <c r="T370" s="231">
        <f>S370*H370</f>
        <v>0</v>
      </c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R370" s="232" t="s">
        <v>160</v>
      </c>
      <c r="AT370" s="232" t="s">
        <v>156</v>
      </c>
      <c r="AU370" s="232" t="s">
        <v>86</v>
      </c>
      <c r="AY370" s="17" t="s">
        <v>154</v>
      </c>
      <c r="BE370" s="233">
        <f>IF(N370="základní",J370,0)</f>
        <v>0</v>
      </c>
      <c r="BF370" s="233">
        <f>IF(N370="snížená",J370,0)</f>
        <v>0</v>
      </c>
      <c r="BG370" s="233">
        <f>IF(N370="zákl. přenesená",J370,0)</f>
        <v>0</v>
      </c>
      <c r="BH370" s="233">
        <f>IF(N370="sníž. přenesená",J370,0)</f>
        <v>0</v>
      </c>
      <c r="BI370" s="233">
        <f>IF(N370="nulová",J370,0)</f>
        <v>0</v>
      </c>
      <c r="BJ370" s="17" t="s">
        <v>84</v>
      </c>
      <c r="BK370" s="233">
        <f>ROUND(I370*H370,2)</f>
        <v>0</v>
      </c>
      <c r="BL370" s="17" t="s">
        <v>160</v>
      </c>
      <c r="BM370" s="232" t="s">
        <v>611</v>
      </c>
    </row>
    <row r="371" s="13" customFormat="1">
      <c r="A371" s="13"/>
      <c r="B371" s="234"/>
      <c r="C371" s="235"/>
      <c r="D371" s="236" t="s">
        <v>173</v>
      </c>
      <c r="E371" s="237" t="s">
        <v>1</v>
      </c>
      <c r="F371" s="238" t="s">
        <v>612</v>
      </c>
      <c r="G371" s="235"/>
      <c r="H371" s="239">
        <v>90</v>
      </c>
      <c r="I371" s="240"/>
      <c r="J371" s="235"/>
      <c r="K371" s="235"/>
      <c r="L371" s="241"/>
      <c r="M371" s="242"/>
      <c r="N371" s="243"/>
      <c r="O371" s="243"/>
      <c r="P371" s="243"/>
      <c r="Q371" s="243"/>
      <c r="R371" s="243"/>
      <c r="S371" s="243"/>
      <c r="T371" s="244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T371" s="245" t="s">
        <v>173</v>
      </c>
      <c r="AU371" s="245" t="s">
        <v>86</v>
      </c>
      <c r="AV371" s="13" t="s">
        <v>86</v>
      </c>
      <c r="AW371" s="13" t="s">
        <v>32</v>
      </c>
      <c r="AX371" s="13" t="s">
        <v>84</v>
      </c>
      <c r="AY371" s="245" t="s">
        <v>154</v>
      </c>
    </row>
    <row r="372" s="2" customFormat="1" ht="33" customHeight="1">
      <c r="A372" s="38"/>
      <c r="B372" s="39"/>
      <c r="C372" s="220" t="s">
        <v>613</v>
      </c>
      <c r="D372" s="220" t="s">
        <v>156</v>
      </c>
      <c r="E372" s="221" t="s">
        <v>614</v>
      </c>
      <c r="F372" s="222" t="s">
        <v>615</v>
      </c>
      <c r="G372" s="223" t="s">
        <v>266</v>
      </c>
      <c r="H372" s="224">
        <v>1.4199999999999999</v>
      </c>
      <c r="I372" s="225"/>
      <c r="J372" s="226">
        <f>ROUND(I372*H372,2)</f>
        <v>0</v>
      </c>
      <c r="K372" s="227"/>
      <c r="L372" s="44"/>
      <c r="M372" s="228" t="s">
        <v>1</v>
      </c>
      <c r="N372" s="229" t="s">
        <v>41</v>
      </c>
      <c r="O372" s="91"/>
      <c r="P372" s="230">
        <f>O372*H372</f>
        <v>0</v>
      </c>
      <c r="Q372" s="230">
        <v>0</v>
      </c>
      <c r="R372" s="230">
        <f>Q372*H372</f>
        <v>0</v>
      </c>
      <c r="S372" s="230">
        <v>0</v>
      </c>
      <c r="T372" s="231">
        <f>S372*H372</f>
        <v>0</v>
      </c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R372" s="232" t="s">
        <v>160</v>
      </c>
      <c r="AT372" s="232" t="s">
        <v>156</v>
      </c>
      <c r="AU372" s="232" t="s">
        <v>86</v>
      </c>
      <c r="AY372" s="17" t="s">
        <v>154</v>
      </c>
      <c r="BE372" s="233">
        <f>IF(N372="základní",J372,0)</f>
        <v>0</v>
      </c>
      <c r="BF372" s="233">
        <f>IF(N372="snížená",J372,0)</f>
        <v>0</v>
      </c>
      <c r="BG372" s="233">
        <f>IF(N372="zákl. přenesená",J372,0)</f>
        <v>0</v>
      </c>
      <c r="BH372" s="233">
        <f>IF(N372="sníž. přenesená",J372,0)</f>
        <v>0</v>
      </c>
      <c r="BI372" s="233">
        <f>IF(N372="nulová",J372,0)</f>
        <v>0</v>
      </c>
      <c r="BJ372" s="17" t="s">
        <v>84</v>
      </c>
      <c r="BK372" s="233">
        <f>ROUND(I372*H372,2)</f>
        <v>0</v>
      </c>
      <c r="BL372" s="17" t="s">
        <v>160</v>
      </c>
      <c r="BM372" s="232" t="s">
        <v>616</v>
      </c>
    </row>
    <row r="373" s="13" customFormat="1">
      <c r="A373" s="13"/>
      <c r="B373" s="234"/>
      <c r="C373" s="235"/>
      <c r="D373" s="236" t="s">
        <v>173</v>
      </c>
      <c r="E373" s="237" t="s">
        <v>1</v>
      </c>
      <c r="F373" s="238" t="s">
        <v>617</v>
      </c>
      <c r="G373" s="235"/>
      <c r="H373" s="239">
        <v>1.4199999999999999</v>
      </c>
      <c r="I373" s="240"/>
      <c r="J373" s="235"/>
      <c r="K373" s="235"/>
      <c r="L373" s="241"/>
      <c r="M373" s="242"/>
      <c r="N373" s="243"/>
      <c r="O373" s="243"/>
      <c r="P373" s="243"/>
      <c r="Q373" s="243"/>
      <c r="R373" s="243"/>
      <c r="S373" s="243"/>
      <c r="T373" s="244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T373" s="245" t="s">
        <v>173</v>
      </c>
      <c r="AU373" s="245" t="s">
        <v>86</v>
      </c>
      <c r="AV373" s="13" t="s">
        <v>86</v>
      </c>
      <c r="AW373" s="13" t="s">
        <v>32</v>
      </c>
      <c r="AX373" s="13" t="s">
        <v>84</v>
      </c>
      <c r="AY373" s="245" t="s">
        <v>154</v>
      </c>
    </row>
    <row r="374" s="2" customFormat="1" ht="24.15" customHeight="1">
      <c r="A374" s="38"/>
      <c r="B374" s="39"/>
      <c r="C374" s="220" t="s">
        <v>618</v>
      </c>
      <c r="D374" s="220" t="s">
        <v>156</v>
      </c>
      <c r="E374" s="221" t="s">
        <v>619</v>
      </c>
      <c r="F374" s="222" t="s">
        <v>265</v>
      </c>
      <c r="G374" s="223" t="s">
        <v>266</v>
      </c>
      <c r="H374" s="224">
        <v>858.39999999999998</v>
      </c>
      <c r="I374" s="225"/>
      <c r="J374" s="226">
        <f>ROUND(I374*H374,2)</f>
        <v>0</v>
      </c>
      <c r="K374" s="227"/>
      <c r="L374" s="44"/>
      <c r="M374" s="228" t="s">
        <v>1</v>
      </c>
      <c r="N374" s="229" t="s">
        <v>41</v>
      </c>
      <c r="O374" s="91"/>
      <c r="P374" s="230">
        <f>O374*H374</f>
        <v>0</v>
      </c>
      <c r="Q374" s="230">
        <v>0</v>
      </c>
      <c r="R374" s="230">
        <f>Q374*H374</f>
        <v>0</v>
      </c>
      <c r="S374" s="230">
        <v>0</v>
      </c>
      <c r="T374" s="231">
        <f>S374*H374</f>
        <v>0</v>
      </c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R374" s="232" t="s">
        <v>160</v>
      </c>
      <c r="AT374" s="232" t="s">
        <v>156</v>
      </c>
      <c r="AU374" s="232" t="s">
        <v>86</v>
      </c>
      <c r="AY374" s="17" t="s">
        <v>154</v>
      </c>
      <c r="BE374" s="233">
        <f>IF(N374="základní",J374,0)</f>
        <v>0</v>
      </c>
      <c r="BF374" s="233">
        <f>IF(N374="snížená",J374,0)</f>
        <v>0</v>
      </c>
      <c r="BG374" s="233">
        <f>IF(N374="zákl. přenesená",J374,0)</f>
        <v>0</v>
      </c>
      <c r="BH374" s="233">
        <f>IF(N374="sníž. přenesená",J374,0)</f>
        <v>0</v>
      </c>
      <c r="BI374" s="233">
        <f>IF(N374="nulová",J374,0)</f>
        <v>0</v>
      </c>
      <c r="BJ374" s="17" t="s">
        <v>84</v>
      </c>
      <c r="BK374" s="233">
        <f>ROUND(I374*H374,2)</f>
        <v>0</v>
      </c>
      <c r="BL374" s="17" t="s">
        <v>160</v>
      </c>
      <c r="BM374" s="232" t="s">
        <v>620</v>
      </c>
    </row>
    <row r="375" s="13" customFormat="1">
      <c r="A375" s="13"/>
      <c r="B375" s="234"/>
      <c r="C375" s="235"/>
      <c r="D375" s="236" t="s">
        <v>173</v>
      </c>
      <c r="E375" s="237" t="s">
        <v>1</v>
      </c>
      <c r="F375" s="238" t="s">
        <v>621</v>
      </c>
      <c r="G375" s="235"/>
      <c r="H375" s="239">
        <v>858.39999999999998</v>
      </c>
      <c r="I375" s="240"/>
      <c r="J375" s="235"/>
      <c r="K375" s="235"/>
      <c r="L375" s="241"/>
      <c r="M375" s="242"/>
      <c r="N375" s="243"/>
      <c r="O375" s="243"/>
      <c r="P375" s="243"/>
      <c r="Q375" s="243"/>
      <c r="R375" s="243"/>
      <c r="S375" s="243"/>
      <c r="T375" s="244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T375" s="245" t="s">
        <v>173</v>
      </c>
      <c r="AU375" s="245" t="s">
        <v>86</v>
      </c>
      <c r="AV375" s="13" t="s">
        <v>86</v>
      </c>
      <c r="AW375" s="13" t="s">
        <v>32</v>
      </c>
      <c r="AX375" s="13" t="s">
        <v>84</v>
      </c>
      <c r="AY375" s="245" t="s">
        <v>154</v>
      </c>
    </row>
    <row r="376" s="12" customFormat="1" ht="22.8" customHeight="1">
      <c r="A376" s="12"/>
      <c r="B376" s="204"/>
      <c r="C376" s="205"/>
      <c r="D376" s="206" t="s">
        <v>75</v>
      </c>
      <c r="E376" s="218" t="s">
        <v>622</v>
      </c>
      <c r="F376" s="218" t="s">
        <v>623</v>
      </c>
      <c r="G376" s="205"/>
      <c r="H376" s="205"/>
      <c r="I376" s="208"/>
      <c r="J376" s="219">
        <f>BK376</f>
        <v>0</v>
      </c>
      <c r="K376" s="205"/>
      <c r="L376" s="210"/>
      <c r="M376" s="211"/>
      <c r="N376" s="212"/>
      <c r="O376" s="212"/>
      <c r="P376" s="213">
        <f>P377</f>
        <v>0</v>
      </c>
      <c r="Q376" s="212"/>
      <c r="R376" s="213">
        <f>R377</f>
        <v>0</v>
      </c>
      <c r="S376" s="212"/>
      <c r="T376" s="214">
        <f>T377</f>
        <v>0</v>
      </c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R376" s="215" t="s">
        <v>84</v>
      </c>
      <c r="AT376" s="216" t="s">
        <v>75</v>
      </c>
      <c r="AU376" s="216" t="s">
        <v>84</v>
      </c>
      <c r="AY376" s="215" t="s">
        <v>154</v>
      </c>
      <c r="BK376" s="217">
        <f>BK377</f>
        <v>0</v>
      </c>
    </row>
    <row r="377" s="2" customFormat="1" ht="33" customHeight="1">
      <c r="A377" s="38"/>
      <c r="B377" s="39"/>
      <c r="C377" s="220" t="s">
        <v>624</v>
      </c>
      <c r="D377" s="220" t="s">
        <v>156</v>
      </c>
      <c r="E377" s="221" t="s">
        <v>625</v>
      </c>
      <c r="F377" s="222" t="s">
        <v>626</v>
      </c>
      <c r="G377" s="223" t="s">
        <v>266</v>
      </c>
      <c r="H377" s="224">
        <v>1772.5060000000001</v>
      </c>
      <c r="I377" s="225"/>
      <c r="J377" s="226">
        <f>ROUND(I377*H377,2)</f>
        <v>0</v>
      </c>
      <c r="K377" s="227"/>
      <c r="L377" s="44"/>
      <c r="M377" s="228" t="s">
        <v>1</v>
      </c>
      <c r="N377" s="229" t="s">
        <v>41</v>
      </c>
      <c r="O377" s="91"/>
      <c r="P377" s="230">
        <f>O377*H377</f>
        <v>0</v>
      </c>
      <c r="Q377" s="230">
        <v>0</v>
      </c>
      <c r="R377" s="230">
        <f>Q377*H377</f>
        <v>0</v>
      </c>
      <c r="S377" s="230">
        <v>0</v>
      </c>
      <c r="T377" s="231">
        <f>S377*H377</f>
        <v>0</v>
      </c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R377" s="232" t="s">
        <v>160</v>
      </c>
      <c r="AT377" s="232" t="s">
        <v>156</v>
      </c>
      <c r="AU377" s="232" t="s">
        <v>86</v>
      </c>
      <c r="AY377" s="17" t="s">
        <v>154</v>
      </c>
      <c r="BE377" s="233">
        <f>IF(N377="základní",J377,0)</f>
        <v>0</v>
      </c>
      <c r="BF377" s="233">
        <f>IF(N377="snížená",J377,0)</f>
        <v>0</v>
      </c>
      <c r="BG377" s="233">
        <f>IF(N377="zákl. přenesená",J377,0)</f>
        <v>0</v>
      </c>
      <c r="BH377" s="233">
        <f>IF(N377="sníž. přenesená",J377,0)</f>
        <v>0</v>
      </c>
      <c r="BI377" s="233">
        <f>IF(N377="nulová",J377,0)</f>
        <v>0</v>
      </c>
      <c r="BJ377" s="17" t="s">
        <v>84</v>
      </c>
      <c r="BK377" s="233">
        <f>ROUND(I377*H377,2)</f>
        <v>0</v>
      </c>
      <c r="BL377" s="17" t="s">
        <v>160</v>
      </c>
      <c r="BM377" s="232" t="s">
        <v>627</v>
      </c>
    </row>
    <row r="378" s="12" customFormat="1" ht="22.8" customHeight="1">
      <c r="A378" s="12"/>
      <c r="B378" s="204"/>
      <c r="C378" s="205"/>
      <c r="D378" s="206" t="s">
        <v>75</v>
      </c>
      <c r="E378" s="218" t="s">
        <v>628</v>
      </c>
      <c r="F378" s="218" t="s">
        <v>629</v>
      </c>
      <c r="G378" s="205"/>
      <c r="H378" s="205"/>
      <c r="I378" s="208"/>
      <c r="J378" s="219">
        <f>BK378</f>
        <v>0</v>
      </c>
      <c r="K378" s="205"/>
      <c r="L378" s="210"/>
      <c r="M378" s="211"/>
      <c r="N378" s="212"/>
      <c r="O378" s="212"/>
      <c r="P378" s="213">
        <f>SUM(P379:P384)</f>
        <v>0</v>
      </c>
      <c r="Q378" s="212"/>
      <c r="R378" s="213">
        <f>SUM(R379:R384)</f>
        <v>0</v>
      </c>
      <c r="S378" s="212"/>
      <c r="T378" s="214">
        <f>SUM(T379:T384)</f>
        <v>0</v>
      </c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R378" s="215" t="s">
        <v>84</v>
      </c>
      <c r="AT378" s="216" t="s">
        <v>75</v>
      </c>
      <c r="AU378" s="216" t="s">
        <v>84</v>
      </c>
      <c r="AY378" s="215" t="s">
        <v>154</v>
      </c>
      <c r="BK378" s="217">
        <f>SUM(BK379:BK384)</f>
        <v>0</v>
      </c>
    </row>
    <row r="379" s="2" customFormat="1" ht="24.15" customHeight="1">
      <c r="A379" s="38"/>
      <c r="B379" s="39"/>
      <c r="C379" s="220" t="s">
        <v>630</v>
      </c>
      <c r="D379" s="220" t="s">
        <v>156</v>
      </c>
      <c r="E379" s="221" t="s">
        <v>631</v>
      </c>
      <c r="F379" s="222" t="s">
        <v>632</v>
      </c>
      <c r="G379" s="223" t="s">
        <v>633</v>
      </c>
      <c r="H379" s="224">
        <v>3</v>
      </c>
      <c r="I379" s="225"/>
      <c r="J379" s="226">
        <f>ROUND(I379*H379,2)</f>
        <v>0</v>
      </c>
      <c r="K379" s="227"/>
      <c r="L379" s="44"/>
      <c r="M379" s="228" t="s">
        <v>1</v>
      </c>
      <c r="N379" s="229" t="s">
        <v>41</v>
      </c>
      <c r="O379" s="91"/>
      <c r="P379" s="230">
        <f>O379*H379</f>
        <v>0</v>
      </c>
      <c r="Q379" s="230">
        <v>0</v>
      </c>
      <c r="R379" s="230">
        <f>Q379*H379</f>
        <v>0</v>
      </c>
      <c r="S379" s="230">
        <v>0</v>
      </c>
      <c r="T379" s="231">
        <f>S379*H379</f>
        <v>0</v>
      </c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R379" s="232" t="s">
        <v>160</v>
      </c>
      <c r="AT379" s="232" t="s">
        <v>156</v>
      </c>
      <c r="AU379" s="232" t="s">
        <v>86</v>
      </c>
      <c r="AY379" s="17" t="s">
        <v>154</v>
      </c>
      <c r="BE379" s="233">
        <f>IF(N379="základní",J379,0)</f>
        <v>0</v>
      </c>
      <c r="BF379" s="233">
        <f>IF(N379="snížená",J379,0)</f>
        <v>0</v>
      </c>
      <c r="BG379" s="233">
        <f>IF(N379="zákl. přenesená",J379,0)</f>
        <v>0</v>
      </c>
      <c r="BH379" s="233">
        <f>IF(N379="sníž. přenesená",J379,0)</f>
        <v>0</v>
      </c>
      <c r="BI379" s="233">
        <f>IF(N379="nulová",J379,0)</f>
        <v>0</v>
      </c>
      <c r="BJ379" s="17" t="s">
        <v>84</v>
      </c>
      <c r="BK379" s="233">
        <f>ROUND(I379*H379,2)</f>
        <v>0</v>
      </c>
      <c r="BL379" s="17" t="s">
        <v>160</v>
      </c>
      <c r="BM379" s="232" t="s">
        <v>634</v>
      </c>
    </row>
    <row r="380" s="15" customFormat="1">
      <c r="A380" s="15"/>
      <c r="B380" s="268"/>
      <c r="C380" s="269"/>
      <c r="D380" s="236" t="s">
        <v>173</v>
      </c>
      <c r="E380" s="270" t="s">
        <v>1</v>
      </c>
      <c r="F380" s="271" t="s">
        <v>635</v>
      </c>
      <c r="G380" s="269"/>
      <c r="H380" s="270" t="s">
        <v>1</v>
      </c>
      <c r="I380" s="272"/>
      <c r="J380" s="269"/>
      <c r="K380" s="269"/>
      <c r="L380" s="273"/>
      <c r="M380" s="274"/>
      <c r="N380" s="275"/>
      <c r="O380" s="275"/>
      <c r="P380" s="275"/>
      <c r="Q380" s="275"/>
      <c r="R380" s="275"/>
      <c r="S380" s="275"/>
      <c r="T380" s="276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T380" s="277" t="s">
        <v>173</v>
      </c>
      <c r="AU380" s="277" t="s">
        <v>86</v>
      </c>
      <c r="AV380" s="15" t="s">
        <v>84</v>
      </c>
      <c r="AW380" s="15" t="s">
        <v>32</v>
      </c>
      <c r="AX380" s="15" t="s">
        <v>76</v>
      </c>
      <c r="AY380" s="277" t="s">
        <v>154</v>
      </c>
    </row>
    <row r="381" s="15" customFormat="1">
      <c r="A381" s="15"/>
      <c r="B381" s="268"/>
      <c r="C381" s="269"/>
      <c r="D381" s="236" t="s">
        <v>173</v>
      </c>
      <c r="E381" s="270" t="s">
        <v>1</v>
      </c>
      <c r="F381" s="271" t="s">
        <v>636</v>
      </c>
      <c r="G381" s="269"/>
      <c r="H381" s="270" t="s">
        <v>1</v>
      </c>
      <c r="I381" s="272"/>
      <c r="J381" s="269"/>
      <c r="K381" s="269"/>
      <c r="L381" s="273"/>
      <c r="M381" s="274"/>
      <c r="N381" s="275"/>
      <c r="O381" s="275"/>
      <c r="P381" s="275"/>
      <c r="Q381" s="275"/>
      <c r="R381" s="275"/>
      <c r="S381" s="275"/>
      <c r="T381" s="276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T381" s="277" t="s">
        <v>173</v>
      </c>
      <c r="AU381" s="277" t="s">
        <v>86</v>
      </c>
      <c r="AV381" s="15" t="s">
        <v>84</v>
      </c>
      <c r="AW381" s="15" t="s">
        <v>32</v>
      </c>
      <c r="AX381" s="15" t="s">
        <v>76</v>
      </c>
      <c r="AY381" s="277" t="s">
        <v>154</v>
      </c>
    </row>
    <row r="382" s="13" customFormat="1">
      <c r="A382" s="13"/>
      <c r="B382" s="234"/>
      <c r="C382" s="235"/>
      <c r="D382" s="236" t="s">
        <v>173</v>
      </c>
      <c r="E382" s="237" t="s">
        <v>1</v>
      </c>
      <c r="F382" s="238" t="s">
        <v>165</v>
      </c>
      <c r="G382" s="235"/>
      <c r="H382" s="239">
        <v>3</v>
      </c>
      <c r="I382" s="240"/>
      <c r="J382" s="235"/>
      <c r="K382" s="235"/>
      <c r="L382" s="241"/>
      <c r="M382" s="242"/>
      <c r="N382" s="243"/>
      <c r="O382" s="243"/>
      <c r="P382" s="243"/>
      <c r="Q382" s="243"/>
      <c r="R382" s="243"/>
      <c r="S382" s="243"/>
      <c r="T382" s="244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T382" s="245" t="s">
        <v>173</v>
      </c>
      <c r="AU382" s="245" t="s">
        <v>86</v>
      </c>
      <c r="AV382" s="13" t="s">
        <v>86</v>
      </c>
      <c r="AW382" s="13" t="s">
        <v>32</v>
      </c>
      <c r="AX382" s="13" t="s">
        <v>84</v>
      </c>
      <c r="AY382" s="245" t="s">
        <v>154</v>
      </c>
    </row>
    <row r="383" s="2" customFormat="1" ht="24.15" customHeight="1">
      <c r="A383" s="38"/>
      <c r="B383" s="39"/>
      <c r="C383" s="220" t="s">
        <v>637</v>
      </c>
      <c r="D383" s="220" t="s">
        <v>156</v>
      </c>
      <c r="E383" s="221" t="s">
        <v>638</v>
      </c>
      <c r="F383" s="222" t="s">
        <v>639</v>
      </c>
      <c r="G383" s="223" t="s">
        <v>633</v>
      </c>
      <c r="H383" s="224">
        <v>3</v>
      </c>
      <c r="I383" s="225"/>
      <c r="J383" s="226">
        <f>ROUND(I383*H383,2)</f>
        <v>0</v>
      </c>
      <c r="K383" s="227"/>
      <c r="L383" s="44"/>
      <c r="M383" s="228" t="s">
        <v>1</v>
      </c>
      <c r="N383" s="229" t="s">
        <v>41</v>
      </c>
      <c r="O383" s="91"/>
      <c r="P383" s="230">
        <f>O383*H383</f>
        <v>0</v>
      </c>
      <c r="Q383" s="230">
        <v>0</v>
      </c>
      <c r="R383" s="230">
        <f>Q383*H383</f>
        <v>0</v>
      </c>
      <c r="S383" s="230">
        <v>0</v>
      </c>
      <c r="T383" s="231">
        <f>S383*H383</f>
        <v>0</v>
      </c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R383" s="232" t="s">
        <v>160</v>
      </c>
      <c r="AT383" s="232" t="s">
        <v>156</v>
      </c>
      <c r="AU383" s="232" t="s">
        <v>86</v>
      </c>
      <c r="AY383" s="17" t="s">
        <v>154</v>
      </c>
      <c r="BE383" s="233">
        <f>IF(N383="základní",J383,0)</f>
        <v>0</v>
      </c>
      <c r="BF383" s="233">
        <f>IF(N383="snížená",J383,0)</f>
        <v>0</v>
      </c>
      <c r="BG383" s="233">
        <f>IF(N383="zákl. přenesená",J383,0)</f>
        <v>0</v>
      </c>
      <c r="BH383" s="233">
        <f>IF(N383="sníž. přenesená",J383,0)</f>
        <v>0</v>
      </c>
      <c r="BI383" s="233">
        <f>IF(N383="nulová",J383,0)</f>
        <v>0</v>
      </c>
      <c r="BJ383" s="17" t="s">
        <v>84</v>
      </c>
      <c r="BK383" s="233">
        <f>ROUND(I383*H383,2)</f>
        <v>0</v>
      </c>
      <c r="BL383" s="17" t="s">
        <v>160</v>
      </c>
      <c r="BM383" s="232" t="s">
        <v>640</v>
      </c>
    </row>
    <row r="384" s="2" customFormat="1" ht="24.15" customHeight="1">
      <c r="A384" s="38"/>
      <c r="B384" s="39"/>
      <c r="C384" s="220" t="s">
        <v>641</v>
      </c>
      <c r="D384" s="220" t="s">
        <v>156</v>
      </c>
      <c r="E384" s="221" t="s">
        <v>642</v>
      </c>
      <c r="F384" s="222" t="s">
        <v>643</v>
      </c>
      <c r="G384" s="223" t="s">
        <v>633</v>
      </c>
      <c r="H384" s="224">
        <v>3</v>
      </c>
      <c r="I384" s="225"/>
      <c r="J384" s="226">
        <f>ROUND(I384*H384,2)</f>
        <v>0</v>
      </c>
      <c r="K384" s="227"/>
      <c r="L384" s="44"/>
      <c r="M384" s="228" t="s">
        <v>1</v>
      </c>
      <c r="N384" s="229" t="s">
        <v>41</v>
      </c>
      <c r="O384" s="91"/>
      <c r="P384" s="230">
        <f>O384*H384</f>
        <v>0</v>
      </c>
      <c r="Q384" s="230">
        <v>0</v>
      </c>
      <c r="R384" s="230">
        <f>Q384*H384</f>
        <v>0</v>
      </c>
      <c r="S384" s="230">
        <v>0</v>
      </c>
      <c r="T384" s="231">
        <f>S384*H384</f>
        <v>0</v>
      </c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R384" s="232" t="s">
        <v>160</v>
      </c>
      <c r="AT384" s="232" t="s">
        <v>156</v>
      </c>
      <c r="AU384" s="232" t="s">
        <v>86</v>
      </c>
      <c r="AY384" s="17" t="s">
        <v>154</v>
      </c>
      <c r="BE384" s="233">
        <f>IF(N384="základní",J384,0)</f>
        <v>0</v>
      </c>
      <c r="BF384" s="233">
        <f>IF(N384="snížená",J384,0)</f>
        <v>0</v>
      </c>
      <c r="BG384" s="233">
        <f>IF(N384="zákl. přenesená",J384,0)</f>
        <v>0</v>
      </c>
      <c r="BH384" s="233">
        <f>IF(N384="sníž. přenesená",J384,0)</f>
        <v>0</v>
      </c>
      <c r="BI384" s="233">
        <f>IF(N384="nulová",J384,0)</f>
        <v>0</v>
      </c>
      <c r="BJ384" s="17" t="s">
        <v>84</v>
      </c>
      <c r="BK384" s="233">
        <f>ROUND(I384*H384,2)</f>
        <v>0</v>
      </c>
      <c r="BL384" s="17" t="s">
        <v>160</v>
      </c>
      <c r="BM384" s="232" t="s">
        <v>644</v>
      </c>
    </row>
    <row r="385" s="12" customFormat="1" ht="22.8" customHeight="1">
      <c r="A385" s="12"/>
      <c r="B385" s="204"/>
      <c r="C385" s="205"/>
      <c r="D385" s="206" t="s">
        <v>75</v>
      </c>
      <c r="E385" s="218" t="s">
        <v>645</v>
      </c>
      <c r="F385" s="218" t="s">
        <v>646</v>
      </c>
      <c r="G385" s="205"/>
      <c r="H385" s="205"/>
      <c r="I385" s="208"/>
      <c r="J385" s="219">
        <f>BK385</f>
        <v>0</v>
      </c>
      <c r="K385" s="205"/>
      <c r="L385" s="210"/>
      <c r="M385" s="211"/>
      <c r="N385" s="212"/>
      <c r="O385" s="212"/>
      <c r="P385" s="213">
        <f>SUM(P386:P390)</f>
        <v>0</v>
      </c>
      <c r="Q385" s="212"/>
      <c r="R385" s="213">
        <f>SUM(R386:R390)</f>
        <v>0</v>
      </c>
      <c r="S385" s="212"/>
      <c r="T385" s="214">
        <f>SUM(T386:T390)</f>
        <v>0</v>
      </c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R385" s="215" t="s">
        <v>84</v>
      </c>
      <c r="AT385" s="216" t="s">
        <v>75</v>
      </c>
      <c r="AU385" s="216" t="s">
        <v>84</v>
      </c>
      <c r="AY385" s="215" t="s">
        <v>154</v>
      </c>
      <c r="BK385" s="217">
        <f>SUM(BK386:BK390)</f>
        <v>0</v>
      </c>
    </row>
    <row r="386" s="2" customFormat="1" ht="37.8" customHeight="1">
      <c r="A386" s="38"/>
      <c r="B386" s="39"/>
      <c r="C386" s="220" t="s">
        <v>647</v>
      </c>
      <c r="D386" s="220" t="s">
        <v>156</v>
      </c>
      <c r="E386" s="221" t="s">
        <v>648</v>
      </c>
      <c r="F386" s="222" t="s">
        <v>649</v>
      </c>
      <c r="G386" s="223" t="s">
        <v>633</v>
      </c>
      <c r="H386" s="224">
        <v>1</v>
      </c>
      <c r="I386" s="225"/>
      <c r="J386" s="226">
        <f>ROUND(I386*H386,2)</f>
        <v>0</v>
      </c>
      <c r="K386" s="227"/>
      <c r="L386" s="44"/>
      <c r="M386" s="228" t="s">
        <v>1</v>
      </c>
      <c r="N386" s="229" t="s">
        <v>41</v>
      </c>
      <c r="O386" s="91"/>
      <c r="P386" s="230">
        <f>O386*H386</f>
        <v>0</v>
      </c>
      <c r="Q386" s="230">
        <v>0</v>
      </c>
      <c r="R386" s="230">
        <f>Q386*H386</f>
        <v>0</v>
      </c>
      <c r="S386" s="230">
        <v>0</v>
      </c>
      <c r="T386" s="231">
        <f>S386*H386</f>
        <v>0</v>
      </c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R386" s="232" t="s">
        <v>160</v>
      </c>
      <c r="AT386" s="232" t="s">
        <v>156</v>
      </c>
      <c r="AU386" s="232" t="s">
        <v>86</v>
      </c>
      <c r="AY386" s="17" t="s">
        <v>154</v>
      </c>
      <c r="BE386" s="233">
        <f>IF(N386="základní",J386,0)</f>
        <v>0</v>
      </c>
      <c r="BF386" s="233">
        <f>IF(N386="snížená",J386,0)</f>
        <v>0</v>
      </c>
      <c r="BG386" s="233">
        <f>IF(N386="zákl. přenesená",J386,0)</f>
        <v>0</v>
      </c>
      <c r="BH386" s="233">
        <f>IF(N386="sníž. přenesená",J386,0)</f>
        <v>0</v>
      </c>
      <c r="BI386" s="233">
        <f>IF(N386="nulová",J386,0)</f>
        <v>0</v>
      </c>
      <c r="BJ386" s="17" t="s">
        <v>84</v>
      </c>
      <c r="BK386" s="233">
        <f>ROUND(I386*H386,2)</f>
        <v>0</v>
      </c>
      <c r="BL386" s="17" t="s">
        <v>160</v>
      </c>
      <c r="BM386" s="232" t="s">
        <v>650</v>
      </c>
    </row>
    <row r="387" s="15" customFormat="1">
      <c r="A387" s="15"/>
      <c r="B387" s="268"/>
      <c r="C387" s="269"/>
      <c r="D387" s="236" t="s">
        <v>173</v>
      </c>
      <c r="E387" s="270" t="s">
        <v>1</v>
      </c>
      <c r="F387" s="271" t="s">
        <v>651</v>
      </c>
      <c r="G387" s="269"/>
      <c r="H387" s="270" t="s">
        <v>1</v>
      </c>
      <c r="I387" s="272"/>
      <c r="J387" s="269"/>
      <c r="K387" s="269"/>
      <c r="L387" s="273"/>
      <c r="M387" s="274"/>
      <c r="N387" s="275"/>
      <c r="O387" s="275"/>
      <c r="P387" s="275"/>
      <c r="Q387" s="275"/>
      <c r="R387" s="275"/>
      <c r="S387" s="275"/>
      <c r="T387" s="276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T387" s="277" t="s">
        <v>173</v>
      </c>
      <c r="AU387" s="277" t="s">
        <v>86</v>
      </c>
      <c r="AV387" s="15" t="s">
        <v>84</v>
      </c>
      <c r="AW387" s="15" t="s">
        <v>32</v>
      </c>
      <c r="AX387" s="15" t="s">
        <v>76</v>
      </c>
      <c r="AY387" s="277" t="s">
        <v>154</v>
      </c>
    </row>
    <row r="388" s="15" customFormat="1">
      <c r="A388" s="15"/>
      <c r="B388" s="268"/>
      <c r="C388" s="269"/>
      <c r="D388" s="236" t="s">
        <v>173</v>
      </c>
      <c r="E388" s="270" t="s">
        <v>1</v>
      </c>
      <c r="F388" s="271" t="s">
        <v>652</v>
      </c>
      <c r="G388" s="269"/>
      <c r="H388" s="270" t="s">
        <v>1</v>
      </c>
      <c r="I388" s="272"/>
      <c r="J388" s="269"/>
      <c r="K388" s="269"/>
      <c r="L388" s="273"/>
      <c r="M388" s="274"/>
      <c r="N388" s="275"/>
      <c r="O388" s="275"/>
      <c r="P388" s="275"/>
      <c r="Q388" s="275"/>
      <c r="R388" s="275"/>
      <c r="S388" s="275"/>
      <c r="T388" s="276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T388" s="277" t="s">
        <v>173</v>
      </c>
      <c r="AU388" s="277" t="s">
        <v>86</v>
      </c>
      <c r="AV388" s="15" t="s">
        <v>84</v>
      </c>
      <c r="AW388" s="15" t="s">
        <v>32</v>
      </c>
      <c r="AX388" s="15" t="s">
        <v>76</v>
      </c>
      <c r="AY388" s="277" t="s">
        <v>154</v>
      </c>
    </row>
    <row r="389" s="13" customFormat="1">
      <c r="A389" s="13"/>
      <c r="B389" s="234"/>
      <c r="C389" s="235"/>
      <c r="D389" s="236" t="s">
        <v>173</v>
      </c>
      <c r="E389" s="237" t="s">
        <v>1</v>
      </c>
      <c r="F389" s="238" t="s">
        <v>84</v>
      </c>
      <c r="G389" s="235"/>
      <c r="H389" s="239">
        <v>1</v>
      </c>
      <c r="I389" s="240"/>
      <c r="J389" s="235"/>
      <c r="K389" s="235"/>
      <c r="L389" s="241"/>
      <c r="M389" s="242"/>
      <c r="N389" s="243"/>
      <c r="O389" s="243"/>
      <c r="P389" s="243"/>
      <c r="Q389" s="243"/>
      <c r="R389" s="243"/>
      <c r="S389" s="243"/>
      <c r="T389" s="244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T389" s="245" t="s">
        <v>173</v>
      </c>
      <c r="AU389" s="245" t="s">
        <v>86</v>
      </c>
      <c r="AV389" s="13" t="s">
        <v>86</v>
      </c>
      <c r="AW389" s="13" t="s">
        <v>32</v>
      </c>
      <c r="AX389" s="13" t="s">
        <v>84</v>
      </c>
      <c r="AY389" s="245" t="s">
        <v>154</v>
      </c>
    </row>
    <row r="390" s="2" customFormat="1" ht="24.15" customHeight="1">
      <c r="A390" s="38"/>
      <c r="B390" s="39"/>
      <c r="C390" s="220" t="s">
        <v>653</v>
      </c>
      <c r="D390" s="220" t="s">
        <v>156</v>
      </c>
      <c r="E390" s="221" t="s">
        <v>654</v>
      </c>
      <c r="F390" s="222" t="s">
        <v>655</v>
      </c>
      <c r="G390" s="223" t="s">
        <v>633</v>
      </c>
      <c r="H390" s="224">
        <v>2</v>
      </c>
      <c r="I390" s="225"/>
      <c r="J390" s="226">
        <f>ROUND(I390*H390,2)</f>
        <v>0</v>
      </c>
      <c r="K390" s="227"/>
      <c r="L390" s="44"/>
      <c r="M390" s="278" t="s">
        <v>1</v>
      </c>
      <c r="N390" s="279" t="s">
        <v>41</v>
      </c>
      <c r="O390" s="280"/>
      <c r="P390" s="281">
        <f>O390*H390</f>
        <v>0</v>
      </c>
      <c r="Q390" s="281">
        <v>0</v>
      </c>
      <c r="R390" s="281">
        <f>Q390*H390</f>
        <v>0</v>
      </c>
      <c r="S390" s="281">
        <v>0</v>
      </c>
      <c r="T390" s="282">
        <f>S390*H390</f>
        <v>0</v>
      </c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R390" s="232" t="s">
        <v>160</v>
      </c>
      <c r="AT390" s="232" t="s">
        <v>156</v>
      </c>
      <c r="AU390" s="232" t="s">
        <v>86</v>
      </c>
      <c r="AY390" s="17" t="s">
        <v>154</v>
      </c>
      <c r="BE390" s="233">
        <f>IF(N390="základní",J390,0)</f>
        <v>0</v>
      </c>
      <c r="BF390" s="233">
        <f>IF(N390="snížená",J390,0)</f>
        <v>0</v>
      </c>
      <c r="BG390" s="233">
        <f>IF(N390="zákl. přenesená",J390,0)</f>
        <v>0</v>
      </c>
      <c r="BH390" s="233">
        <f>IF(N390="sníž. přenesená",J390,0)</f>
        <v>0</v>
      </c>
      <c r="BI390" s="233">
        <f>IF(N390="nulová",J390,0)</f>
        <v>0</v>
      </c>
      <c r="BJ390" s="17" t="s">
        <v>84</v>
      </c>
      <c r="BK390" s="233">
        <f>ROUND(I390*H390,2)</f>
        <v>0</v>
      </c>
      <c r="BL390" s="17" t="s">
        <v>160</v>
      </c>
      <c r="BM390" s="232" t="s">
        <v>656</v>
      </c>
    </row>
    <row r="391" s="2" customFormat="1" ht="6.96" customHeight="1">
      <c r="A391" s="38"/>
      <c r="B391" s="66"/>
      <c r="C391" s="67"/>
      <c r="D391" s="67"/>
      <c r="E391" s="67"/>
      <c r="F391" s="67"/>
      <c r="G391" s="67"/>
      <c r="H391" s="67"/>
      <c r="I391" s="67"/>
      <c r="J391" s="67"/>
      <c r="K391" s="67"/>
      <c r="L391" s="44"/>
      <c r="M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</row>
  </sheetData>
  <sheetProtection sheet="1" autoFilter="0" formatColumns="0" formatRows="0" objects="1" scenarios="1" spinCount="100000" saltValue="zWK6sHFTcK8nkr+aocXzdsJCelz3td6vrNIj7QwKKbweDe4eSNR4C2m3JzwwU+ZaMM2H9PZAlLAgMEG0ZLsDsQ==" hashValue="WKSRXEFqXf1vaJ/5LOqUZyQnxPiLMEI6+oSiDFSLt1rteORXaSaA2uWTXiaZRc2Mt28dzOfxYkiPnbJDCpfppg==" algorithmName="SHA-512" password="CC35"/>
  <autoFilter ref="C127:K390"/>
  <mergeCells count="9">
    <mergeCell ref="E7:H7"/>
    <mergeCell ref="E9:H9"/>
    <mergeCell ref="E18:H18"/>
    <mergeCell ref="E27:H27"/>
    <mergeCell ref="E85:H85"/>
    <mergeCell ref="E87:H87"/>
    <mergeCell ref="E118:H118"/>
    <mergeCell ref="E120:H12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89</v>
      </c>
      <c r="AZ2" s="136" t="s">
        <v>93</v>
      </c>
      <c r="BA2" s="136" t="s">
        <v>1</v>
      </c>
      <c r="BB2" s="136" t="s">
        <v>1</v>
      </c>
      <c r="BC2" s="136" t="s">
        <v>657</v>
      </c>
      <c r="BD2" s="136" t="s">
        <v>86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0"/>
      <c r="AT3" s="17" t="s">
        <v>86</v>
      </c>
      <c r="AZ3" s="136" t="s">
        <v>110</v>
      </c>
      <c r="BA3" s="136" t="s">
        <v>1</v>
      </c>
      <c r="BB3" s="136" t="s">
        <v>1</v>
      </c>
      <c r="BC3" s="136" t="s">
        <v>658</v>
      </c>
      <c r="BD3" s="136" t="s">
        <v>86</v>
      </c>
    </row>
    <row r="4" s="1" customFormat="1" ht="24.96" customHeight="1">
      <c r="B4" s="20"/>
      <c r="D4" s="139" t="s">
        <v>97</v>
      </c>
      <c r="L4" s="20"/>
      <c r="M4" s="140" t="s">
        <v>10</v>
      </c>
      <c r="AT4" s="17" t="s">
        <v>4</v>
      </c>
      <c r="AZ4" s="136" t="s">
        <v>98</v>
      </c>
      <c r="BA4" s="136" t="s">
        <v>1</v>
      </c>
      <c r="BB4" s="136" t="s">
        <v>1</v>
      </c>
      <c r="BC4" s="136" t="s">
        <v>659</v>
      </c>
      <c r="BD4" s="136" t="s">
        <v>86</v>
      </c>
    </row>
    <row r="5" s="1" customFormat="1" ht="6.96" customHeight="1">
      <c r="B5" s="20"/>
      <c r="L5" s="20"/>
    </row>
    <row r="6" s="1" customFormat="1" ht="12" customHeight="1">
      <c r="B6" s="20"/>
      <c r="D6" s="141" t="s">
        <v>16</v>
      </c>
      <c r="L6" s="20"/>
    </row>
    <row r="7" s="1" customFormat="1" ht="26.25" customHeight="1">
      <c r="B7" s="20"/>
      <c r="E7" s="142" t="str">
        <f>'Rekapitulace stavby'!K6</f>
        <v>Cyklostezky 2020 - trasa I (Požární nádrž Běchovice – ČOV Újezd nad Lesy)</v>
      </c>
      <c r="F7" s="141"/>
      <c r="G7" s="141"/>
      <c r="H7" s="141"/>
      <c r="L7" s="20"/>
    </row>
    <row r="8" s="2" customFormat="1" ht="12" customHeight="1">
      <c r="A8" s="38"/>
      <c r="B8" s="44"/>
      <c r="C8" s="38"/>
      <c r="D8" s="141" t="s">
        <v>106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43" t="s">
        <v>660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41" t="s">
        <v>18</v>
      </c>
      <c r="E11" s="38"/>
      <c r="F11" s="144" t="s">
        <v>1</v>
      </c>
      <c r="G11" s="38"/>
      <c r="H11" s="38"/>
      <c r="I11" s="141" t="s">
        <v>19</v>
      </c>
      <c r="J11" s="144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41" t="s">
        <v>20</v>
      </c>
      <c r="E12" s="38"/>
      <c r="F12" s="144" t="s">
        <v>21</v>
      </c>
      <c r="G12" s="38"/>
      <c r="H12" s="38"/>
      <c r="I12" s="141" t="s">
        <v>22</v>
      </c>
      <c r="J12" s="145" t="str">
        <f>'Rekapitulace stavby'!AN8</f>
        <v>26. 4. 2022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41" t="s">
        <v>24</v>
      </c>
      <c r="E14" s="38"/>
      <c r="F14" s="38"/>
      <c r="G14" s="38"/>
      <c r="H14" s="38"/>
      <c r="I14" s="141" t="s">
        <v>25</v>
      </c>
      <c r="J14" s="144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4" t="s">
        <v>26</v>
      </c>
      <c r="F15" s="38"/>
      <c r="G15" s="38"/>
      <c r="H15" s="38"/>
      <c r="I15" s="141" t="s">
        <v>27</v>
      </c>
      <c r="J15" s="144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1" t="s">
        <v>28</v>
      </c>
      <c r="E17" s="38"/>
      <c r="F17" s="38"/>
      <c r="G17" s="38"/>
      <c r="H17" s="38"/>
      <c r="I17" s="14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4"/>
      <c r="G18" s="144"/>
      <c r="H18" s="144"/>
      <c r="I18" s="141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1" t="s">
        <v>30</v>
      </c>
      <c r="E20" s="38"/>
      <c r="F20" s="38"/>
      <c r="G20" s="38"/>
      <c r="H20" s="38"/>
      <c r="I20" s="141" t="s">
        <v>25</v>
      </c>
      <c r="J20" s="144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4" t="s">
        <v>31</v>
      </c>
      <c r="F21" s="38"/>
      <c r="G21" s="38"/>
      <c r="H21" s="38"/>
      <c r="I21" s="141" t="s">
        <v>27</v>
      </c>
      <c r="J21" s="144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1" t="s">
        <v>33</v>
      </c>
      <c r="E23" s="38"/>
      <c r="F23" s="38"/>
      <c r="G23" s="38"/>
      <c r="H23" s="38"/>
      <c r="I23" s="141" t="s">
        <v>25</v>
      </c>
      <c r="J23" s="144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4" t="s">
        <v>34</v>
      </c>
      <c r="F24" s="38"/>
      <c r="G24" s="38"/>
      <c r="H24" s="38"/>
      <c r="I24" s="141" t="s">
        <v>27</v>
      </c>
      <c r="J24" s="144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1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0"/>
      <c r="E29" s="150"/>
      <c r="F29" s="150"/>
      <c r="G29" s="150"/>
      <c r="H29" s="150"/>
      <c r="I29" s="150"/>
      <c r="J29" s="150"/>
      <c r="K29" s="150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1" t="s">
        <v>36</v>
      </c>
      <c r="E30" s="38"/>
      <c r="F30" s="38"/>
      <c r="G30" s="38"/>
      <c r="H30" s="38"/>
      <c r="I30" s="38"/>
      <c r="J30" s="152">
        <f>ROUND(J122,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0"/>
      <c r="E31" s="150"/>
      <c r="F31" s="150"/>
      <c r="G31" s="150"/>
      <c r="H31" s="150"/>
      <c r="I31" s="150"/>
      <c r="J31" s="150"/>
      <c r="K31" s="150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3" t="s">
        <v>38</v>
      </c>
      <c r="G32" s="38"/>
      <c r="H32" s="38"/>
      <c r="I32" s="153" t="s">
        <v>37</v>
      </c>
      <c r="J32" s="153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4" t="s">
        <v>40</v>
      </c>
      <c r="E33" s="141" t="s">
        <v>41</v>
      </c>
      <c r="F33" s="155">
        <f>ROUND((SUM(BE122:BE160)),  2)</f>
        <v>0</v>
      </c>
      <c r="G33" s="38"/>
      <c r="H33" s="38"/>
      <c r="I33" s="156">
        <v>0.20999999999999999</v>
      </c>
      <c r="J33" s="155">
        <f>ROUND(((SUM(BE122:BE160))*I33),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1" t="s">
        <v>42</v>
      </c>
      <c r="F34" s="155">
        <f>ROUND((SUM(BF122:BF160)),  2)</f>
        <v>0</v>
      </c>
      <c r="G34" s="38"/>
      <c r="H34" s="38"/>
      <c r="I34" s="156">
        <v>0.14999999999999999</v>
      </c>
      <c r="J34" s="155">
        <f>ROUND(((SUM(BF122:BF160))*I34),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1" t="s">
        <v>43</v>
      </c>
      <c r="F35" s="155">
        <f>ROUND((SUM(BG122:BG160)),  2)</f>
        <v>0</v>
      </c>
      <c r="G35" s="38"/>
      <c r="H35" s="38"/>
      <c r="I35" s="156">
        <v>0.20999999999999999</v>
      </c>
      <c r="J35" s="155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1" t="s">
        <v>44</v>
      </c>
      <c r="F36" s="155">
        <f>ROUND((SUM(BH122:BH160)),  2)</f>
        <v>0</v>
      </c>
      <c r="G36" s="38"/>
      <c r="H36" s="38"/>
      <c r="I36" s="156">
        <v>0.14999999999999999</v>
      </c>
      <c r="J36" s="155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1" t="s">
        <v>45</v>
      </c>
      <c r="F37" s="155">
        <f>ROUND((SUM(BI122:BI160)),  2)</f>
        <v>0</v>
      </c>
      <c r="G37" s="38"/>
      <c r="H37" s="38"/>
      <c r="I37" s="156">
        <v>0</v>
      </c>
      <c r="J37" s="155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7"/>
      <c r="D39" s="158" t="s">
        <v>46</v>
      </c>
      <c r="E39" s="159"/>
      <c r="F39" s="159"/>
      <c r="G39" s="160" t="s">
        <v>47</v>
      </c>
      <c r="H39" s="161" t="s">
        <v>48</v>
      </c>
      <c r="I39" s="159"/>
      <c r="J39" s="162">
        <f>SUM(J30:J37)</f>
        <v>0</v>
      </c>
      <c r="K39" s="163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4" t="s">
        <v>49</v>
      </c>
      <c r="E50" s="165"/>
      <c r="F50" s="165"/>
      <c r="G50" s="164" t="s">
        <v>50</v>
      </c>
      <c r="H50" s="165"/>
      <c r="I50" s="165"/>
      <c r="J50" s="165"/>
      <c r="K50" s="165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6" t="s">
        <v>51</v>
      </c>
      <c r="E61" s="167"/>
      <c r="F61" s="168" t="s">
        <v>52</v>
      </c>
      <c r="G61" s="166" t="s">
        <v>51</v>
      </c>
      <c r="H61" s="167"/>
      <c r="I61" s="167"/>
      <c r="J61" s="169" t="s">
        <v>52</v>
      </c>
      <c r="K61" s="167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4" t="s">
        <v>53</v>
      </c>
      <c r="E65" s="170"/>
      <c r="F65" s="170"/>
      <c r="G65" s="164" t="s">
        <v>54</v>
      </c>
      <c r="H65" s="170"/>
      <c r="I65" s="170"/>
      <c r="J65" s="170"/>
      <c r="K65" s="170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6" t="s">
        <v>51</v>
      </c>
      <c r="E76" s="167"/>
      <c r="F76" s="168" t="s">
        <v>52</v>
      </c>
      <c r="G76" s="166" t="s">
        <v>51</v>
      </c>
      <c r="H76" s="167"/>
      <c r="I76" s="167"/>
      <c r="J76" s="169" t="s">
        <v>52</v>
      </c>
      <c r="K76" s="167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122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26.25" customHeight="1">
      <c r="A85" s="38"/>
      <c r="B85" s="39"/>
      <c r="C85" s="40"/>
      <c r="D85" s="40"/>
      <c r="E85" s="175" t="str">
        <f>E7</f>
        <v>Cyklostezky 2020 - trasa I (Požární nádrž Běchovice – ČOV Újezd nad Lesy)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106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201 - Armovaný svah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Praha - Běchovice</v>
      </c>
      <c r="G89" s="40"/>
      <c r="H89" s="40"/>
      <c r="I89" s="32" t="s">
        <v>22</v>
      </c>
      <c r="J89" s="79" t="str">
        <f>IF(J12="","",J12)</f>
        <v>26. 4. 2022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Městská část Praha – Běchovice</v>
      </c>
      <c r="G91" s="40"/>
      <c r="H91" s="40"/>
      <c r="I91" s="32" t="s">
        <v>30</v>
      </c>
      <c r="J91" s="36" t="str">
        <f>E21</f>
        <v>KONTIGA s.r.o.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 Jan Duben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6" t="s">
        <v>123</v>
      </c>
      <c r="D94" s="177"/>
      <c r="E94" s="177"/>
      <c r="F94" s="177"/>
      <c r="G94" s="177"/>
      <c r="H94" s="177"/>
      <c r="I94" s="177"/>
      <c r="J94" s="178" t="s">
        <v>124</v>
      </c>
      <c r="K94" s="177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9" t="s">
        <v>125</v>
      </c>
      <c r="D96" s="40"/>
      <c r="E96" s="40"/>
      <c r="F96" s="40"/>
      <c r="G96" s="40"/>
      <c r="H96" s="40"/>
      <c r="I96" s="40"/>
      <c r="J96" s="110">
        <f>J122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126</v>
      </c>
    </row>
    <row r="97" s="9" customFormat="1" ht="24.96" customHeight="1">
      <c r="A97" s="9"/>
      <c r="B97" s="180"/>
      <c r="C97" s="181"/>
      <c r="D97" s="182" t="s">
        <v>127</v>
      </c>
      <c r="E97" s="183"/>
      <c r="F97" s="183"/>
      <c r="G97" s="183"/>
      <c r="H97" s="183"/>
      <c r="I97" s="183"/>
      <c r="J97" s="184">
        <f>J123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128</v>
      </c>
      <c r="E98" s="189"/>
      <c r="F98" s="189"/>
      <c r="G98" s="189"/>
      <c r="H98" s="189"/>
      <c r="I98" s="189"/>
      <c r="J98" s="190">
        <f>J124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129</v>
      </c>
      <c r="E99" s="189"/>
      <c r="F99" s="189"/>
      <c r="G99" s="189"/>
      <c r="H99" s="189"/>
      <c r="I99" s="189"/>
      <c r="J99" s="190">
        <f>J143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131</v>
      </c>
      <c r="E100" s="189"/>
      <c r="F100" s="189"/>
      <c r="G100" s="189"/>
      <c r="H100" s="189"/>
      <c r="I100" s="189"/>
      <c r="J100" s="190">
        <f>J153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134</v>
      </c>
      <c r="E101" s="189"/>
      <c r="F101" s="189"/>
      <c r="G101" s="189"/>
      <c r="H101" s="189"/>
      <c r="I101" s="189"/>
      <c r="J101" s="190">
        <f>J156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136</v>
      </c>
      <c r="E102" s="189"/>
      <c r="F102" s="189"/>
      <c r="G102" s="189"/>
      <c r="H102" s="189"/>
      <c r="I102" s="189"/>
      <c r="J102" s="190">
        <f>J159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139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75" t="str">
        <f>E7</f>
        <v>Cyklostezky 2020 - trasa I (Požární nádrž Běchovice – ČOV Újezd nad Lesy)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106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6.5" customHeight="1">
      <c r="A114" s="38"/>
      <c r="B114" s="39"/>
      <c r="C114" s="40"/>
      <c r="D114" s="40"/>
      <c r="E114" s="76" t="str">
        <f>E9</f>
        <v>SO 201 - Armovaný svah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6.96" customHeight="1">
      <c r="A115" s="38"/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2" customHeight="1">
      <c r="A116" s="38"/>
      <c r="B116" s="39"/>
      <c r="C116" s="32" t="s">
        <v>20</v>
      </c>
      <c r="D116" s="40"/>
      <c r="E116" s="40"/>
      <c r="F116" s="27" t="str">
        <f>F12</f>
        <v>Praha - Běchovice</v>
      </c>
      <c r="G116" s="40"/>
      <c r="H116" s="40"/>
      <c r="I116" s="32" t="s">
        <v>22</v>
      </c>
      <c r="J116" s="79" t="str">
        <f>IF(J12="","",J12)</f>
        <v>26. 4. 2022</v>
      </c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5.15" customHeight="1">
      <c r="A118" s="38"/>
      <c r="B118" s="39"/>
      <c r="C118" s="32" t="s">
        <v>24</v>
      </c>
      <c r="D118" s="40"/>
      <c r="E118" s="40"/>
      <c r="F118" s="27" t="str">
        <f>E15</f>
        <v>Městská část Praha – Běchovice</v>
      </c>
      <c r="G118" s="40"/>
      <c r="H118" s="40"/>
      <c r="I118" s="32" t="s">
        <v>30</v>
      </c>
      <c r="J118" s="36" t="str">
        <f>E21</f>
        <v>KONTIGA s.r.o.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5.15" customHeight="1">
      <c r="A119" s="38"/>
      <c r="B119" s="39"/>
      <c r="C119" s="32" t="s">
        <v>28</v>
      </c>
      <c r="D119" s="40"/>
      <c r="E119" s="40"/>
      <c r="F119" s="27" t="str">
        <f>IF(E18="","",E18)</f>
        <v>Vyplň údaj</v>
      </c>
      <c r="G119" s="40"/>
      <c r="H119" s="40"/>
      <c r="I119" s="32" t="s">
        <v>33</v>
      </c>
      <c r="J119" s="36" t="str">
        <f>E24</f>
        <v>Ing. Jan Duben</v>
      </c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0.32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11" customFormat="1" ht="29.28" customHeight="1">
      <c r="A121" s="192"/>
      <c r="B121" s="193"/>
      <c r="C121" s="194" t="s">
        <v>140</v>
      </c>
      <c r="D121" s="195" t="s">
        <v>61</v>
      </c>
      <c r="E121" s="195" t="s">
        <v>57</v>
      </c>
      <c r="F121" s="195" t="s">
        <v>58</v>
      </c>
      <c r="G121" s="195" t="s">
        <v>141</v>
      </c>
      <c r="H121" s="195" t="s">
        <v>142</v>
      </c>
      <c r="I121" s="195" t="s">
        <v>143</v>
      </c>
      <c r="J121" s="196" t="s">
        <v>124</v>
      </c>
      <c r="K121" s="197" t="s">
        <v>144</v>
      </c>
      <c r="L121" s="198"/>
      <c r="M121" s="100" t="s">
        <v>1</v>
      </c>
      <c r="N121" s="101" t="s">
        <v>40</v>
      </c>
      <c r="O121" s="101" t="s">
        <v>145</v>
      </c>
      <c r="P121" s="101" t="s">
        <v>146</v>
      </c>
      <c r="Q121" s="101" t="s">
        <v>147</v>
      </c>
      <c r="R121" s="101" t="s">
        <v>148</v>
      </c>
      <c r="S121" s="101" t="s">
        <v>149</v>
      </c>
      <c r="T121" s="102" t="s">
        <v>150</v>
      </c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92"/>
      <c r="AE121" s="192"/>
    </row>
    <row r="122" s="2" customFormat="1" ht="22.8" customHeight="1">
      <c r="A122" s="38"/>
      <c r="B122" s="39"/>
      <c r="C122" s="107" t="s">
        <v>151</v>
      </c>
      <c r="D122" s="40"/>
      <c r="E122" s="40"/>
      <c r="F122" s="40"/>
      <c r="G122" s="40"/>
      <c r="H122" s="40"/>
      <c r="I122" s="40"/>
      <c r="J122" s="199">
        <f>BK122</f>
        <v>0</v>
      </c>
      <c r="K122" s="40"/>
      <c r="L122" s="44"/>
      <c r="M122" s="103"/>
      <c r="N122" s="200"/>
      <c r="O122" s="104"/>
      <c r="P122" s="201">
        <f>P123</f>
        <v>0</v>
      </c>
      <c r="Q122" s="104"/>
      <c r="R122" s="201">
        <f>R123</f>
        <v>2801.4284184000003</v>
      </c>
      <c r="S122" s="104"/>
      <c r="T122" s="202">
        <f>T123</f>
        <v>0</v>
      </c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T122" s="17" t="s">
        <v>75</v>
      </c>
      <c r="AU122" s="17" t="s">
        <v>126</v>
      </c>
      <c r="BK122" s="203">
        <f>BK123</f>
        <v>0</v>
      </c>
    </row>
    <row r="123" s="12" customFormat="1" ht="25.92" customHeight="1">
      <c r="A123" s="12"/>
      <c r="B123" s="204"/>
      <c r="C123" s="205"/>
      <c r="D123" s="206" t="s">
        <v>75</v>
      </c>
      <c r="E123" s="207" t="s">
        <v>152</v>
      </c>
      <c r="F123" s="207" t="s">
        <v>153</v>
      </c>
      <c r="G123" s="205"/>
      <c r="H123" s="205"/>
      <c r="I123" s="208"/>
      <c r="J123" s="209">
        <f>BK123</f>
        <v>0</v>
      </c>
      <c r="K123" s="205"/>
      <c r="L123" s="210"/>
      <c r="M123" s="211"/>
      <c r="N123" s="212"/>
      <c r="O123" s="212"/>
      <c r="P123" s="213">
        <f>P124+P143+P153+P156+P159</f>
        <v>0</v>
      </c>
      <c r="Q123" s="212"/>
      <c r="R123" s="213">
        <f>R124+R143+R153+R156+R159</f>
        <v>2801.4284184000003</v>
      </c>
      <c r="S123" s="212"/>
      <c r="T123" s="214">
        <f>T124+T143+T153+T156+T159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5" t="s">
        <v>84</v>
      </c>
      <c r="AT123" s="216" t="s">
        <v>75</v>
      </c>
      <c r="AU123" s="216" t="s">
        <v>76</v>
      </c>
      <c r="AY123" s="215" t="s">
        <v>154</v>
      </c>
      <c r="BK123" s="217">
        <f>BK124+BK143+BK153+BK156+BK159</f>
        <v>0</v>
      </c>
    </row>
    <row r="124" s="12" customFormat="1" ht="22.8" customHeight="1">
      <c r="A124" s="12"/>
      <c r="B124" s="204"/>
      <c r="C124" s="205"/>
      <c r="D124" s="206" t="s">
        <v>75</v>
      </c>
      <c r="E124" s="218" t="s">
        <v>84</v>
      </c>
      <c r="F124" s="218" t="s">
        <v>155</v>
      </c>
      <c r="G124" s="205"/>
      <c r="H124" s="205"/>
      <c r="I124" s="208"/>
      <c r="J124" s="219">
        <f>BK124</f>
        <v>0</v>
      </c>
      <c r="K124" s="205"/>
      <c r="L124" s="210"/>
      <c r="M124" s="211"/>
      <c r="N124" s="212"/>
      <c r="O124" s="212"/>
      <c r="P124" s="213">
        <f>SUM(P125:P142)</f>
        <v>0</v>
      </c>
      <c r="Q124" s="212"/>
      <c r="R124" s="213">
        <f>SUM(R125:R142)</f>
        <v>2747.5210000000002</v>
      </c>
      <c r="S124" s="212"/>
      <c r="T124" s="214">
        <f>SUM(T125:T142)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15" t="s">
        <v>84</v>
      </c>
      <c r="AT124" s="216" t="s">
        <v>75</v>
      </c>
      <c r="AU124" s="216" t="s">
        <v>84</v>
      </c>
      <c r="AY124" s="215" t="s">
        <v>154</v>
      </c>
      <c r="BK124" s="217">
        <f>SUM(BK125:BK142)</f>
        <v>0</v>
      </c>
    </row>
    <row r="125" s="2" customFormat="1" ht="33" customHeight="1">
      <c r="A125" s="38"/>
      <c r="B125" s="39"/>
      <c r="C125" s="220" t="s">
        <v>84</v>
      </c>
      <c r="D125" s="220" t="s">
        <v>156</v>
      </c>
      <c r="E125" s="221" t="s">
        <v>207</v>
      </c>
      <c r="F125" s="222" t="s">
        <v>208</v>
      </c>
      <c r="G125" s="223" t="s">
        <v>188</v>
      </c>
      <c r="H125" s="224">
        <v>1454</v>
      </c>
      <c r="I125" s="225"/>
      <c r="J125" s="226">
        <f>ROUND(I125*H125,2)</f>
        <v>0</v>
      </c>
      <c r="K125" s="227"/>
      <c r="L125" s="44"/>
      <c r="M125" s="228" t="s">
        <v>1</v>
      </c>
      <c r="N125" s="229" t="s">
        <v>41</v>
      </c>
      <c r="O125" s="91"/>
      <c r="P125" s="230">
        <f>O125*H125</f>
        <v>0</v>
      </c>
      <c r="Q125" s="230">
        <v>0</v>
      </c>
      <c r="R125" s="230">
        <f>Q125*H125</f>
        <v>0</v>
      </c>
      <c r="S125" s="230">
        <v>0</v>
      </c>
      <c r="T125" s="231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2" t="s">
        <v>160</v>
      </c>
      <c r="AT125" s="232" t="s">
        <v>156</v>
      </c>
      <c r="AU125" s="232" t="s">
        <v>86</v>
      </c>
      <c r="AY125" s="17" t="s">
        <v>154</v>
      </c>
      <c r="BE125" s="233">
        <f>IF(N125="základní",J125,0)</f>
        <v>0</v>
      </c>
      <c r="BF125" s="233">
        <f>IF(N125="snížená",J125,0)</f>
        <v>0</v>
      </c>
      <c r="BG125" s="233">
        <f>IF(N125="zákl. přenesená",J125,0)</f>
        <v>0</v>
      </c>
      <c r="BH125" s="233">
        <f>IF(N125="sníž. přenesená",J125,0)</f>
        <v>0</v>
      </c>
      <c r="BI125" s="233">
        <f>IF(N125="nulová",J125,0)</f>
        <v>0</v>
      </c>
      <c r="BJ125" s="17" t="s">
        <v>84</v>
      </c>
      <c r="BK125" s="233">
        <f>ROUND(I125*H125,2)</f>
        <v>0</v>
      </c>
      <c r="BL125" s="17" t="s">
        <v>160</v>
      </c>
      <c r="BM125" s="232" t="s">
        <v>661</v>
      </c>
    </row>
    <row r="126" s="13" customFormat="1">
      <c r="A126" s="13"/>
      <c r="B126" s="234"/>
      <c r="C126" s="235"/>
      <c r="D126" s="236" t="s">
        <v>173</v>
      </c>
      <c r="E126" s="237" t="s">
        <v>1</v>
      </c>
      <c r="F126" s="238" t="s">
        <v>662</v>
      </c>
      <c r="G126" s="235"/>
      <c r="H126" s="239">
        <v>1454</v>
      </c>
      <c r="I126" s="240"/>
      <c r="J126" s="235"/>
      <c r="K126" s="235"/>
      <c r="L126" s="241"/>
      <c r="M126" s="242"/>
      <c r="N126" s="243"/>
      <c r="O126" s="243"/>
      <c r="P126" s="243"/>
      <c r="Q126" s="243"/>
      <c r="R126" s="243"/>
      <c r="S126" s="243"/>
      <c r="T126" s="244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T126" s="245" t="s">
        <v>173</v>
      </c>
      <c r="AU126" s="245" t="s">
        <v>86</v>
      </c>
      <c r="AV126" s="13" t="s">
        <v>86</v>
      </c>
      <c r="AW126" s="13" t="s">
        <v>32</v>
      </c>
      <c r="AX126" s="13" t="s">
        <v>76</v>
      </c>
      <c r="AY126" s="245" t="s">
        <v>154</v>
      </c>
    </row>
    <row r="127" s="14" customFormat="1">
      <c r="A127" s="14"/>
      <c r="B127" s="246"/>
      <c r="C127" s="247"/>
      <c r="D127" s="236" t="s">
        <v>173</v>
      </c>
      <c r="E127" s="248" t="s">
        <v>93</v>
      </c>
      <c r="F127" s="249" t="s">
        <v>213</v>
      </c>
      <c r="G127" s="247"/>
      <c r="H127" s="250">
        <v>1454</v>
      </c>
      <c r="I127" s="251"/>
      <c r="J127" s="247"/>
      <c r="K127" s="247"/>
      <c r="L127" s="252"/>
      <c r="M127" s="253"/>
      <c r="N127" s="254"/>
      <c r="O127" s="254"/>
      <c r="P127" s="254"/>
      <c r="Q127" s="254"/>
      <c r="R127" s="254"/>
      <c r="S127" s="254"/>
      <c r="T127" s="255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T127" s="256" t="s">
        <v>173</v>
      </c>
      <c r="AU127" s="256" t="s">
        <v>86</v>
      </c>
      <c r="AV127" s="14" t="s">
        <v>160</v>
      </c>
      <c r="AW127" s="14" t="s">
        <v>32</v>
      </c>
      <c r="AX127" s="14" t="s">
        <v>84</v>
      </c>
      <c r="AY127" s="256" t="s">
        <v>154</v>
      </c>
    </row>
    <row r="128" s="2" customFormat="1" ht="33" customHeight="1">
      <c r="A128" s="38"/>
      <c r="B128" s="39"/>
      <c r="C128" s="220" t="s">
        <v>86</v>
      </c>
      <c r="D128" s="220" t="s">
        <v>156</v>
      </c>
      <c r="E128" s="221" t="s">
        <v>225</v>
      </c>
      <c r="F128" s="222" t="s">
        <v>226</v>
      </c>
      <c r="G128" s="223" t="s">
        <v>188</v>
      </c>
      <c r="H128" s="224">
        <v>8.2799999999999994</v>
      </c>
      <c r="I128" s="225"/>
      <c r="J128" s="226">
        <f>ROUND(I128*H128,2)</f>
        <v>0</v>
      </c>
      <c r="K128" s="227"/>
      <c r="L128" s="44"/>
      <c r="M128" s="228" t="s">
        <v>1</v>
      </c>
      <c r="N128" s="229" t="s">
        <v>41</v>
      </c>
      <c r="O128" s="91"/>
      <c r="P128" s="230">
        <f>O128*H128</f>
        <v>0</v>
      </c>
      <c r="Q128" s="230">
        <v>0</v>
      </c>
      <c r="R128" s="230">
        <f>Q128*H128</f>
        <v>0</v>
      </c>
      <c r="S128" s="230">
        <v>0</v>
      </c>
      <c r="T128" s="231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2" t="s">
        <v>160</v>
      </c>
      <c r="AT128" s="232" t="s">
        <v>156</v>
      </c>
      <c r="AU128" s="232" t="s">
        <v>86</v>
      </c>
      <c r="AY128" s="17" t="s">
        <v>154</v>
      </c>
      <c r="BE128" s="233">
        <f>IF(N128="základní",J128,0)</f>
        <v>0</v>
      </c>
      <c r="BF128" s="233">
        <f>IF(N128="snížená",J128,0)</f>
        <v>0</v>
      </c>
      <c r="BG128" s="233">
        <f>IF(N128="zákl. přenesená",J128,0)</f>
        <v>0</v>
      </c>
      <c r="BH128" s="233">
        <f>IF(N128="sníž. přenesená",J128,0)</f>
        <v>0</v>
      </c>
      <c r="BI128" s="233">
        <f>IF(N128="nulová",J128,0)</f>
        <v>0</v>
      </c>
      <c r="BJ128" s="17" t="s">
        <v>84</v>
      </c>
      <c r="BK128" s="233">
        <f>ROUND(I128*H128,2)</f>
        <v>0</v>
      </c>
      <c r="BL128" s="17" t="s">
        <v>160</v>
      </c>
      <c r="BM128" s="232" t="s">
        <v>663</v>
      </c>
    </row>
    <row r="129" s="13" customFormat="1">
      <c r="A129" s="13"/>
      <c r="B129" s="234"/>
      <c r="C129" s="235"/>
      <c r="D129" s="236" t="s">
        <v>173</v>
      </c>
      <c r="E129" s="237" t="s">
        <v>1</v>
      </c>
      <c r="F129" s="238" t="s">
        <v>664</v>
      </c>
      <c r="G129" s="235"/>
      <c r="H129" s="239">
        <v>8.2799999999999994</v>
      </c>
      <c r="I129" s="240"/>
      <c r="J129" s="235"/>
      <c r="K129" s="235"/>
      <c r="L129" s="241"/>
      <c r="M129" s="242"/>
      <c r="N129" s="243"/>
      <c r="O129" s="243"/>
      <c r="P129" s="243"/>
      <c r="Q129" s="243"/>
      <c r="R129" s="243"/>
      <c r="S129" s="243"/>
      <c r="T129" s="244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T129" s="245" t="s">
        <v>173</v>
      </c>
      <c r="AU129" s="245" t="s">
        <v>86</v>
      </c>
      <c r="AV129" s="13" t="s">
        <v>86</v>
      </c>
      <c r="AW129" s="13" t="s">
        <v>32</v>
      </c>
      <c r="AX129" s="13" t="s">
        <v>76</v>
      </c>
      <c r="AY129" s="245" t="s">
        <v>154</v>
      </c>
    </row>
    <row r="130" s="14" customFormat="1">
      <c r="A130" s="14"/>
      <c r="B130" s="246"/>
      <c r="C130" s="247"/>
      <c r="D130" s="236" t="s">
        <v>173</v>
      </c>
      <c r="E130" s="248" t="s">
        <v>110</v>
      </c>
      <c r="F130" s="249" t="s">
        <v>213</v>
      </c>
      <c r="G130" s="247"/>
      <c r="H130" s="250">
        <v>8.2799999999999994</v>
      </c>
      <c r="I130" s="251"/>
      <c r="J130" s="247"/>
      <c r="K130" s="247"/>
      <c r="L130" s="252"/>
      <c r="M130" s="253"/>
      <c r="N130" s="254"/>
      <c r="O130" s="254"/>
      <c r="P130" s="254"/>
      <c r="Q130" s="254"/>
      <c r="R130" s="254"/>
      <c r="S130" s="254"/>
      <c r="T130" s="255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T130" s="256" t="s">
        <v>173</v>
      </c>
      <c r="AU130" s="256" t="s">
        <v>86</v>
      </c>
      <c r="AV130" s="14" t="s">
        <v>160</v>
      </c>
      <c r="AW130" s="14" t="s">
        <v>32</v>
      </c>
      <c r="AX130" s="14" t="s">
        <v>84</v>
      </c>
      <c r="AY130" s="256" t="s">
        <v>154</v>
      </c>
    </row>
    <row r="131" s="2" customFormat="1" ht="37.8" customHeight="1">
      <c r="A131" s="38"/>
      <c r="B131" s="39"/>
      <c r="C131" s="220" t="s">
        <v>165</v>
      </c>
      <c r="D131" s="220" t="s">
        <v>156</v>
      </c>
      <c r="E131" s="221" t="s">
        <v>246</v>
      </c>
      <c r="F131" s="222" t="s">
        <v>247</v>
      </c>
      <c r="G131" s="223" t="s">
        <v>188</v>
      </c>
      <c r="H131" s="224">
        <v>1462.28</v>
      </c>
      <c r="I131" s="225"/>
      <c r="J131" s="226">
        <f>ROUND(I131*H131,2)</f>
        <v>0</v>
      </c>
      <c r="K131" s="227"/>
      <c r="L131" s="44"/>
      <c r="M131" s="228" t="s">
        <v>1</v>
      </c>
      <c r="N131" s="229" t="s">
        <v>41</v>
      </c>
      <c r="O131" s="91"/>
      <c r="P131" s="230">
        <f>O131*H131</f>
        <v>0</v>
      </c>
      <c r="Q131" s="230">
        <v>0</v>
      </c>
      <c r="R131" s="230">
        <f>Q131*H131</f>
        <v>0</v>
      </c>
      <c r="S131" s="230">
        <v>0</v>
      </c>
      <c r="T131" s="231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2" t="s">
        <v>160</v>
      </c>
      <c r="AT131" s="232" t="s">
        <v>156</v>
      </c>
      <c r="AU131" s="232" t="s">
        <v>86</v>
      </c>
      <c r="AY131" s="17" t="s">
        <v>154</v>
      </c>
      <c r="BE131" s="233">
        <f>IF(N131="základní",J131,0)</f>
        <v>0</v>
      </c>
      <c r="BF131" s="233">
        <f>IF(N131="snížená",J131,0)</f>
        <v>0</v>
      </c>
      <c r="BG131" s="233">
        <f>IF(N131="zákl. přenesená",J131,0)</f>
        <v>0</v>
      </c>
      <c r="BH131" s="233">
        <f>IF(N131="sníž. přenesená",J131,0)</f>
        <v>0</v>
      </c>
      <c r="BI131" s="233">
        <f>IF(N131="nulová",J131,0)</f>
        <v>0</v>
      </c>
      <c r="BJ131" s="17" t="s">
        <v>84</v>
      </c>
      <c r="BK131" s="233">
        <f>ROUND(I131*H131,2)</f>
        <v>0</v>
      </c>
      <c r="BL131" s="17" t="s">
        <v>160</v>
      </c>
      <c r="BM131" s="232" t="s">
        <v>665</v>
      </c>
    </row>
    <row r="132" s="13" customFormat="1">
      <c r="A132" s="13"/>
      <c r="B132" s="234"/>
      <c r="C132" s="235"/>
      <c r="D132" s="236" t="s">
        <v>173</v>
      </c>
      <c r="E132" s="237" t="s">
        <v>98</v>
      </c>
      <c r="F132" s="238" t="s">
        <v>666</v>
      </c>
      <c r="G132" s="235"/>
      <c r="H132" s="239">
        <v>1462.28</v>
      </c>
      <c r="I132" s="240"/>
      <c r="J132" s="235"/>
      <c r="K132" s="235"/>
      <c r="L132" s="241"/>
      <c r="M132" s="242"/>
      <c r="N132" s="243"/>
      <c r="O132" s="243"/>
      <c r="P132" s="243"/>
      <c r="Q132" s="243"/>
      <c r="R132" s="243"/>
      <c r="S132" s="243"/>
      <c r="T132" s="244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T132" s="245" t="s">
        <v>173</v>
      </c>
      <c r="AU132" s="245" t="s">
        <v>86</v>
      </c>
      <c r="AV132" s="13" t="s">
        <v>86</v>
      </c>
      <c r="AW132" s="13" t="s">
        <v>32</v>
      </c>
      <c r="AX132" s="13" t="s">
        <v>84</v>
      </c>
      <c r="AY132" s="245" t="s">
        <v>154</v>
      </c>
    </row>
    <row r="133" s="2" customFormat="1" ht="37.8" customHeight="1">
      <c r="A133" s="38"/>
      <c r="B133" s="39"/>
      <c r="C133" s="220" t="s">
        <v>160</v>
      </c>
      <c r="D133" s="220" t="s">
        <v>156</v>
      </c>
      <c r="E133" s="221" t="s">
        <v>667</v>
      </c>
      <c r="F133" s="222" t="s">
        <v>668</v>
      </c>
      <c r="G133" s="223" t="s">
        <v>171</v>
      </c>
      <c r="H133" s="224">
        <v>65.549999999999997</v>
      </c>
      <c r="I133" s="225"/>
      <c r="J133" s="226">
        <f>ROUND(I133*H133,2)</f>
        <v>0</v>
      </c>
      <c r="K133" s="227"/>
      <c r="L133" s="44"/>
      <c r="M133" s="228" t="s">
        <v>1</v>
      </c>
      <c r="N133" s="229" t="s">
        <v>41</v>
      </c>
      <c r="O133" s="91"/>
      <c r="P133" s="230">
        <f>O133*H133</f>
        <v>0</v>
      </c>
      <c r="Q133" s="230">
        <v>2.2200000000000002</v>
      </c>
      <c r="R133" s="230">
        <f>Q133*H133</f>
        <v>145.52100000000002</v>
      </c>
      <c r="S133" s="230">
        <v>0</v>
      </c>
      <c r="T133" s="231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2" t="s">
        <v>160</v>
      </c>
      <c r="AT133" s="232" t="s">
        <v>156</v>
      </c>
      <c r="AU133" s="232" t="s">
        <v>86</v>
      </c>
      <c r="AY133" s="17" t="s">
        <v>154</v>
      </c>
      <c r="BE133" s="233">
        <f>IF(N133="základní",J133,0)</f>
        <v>0</v>
      </c>
      <c r="BF133" s="233">
        <f>IF(N133="snížená",J133,0)</f>
        <v>0</v>
      </c>
      <c r="BG133" s="233">
        <f>IF(N133="zákl. přenesená",J133,0)</f>
        <v>0</v>
      </c>
      <c r="BH133" s="233">
        <f>IF(N133="sníž. přenesená",J133,0)</f>
        <v>0</v>
      </c>
      <c r="BI133" s="233">
        <f>IF(N133="nulová",J133,0)</f>
        <v>0</v>
      </c>
      <c r="BJ133" s="17" t="s">
        <v>84</v>
      </c>
      <c r="BK133" s="233">
        <f>ROUND(I133*H133,2)</f>
        <v>0</v>
      </c>
      <c r="BL133" s="17" t="s">
        <v>160</v>
      </c>
      <c r="BM133" s="232" t="s">
        <v>669</v>
      </c>
    </row>
    <row r="134" s="13" customFormat="1">
      <c r="A134" s="13"/>
      <c r="B134" s="234"/>
      <c r="C134" s="235"/>
      <c r="D134" s="236" t="s">
        <v>173</v>
      </c>
      <c r="E134" s="237" t="s">
        <v>1</v>
      </c>
      <c r="F134" s="238" t="s">
        <v>670</v>
      </c>
      <c r="G134" s="235"/>
      <c r="H134" s="239">
        <v>65.549999999999997</v>
      </c>
      <c r="I134" s="240"/>
      <c r="J134" s="235"/>
      <c r="K134" s="235"/>
      <c r="L134" s="241"/>
      <c r="M134" s="242"/>
      <c r="N134" s="243"/>
      <c r="O134" s="243"/>
      <c r="P134" s="243"/>
      <c r="Q134" s="243"/>
      <c r="R134" s="243"/>
      <c r="S134" s="243"/>
      <c r="T134" s="244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45" t="s">
        <v>173</v>
      </c>
      <c r="AU134" s="245" t="s">
        <v>86</v>
      </c>
      <c r="AV134" s="13" t="s">
        <v>86</v>
      </c>
      <c r="AW134" s="13" t="s">
        <v>32</v>
      </c>
      <c r="AX134" s="13" t="s">
        <v>84</v>
      </c>
      <c r="AY134" s="245" t="s">
        <v>154</v>
      </c>
    </row>
    <row r="135" s="2" customFormat="1" ht="24.15" customHeight="1">
      <c r="A135" s="38"/>
      <c r="B135" s="39"/>
      <c r="C135" s="220" t="s">
        <v>175</v>
      </c>
      <c r="D135" s="220" t="s">
        <v>156</v>
      </c>
      <c r="E135" s="221" t="s">
        <v>671</v>
      </c>
      <c r="F135" s="222" t="s">
        <v>672</v>
      </c>
      <c r="G135" s="223" t="s">
        <v>188</v>
      </c>
      <c r="H135" s="224">
        <v>1301</v>
      </c>
      <c r="I135" s="225"/>
      <c r="J135" s="226">
        <f>ROUND(I135*H135,2)</f>
        <v>0</v>
      </c>
      <c r="K135" s="227"/>
      <c r="L135" s="44"/>
      <c r="M135" s="228" t="s">
        <v>1</v>
      </c>
      <c r="N135" s="229" t="s">
        <v>41</v>
      </c>
      <c r="O135" s="91"/>
      <c r="P135" s="230">
        <f>O135*H135</f>
        <v>0</v>
      </c>
      <c r="Q135" s="230">
        <v>0</v>
      </c>
      <c r="R135" s="230">
        <f>Q135*H135</f>
        <v>0</v>
      </c>
      <c r="S135" s="230">
        <v>0</v>
      </c>
      <c r="T135" s="231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2" t="s">
        <v>160</v>
      </c>
      <c r="AT135" s="232" t="s">
        <v>156</v>
      </c>
      <c r="AU135" s="232" t="s">
        <v>86</v>
      </c>
      <c r="AY135" s="17" t="s">
        <v>154</v>
      </c>
      <c r="BE135" s="233">
        <f>IF(N135="základní",J135,0)</f>
        <v>0</v>
      </c>
      <c r="BF135" s="233">
        <f>IF(N135="snížená",J135,0)</f>
        <v>0</v>
      </c>
      <c r="BG135" s="233">
        <f>IF(N135="zákl. přenesená",J135,0)</f>
        <v>0</v>
      </c>
      <c r="BH135" s="233">
        <f>IF(N135="sníž. přenesená",J135,0)</f>
        <v>0</v>
      </c>
      <c r="BI135" s="233">
        <f>IF(N135="nulová",J135,0)</f>
        <v>0</v>
      </c>
      <c r="BJ135" s="17" t="s">
        <v>84</v>
      </c>
      <c r="BK135" s="233">
        <f>ROUND(I135*H135,2)</f>
        <v>0</v>
      </c>
      <c r="BL135" s="17" t="s">
        <v>160</v>
      </c>
      <c r="BM135" s="232" t="s">
        <v>673</v>
      </c>
    </row>
    <row r="136" s="13" customFormat="1">
      <c r="A136" s="13"/>
      <c r="B136" s="234"/>
      <c r="C136" s="235"/>
      <c r="D136" s="236" t="s">
        <v>173</v>
      </c>
      <c r="E136" s="237" t="s">
        <v>1</v>
      </c>
      <c r="F136" s="238" t="s">
        <v>674</v>
      </c>
      <c r="G136" s="235"/>
      <c r="H136" s="239">
        <v>1301</v>
      </c>
      <c r="I136" s="240"/>
      <c r="J136" s="235"/>
      <c r="K136" s="235"/>
      <c r="L136" s="241"/>
      <c r="M136" s="242"/>
      <c r="N136" s="243"/>
      <c r="O136" s="243"/>
      <c r="P136" s="243"/>
      <c r="Q136" s="243"/>
      <c r="R136" s="243"/>
      <c r="S136" s="243"/>
      <c r="T136" s="244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T136" s="245" t="s">
        <v>173</v>
      </c>
      <c r="AU136" s="245" t="s">
        <v>86</v>
      </c>
      <c r="AV136" s="13" t="s">
        <v>86</v>
      </c>
      <c r="AW136" s="13" t="s">
        <v>32</v>
      </c>
      <c r="AX136" s="13" t="s">
        <v>84</v>
      </c>
      <c r="AY136" s="245" t="s">
        <v>154</v>
      </c>
    </row>
    <row r="137" s="2" customFormat="1" ht="16.5" customHeight="1">
      <c r="A137" s="38"/>
      <c r="B137" s="39"/>
      <c r="C137" s="257" t="s">
        <v>180</v>
      </c>
      <c r="D137" s="257" t="s">
        <v>292</v>
      </c>
      <c r="E137" s="258" t="s">
        <v>675</v>
      </c>
      <c r="F137" s="259" t="s">
        <v>676</v>
      </c>
      <c r="G137" s="260" t="s">
        <v>266</v>
      </c>
      <c r="H137" s="261">
        <v>2602</v>
      </c>
      <c r="I137" s="262"/>
      <c r="J137" s="263">
        <f>ROUND(I137*H137,2)</f>
        <v>0</v>
      </c>
      <c r="K137" s="264"/>
      <c r="L137" s="265"/>
      <c r="M137" s="266" t="s">
        <v>1</v>
      </c>
      <c r="N137" s="267" t="s">
        <v>41</v>
      </c>
      <c r="O137" s="91"/>
      <c r="P137" s="230">
        <f>O137*H137</f>
        <v>0</v>
      </c>
      <c r="Q137" s="230">
        <v>1</v>
      </c>
      <c r="R137" s="230">
        <f>Q137*H137</f>
        <v>2602</v>
      </c>
      <c r="S137" s="230">
        <v>0</v>
      </c>
      <c r="T137" s="231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2" t="s">
        <v>191</v>
      </c>
      <c r="AT137" s="232" t="s">
        <v>292</v>
      </c>
      <c r="AU137" s="232" t="s">
        <v>86</v>
      </c>
      <c r="AY137" s="17" t="s">
        <v>154</v>
      </c>
      <c r="BE137" s="233">
        <f>IF(N137="základní",J137,0)</f>
        <v>0</v>
      </c>
      <c r="BF137" s="233">
        <f>IF(N137="snížená",J137,0)</f>
        <v>0</v>
      </c>
      <c r="BG137" s="233">
        <f>IF(N137="zákl. přenesená",J137,0)</f>
        <v>0</v>
      </c>
      <c r="BH137" s="233">
        <f>IF(N137="sníž. přenesená",J137,0)</f>
        <v>0</v>
      </c>
      <c r="BI137" s="233">
        <f>IF(N137="nulová",J137,0)</f>
        <v>0</v>
      </c>
      <c r="BJ137" s="17" t="s">
        <v>84</v>
      </c>
      <c r="BK137" s="233">
        <f>ROUND(I137*H137,2)</f>
        <v>0</v>
      </c>
      <c r="BL137" s="17" t="s">
        <v>160</v>
      </c>
      <c r="BM137" s="232" t="s">
        <v>677</v>
      </c>
    </row>
    <row r="138" s="13" customFormat="1">
      <c r="A138" s="13"/>
      <c r="B138" s="234"/>
      <c r="C138" s="235"/>
      <c r="D138" s="236" t="s">
        <v>173</v>
      </c>
      <c r="E138" s="235"/>
      <c r="F138" s="238" t="s">
        <v>678</v>
      </c>
      <c r="G138" s="235"/>
      <c r="H138" s="239">
        <v>2602</v>
      </c>
      <c r="I138" s="240"/>
      <c r="J138" s="235"/>
      <c r="K138" s="235"/>
      <c r="L138" s="241"/>
      <c r="M138" s="242"/>
      <c r="N138" s="243"/>
      <c r="O138" s="243"/>
      <c r="P138" s="243"/>
      <c r="Q138" s="243"/>
      <c r="R138" s="243"/>
      <c r="S138" s="243"/>
      <c r="T138" s="244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T138" s="245" t="s">
        <v>173</v>
      </c>
      <c r="AU138" s="245" t="s">
        <v>86</v>
      </c>
      <c r="AV138" s="13" t="s">
        <v>86</v>
      </c>
      <c r="AW138" s="13" t="s">
        <v>4</v>
      </c>
      <c r="AX138" s="13" t="s">
        <v>84</v>
      </c>
      <c r="AY138" s="245" t="s">
        <v>154</v>
      </c>
    </row>
    <row r="139" s="2" customFormat="1" ht="24.15" customHeight="1">
      <c r="A139" s="38"/>
      <c r="B139" s="39"/>
      <c r="C139" s="220" t="s">
        <v>185</v>
      </c>
      <c r="D139" s="220" t="s">
        <v>156</v>
      </c>
      <c r="E139" s="221" t="s">
        <v>264</v>
      </c>
      <c r="F139" s="222" t="s">
        <v>265</v>
      </c>
      <c r="G139" s="223" t="s">
        <v>266</v>
      </c>
      <c r="H139" s="224">
        <v>2705.2179999999998</v>
      </c>
      <c r="I139" s="225"/>
      <c r="J139" s="226">
        <f>ROUND(I139*H139,2)</f>
        <v>0</v>
      </c>
      <c r="K139" s="227"/>
      <c r="L139" s="44"/>
      <c r="M139" s="228" t="s">
        <v>1</v>
      </c>
      <c r="N139" s="229" t="s">
        <v>41</v>
      </c>
      <c r="O139" s="91"/>
      <c r="P139" s="230">
        <f>O139*H139</f>
        <v>0</v>
      </c>
      <c r="Q139" s="230">
        <v>0</v>
      </c>
      <c r="R139" s="230">
        <f>Q139*H139</f>
        <v>0</v>
      </c>
      <c r="S139" s="230">
        <v>0</v>
      </c>
      <c r="T139" s="231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2" t="s">
        <v>160</v>
      </c>
      <c r="AT139" s="232" t="s">
        <v>156</v>
      </c>
      <c r="AU139" s="232" t="s">
        <v>86</v>
      </c>
      <c r="AY139" s="17" t="s">
        <v>154</v>
      </c>
      <c r="BE139" s="233">
        <f>IF(N139="základní",J139,0)</f>
        <v>0</v>
      </c>
      <c r="BF139" s="233">
        <f>IF(N139="snížená",J139,0)</f>
        <v>0</v>
      </c>
      <c r="BG139" s="233">
        <f>IF(N139="zákl. přenesená",J139,0)</f>
        <v>0</v>
      </c>
      <c r="BH139" s="233">
        <f>IF(N139="sníž. přenesená",J139,0)</f>
        <v>0</v>
      </c>
      <c r="BI139" s="233">
        <f>IF(N139="nulová",J139,0)</f>
        <v>0</v>
      </c>
      <c r="BJ139" s="17" t="s">
        <v>84</v>
      </c>
      <c r="BK139" s="233">
        <f>ROUND(I139*H139,2)</f>
        <v>0</v>
      </c>
      <c r="BL139" s="17" t="s">
        <v>160</v>
      </c>
      <c r="BM139" s="232" t="s">
        <v>679</v>
      </c>
    </row>
    <row r="140" s="13" customFormat="1">
      <c r="A140" s="13"/>
      <c r="B140" s="234"/>
      <c r="C140" s="235"/>
      <c r="D140" s="236" t="s">
        <v>173</v>
      </c>
      <c r="E140" s="237" t="s">
        <v>1</v>
      </c>
      <c r="F140" s="238" t="s">
        <v>268</v>
      </c>
      <c r="G140" s="235"/>
      <c r="H140" s="239">
        <v>2705.2179999999998</v>
      </c>
      <c r="I140" s="240"/>
      <c r="J140" s="235"/>
      <c r="K140" s="235"/>
      <c r="L140" s="241"/>
      <c r="M140" s="242"/>
      <c r="N140" s="243"/>
      <c r="O140" s="243"/>
      <c r="P140" s="243"/>
      <c r="Q140" s="243"/>
      <c r="R140" s="243"/>
      <c r="S140" s="243"/>
      <c r="T140" s="244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T140" s="245" t="s">
        <v>173</v>
      </c>
      <c r="AU140" s="245" t="s">
        <v>86</v>
      </c>
      <c r="AV140" s="13" t="s">
        <v>86</v>
      </c>
      <c r="AW140" s="13" t="s">
        <v>32</v>
      </c>
      <c r="AX140" s="13" t="s">
        <v>84</v>
      </c>
      <c r="AY140" s="245" t="s">
        <v>154</v>
      </c>
    </row>
    <row r="141" s="2" customFormat="1" ht="16.5" customHeight="1">
      <c r="A141" s="38"/>
      <c r="B141" s="39"/>
      <c r="C141" s="220" t="s">
        <v>191</v>
      </c>
      <c r="D141" s="220" t="s">
        <v>156</v>
      </c>
      <c r="E141" s="221" t="s">
        <v>269</v>
      </c>
      <c r="F141" s="222" t="s">
        <v>270</v>
      </c>
      <c r="G141" s="223" t="s">
        <v>188</v>
      </c>
      <c r="H141" s="224">
        <v>1462.28</v>
      </c>
      <c r="I141" s="225"/>
      <c r="J141" s="226">
        <f>ROUND(I141*H141,2)</f>
        <v>0</v>
      </c>
      <c r="K141" s="227"/>
      <c r="L141" s="44"/>
      <c r="M141" s="228" t="s">
        <v>1</v>
      </c>
      <c r="N141" s="229" t="s">
        <v>41</v>
      </c>
      <c r="O141" s="91"/>
      <c r="P141" s="230">
        <f>O141*H141</f>
        <v>0</v>
      </c>
      <c r="Q141" s="230">
        <v>0</v>
      </c>
      <c r="R141" s="230">
        <f>Q141*H141</f>
        <v>0</v>
      </c>
      <c r="S141" s="230">
        <v>0</v>
      </c>
      <c r="T141" s="231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2" t="s">
        <v>160</v>
      </c>
      <c r="AT141" s="232" t="s">
        <v>156</v>
      </c>
      <c r="AU141" s="232" t="s">
        <v>86</v>
      </c>
      <c r="AY141" s="17" t="s">
        <v>154</v>
      </c>
      <c r="BE141" s="233">
        <f>IF(N141="základní",J141,0)</f>
        <v>0</v>
      </c>
      <c r="BF141" s="233">
        <f>IF(N141="snížená",J141,0)</f>
        <v>0</v>
      </c>
      <c r="BG141" s="233">
        <f>IF(N141="zákl. přenesená",J141,0)</f>
        <v>0</v>
      </c>
      <c r="BH141" s="233">
        <f>IF(N141="sníž. přenesená",J141,0)</f>
        <v>0</v>
      </c>
      <c r="BI141" s="233">
        <f>IF(N141="nulová",J141,0)</f>
        <v>0</v>
      </c>
      <c r="BJ141" s="17" t="s">
        <v>84</v>
      </c>
      <c r="BK141" s="233">
        <f>ROUND(I141*H141,2)</f>
        <v>0</v>
      </c>
      <c r="BL141" s="17" t="s">
        <v>160</v>
      </c>
      <c r="BM141" s="232" t="s">
        <v>680</v>
      </c>
    </row>
    <row r="142" s="13" customFormat="1">
      <c r="A142" s="13"/>
      <c r="B142" s="234"/>
      <c r="C142" s="235"/>
      <c r="D142" s="236" t="s">
        <v>173</v>
      </c>
      <c r="E142" s="237" t="s">
        <v>1</v>
      </c>
      <c r="F142" s="238" t="s">
        <v>98</v>
      </c>
      <c r="G142" s="235"/>
      <c r="H142" s="239">
        <v>1462.28</v>
      </c>
      <c r="I142" s="240"/>
      <c r="J142" s="235"/>
      <c r="K142" s="235"/>
      <c r="L142" s="241"/>
      <c r="M142" s="242"/>
      <c r="N142" s="243"/>
      <c r="O142" s="243"/>
      <c r="P142" s="243"/>
      <c r="Q142" s="243"/>
      <c r="R142" s="243"/>
      <c r="S142" s="243"/>
      <c r="T142" s="244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T142" s="245" t="s">
        <v>173</v>
      </c>
      <c r="AU142" s="245" t="s">
        <v>86</v>
      </c>
      <c r="AV142" s="13" t="s">
        <v>86</v>
      </c>
      <c r="AW142" s="13" t="s">
        <v>32</v>
      </c>
      <c r="AX142" s="13" t="s">
        <v>84</v>
      </c>
      <c r="AY142" s="245" t="s">
        <v>154</v>
      </c>
    </row>
    <row r="143" s="12" customFormat="1" ht="22.8" customHeight="1">
      <c r="A143" s="12"/>
      <c r="B143" s="204"/>
      <c r="C143" s="205"/>
      <c r="D143" s="206" t="s">
        <v>75</v>
      </c>
      <c r="E143" s="218" t="s">
        <v>86</v>
      </c>
      <c r="F143" s="218" t="s">
        <v>354</v>
      </c>
      <c r="G143" s="205"/>
      <c r="H143" s="205"/>
      <c r="I143" s="208"/>
      <c r="J143" s="219">
        <f>BK143</f>
        <v>0</v>
      </c>
      <c r="K143" s="205"/>
      <c r="L143" s="210"/>
      <c r="M143" s="211"/>
      <c r="N143" s="212"/>
      <c r="O143" s="212"/>
      <c r="P143" s="213">
        <f>SUM(P144:P152)</f>
        <v>0</v>
      </c>
      <c r="Q143" s="212"/>
      <c r="R143" s="213">
        <f>SUM(R144:R152)</f>
        <v>30.278966400000002</v>
      </c>
      <c r="S143" s="212"/>
      <c r="T143" s="214">
        <f>SUM(T144:T152)</f>
        <v>0</v>
      </c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R143" s="215" t="s">
        <v>84</v>
      </c>
      <c r="AT143" s="216" t="s">
        <v>75</v>
      </c>
      <c r="AU143" s="216" t="s">
        <v>84</v>
      </c>
      <c r="AY143" s="215" t="s">
        <v>154</v>
      </c>
      <c r="BK143" s="217">
        <f>SUM(BK144:BK152)</f>
        <v>0</v>
      </c>
    </row>
    <row r="144" s="2" customFormat="1" ht="24.15" customHeight="1">
      <c r="A144" s="38"/>
      <c r="B144" s="39"/>
      <c r="C144" s="220" t="s">
        <v>103</v>
      </c>
      <c r="D144" s="220" t="s">
        <v>156</v>
      </c>
      <c r="E144" s="221" t="s">
        <v>356</v>
      </c>
      <c r="F144" s="222" t="s">
        <v>357</v>
      </c>
      <c r="G144" s="223" t="s">
        <v>188</v>
      </c>
      <c r="H144" s="224">
        <v>7.5899999999999999</v>
      </c>
      <c r="I144" s="225"/>
      <c r="J144" s="226">
        <f>ROUND(I144*H144,2)</f>
        <v>0</v>
      </c>
      <c r="K144" s="227"/>
      <c r="L144" s="44"/>
      <c r="M144" s="228" t="s">
        <v>1</v>
      </c>
      <c r="N144" s="229" t="s">
        <v>41</v>
      </c>
      <c r="O144" s="91"/>
      <c r="P144" s="230">
        <f>O144*H144</f>
        <v>0</v>
      </c>
      <c r="Q144" s="230">
        <v>2.1600000000000001</v>
      </c>
      <c r="R144" s="230">
        <f>Q144*H144</f>
        <v>16.394400000000001</v>
      </c>
      <c r="S144" s="230">
        <v>0</v>
      </c>
      <c r="T144" s="231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2" t="s">
        <v>160</v>
      </c>
      <c r="AT144" s="232" t="s">
        <v>156</v>
      </c>
      <c r="AU144" s="232" t="s">
        <v>86</v>
      </c>
      <c r="AY144" s="17" t="s">
        <v>154</v>
      </c>
      <c r="BE144" s="233">
        <f>IF(N144="základní",J144,0)</f>
        <v>0</v>
      </c>
      <c r="BF144" s="233">
        <f>IF(N144="snížená",J144,0)</f>
        <v>0</v>
      </c>
      <c r="BG144" s="233">
        <f>IF(N144="zákl. přenesená",J144,0)</f>
        <v>0</v>
      </c>
      <c r="BH144" s="233">
        <f>IF(N144="sníž. přenesená",J144,0)</f>
        <v>0</v>
      </c>
      <c r="BI144" s="233">
        <f>IF(N144="nulová",J144,0)</f>
        <v>0</v>
      </c>
      <c r="BJ144" s="17" t="s">
        <v>84</v>
      </c>
      <c r="BK144" s="233">
        <f>ROUND(I144*H144,2)</f>
        <v>0</v>
      </c>
      <c r="BL144" s="17" t="s">
        <v>160</v>
      </c>
      <c r="BM144" s="232" t="s">
        <v>681</v>
      </c>
    </row>
    <row r="145" s="13" customFormat="1">
      <c r="A145" s="13"/>
      <c r="B145" s="234"/>
      <c r="C145" s="235"/>
      <c r="D145" s="236" t="s">
        <v>173</v>
      </c>
      <c r="E145" s="237" t="s">
        <v>1</v>
      </c>
      <c r="F145" s="238" t="s">
        <v>682</v>
      </c>
      <c r="G145" s="235"/>
      <c r="H145" s="239">
        <v>1.3799999999999999</v>
      </c>
      <c r="I145" s="240"/>
      <c r="J145" s="235"/>
      <c r="K145" s="235"/>
      <c r="L145" s="241"/>
      <c r="M145" s="242"/>
      <c r="N145" s="243"/>
      <c r="O145" s="243"/>
      <c r="P145" s="243"/>
      <c r="Q145" s="243"/>
      <c r="R145" s="243"/>
      <c r="S145" s="243"/>
      <c r="T145" s="244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T145" s="245" t="s">
        <v>173</v>
      </c>
      <c r="AU145" s="245" t="s">
        <v>86</v>
      </c>
      <c r="AV145" s="13" t="s">
        <v>86</v>
      </c>
      <c r="AW145" s="13" t="s">
        <v>32</v>
      </c>
      <c r="AX145" s="13" t="s">
        <v>76</v>
      </c>
      <c r="AY145" s="245" t="s">
        <v>154</v>
      </c>
    </row>
    <row r="146" s="13" customFormat="1">
      <c r="A146" s="13"/>
      <c r="B146" s="234"/>
      <c r="C146" s="235"/>
      <c r="D146" s="236" t="s">
        <v>173</v>
      </c>
      <c r="E146" s="237" t="s">
        <v>1</v>
      </c>
      <c r="F146" s="238" t="s">
        <v>683</v>
      </c>
      <c r="G146" s="235"/>
      <c r="H146" s="239">
        <v>6.21</v>
      </c>
      <c r="I146" s="240"/>
      <c r="J146" s="235"/>
      <c r="K146" s="235"/>
      <c r="L146" s="241"/>
      <c r="M146" s="242"/>
      <c r="N146" s="243"/>
      <c r="O146" s="243"/>
      <c r="P146" s="243"/>
      <c r="Q146" s="243"/>
      <c r="R146" s="243"/>
      <c r="S146" s="243"/>
      <c r="T146" s="244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T146" s="245" t="s">
        <v>173</v>
      </c>
      <c r="AU146" s="245" t="s">
        <v>86</v>
      </c>
      <c r="AV146" s="13" t="s">
        <v>86</v>
      </c>
      <c r="AW146" s="13" t="s">
        <v>32</v>
      </c>
      <c r="AX146" s="13" t="s">
        <v>76</v>
      </c>
      <c r="AY146" s="245" t="s">
        <v>154</v>
      </c>
    </row>
    <row r="147" s="14" customFormat="1">
      <c r="A147" s="14"/>
      <c r="B147" s="246"/>
      <c r="C147" s="247"/>
      <c r="D147" s="236" t="s">
        <v>173</v>
      </c>
      <c r="E147" s="248" t="s">
        <v>1</v>
      </c>
      <c r="F147" s="249" t="s">
        <v>213</v>
      </c>
      <c r="G147" s="247"/>
      <c r="H147" s="250">
        <v>7.5899999999999999</v>
      </c>
      <c r="I147" s="251"/>
      <c r="J147" s="247"/>
      <c r="K147" s="247"/>
      <c r="L147" s="252"/>
      <c r="M147" s="253"/>
      <c r="N147" s="254"/>
      <c r="O147" s="254"/>
      <c r="P147" s="254"/>
      <c r="Q147" s="254"/>
      <c r="R147" s="254"/>
      <c r="S147" s="254"/>
      <c r="T147" s="255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6" t="s">
        <v>173</v>
      </c>
      <c r="AU147" s="256" t="s">
        <v>86</v>
      </c>
      <c r="AV147" s="14" t="s">
        <v>160</v>
      </c>
      <c r="AW147" s="14" t="s">
        <v>32</v>
      </c>
      <c r="AX147" s="14" t="s">
        <v>84</v>
      </c>
      <c r="AY147" s="256" t="s">
        <v>154</v>
      </c>
    </row>
    <row r="148" s="2" customFormat="1" ht="16.5" customHeight="1">
      <c r="A148" s="38"/>
      <c r="B148" s="39"/>
      <c r="C148" s="220" t="s">
        <v>201</v>
      </c>
      <c r="D148" s="220" t="s">
        <v>156</v>
      </c>
      <c r="E148" s="221" t="s">
        <v>366</v>
      </c>
      <c r="F148" s="222" t="s">
        <v>367</v>
      </c>
      <c r="G148" s="223" t="s">
        <v>188</v>
      </c>
      <c r="H148" s="224">
        <v>5.5199999999999996</v>
      </c>
      <c r="I148" s="225"/>
      <c r="J148" s="226">
        <f>ROUND(I148*H148,2)</f>
        <v>0</v>
      </c>
      <c r="K148" s="227"/>
      <c r="L148" s="44"/>
      <c r="M148" s="228" t="s">
        <v>1</v>
      </c>
      <c r="N148" s="229" t="s">
        <v>41</v>
      </c>
      <c r="O148" s="91"/>
      <c r="P148" s="230">
        <f>O148*H148</f>
        <v>0</v>
      </c>
      <c r="Q148" s="230">
        <v>2.5018699999999998</v>
      </c>
      <c r="R148" s="230">
        <f>Q148*H148</f>
        <v>13.810322399999999</v>
      </c>
      <c r="S148" s="230">
        <v>0</v>
      </c>
      <c r="T148" s="231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2" t="s">
        <v>160</v>
      </c>
      <c r="AT148" s="232" t="s">
        <v>156</v>
      </c>
      <c r="AU148" s="232" t="s">
        <v>86</v>
      </c>
      <c r="AY148" s="17" t="s">
        <v>154</v>
      </c>
      <c r="BE148" s="233">
        <f>IF(N148="základní",J148,0)</f>
        <v>0</v>
      </c>
      <c r="BF148" s="233">
        <f>IF(N148="snížená",J148,0)</f>
        <v>0</v>
      </c>
      <c r="BG148" s="233">
        <f>IF(N148="zákl. přenesená",J148,0)</f>
        <v>0</v>
      </c>
      <c r="BH148" s="233">
        <f>IF(N148="sníž. přenesená",J148,0)</f>
        <v>0</v>
      </c>
      <c r="BI148" s="233">
        <f>IF(N148="nulová",J148,0)</f>
        <v>0</v>
      </c>
      <c r="BJ148" s="17" t="s">
        <v>84</v>
      </c>
      <c r="BK148" s="233">
        <f>ROUND(I148*H148,2)</f>
        <v>0</v>
      </c>
      <c r="BL148" s="17" t="s">
        <v>160</v>
      </c>
      <c r="BM148" s="232" t="s">
        <v>684</v>
      </c>
    </row>
    <row r="149" s="13" customFormat="1">
      <c r="A149" s="13"/>
      <c r="B149" s="234"/>
      <c r="C149" s="235"/>
      <c r="D149" s="236" t="s">
        <v>173</v>
      </c>
      <c r="E149" s="237" t="s">
        <v>1</v>
      </c>
      <c r="F149" s="238" t="s">
        <v>685</v>
      </c>
      <c r="G149" s="235"/>
      <c r="H149" s="239">
        <v>5.5199999999999996</v>
      </c>
      <c r="I149" s="240"/>
      <c r="J149" s="235"/>
      <c r="K149" s="235"/>
      <c r="L149" s="241"/>
      <c r="M149" s="242"/>
      <c r="N149" s="243"/>
      <c r="O149" s="243"/>
      <c r="P149" s="243"/>
      <c r="Q149" s="243"/>
      <c r="R149" s="243"/>
      <c r="S149" s="243"/>
      <c r="T149" s="244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45" t="s">
        <v>173</v>
      </c>
      <c r="AU149" s="245" t="s">
        <v>86</v>
      </c>
      <c r="AV149" s="13" t="s">
        <v>86</v>
      </c>
      <c r="AW149" s="13" t="s">
        <v>32</v>
      </c>
      <c r="AX149" s="13" t="s">
        <v>84</v>
      </c>
      <c r="AY149" s="245" t="s">
        <v>154</v>
      </c>
    </row>
    <row r="150" s="2" customFormat="1" ht="16.5" customHeight="1">
      <c r="A150" s="38"/>
      <c r="B150" s="39"/>
      <c r="C150" s="220" t="s">
        <v>206</v>
      </c>
      <c r="D150" s="220" t="s">
        <v>156</v>
      </c>
      <c r="E150" s="221" t="s">
        <v>373</v>
      </c>
      <c r="F150" s="222" t="s">
        <v>374</v>
      </c>
      <c r="G150" s="223" t="s">
        <v>171</v>
      </c>
      <c r="H150" s="224">
        <v>27.600000000000001</v>
      </c>
      <c r="I150" s="225"/>
      <c r="J150" s="226">
        <f>ROUND(I150*H150,2)</f>
        <v>0</v>
      </c>
      <c r="K150" s="227"/>
      <c r="L150" s="44"/>
      <c r="M150" s="228" t="s">
        <v>1</v>
      </c>
      <c r="N150" s="229" t="s">
        <v>41</v>
      </c>
      <c r="O150" s="91"/>
      <c r="P150" s="230">
        <f>O150*H150</f>
        <v>0</v>
      </c>
      <c r="Q150" s="230">
        <v>0.0026900000000000001</v>
      </c>
      <c r="R150" s="230">
        <f>Q150*H150</f>
        <v>0.074244000000000004</v>
      </c>
      <c r="S150" s="230">
        <v>0</v>
      </c>
      <c r="T150" s="231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2" t="s">
        <v>160</v>
      </c>
      <c r="AT150" s="232" t="s">
        <v>156</v>
      </c>
      <c r="AU150" s="232" t="s">
        <v>86</v>
      </c>
      <c r="AY150" s="17" t="s">
        <v>154</v>
      </c>
      <c r="BE150" s="233">
        <f>IF(N150="základní",J150,0)</f>
        <v>0</v>
      </c>
      <c r="BF150" s="233">
        <f>IF(N150="snížená",J150,0)</f>
        <v>0</v>
      </c>
      <c r="BG150" s="233">
        <f>IF(N150="zákl. přenesená",J150,0)</f>
        <v>0</v>
      </c>
      <c r="BH150" s="233">
        <f>IF(N150="sníž. přenesená",J150,0)</f>
        <v>0</v>
      </c>
      <c r="BI150" s="233">
        <f>IF(N150="nulová",J150,0)</f>
        <v>0</v>
      </c>
      <c r="BJ150" s="17" t="s">
        <v>84</v>
      </c>
      <c r="BK150" s="233">
        <f>ROUND(I150*H150,2)</f>
        <v>0</v>
      </c>
      <c r="BL150" s="17" t="s">
        <v>160</v>
      </c>
      <c r="BM150" s="232" t="s">
        <v>686</v>
      </c>
    </row>
    <row r="151" s="13" customFormat="1">
      <c r="A151" s="13"/>
      <c r="B151" s="234"/>
      <c r="C151" s="235"/>
      <c r="D151" s="236" t="s">
        <v>173</v>
      </c>
      <c r="E151" s="237" t="s">
        <v>1</v>
      </c>
      <c r="F151" s="238" t="s">
        <v>687</v>
      </c>
      <c r="G151" s="235"/>
      <c r="H151" s="239">
        <v>27.600000000000001</v>
      </c>
      <c r="I151" s="240"/>
      <c r="J151" s="235"/>
      <c r="K151" s="235"/>
      <c r="L151" s="241"/>
      <c r="M151" s="242"/>
      <c r="N151" s="243"/>
      <c r="O151" s="243"/>
      <c r="P151" s="243"/>
      <c r="Q151" s="243"/>
      <c r="R151" s="243"/>
      <c r="S151" s="243"/>
      <c r="T151" s="244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45" t="s">
        <v>173</v>
      </c>
      <c r="AU151" s="245" t="s">
        <v>86</v>
      </c>
      <c r="AV151" s="13" t="s">
        <v>86</v>
      </c>
      <c r="AW151" s="13" t="s">
        <v>32</v>
      </c>
      <c r="AX151" s="13" t="s">
        <v>84</v>
      </c>
      <c r="AY151" s="245" t="s">
        <v>154</v>
      </c>
    </row>
    <row r="152" s="2" customFormat="1" ht="16.5" customHeight="1">
      <c r="A152" s="38"/>
      <c r="B152" s="39"/>
      <c r="C152" s="220" t="s">
        <v>214</v>
      </c>
      <c r="D152" s="220" t="s">
        <v>156</v>
      </c>
      <c r="E152" s="221" t="s">
        <v>380</v>
      </c>
      <c r="F152" s="222" t="s">
        <v>381</v>
      </c>
      <c r="G152" s="223" t="s">
        <v>171</v>
      </c>
      <c r="H152" s="224">
        <v>27.600000000000001</v>
      </c>
      <c r="I152" s="225"/>
      <c r="J152" s="226">
        <f>ROUND(I152*H152,2)</f>
        <v>0</v>
      </c>
      <c r="K152" s="227"/>
      <c r="L152" s="44"/>
      <c r="M152" s="228" t="s">
        <v>1</v>
      </c>
      <c r="N152" s="229" t="s">
        <v>41</v>
      </c>
      <c r="O152" s="91"/>
      <c r="P152" s="230">
        <f>O152*H152</f>
        <v>0</v>
      </c>
      <c r="Q152" s="230">
        <v>0</v>
      </c>
      <c r="R152" s="230">
        <f>Q152*H152</f>
        <v>0</v>
      </c>
      <c r="S152" s="230">
        <v>0</v>
      </c>
      <c r="T152" s="231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2" t="s">
        <v>160</v>
      </c>
      <c r="AT152" s="232" t="s">
        <v>156</v>
      </c>
      <c r="AU152" s="232" t="s">
        <v>86</v>
      </c>
      <c r="AY152" s="17" t="s">
        <v>154</v>
      </c>
      <c r="BE152" s="233">
        <f>IF(N152="základní",J152,0)</f>
        <v>0</v>
      </c>
      <c r="BF152" s="233">
        <f>IF(N152="snížená",J152,0)</f>
        <v>0</v>
      </c>
      <c r="BG152" s="233">
        <f>IF(N152="zákl. přenesená",J152,0)</f>
        <v>0</v>
      </c>
      <c r="BH152" s="233">
        <f>IF(N152="sníž. přenesená",J152,0)</f>
        <v>0</v>
      </c>
      <c r="BI152" s="233">
        <f>IF(N152="nulová",J152,0)</f>
        <v>0</v>
      </c>
      <c r="BJ152" s="17" t="s">
        <v>84</v>
      </c>
      <c r="BK152" s="233">
        <f>ROUND(I152*H152,2)</f>
        <v>0</v>
      </c>
      <c r="BL152" s="17" t="s">
        <v>160</v>
      </c>
      <c r="BM152" s="232" t="s">
        <v>688</v>
      </c>
    </row>
    <row r="153" s="12" customFormat="1" ht="22.8" customHeight="1">
      <c r="A153" s="12"/>
      <c r="B153" s="204"/>
      <c r="C153" s="205"/>
      <c r="D153" s="206" t="s">
        <v>75</v>
      </c>
      <c r="E153" s="218" t="s">
        <v>160</v>
      </c>
      <c r="F153" s="218" t="s">
        <v>404</v>
      </c>
      <c r="G153" s="205"/>
      <c r="H153" s="205"/>
      <c r="I153" s="208"/>
      <c r="J153" s="219">
        <f>BK153</f>
        <v>0</v>
      </c>
      <c r="K153" s="205"/>
      <c r="L153" s="210"/>
      <c r="M153" s="211"/>
      <c r="N153" s="212"/>
      <c r="O153" s="212"/>
      <c r="P153" s="213">
        <f>SUM(P154:P155)</f>
        <v>0</v>
      </c>
      <c r="Q153" s="212"/>
      <c r="R153" s="213">
        <f>SUM(R154:R155)</f>
        <v>23.535072</v>
      </c>
      <c r="S153" s="212"/>
      <c r="T153" s="214">
        <f>SUM(T154:T155)</f>
        <v>0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R153" s="215" t="s">
        <v>84</v>
      </c>
      <c r="AT153" s="216" t="s">
        <v>75</v>
      </c>
      <c r="AU153" s="216" t="s">
        <v>84</v>
      </c>
      <c r="AY153" s="215" t="s">
        <v>154</v>
      </c>
      <c r="BK153" s="217">
        <f>SUM(BK154:BK155)</f>
        <v>0</v>
      </c>
    </row>
    <row r="154" s="2" customFormat="1" ht="33" customHeight="1">
      <c r="A154" s="38"/>
      <c r="B154" s="39"/>
      <c r="C154" s="220" t="s">
        <v>219</v>
      </c>
      <c r="D154" s="220" t="s">
        <v>156</v>
      </c>
      <c r="E154" s="221" t="s">
        <v>440</v>
      </c>
      <c r="F154" s="222" t="s">
        <v>441</v>
      </c>
      <c r="G154" s="223" t="s">
        <v>171</v>
      </c>
      <c r="H154" s="224">
        <v>50.600000000000001</v>
      </c>
      <c r="I154" s="225"/>
      <c r="J154" s="226">
        <f>ROUND(I154*H154,2)</f>
        <v>0</v>
      </c>
      <c r="K154" s="227"/>
      <c r="L154" s="44"/>
      <c r="M154" s="228" t="s">
        <v>1</v>
      </c>
      <c r="N154" s="229" t="s">
        <v>41</v>
      </c>
      <c r="O154" s="91"/>
      <c r="P154" s="230">
        <f>O154*H154</f>
        <v>0</v>
      </c>
      <c r="Q154" s="230">
        <v>0.46511999999999998</v>
      </c>
      <c r="R154" s="230">
        <f>Q154*H154</f>
        <v>23.535072</v>
      </c>
      <c r="S154" s="230">
        <v>0</v>
      </c>
      <c r="T154" s="231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2" t="s">
        <v>160</v>
      </c>
      <c r="AT154" s="232" t="s">
        <v>156</v>
      </c>
      <c r="AU154" s="232" t="s">
        <v>86</v>
      </c>
      <c r="AY154" s="17" t="s">
        <v>154</v>
      </c>
      <c r="BE154" s="233">
        <f>IF(N154="základní",J154,0)</f>
        <v>0</v>
      </c>
      <c r="BF154" s="233">
        <f>IF(N154="snížená",J154,0)</f>
        <v>0</v>
      </c>
      <c r="BG154" s="233">
        <f>IF(N154="zákl. přenesená",J154,0)</f>
        <v>0</v>
      </c>
      <c r="BH154" s="233">
        <f>IF(N154="sníž. přenesená",J154,0)</f>
        <v>0</v>
      </c>
      <c r="BI154" s="233">
        <f>IF(N154="nulová",J154,0)</f>
        <v>0</v>
      </c>
      <c r="BJ154" s="17" t="s">
        <v>84</v>
      </c>
      <c r="BK154" s="233">
        <f>ROUND(I154*H154,2)</f>
        <v>0</v>
      </c>
      <c r="BL154" s="17" t="s">
        <v>160</v>
      </c>
      <c r="BM154" s="232" t="s">
        <v>689</v>
      </c>
    </row>
    <row r="155" s="13" customFormat="1">
      <c r="A155" s="13"/>
      <c r="B155" s="234"/>
      <c r="C155" s="235"/>
      <c r="D155" s="236" t="s">
        <v>173</v>
      </c>
      <c r="E155" s="237" t="s">
        <v>1</v>
      </c>
      <c r="F155" s="238" t="s">
        <v>690</v>
      </c>
      <c r="G155" s="235"/>
      <c r="H155" s="239">
        <v>50.600000000000001</v>
      </c>
      <c r="I155" s="240"/>
      <c r="J155" s="235"/>
      <c r="K155" s="235"/>
      <c r="L155" s="241"/>
      <c r="M155" s="242"/>
      <c r="N155" s="243"/>
      <c r="O155" s="243"/>
      <c r="P155" s="243"/>
      <c r="Q155" s="243"/>
      <c r="R155" s="243"/>
      <c r="S155" s="243"/>
      <c r="T155" s="244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45" t="s">
        <v>173</v>
      </c>
      <c r="AU155" s="245" t="s">
        <v>86</v>
      </c>
      <c r="AV155" s="13" t="s">
        <v>86</v>
      </c>
      <c r="AW155" s="13" t="s">
        <v>32</v>
      </c>
      <c r="AX155" s="13" t="s">
        <v>84</v>
      </c>
      <c r="AY155" s="245" t="s">
        <v>154</v>
      </c>
    </row>
    <row r="156" s="12" customFormat="1" ht="22.8" customHeight="1">
      <c r="A156" s="12"/>
      <c r="B156" s="204"/>
      <c r="C156" s="205"/>
      <c r="D156" s="206" t="s">
        <v>75</v>
      </c>
      <c r="E156" s="218" t="s">
        <v>103</v>
      </c>
      <c r="F156" s="218" t="s">
        <v>509</v>
      </c>
      <c r="G156" s="205"/>
      <c r="H156" s="205"/>
      <c r="I156" s="208"/>
      <c r="J156" s="219">
        <f>BK156</f>
        <v>0</v>
      </c>
      <c r="K156" s="205"/>
      <c r="L156" s="210"/>
      <c r="M156" s="211"/>
      <c r="N156" s="212"/>
      <c r="O156" s="212"/>
      <c r="P156" s="213">
        <f>SUM(P157:P158)</f>
        <v>0</v>
      </c>
      <c r="Q156" s="212"/>
      <c r="R156" s="213">
        <f>SUM(R157:R158)</f>
        <v>0.093380000000000005</v>
      </c>
      <c r="S156" s="212"/>
      <c r="T156" s="214">
        <f>SUM(T157:T158)</f>
        <v>0</v>
      </c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R156" s="215" t="s">
        <v>84</v>
      </c>
      <c r="AT156" s="216" t="s">
        <v>75</v>
      </c>
      <c r="AU156" s="216" t="s">
        <v>84</v>
      </c>
      <c r="AY156" s="215" t="s">
        <v>154</v>
      </c>
      <c r="BK156" s="217">
        <f>SUM(BK157:BK158)</f>
        <v>0</v>
      </c>
    </row>
    <row r="157" s="2" customFormat="1" ht="33" customHeight="1">
      <c r="A157" s="38"/>
      <c r="B157" s="39"/>
      <c r="C157" s="220" t="s">
        <v>224</v>
      </c>
      <c r="D157" s="220" t="s">
        <v>156</v>
      </c>
      <c r="E157" s="221" t="s">
        <v>691</v>
      </c>
      <c r="F157" s="222" t="s">
        <v>692</v>
      </c>
      <c r="G157" s="223" t="s">
        <v>171</v>
      </c>
      <c r="H157" s="224">
        <v>322</v>
      </c>
      <c r="I157" s="225"/>
      <c r="J157" s="226">
        <f>ROUND(I157*H157,2)</f>
        <v>0</v>
      </c>
      <c r="K157" s="227"/>
      <c r="L157" s="44"/>
      <c r="M157" s="228" t="s">
        <v>1</v>
      </c>
      <c r="N157" s="229" t="s">
        <v>41</v>
      </c>
      <c r="O157" s="91"/>
      <c r="P157" s="230">
        <f>O157*H157</f>
        <v>0</v>
      </c>
      <c r="Q157" s="230">
        <v>0.00029</v>
      </c>
      <c r="R157" s="230">
        <f>Q157*H157</f>
        <v>0.093380000000000005</v>
      </c>
      <c r="S157" s="230">
        <v>0</v>
      </c>
      <c r="T157" s="231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2" t="s">
        <v>160</v>
      </c>
      <c r="AT157" s="232" t="s">
        <v>156</v>
      </c>
      <c r="AU157" s="232" t="s">
        <v>86</v>
      </c>
      <c r="AY157" s="17" t="s">
        <v>154</v>
      </c>
      <c r="BE157" s="233">
        <f>IF(N157="základní",J157,0)</f>
        <v>0</v>
      </c>
      <c r="BF157" s="233">
        <f>IF(N157="snížená",J157,0)</f>
        <v>0</v>
      </c>
      <c r="BG157" s="233">
        <f>IF(N157="zákl. přenesená",J157,0)</f>
        <v>0</v>
      </c>
      <c r="BH157" s="233">
        <f>IF(N157="sníž. přenesená",J157,0)</f>
        <v>0</v>
      </c>
      <c r="BI157" s="233">
        <f>IF(N157="nulová",J157,0)</f>
        <v>0</v>
      </c>
      <c r="BJ157" s="17" t="s">
        <v>84</v>
      </c>
      <c r="BK157" s="233">
        <f>ROUND(I157*H157,2)</f>
        <v>0</v>
      </c>
      <c r="BL157" s="17" t="s">
        <v>160</v>
      </c>
      <c r="BM157" s="232" t="s">
        <v>693</v>
      </c>
    </row>
    <row r="158" s="13" customFormat="1">
      <c r="A158" s="13"/>
      <c r="B158" s="234"/>
      <c r="C158" s="235"/>
      <c r="D158" s="236" t="s">
        <v>173</v>
      </c>
      <c r="E158" s="237" t="s">
        <v>1</v>
      </c>
      <c r="F158" s="238" t="s">
        <v>694</v>
      </c>
      <c r="G158" s="235"/>
      <c r="H158" s="239">
        <v>322</v>
      </c>
      <c r="I158" s="240"/>
      <c r="J158" s="235"/>
      <c r="K158" s="235"/>
      <c r="L158" s="241"/>
      <c r="M158" s="242"/>
      <c r="N158" s="243"/>
      <c r="O158" s="243"/>
      <c r="P158" s="243"/>
      <c r="Q158" s="243"/>
      <c r="R158" s="243"/>
      <c r="S158" s="243"/>
      <c r="T158" s="244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T158" s="245" t="s">
        <v>173</v>
      </c>
      <c r="AU158" s="245" t="s">
        <v>86</v>
      </c>
      <c r="AV158" s="13" t="s">
        <v>86</v>
      </c>
      <c r="AW158" s="13" t="s">
        <v>32</v>
      </c>
      <c r="AX158" s="13" t="s">
        <v>84</v>
      </c>
      <c r="AY158" s="245" t="s">
        <v>154</v>
      </c>
    </row>
    <row r="159" s="12" customFormat="1" ht="22.8" customHeight="1">
      <c r="A159" s="12"/>
      <c r="B159" s="204"/>
      <c r="C159" s="205"/>
      <c r="D159" s="206" t="s">
        <v>75</v>
      </c>
      <c r="E159" s="218" t="s">
        <v>622</v>
      </c>
      <c r="F159" s="218" t="s">
        <v>623</v>
      </c>
      <c r="G159" s="205"/>
      <c r="H159" s="205"/>
      <c r="I159" s="208"/>
      <c r="J159" s="219">
        <f>BK159</f>
        <v>0</v>
      </c>
      <c r="K159" s="205"/>
      <c r="L159" s="210"/>
      <c r="M159" s="211"/>
      <c r="N159" s="212"/>
      <c r="O159" s="212"/>
      <c r="P159" s="213">
        <f>P160</f>
        <v>0</v>
      </c>
      <c r="Q159" s="212"/>
      <c r="R159" s="213">
        <f>R160</f>
        <v>0</v>
      </c>
      <c r="S159" s="212"/>
      <c r="T159" s="214">
        <f>T160</f>
        <v>0</v>
      </c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R159" s="215" t="s">
        <v>84</v>
      </c>
      <c r="AT159" s="216" t="s">
        <v>75</v>
      </c>
      <c r="AU159" s="216" t="s">
        <v>84</v>
      </c>
      <c r="AY159" s="215" t="s">
        <v>154</v>
      </c>
      <c r="BK159" s="217">
        <f>BK160</f>
        <v>0</v>
      </c>
    </row>
    <row r="160" s="2" customFormat="1" ht="33" customHeight="1">
      <c r="A160" s="38"/>
      <c r="B160" s="39"/>
      <c r="C160" s="220" t="s">
        <v>8</v>
      </c>
      <c r="D160" s="220" t="s">
        <v>156</v>
      </c>
      <c r="E160" s="221" t="s">
        <v>625</v>
      </c>
      <c r="F160" s="222" t="s">
        <v>626</v>
      </c>
      <c r="G160" s="223" t="s">
        <v>266</v>
      </c>
      <c r="H160" s="224">
        <v>2801.4279999999999</v>
      </c>
      <c r="I160" s="225"/>
      <c r="J160" s="226">
        <f>ROUND(I160*H160,2)</f>
        <v>0</v>
      </c>
      <c r="K160" s="227"/>
      <c r="L160" s="44"/>
      <c r="M160" s="278" t="s">
        <v>1</v>
      </c>
      <c r="N160" s="279" t="s">
        <v>41</v>
      </c>
      <c r="O160" s="280"/>
      <c r="P160" s="281">
        <f>O160*H160</f>
        <v>0</v>
      </c>
      <c r="Q160" s="281">
        <v>0</v>
      </c>
      <c r="R160" s="281">
        <f>Q160*H160</f>
        <v>0</v>
      </c>
      <c r="S160" s="281">
        <v>0</v>
      </c>
      <c r="T160" s="282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2" t="s">
        <v>160</v>
      </c>
      <c r="AT160" s="232" t="s">
        <v>156</v>
      </c>
      <c r="AU160" s="232" t="s">
        <v>86</v>
      </c>
      <c r="AY160" s="17" t="s">
        <v>154</v>
      </c>
      <c r="BE160" s="233">
        <f>IF(N160="základní",J160,0)</f>
        <v>0</v>
      </c>
      <c r="BF160" s="233">
        <f>IF(N160="snížená",J160,0)</f>
        <v>0</v>
      </c>
      <c r="BG160" s="233">
        <f>IF(N160="zákl. přenesená",J160,0)</f>
        <v>0</v>
      </c>
      <c r="BH160" s="233">
        <f>IF(N160="sníž. přenesená",J160,0)</f>
        <v>0</v>
      </c>
      <c r="BI160" s="233">
        <f>IF(N160="nulová",J160,0)</f>
        <v>0</v>
      </c>
      <c r="BJ160" s="17" t="s">
        <v>84</v>
      </c>
      <c r="BK160" s="233">
        <f>ROUND(I160*H160,2)</f>
        <v>0</v>
      </c>
      <c r="BL160" s="17" t="s">
        <v>160</v>
      </c>
      <c r="BM160" s="232" t="s">
        <v>695</v>
      </c>
    </row>
    <row r="161" s="2" customFormat="1" ht="6.96" customHeight="1">
      <c r="A161" s="38"/>
      <c r="B161" s="66"/>
      <c r="C161" s="67"/>
      <c r="D161" s="67"/>
      <c r="E161" s="67"/>
      <c r="F161" s="67"/>
      <c r="G161" s="67"/>
      <c r="H161" s="67"/>
      <c r="I161" s="67"/>
      <c r="J161" s="67"/>
      <c r="K161" s="67"/>
      <c r="L161" s="44"/>
      <c r="M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</row>
  </sheetData>
  <sheetProtection sheet="1" autoFilter="0" formatColumns="0" formatRows="0" objects="1" scenarios="1" spinCount="100000" saltValue="8PIXA/xulMidMmRN3ArLa6/E5pzOg3mpZ1GQ9mr0Delqo5DJit5QcT5CYWwte1+IcKOTNu68v7WNcETZbV9AlQ==" hashValue="3tK0//B+HpNT8gVxFYiVOu+/8H7ZyfsaOegIHCI+chAVxGSaR4cTjRUDHJsZ7VQ0wLCXE3lEm70CS6trqIn7/g==" algorithmName="SHA-512" password="CC35"/>
  <autoFilter ref="C121:K160"/>
  <mergeCells count="9">
    <mergeCell ref="E7:H7"/>
    <mergeCell ref="E9:H9"/>
    <mergeCell ref="E18:H18"/>
    <mergeCell ref="E27:H27"/>
    <mergeCell ref="E85:H85"/>
    <mergeCell ref="E87:H87"/>
    <mergeCell ref="E112:H112"/>
    <mergeCell ref="E114:H114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92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0"/>
      <c r="AT3" s="17" t="s">
        <v>86</v>
      </c>
    </row>
    <row r="4" s="1" customFormat="1" ht="24.96" customHeight="1">
      <c r="B4" s="20"/>
      <c r="D4" s="139" t="s">
        <v>97</v>
      </c>
      <c r="L4" s="20"/>
      <c r="M4" s="140" t="s">
        <v>10</v>
      </c>
      <c r="AT4" s="17" t="s">
        <v>4</v>
      </c>
    </row>
    <row r="5" s="1" customFormat="1" ht="6.96" customHeight="1">
      <c r="B5" s="20"/>
      <c r="L5" s="20"/>
    </row>
    <row r="6" s="1" customFormat="1" ht="12" customHeight="1">
      <c r="B6" s="20"/>
      <c r="D6" s="141" t="s">
        <v>16</v>
      </c>
      <c r="L6" s="20"/>
    </row>
    <row r="7" s="1" customFormat="1" ht="26.25" customHeight="1">
      <c r="B7" s="20"/>
      <c r="E7" s="142" t="str">
        <f>'Rekapitulace stavby'!K6</f>
        <v>Cyklostezky 2020 - trasa I (Požární nádrž Běchovice – ČOV Újezd nad Lesy)</v>
      </c>
      <c r="F7" s="141"/>
      <c r="G7" s="141"/>
      <c r="H7" s="141"/>
      <c r="L7" s="20"/>
    </row>
    <row r="8" s="2" customFormat="1" ht="12" customHeight="1">
      <c r="A8" s="38"/>
      <c r="B8" s="44"/>
      <c r="C8" s="38"/>
      <c r="D8" s="141" t="s">
        <v>106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43" t="s">
        <v>696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41" t="s">
        <v>18</v>
      </c>
      <c r="E11" s="38"/>
      <c r="F11" s="144" t="s">
        <v>1</v>
      </c>
      <c r="G11" s="38"/>
      <c r="H11" s="38"/>
      <c r="I11" s="141" t="s">
        <v>19</v>
      </c>
      <c r="J11" s="144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41" t="s">
        <v>20</v>
      </c>
      <c r="E12" s="38"/>
      <c r="F12" s="144" t="s">
        <v>21</v>
      </c>
      <c r="G12" s="38"/>
      <c r="H12" s="38"/>
      <c r="I12" s="141" t="s">
        <v>22</v>
      </c>
      <c r="J12" s="145" t="str">
        <f>'Rekapitulace stavby'!AN8</f>
        <v>26. 4. 2022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41" t="s">
        <v>24</v>
      </c>
      <c r="E14" s="38"/>
      <c r="F14" s="38"/>
      <c r="G14" s="38"/>
      <c r="H14" s="38"/>
      <c r="I14" s="141" t="s">
        <v>25</v>
      </c>
      <c r="J14" s="144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4" t="s">
        <v>26</v>
      </c>
      <c r="F15" s="38"/>
      <c r="G15" s="38"/>
      <c r="H15" s="38"/>
      <c r="I15" s="141" t="s">
        <v>27</v>
      </c>
      <c r="J15" s="144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1" t="s">
        <v>28</v>
      </c>
      <c r="E17" s="38"/>
      <c r="F17" s="38"/>
      <c r="G17" s="38"/>
      <c r="H17" s="38"/>
      <c r="I17" s="14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4"/>
      <c r="G18" s="144"/>
      <c r="H18" s="144"/>
      <c r="I18" s="141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1" t="s">
        <v>30</v>
      </c>
      <c r="E20" s="38"/>
      <c r="F20" s="38"/>
      <c r="G20" s="38"/>
      <c r="H20" s="38"/>
      <c r="I20" s="141" t="s">
        <v>25</v>
      </c>
      <c r="J20" s="144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4" t="s">
        <v>31</v>
      </c>
      <c r="F21" s="38"/>
      <c r="G21" s="38"/>
      <c r="H21" s="38"/>
      <c r="I21" s="141" t="s">
        <v>27</v>
      </c>
      <c r="J21" s="144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1" t="s">
        <v>33</v>
      </c>
      <c r="E23" s="38"/>
      <c r="F23" s="38"/>
      <c r="G23" s="38"/>
      <c r="H23" s="38"/>
      <c r="I23" s="141" t="s">
        <v>25</v>
      </c>
      <c r="J23" s="144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4" t="s">
        <v>34</v>
      </c>
      <c r="F24" s="38"/>
      <c r="G24" s="38"/>
      <c r="H24" s="38"/>
      <c r="I24" s="141" t="s">
        <v>27</v>
      </c>
      <c r="J24" s="144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1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0"/>
      <c r="E29" s="150"/>
      <c r="F29" s="150"/>
      <c r="G29" s="150"/>
      <c r="H29" s="150"/>
      <c r="I29" s="150"/>
      <c r="J29" s="150"/>
      <c r="K29" s="150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1" t="s">
        <v>36</v>
      </c>
      <c r="E30" s="38"/>
      <c r="F30" s="38"/>
      <c r="G30" s="38"/>
      <c r="H30" s="38"/>
      <c r="I30" s="38"/>
      <c r="J30" s="152">
        <f>ROUND(J121,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0"/>
      <c r="E31" s="150"/>
      <c r="F31" s="150"/>
      <c r="G31" s="150"/>
      <c r="H31" s="150"/>
      <c r="I31" s="150"/>
      <c r="J31" s="150"/>
      <c r="K31" s="150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3" t="s">
        <v>38</v>
      </c>
      <c r="G32" s="38"/>
      <c r="H32" s="38"/>
      <c r="I32" s="153" t="s">
        <v>37</v>
      </c>
      <c r="J32" s="153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4" t="s">
        <v>40</v>
      </c>
      <c r="E33" s="141" t="s">
        <v>41</v>
      </c>
      <c r="F33" s="155">
        <f>ROUND((SUM(BE121:BE150)),  2)</f>
        <v>0</v>
      </c>
      <c r="G33" s="38"/>
      <c r="H33" s="38"/>
      <c r="I33" s="156">
        <v>0.20999999999999999</v>
      </c>
      <c r="J33" s="155">
        <f>ROUND(((SUM(BE121:BE150))*I33),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1" t="s">
        <v>42</v>
      </c>
      <c r="F34" s="155">
        <f>ROUND((SUM(BF121:BF150)),  2)</f>
        <v>0</v>
      </c>
      <c r="G34" s="38"/>
      <c r="H34" s="38"/>
      <c r="I34" s="156">
        <v>0.14999999999999999</v>
      </c>
      <c r="J34" s="155">
        <f>ROUND(((SUM(BF121:BF150))*I34),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1" t="s">
        <v>43</v>
      </c>
      <c r="F35" s="155">
        <f>ROUND((SUM(BG121:BG150)),  2)</f>
        <v>0</v>
      </c>
      <c r="G35" s="38"/>
      <c r="H35" s="38"/>
      <c r="I35" s="156">
        <v>0.20999999999999999</v>
      </c>
      <c r="J35" s="155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1" t="s">
        <v>44</v>
      </c>
      <c r="F36" s="155">
        <f>ROUND((SUM(BH121:BH150)),  2)</f>
        <v>0</v>
      </c>
      <c r="G36" s="38"/>
      <c r="H36" s="38"/>
      <c r="I36" s="156">
        <v>0.14999999999999999</v>
      </c>
      <c r="J36" s="155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1" t="s">
        <v>45</v>
      </c>
      <c r="F37" s="155">
        <f>ROUND((SUM(BI121:BI150)),  2)</f>
        <v>0</v>
      </c>
      <c r="G37" s="38"/>
      <c r="H37" s="38"/>
      <c r="I37" s="156">
        <v>0</v>
      </c>
      <c r="J37" s="155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7"/>
      <c r="D39" s="158" t="s">
        <v>46</v>
      </c>
      <c r="E39" s="159"/>
      <c r="F39" s="159"/>
      <c r="G39" s="160" t="s">
        <v>47</v>
      </c>
      <c r="H39" s="161" t="s">
        <v>48</v>
      </c>
      <c r="I39" s="159"/>
      <c r="J39" s="162">
        <f>SUM(J30:J37)</f>
        <v>0</v>
      </c>
      <c r="K39" s="163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4" t="s">
        <v>49</v>
      </c>
      <c r="E50" s="165"/>
      <c r="F50" s="165"/>
      <c r="G50" s="164" t="s">
        <v>50</v>
      </c>
      <c r="H50" s="165"/>
      <c r="I50" s="165"/>
      <c r="J50" s="165"/>
      <c r="K50" s="165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6" t="s">
        <v>51</v>
      </c>
      <c r="E61" s="167"/>
      <c r="F61" s="168" t="s">
        <v>52</v>
      </c>
      <c r="G61" s="166" t="s">
        <v>51</v>
      </c>
      <c r="H61" s="167"/>
      <c r="I61" s="167"/>
      <c r="J61" s="169" t="s">
        <v>52</v>
      </c>
      <c r="K61" s="167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4" t="s">
        <v>53</v>
      </c>
      <c r="E65" s="170"/>
      <c r="F65" s="170"/>
      <c r="G65" s="164" t="s">
        <v>54</v>
      </c>
      <c r="H65" s="170"/>
      <c r="I65" s="170"/>
      <c r="J65" s="170"/>
      <c r="K65" s="170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6" t="s">
        <v>51</v>
      </c>
      <c r="E76" s="167"/>
      <c r="F76" s="168" t="s">
        <v>52</v>
      </c>
      <c r="G76" s="166" t="s">
        <v>51</v>
      </c>
      <c r="H76" s="167"/>
      <c r="I76" s="167"/>
      <c r="J76" s="169" t="s">
        <v>52</v>
      </c>
      <c r="K76" s="167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122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26.25" customHeight="1">
      <c r="A85" s="38"/>
      <c r="B85" s="39"/>
      <c r="C85" s="40"/>
      <c r="D85" s="40"/>
      <c r="E85" s="175" t="str">
        <f>E7</f>
        <v>Cyklostezky 2020 - trasa I (Požární nádrž Běchovice – ČOV Újezd nad Lesy)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106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VON - Vedlejší a ostatní náklady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Praha - Běchovice</v>
      </c>
      <c r="G89" s="40"/>
      <c r="H89" s="40"/>
      <c r="I89" s="32" t="s">
        <v>22</v>
      </c>
      <c r="J89" s="79" t="str">
        <f>IF(J12="","",J12)</f>
        <v>26. 4. 2022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Městská část Praha – Běchovice</v>
      </c>
      <c r="G91" s="40"/>
      <c r="H91" s="40"/>
      <c r="I91" s="32" t="s">
        <v>30</v>
      </c>
      <c r="J91" s="36" t="str">
        <f>E21</f>
        <v>KONTIGA s.r.o.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 Jan Duben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6" t="s">
        <v>123</v>
      </c>
      <c r="D94" s="177"/>
      <c r="E94" s="177"/>
      <c r="F94" s="177"/>
      <c r="G94" s="177"/>
      <c r="H94" s="177"/>
      <c r="I94" s="177"/>
      <c r="J94" s="178" t="s">
        <v>124</v>
      </c>
      <c r="K94" s="177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9" t="s">
        <v>125</v>
      </c>
      <c r="D96" s="40"/>
      <c r="E96" s="40"/>
      <c r="F96" s="40"/>
      <c r="G96" s="40"/>
      <c r="H96" s="40"/>
      <c r="I96" s="40"/>
      <c r="J96" s="110">
        <f>J121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126</v>
      </c>
    </row>
    <row r="97" s="9" customFormat="1" ht="24.96" customHeight="1">
      <c r="A97" s="9"/>
      <c r="B97" s="180"/>
      <c r="C97" s="181"/>
      <c r="D97" s="182" t="s">
        <v>697</v>
      </c>
      <c r="E97" s="183"/>
      <c r="F97" s="183"/>
      <c r="G97" s="183"/>
      <c r="H97" s="183"/>
      <c r="I97" s="183"/>
      <c r="J97" s="184">
        <f>J122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698</v>
      </c>
      <c r="E98" s="189"/>
      <c r="F98" s="189"/>
      <c r="G98" s="189"/>
      <c r="H98" s="189"/>
      <c r="I98" s="189"/>
      <c r="J98" s="190">
        <f>J123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699</v>
      </c>
      <c r="E99" s="189"/>
      <c r="F99" s="189"/>
      <c r="G99" s="189"/>
      <c r="H99" s="189"/>
      <c r="I99" s="189"/>
      <c r="J99" s="190">
        <f>J129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700</v>
      </c>
      <c r="E100" s="189"/>
      <c r="F100" s="189"/>
      <c r="G100" s="189"/>
      <c r="H100" s="189"/>
      <c r="I100" s="189"/>
      <c r="J100" s="190">
        <f>J136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701</v>
      </c>
      <c r="E101" s="189"/>
      <c r="F101" s="189"/>
      <c r="G101" s="189"/>
      <c r="H101" s="189"/>
      <c r="I101" s="189"/>
      <c r="J101" s="190">
        <f>J139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2" customFormat="1" ht="21.84" customHeight="1">
      <c r="A102" s="38"/>
      <c r="B102" s="39"/>
      <c r="C102" s="40"/>
      <c r="D102" s="40"/>
      <c r="E102" s="40"/>
      <c r="F102" s="40"/>
      <c r="G102" s="40"/>
      <c r="H102" s="40"/>
      <c r="I102" s="40"/>
      <c r="J102" s="40"/>
      <c r="K102" s="40"/>
      <c r="L102" s="63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</row>
    <row r="103" s="2" customFormat="1" ht="6.96" customHeight="1">
      <c r="A103" s="38"/>
      <c r="B103" s="66"/>
      <c r="C103" s="67"/>
      <c r="D103" s="67"/>
      <c r="E103" s="67"/>
      <c r="F103" s="67"/>
      <c r="G103" s="67"/>
      <c r="H103" s="67"/>
      <c r="I103" s="67"/>
      <c r="J103" s="67"/>
      <c r="K103" s="67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7" s="2" customFormat="1" ht="6.96" customHeight="1">
      <c r="A107" s="38"/>
      <c r="B107" s="68"/>
      <c r="C107" s="69"/>
      <c r="D107" s="69"/>
      <c r="E107" s="69"/>
      <c r="F107" s="69"/>
      <c r="G107" s="69"/>
      <c r="H107" s="69"/>
      <c r="I107" s="69"/>
      <c r="J107" s="69"/>
      <c r="K107" s="69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24.96" customHeight="1">
      <c r="A108" s="38"/>
      <c r="B108" s="39"/>
      <c r="C108" s="23" t="s">
        <v>139</v>
      </c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6.96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12" customHeight="1">
      <c r="A110" s="38"/>
      <c r="B110" s="39"/>
      <c r="C110" s="32" t="s">
        <v>16</v>
      </c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26.25" customHeight="1">
      <c r="A111" s="38"/>
      <c r="B111" s="39"/>
      <c r="C111" s="40"/>
      <c r="D111" s="40"/>
      <c r="E111" s="175" t="str">
        <f>E7</f>
        <v>Cyklostezky 2020 - trasa I (Požární nádrž Běchovice – ČOV Újezd nad Lesy)</v>
      </c>
      <c r="F111" s="32"/>
      <c r="G111" s="32"/>
      <c r="H111" s="32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12" customHeight="1">
      <c r="A112" s="38"/>
      <c r="B112" s="39"/>
      <c r="C112" s="32" t="s">
        <v>106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6.5" customHeight="1">
      <c r="A113" s="38"/>
      <c r="B113" s="39"/>
      <c r="C113" s="40"/>
      <c r="D113" s="40"/>
      <c r="E113" s="76" t="str">
        <f>E9</f>
        <v>VON - Vedlejší a ostatní náklady</v>
      </c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20</v>
      </c>
      <c r="D115" s="40"/>
      <c r="E115" s="40"/>
      <c r="F115" s="27" t="str">
        <f>F12</f>
        <v>Praha - Běchovice</v>
      </c>
      <c r="G115" s="40"/>
      <c r="H115" s="40"/>
      <c r="I115" s="32" t="s">
        <v>22</v>
      </c>
      <c r="J115" s="79" t="str">
        <f>IF(J12="","",J12)</f>
        <v>26. 4. 2022</v>
      </c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5.15" customHeight="1">
      <c r="A117" s="38"/>
      <c r="B117" s="39"/>
      <c r="C117" s="32" t="s">
        <v>24</v>
      </c>
      <c r="D117" s="40"/>
      <c r="E117" s="40"/>
      <c r="F117" s="27" t="str">
        <f>E15</f>
        <v>Městská část Praha – Běchovice</v>
      </c>
      <c r="G117" s="40"/>
      <c r="H117" s="40"/>
      <c r="I117" s="32" t="s">
        <v>30</v>
      </c>
      <c r="J117" s="36" t="str">
        <f>E21</f>
        <v>KONTIGA s.r.o.</v>
      </c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5.15" customHeight="1">
      <c r="A118" s="38"/>
      <c r="B118" s="39"/>
      <c r="C118" s="32" t="s">
        <v>28</v>
      </c>
      <c r="D118" s="40"/>
      <c r="E118" s="40"/>
      <c r="F118" s="27" t="str">
        <f>IF(E18="","",E18)</f>
        <v>Vyplň údaj</v>
      </c>
      <c r="G118" s="40"/>
      <c r="H118" s="40"/>
      <c r="I118" s="32" t="s">
        <v>33</v>
      </c>
      <c r="J118" s="36" t="str">
        <f>E24</f>
        <v>Ing. Jan Duben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0.32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11" customFormat="1" ht="29.28" customHeight="1">
      <c r="A120" s="192"/>
      <c r="B120" s="193"/>
      <c r="C120" s="194" t="s">
        <v>140</v>
      </c>
      <c r="D120" s="195" t="s">
        <v>61</v>
      </c>
      <c r="E120" s="195" t="s">
        <v>57</v>
      </c>
      <c r="F120" s="195" t="s">
        <v>58</v>
      </c>
      <c r="G120" s="195" t="s">
        <v>141</v>
      </c>
      <c r="H120" s="195" t="s">
        <v>142</v>
      </c>
      <c r="I120" s="195" t="s">
        <v>143</v>
      </c>
      <c r="J120" s="196" t="s">
        <v>124</v>
      </c>
      <c r="K120" s="197" t="s">
        <v>144</v>
      </c>
      <c r="L120" s="198"/>
      <c r="M120" s="100" t="s">
        <v>1</v>
      </c>
      <c r="N120" s="101" t="s">
        <v>40</v>
      </c>
      <c r="O120" s="101" t="s">
        <v>145</v>
      </c>
      <c r="P120" s="101" t="s">
        <v>146</v>
      </c>
      <c r="Q120" s="101" t="s">
        <v>147</v>
      </c>
      <c r="R120" s="101" t="s">
        <v>148</v>
      </c>
      <c r="S120" s="101" t="s">
        <v>149</v>
      </c>
      <c r="T120" s="102" t="s">
        <v>150</v>
      </c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92"/>
      <c r="AE120" s="192"/>
    </row>
    <row r="121" s="2" customFormat="1" ht="22.8" customHeight="1">
      <c r="A121" s="38"/>
      <c r="B121" s="39"/>
      <c r="C121" s="107" t="s">
        <v>151</v>
      </c>
      <c r="D121" s="40"/>
      <c r="E121" s="40"/>
      <c r="F121" s="40"/>
      <c r="G121" s="40"/>
      <c r="H121" s="40"/>
      <c r="I121" s="40"/>
      <c r="J121" s="199">
        <f>BK121</f>
        <v>0</v>
      </c>
      <c r="K121" s="40"/>
      <c r="L121" s="44"/>
      <c r="M121" s="103"/>
      <c r="N121" s="200"/>
      <c r="O121" s="104"/>
      <c r="P121" s="201">
        <f>P122</f>
        <v>0</v>
      </c>
      <c r="Q121" s="104"/>
      <c r="R121" s="201">
        <f>R122</f>
        <v>0</v>
      </c>
      <c r="S121" s="104"/>
      <c r="T121" s="202">
        <f>T122</f>
        <v>0</v>
      </c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T121" s="17" t="s">
        <v>75</v>
      </c>
      <c r="AU121" s="17" t="s">
        <v>126</v>
      </c>
      <c r="BK121" s="203">
        <f>BK122</f>
        <v>0</v>
      </c>
    </row>
    <row r="122" s="12" customFormat="1" ht="25.92" customHeight="1">
      <c r="A122" s="12"/>
      <c r="B122" s="204"/>
      <c r="C122" s="205"/>
      <c r="D122" s="206" t="s">
        <v>75</v>
      </c>
      <c r="E122" s="207" t="s">
        <v>702</v>
      </c>
      <c r="F122" s="207" t="s">
        <v>703</v>
      </c>
      <c r="G122" s="205"/>
      <c r="H122" s="205"/>
      <c r="I122" s="208"/>
      <c r="J122" s="209">
        <f>BK122</f>
        <v>0</v>
      </c>
      <c r="K122" s="205"/>
      <c r="L122" s="210"/>
      <c r="M122" s="211"/>
      <c r="N122" s="212"/>
      <c r="O122" s="212"/>
      <c r="P122" s="213">
        <f>P123+P129+P136+P139</f>
        <v>0</v>
      </c>
      <c r="Q122" s="212"/>
      <c r="R122" s="213">
        <f>R123+R129+R136+R139</f>
        <v>0</v>
      </c>
      <c r="S122" s="212"/>
      <c r="T122" s="214">
        <f>T123+T129+T136+T139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5" t="s">
        <v>175</v>
      </c>
      <c r="AT122" s="216" t="s">
        <v>75</v>
      </c>
      <c r="AU122" s="216" t="s">
        <v>76</v>
      </c>
      <c r="AY122" s="215" t="s">
        <v>154</v>
      </c>
      <c r="BK122" s="217">
        <f>BK123+BK129+BK136+BK139</f>
        <v>0</v>
      </c>
    </row>
    <row r="123" s="12" customFormat="1" ht="22.8" customHeight="1">
      <c r="A123" s="12"/>
      <c r="B123" s="204"/>
      <c r="C123" s="205"/>
      <c r="D123" s="206" t="s">
        <v>75</v>
      </c>
      <c r="E123" s="218" t="s">
        <v>704</v>
      </c>
      <c r="F123" s="218" t="s">
        <v>705</v>
      </c>
      <c r="G123" s="205"/>
      <c r="H123" s="205"/>
      <c r="I123" s="208"/>
      <c r="J123" s="219">
        <f>BK123</f>
        <v>0</v>
      </c>
      <c r="K123" s="205"/>
      <c r="L123" s="210"/>
      <c r="M123" s="211"/>
      <c r="N123" s="212"/>
      <c r="O123" s="212"/>
      <c r="P123" s="213">
        <f>SUM(P124:P128)</f>
        <v>0</v>
      </c>
      <c r="Q123" s="212"/>
      <c r="R123" s="213">
        <f>SUM(R124:R128)</f>
        <v>0</v>
      </c>
      <c r="S123" s="212"/>
      <c r="T123" s="214">
        <f>SUM(T124:T128)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5" t="s">
        <v>175</v>
      </c>
      <c r="AT123" s="216" t="s">
        <v>75</v>
      </c>
      <c r="AU123" s="216" t="s">
        <v>84</v>
      </c>
      <c r="AY123" s="215" t="s">
        <v>154</v>
      </c>
      <c r="BK123" s="217">
        <f>SUM(BK124:BK128)</f>
        <v>0</v>
      </c>
    </row>
    <row r="124" s="2" customFormat="1" ht="21.75" customHeight="1">
      <c r="A124" s="38"/>
      <c r="B124" s="39"/>
      <c r="C124" s="220" t="s">
        <v>84</v>
      </c>
      <c r="D124" s="220" t="s">
        <v>156</v>
      </c>
      <c r="E124" s="221" t="s">
        <v>706</v>
      </c>
      <c r="F124" s="222" t="s">
        <v>707</v>
      </c>
      <c r="G124" s="223" t="s">
        <v>708</v>
      </c>
      <c r="H124" s="224">
        <v>1</v>
      </c>
      <c r="I124" s="225"/>
      <c r="J124" s="226">
        <f>ROUND(I124*H124,2)</f>
        <v>0</v>
      </c>
      <c r="K124" s="227"/>
      <c r="L124" s="44"/>
      <c r="M124" s="228" t="s">
        <v>1</v>
      </c>
      <c r="N124" s="229" t="s">
        <v>41</v>
      </c>
      <c r="O124" s="91"/>
      <c r="P124" s="230">
        <f>O124*H124</f>
        <v>0</v>
      </c>
      <c r="Q124" s="230">
        <v>0</v>
      </c>
      <c r="R124" s="230">
        <f>Q124*H124</f>
        <v>0</v>
      </c>
      <c r="S124" s="230">
        <v>0</v>
      </c>
      <c r="T124" s="231">
        <f>S124*H124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R124" s="232" t="s">
        <v>709</v>
      </c>
      <c r="AT124" s="232" t="s">
        <v>156</v>
      </c>
      <c r="AU124" s="232" t="s">
        <v>86</v>
      </c>
      <c r="AY124" s="17" t="s">
        <v>154</v>
      </c>
      <c r="BE124" s="233">
        <f>IF(N124="základní",J124,0)</f>
        <v>0</v>
      </c>
      <c r="BF124" s="233">
        <f>IF(N124="snížená",J124,0)</f>
        <v>0</v>
      </c>
      <c r="BG124" s="233">
        <f>IF(N124="zákl. přenesená",J124,0)</f>
        <v>0</v>
      </c>
      <c r="BH124" s="233">
        <f>IF(N124="sníž. přenesená",J124,0)</f>
        <v>0</v>
      </c>
      <c r="BI124" s="233">
        <f>IF(N124="nulová",J124,0)</f>
        <v>0</v>
      </c>
      <c r="BJ124" s="17" t="s">
        <v>84</v>
      </c>
      <c r="BK124" s="233">
        <f>ROUND(I124*H124,2)</f>
        <v>0</v>
      </c>
      <c r="BL124" s="17" t="s">
        <v>709</v>
      </c>
      <c r="BM124" s="232" t="s">
        <v>710</v>
      </c>
    </row>
    <row r="125" s="2" customFormat="1" ht="16.5" customHeight="1">
      <c r="A125" s="38"/>
      <c r="B125" s="39"/>
      <c r="C125" s="220" t="s">
        <v>86</v>
      </c>
      <c r="D125" s="220" t="s">
        <v>156</v>
      </c>
      <c r="E125" s="221" t="s">
        <v>711</v>
      </c>
      <c r="F125" s="222" t="s">
        <v>712</v>
      </c>
      <c r="G125" s="223" t="s">
        <v>708</v>
      </c>
      <c r="H125" s="224">
        <v>1</v>
      </c>
      <c r="I125" s="225"/>
      <c r="J125" s="226">
        <f>ROUND(I125*H125,2)</f>
        <v>0</v>
      </c>
      <c r="K125" s="227"/>
      <c r="L125" s="44"/>
      <c r="M125" s="228" t="s">
        <v>1</v>
      </c>
      <c r="N125" s="229" t="s">
        <v>41</v>
      </c>
      <c r="O125" s="91"/>
      <c r="P125" s="230">
        <f>O125*H125</f>
        <v>0</v>
      </c>
      <c r="Q125" s="230">
        <v>0</v>
      </c>
      <c r="R125" s="230">
        <f>Q125*H125</f>
        <v>0</v>
      </c>
      <c r="S125" s="230">
        <v>0</v>
      </c>
      <c r="T125" s="231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2" t="s">
        <v>709</v>
      </c>
      <c r="AT125" s="232" t="s">
        <v>156</v>
      </c>
      <c r="AU125" s="232" t="s">
        <v>86</v>
      </c>
      <c r="AY125" s="17" t="s">
        <v>154</v>
      </c>
      <c r="BE125" s="233">
        <f>IF(N125="základní",J125,0)</f>
        <v>0</v>
      </c>
      <c r="BF125" s="233">
        <f>IF(N125="snížená",J125,0)</f>
        <v>0</v>
      </c>
      <c r="BG125" s="233">
        <f>IF(N125="zákl. přenesená",J125,0)</f>
        <v>0</v>
      </c>
      <c r="BH125" s="233">
        <f>IF(N125="sníž. přenesená",J125,0)</f>
        <v>0</v>
      </c>
      <c r="BI125" s="233">
        <f>IF(N125="nulová",J125,0)</f>
        <v>0</v>
      </c>
      <c r="BJ125" s="17" t="s">
        <v>84</v>
      </c>
      <c r="BK125" s="233">
        <f>ROUND(I125*H125,2)</f>
        <v>0</v>
      </c>
      <c r="BL125" s="17" t="s">
        <v>709</v>
      </c>
      <c r="BM125" s="232" t="s">
        <v>713</v>
      </c>
    </row>
    <row r="126" s="2" customFormat="1" ht="24.15" customHeight="1">
      <c r="A126" s="38"/>
      <c r="B126" s="39"/>
      <c r="C126" s="220" t="s">
        <v>165</v>
      </c>
      <c r="D126" s="220" t="s">
        <v>156</v>
      </c>
      <c r="E126" s="221" t="s">
        <v>714</v>
      </c>
      <c r="F126" s="222" t="s">
        <v>715</v>
      </c>
      <c r="G126" s="223" t="s">
        <v>708</v>
      </c>
      <c r="H126" s="224">
        <v>1</v>
      </c>
      <c r="I126" s="225"/>
      <c r="J126" s="226">
        <f>ROUND(I126*H126,2)</f>
        <v>0</v>
      </c>
      <c r="K126" s="227"/>
      <c r="L126" s="44"/>
      <c r="M126" s="228" t="s">
        <v>1</v>
      </c>
      <c r="N126" s="229" t="s">
        <v>41</v>
      </c>
      <c r="O126" s="91"/>
      <c r="P126" s="230">
        <f>O126*H126</f>
        <v>0</v>
      </c>
      <c r="Q126" s="230">
        <v>0</v>
      </c>
      <c r="R126" s="230">
        <f>Q126*H126</f>
        <v>0</v>
      </c>
      <c r="S126" s="230">
        <v>0</v>
      </c>
      <c r="T126" s="231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2" t="s">
        <v>709</v>
      </c>
      <c r="AT126" s="232" t="s">
        <v>156</v>
      </c>
      <c r="AU126" s="232" t="s">
        <v>86</v>
      </c>
      <c r="AY126" s="17" t="s">
        <v>154</v>
      </c>
      <c r="BE126" s="233">
        <f>IF(N126="základní",J126,0)</f>
        <v>0</v>
      </c>
      <c r="BF126" s="233">
        <f>IF(N126="snížená",J126,0)</f>
        <v>0</v>
      </c>
      <c r="BG126" s="233">
        <f>IF(N126="zákl. přenesená",J126,0)</f>
        <v>0</v>
      </c>
      <c r="BH126" s="233">
        <f>IF(N126="sníž. přenesená",J126,0)</f>
        <v>0</v>
      </c>
      <c r="BI126" s="233">
        <f>IF(N126="nulová",J126,0)</f>
        <v>0</v>
      </c>
      <c r="BJ126" s="17" t="s">
        <v>84</v>
      </c>
      <c r="BK126" s="233">
        <f>ROUND(I126*H126,2)</f>
        <v>0</v>
      </c>
      <c r="BL126" s="17" t="s">
        <v>709</v>
      </c>
      <c r="BM126" s="232" t="s">
        <v>716</v>
      </c>
    </row>
    <row r="127" s="2" customFormat="1" ht="16.5" customHeight="1">
      <c r="A127" s="38"/>
      <c r="B127" s="39"/>
      <c r="C127" s="220" t="s">
        <v>160</v>
      </c>
      <c r="D127" s="220" t="s">
        <v>156</v>
      </c>
      <c r="E127" s="221" t="s">
        <v>717</v>
      </c>
      <c r="F127" s="222" t="s">
        <v>718</v>
      </c>
      <c r="G127" s="223" t="s">
        <v>708</v>
      </c>
      <c r="H127" s="224">
        <v>1</v>
      </c>
      <c r="I127" s="225"/>
      <c r="J127" s="226">
        <f>ROUND(I127*H127,2)</f>
        <v>0</v>
      </c>
      <c r="K127" s="227"/>
      <c r="L127" s="44"/>
      <c r="M127" s="228" t="s">
        <v>1</v>
      </c>
      <c r="N127" s="229" t="s">
        <v>41</v>
      </c>
      <c r="O127" s="91"/>
      <c r="P127" s="230">
        <f>O127*H127</f>
        <v>0</v>
      </c>
      <c r="Q127" s="230">
        <v>0</v>
      </c>
      <c r="R127" s="230">
        <f>Q127*H127</f>
        <v>0</v>
      </c>
      <c r="S127" s="230">
        <v>0</v>
      </c>
      <c r="T127" s="231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2" t="s">
        <v>709</v>
      </c>
      <c r="AT127" s="232" t="s">
        <v>156</v>
      </c>
      <c r="AU127" s="232" t="s">
        <v>86</v>
      </c>
      <c r="AY127" s="17" t="s">
        <v>154</v>
      </c>
      <c r="BE127" s="233">
        <f>IF(N127="základní",J127,0)</f>
        <v>0</v>
      </c>
      <c r="BF127" s="233">
        <f>IF(N127="snížená",J127,0)</f>
        <v>0</v>
      </c>
      <c r="BG127" s="233">
        <f>IF(N127="zákl. přenesená",J127,0)</f>
        <v>0</v>
      </c>
      <c r="BH127" s="233">
        <f>IF(N127="sníž. přenesená",J127,0)</f>
        <v>0</v>
      </c>
      <c r="BI127" s="233">
        <f>IF(N127="nulová",J127,0)</f>
        <v>0</v>
      </c>
      <c r="BJ127" s="17" t="s">
        <v>84</v>
      </c>
      <c r="BK127" s="233">
        <f>ROUND(I127*H127,2)</f>
        <v>0</v>
      </c>
      <c r="BL127" s="17" t="s">
        <v>709</v>
      </c>
      <c r="BM127" s="232" t="s">
        <v>719</v>
      </c>
    </row>
    <row r="128" s="2" customFormat="1" ht="24.15" customHeight="1">
      <c r="A128" s="38"/>
      <c r="B128" s="39"/>
      <c r="C128" s="220" t="s">
        <v>175</v>
      </c>
      <c r="D128" s="220" t="s">
        <v>156</v>
      </c>
      <c r="E128" s="221" t="s">
        <v>720</v>
      </c>
      <c r="F128" s="222" t="s">
        <v>721</v>
      </c>
      <c r="G128" s="223" t="s">
        <v>708</v>
      </c>
      <c r="H128" s="224">
        <v>1</v>
      </c>
      <c r="I128" s="225"/>
      <c r="J128" s="226">
        <f>ROUND(I128*H128,2)</f>
        <v>0</v>
      </c>
      <c r="K128" s="227"/>
      <c r="L128" s="44"/>
      <c r="M128" s="228" t="s">
        <v>1</v>
      </c>
      <c r="N128" s="229" t="s">
        <v>41</v>
      </c>
      <c r="O128" s="91"/>
      <c r="P128" s="230">
        <f>O128*H128</f>
        <v>0</v>
      </c>
      <c r="Q128" s="230">
        <v>0</v>
      </c>
      <c r="R128" s="230">
        <f>Q128*H128</f>
        <v>0</v>
      </c>
      <c r="S128" s="230">
        <v>0</v>
      </c>
      <c r="T128" s="231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2" t="s">
        <v>709</v>
      </c>
      <c r="AT128" s="232" t="s">
        <v>156</v>
      </c>
      <c r="AU128" s="232" t="s">
        <v>86</v>
      </c>
      <c r="AY128" s="17" t="s">
        <v>154</v>
      </c>
      <c r="BE128" s="233">
        <f>IF(N128="základní",J128,0)</f>
        <v>0</v>
      </c>
      <c r="BF128" s="233">
        <f>IF(N128="snížená",J128,0)</f>
        <v>0</v>
      </c>
      <c r="BG128" s="233">
        <f>IF(N128="zákl. přenesená",J128,0)</f>
        <v>0</v>
      </c>
      <c r="BH128" s="233">
        <f>IF(N128="sníž. přenesená",J128,0)</f>
        <v>0</v>
      </c>
      <c r="BI128" s="233">
        <f>IF(N128="nulová",J128,0)</f>
        <v>0</v>
      </c>
      <c r="BJ128" s="17" t="s">
        <v>84</v>
      </c>
      <c r="BK128" s="233">
        <f>ROUND(I128*H128,2)</f>
        <v>0</v>
      </c>
      <c r="BL128" s="17" t="s">
        <v>709</v>
      </c>
      <c r="BM128" s="232" t="s">
        <v>722</v>
      </c>
    </row>
    <row r="129" s="12" customFormat="1" ht="22.8" customHeight="1">
      <c r="A129" s="12"/>
      <c r="B129" s="204"/>
      <c r="C129" s="205"/>
      <c r="D129" s="206" t="s">
        <v>75</v>
      </c>
      <c r="E129" s="218" t="s">
        <v>723</v>
      </c>
      <c r="F129" s="218" t="s">
        <v>724</v>
      </c>
      <c r="G129" s="205"/>
      <c r="H129" s="205"/>
      <c r="I129" s="208"/>
      <c r="J129" s="219">
        <f>BK129</f>
        <v>0</v>
      </c>
      <c r="K129" s="205"/>
      <c r="L129" s="210"/>
      <c r="M129" s="211"/>
      <c r="N129" s="212"/>
      <c r="O129" s="212"/>
      <c r="P129" s="213">
        <f>SUM(P130:P135)</f>
        <v>0</v>
      </c>
      <c r="Q129" s="212"/>
      <c r="R129" s="213">
        <f>SUM(R130:R135)</f>
        <v>0</v>
      </c>
      <c r="S129" s="212"/>
      <c r="T129" s="214">
        <f>SUM(T130:T135)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5" t="s">
        <v>175</v>
      </c>
      <c r="AT129" s="216" t="s">
        <v>75</v>
      </c>
      <c r="AU129" s="216" t="s">
        <v>84</v>
      </c>
      <c r="AY129" s="215" t="s">
        <v>154</v>
      </c>
      <c r="BK129" s="217">
        <f>SUM(BK130:BK135)</f>
        <v>0</v>
      </c>
    </row>
    <row r="130" s="2" customFormat="1" ht="16.5" customHeight="1">
      <c r="A130" s="38"/>
      <c r="B130" s="39"/>
      <c r="C130" s="220" t="s">
        <v>180</v>
      </c>
      <c r="D130" s="220" t="s">
        <v>156</v>
      </c>
      <c r="E130" s="221" t="s">
        <v>725</v>
      </c>
      <c r="F130" s="222" t="s">
        <v>724</v>
      </c>
      <c r="G130" s="223" t="s">
        <v>708</v>
      </c>
      <c r="H130" s="224">
        <v>1</v>
      </c>
      <c r="I130" s="225"/>
      <c r="J130" s="226">
        <f>ROUND(I130*H130,2)</f>
        <v>0</v>
      </c>
      <c r="K130" s="227"/>
      <c r="L130" s="44"/>
      <c r="M130" s="228" t="s">
        <v>1</v>
      </c>
      <c r="N130" s="229" t="s">
        <v>41</v>
      </c>
      <c r="O130" s="91"/>
      <c r="P130" s="230">
        <f>O130*H130</f>
        <v>0</v>
      </c>
      <c r="Q130" s="230">
        <v>0</v>
      </c>
      <c r="R130" s="230">
        <f>Q130*H130</f>
        <v>0</v>
      </c>
      <c r="S130" s="230">
        <v>0</v>
      </c>
      <c r="T130" s="231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2" t="s">
        <v>709</v>
      </c>
      <c r="AT130" s="232" t="s">
        <v>156</v>
      </c>
      <c r="AU130" s="232" t="s">
        <v>86</v>
      </c>
      <c r="AY130" s="17" t="s">
        <v>154</v>
      </c>
      <c r="BE130" s="233">
        <f>IF(N130="základní",J130,0)</f>
        <v>0</v>
      </c>
      <c r="BF130" s="233">
        <f>IF(N130="snížená",J130,0)</f>
        <v>0</v>
      </c>
      <c r="BG130" s="233">
        <f>IF(N130="zákl. přenesená",J130,0)</f>
        <v>0</v>
      </c>
      <c r="BH130" s="233">
        <f>IF(N130="sníž. přenesená",J130,0)</f>
        <v>0</v>
      </c>
      <c r="BI130" s="233">
        <f>IF(N130="nulová",J130,0)</f>
        <v>0</v>
      </c>
      <c r="BJ130" s="17" t="s">
        <v>84</v>
      </c>
      <c r="BK130" s="233">
        <f>ROUND(I130*H130,2)</f>
        <v>0</v>
      </c>
      <c r="BL130" s="17" t="s">
        <v>709</v>
      </c>
      <c r="BM130" s="232" t="s">
        <v>726</v>
      </c>
    </row>
    <row r="131" s="2" customFormat="1" ht="16.5" customHeight="1">
      <c r="A131" s="38"/>
      <c r="B131" s="39"/>
      <c r="C131" s="220" t="s">
        <v>185</v>
      </c>
      <c r="D131" s="220" t="s">
        <v>156</v>
      </c>
      <c r="E131" s="221" t="s">
        <v>727</v>
      </c>
      <c r="F131" s="222" t="s">
        <v>728</v>
      </c>
      <c r="G131" s="223" t="s">
        <v>708</v>
      </c>
      <c r="H131" s="224">
        <v>1</v>
      </c>
      <c r="I131" s="225"/>
      <c r="J131" s="226">
        <f>ROUND(I131*H131,2)</f>
        <v>0</v>
      </c>
      <c r="K131" s="227"/>
      <c r="L131" s="44"/>
      <c r="M131" s="228" t="s">
        <v>1</v>
      </c>
      <c r="N131" s="229" t="s">
        <v>41</v>
      </c>
      <c r="O131" s="91"/>
      <c r="P131" s="230">
        <f>O131*H131</f>
        <v>0</v>
      </c>
      <c r="Q131" s="230">
        <v>0</v>
      </c>
      <c r="R131" s="230">
        <f>Q131*H131</f>
        <v>0</v>
      </c>
      <c r="S131" s="230">
        <v>0</v>
      </c>
      <c r="T131" s="231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2" t="s">
        <v>709</v>
      </c>
      <c r="AT131" s="232" t="s">
        <v>156</v>
      </c>
      <c r="AU131" s="232" t="s">
        <v>86</v>
      </c>
      <c r="AY131" s="17" t="s">
        <v>154</v>
      </c>
      <c r="BE131" s="233">
        <f>IF(N131="základní",J131,0)</f>
        <v>0</v>
      </c>
      <c r="BF131" s="233">
        <f>IF(N131="snížená",J131,0)</f>
        <v>0</v>
      </c>
      <c r="BG131" s="233">
        <f>IF(N131="zákl. přenesená",J131,0)</f>
        <v>0</v>
      </c>
      <c r="BH131" s="233">
        <f>IF(N131="sníž. přenesená",J131,0)</f>
        <v>0</v>
      </c>
      <c r="BI131" s="233">
        <f>IF(N131="nulová",J131,0)</f>
        <v>0</v>
      </c>
      <c r="BJ131" s="17" t="s">
        <v>84</v>
      </c>
      <c r="BK131" s="233">
        <f>ROUND(I131*H131,2)</f>
        <v>0</v>
      </c>
      <c r="BL131" s="17" t="s">
        <v>709</v>
      </c>
      <c r="BM131" s="232" t="s">
        <v>729</v>
      </c>
    </row>
    <row r="132" s="2" customFormat="1" ht="66.75" customHeight="1">
      <c r="A132" s="38"/>
      <c r="B132" s="39"/>
      <c r="C132" s="220" t="s">
        <v>191</v>
      </c>
      <c r="D132" s="220" t="s">
        <v>156</v>
      </c>
      <c r="E132" s="221" t="s">
        <v>730</v>
      </c>
      <c r="F132" s="222" t="s">
        <v>731</v>
      </c>
      <c r="G132" s="223" t="s">
        <v>708</v>
      </c>
      <c r="H132" s="224">
        <v>1</v>
      </c>
      <c r="I132" s="225"/>
      <c r="J132" s="226">
        <f>ROUND(I132*H132,2)</f>
        <v>0</v>
      </c>
      <c r="K132" s="227"/>
      <c r="L132" s="44"/>
      <c r="M132" s="228" t="s">
        <v>1</v>
      </c>
      <c r="N132" s="229" t="s">
        <v>41</v>
      </c>
      <c r="O132" s="91"/>
      <c r="P132" s="230">
        <f>O132*H132</f>
        <v>0</v>
      </c>
      <c r="Q132" s="230">
        <v>0</v>
      </c>
      <c r="R132" s="230">
        <f>Q132*H132</f>
        <v>0</v>
      </c>
      <c r="S132" s="230">
        <v>0</v>
      </c>
      <c r="T132" s="231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2" t="s">
        <v>709</v>
      </c>
      <c r="AT132" s="232" t="s">
        <v>156</v>
      </c>
      <c r="AU132" s="232" t="s">
        <v>86</v>
      </c>
      <c r="AY132" s="17" t="s">
        <v>154</v>
      </c>
      <c r="BE132" s="233">
        <f>IF(N132="základní",J132,0)</f>
        <v>0</v>
      </c>
      <c r="BF132" s="233">
        <f>IF(N132="snížená",J132,0)</f>
        <v>0</v>
      </c>
      <c r="BG132" s="233">
        <f>IF(N132="zákl. přenesená",J132,0)</f>
        <v>0</v>
      </c>
      <c r="BH132" s="233">
        <f>IF(N132="sníž. přenesená",J132,0)</f>
        <v>0</v>
      </c>
      <c r="BI132" s="233">
        <f>IF(N132="nulová",J132,0)</f>
        <v>0</v>
      </c>
      <c r="BJ132" s="17" t="s">
        <v>84</v>
      </c>
      <c r="BK132" s="233">
        <f>ROUND(I132*H132,2)</f>
        <v>0</v>
      </c>
      <c r="BL132" s="17" t="s">
        <v>709</v>
      </c>
      <c r="BM132" s="232" t="s">
        <v>732</v>
      </c>
    </row>
    <row r="133" s="2" customFormat="1" ht="55.5" customHeight="1">
      <c r="A133" s="38"/>
      <c r="B133" s="39"/>
      <c r="C133" s="220" t="s">
        <v>103</v>
      </c>
      <c r="D133" s="220" t="s">
        <v>156</v>
      </c>
      <c r="E133" s="221" t="s">
        <v>733</v>
      </c>
      <c r="F133" s="222" t="s">
        <v>734</v>
      </c>
      <c r="G133" s="223" t="s">
        <v>708</v>
      </c>
      <c r="H133" s="224">
        <v>1</v>
      </c>
      <c r="I133" s="225"/>
      <c r="J133" s="226">
        <f>ROUND(I133*H133,2)</f>
        <v>0</v>
      </c>
      <c r="K133" s="227"/>
      <c r="L133" s="44"/>
      <c r="M133" s="228" t="s">
        <v>1</v>
      </c>
      <c r="N133" s="229" t="s">
        <v>41</v>
      </c>
      <c r="O133" s="91"/>
      <c r="P133" s="230">
        <f>O133*H133</f>
        <v>0</v>
      </c>
      <c r="Q133" s="230">
        <v>0</v>
      </c>
      <c r="R133" s="230">
        <f>Q133*H133</f>
        <v>0</v>
      </c>
      <c r="S133" s="230">
        <v>0</v>
      </c>
      <c r="T133" s="231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2" t="s">
        <v>709</v>
      </c>
      <c r="AT133" s="232" t="s">
        <v>156</v>
      </c>
      <c r="AU133" s="232" t="s">
        <v>86</v>
      </c>
      <c r="AY133" s="17" t="s">
        <v>154</v>
      </c>
      <c r="BE133" s="233">
        <f>IF(N133="základní",J133,0)</f>
        <v>0</v>
      </c>
      <c r="BF133" s="233">
        <f>IF(N133="snížená",J133,0)</f>
        <v>0</v>
      </c>
      <c r="BG133" s="233">
        <f>IF(N133="zákl. přenesená",J133,0)</f>
        <v>0</v>
      </c>
      <c r="BH133" s="233">
        <f>IF(N133="sníž. přenesená",J133,0)</f>
        <v>0</v>
      </c>
      <c r="BI133" s="233">
        <f>IF(N133="nulová",J133,0)</f>
        <v>0</v>
      </c>
      <c r="BJ133" s="17" t="s">
        <v>84</v>
      </c>
      <c r="BK133" s="233">
        <f>ROUND(I133*H133,2)</f>
        <v>0</v>
      </c>
      <c r="BL133" s="17" t="s">
        <v>709</v>
      </c>
      <c r="BM133" s="232" t="s">
        <v>735</v>
      </c>
    </row>
    <row r="134" s="2" customFormat="1" ht="24.15" customHeight="1">
      <c r="A134" s="38"/>
      <c r="B134" s="39"/>
      <c r="C134" s="220" t="s">
        <v>201</v>
      </c>
      <c r="D134" s="220" t="s">
        <v>156</v>
      </c>
      <c r="E134" s="221" t="s">
        <v>736</v>
      </c>
      <c r="F134" s="222" t="s">
        <v>737</v>
      </c>
      <c r="G134" s="223" t="s">
        <v>159</v>
      </c>
      <c r="H134" s="224">
        <v>1</v>
      </c>
      <c r="I134" s="225"/>
      <c r="J134" s="226">
        <f>ROUND(I134*H134,2)</f>
        <v>0</v>
      </c>
      <c r="K134" s="227"/>
      <c r="L134" s="44"/>
      <c r="M134" s="228" t="s">
        <v>1</v>
      </c>
      <c r="N134" s="229" t="s">
        <v>41</v>
      </c>
      <c r="O134" s="91"/>
      <c r="P134" s="230">
        <f>O134*H134</f>
        <v>0</v>
      </c>
      <c r="Q134" s="230">
        <v>0</v>
      </c>
      <c r="R134" s="230">
        <f>Q134*H134</f>
        <v>0</v>
      </c>
      <c r="S134" s="230">
        <v>0</v>
      </c>
      <c r="T134" s="231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2" t="s">
        <v>709</v>
      </c>
      <c r="AT134" s="232" t="s">
        <v>156</v>
      </c>
      <c r="AU134" s="232" t="s">
        <v>86</v>
      </c>
      <c r="AY134" s="17" t="s">
        <v>154</v>
      </c>
      <c r="BE134" s="233">
        <f>IF(N134="základní",J134,0)</f>
        <v>0</v>
      </c>
      <c r="BF134" s="233">
        <f>IF(N134="snížená",J134,0)</f>
        <v>0</v>
      </c>
      <c r="BG134" s="233">
        <f>IF(N134="zákl. přenesená",J134,0)</f>
        <v>0</v>
      </c>
      <c r="BH134" s="233">
        <f>IF(N134="sníž. přenesená",J134,0)</f>
        <v>0</v>
      </c>
      <c r="BI134" s="233">
        <f>IF(N134="nulová",J134,0)</f>
        <v>0</v>
      </c>
      <c r="BJ134" s="17" t="s">
        <v>84</v>
      </c>
      <c r="BK134" s="233">
        <f>ROUND(I134*H134,2)</f>
        <v>0</v>
      </c>
      <c r="BL134" s="17" t="s">
        <v>709</v>
      </c>
      <c r="BM134" s="232" t="s">
        <v>738</v>
      </c>
    </row>
    <row r="135" s="2" customFormat="1" ht="16.5" customHeight="1">
      <c r="A135" s="38"/>
      <c r="B135" s="39"/>
      <c r="C135" s="220" t="s">
        <v>206</v>
      </c>
      <c r="D135" s="220" t="s">
        <v>156</v>
      </c>
      <c r="E135" s="221" t="s">
        <v>739</v>
      </c>
      <c r="F135" s="222" t="s">
        <v>740</v>
      </c>
      <c r="G135" s="223" t="s">
        <v>708</v>
      </c>
      <c r="H135" s="224">
        <v>1</v>
      </c>
      <c r="I135" s="225"/>
      <c r="J135" s="226">
        <f>ROUND(I135*H135,2)</f>
        <v>0</v>
      </c>
      <c r="K135" s="227"/>
      <c r="L135" s="44"/>
      <c r="M135" s="228" t="s">
        <v>1</v>
      </c>
      <c r="N135" s="229" t="s">
        <v>41</v>
      </c>
      <c r="O135" s="91"/>
      <c r="P135" s="230">
        <f>O135*H135</f>
        <v>0</v>
      </c>
      <c r="Q135" s="230">
        <v>0</v>
      </c>
      <c r="R135" s="230">
        <f>Q135*H135</f>
        <v>0</v>
      </c>
      <c r="S135" s="230">
        <v>0</v>
      </c>
      <c r="T135" s="231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2" t="s">
        <v>709</v>
      </c>
      <c r="AT135" s="232" t="s">
        <v>156</v>
      </c>
      <c r="AU135" s="232" t="s">
        <v>86</v>
      </c>
      <c r="AY135" s="17" t="s">
        <v>154</v>
      </c>
      <c r="BE135" s="233">
        <f>IF(N135="základní",J135,0)</f>
        <v>0</v>
      </c>
      <c r="BF135" s="233">
        <f>IF(N135="snížená",J135,0)</f>
        <v>0</v>
      </c>
      <c r="BG135" s="233">
        <f>IF(N135="zákl. přenesená",J135,0)</f>
        <v>0</v>
      </c>
      <c r="BH135" s="233">
        <f>IF(N135="sníž. přenesená",J135,0)</f>
        <v>0</v>
      </c>
      <c r="BI135" s="233">
        <f>IF(N135="nulová",J135,0)</f>
        <v>0</v>
      </c>
      <c r="BJ135" s="17" t="s">
        <v>84</v>
      </c>
      <c r="BK135" s="233">
        <f>ROUND(I135*H135,2)</f>
        <v>0</v>
      </c>
      <c r="BL135" s="17" t="s">
        <v>709</v>
      </c>
      <c r="BM135" s="232" t="s">
        <v>741</v>
      </c>
    </row>
    <row r="136" s="12" customFormat="1" ht="22.8" customHeight="1">
      <c r="A136" s="12"/>
      <c r="B136" s="204"/>
      <c r="C136" s="205"/>
      <c r="D136" s="206" t="s">
        <v>75</v>
      </c>
      <c r="E136" s="218" t="s">
        <v>742</v>
      </c>
      <c r="F136" s="218" t="s">
        <v>743</v>
      </c>
      <c r="G136" s="205"/>
      <c r="H136" s="205"/>
      <c r="I136" s="208"/>
      <c r="J136" s="219">
        <f>BK136</f>
        <v>0</v>
      </c>
      <c r="K136" s="205"/>
      <c r="L136" s="210"/>
      <c r="M136" s="211"/>
      <c r="N136" s="212"/>
      <c r="O136" s="212"/>
      <c r="P136" s="213">
        <f>SUM(P137:P138)</f>
        <v>0</v>
      </c>
      <c r="Q136" s="212"/>
      <c r="R136" s="213">
        <f>SUM(R137:R138)</f>
        <v>0</v>
      </c>
      <c r="S136" s="212"/>
      <c r="T136" s="214">
        <f>SUM(T137:T138)</f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R136" s="215" t="s">
        <v>175</v>
      </c>
      <c r="AT136" s="216" t="s">
        <v>75</v>
      </c>
      <c r="AU136" s="216" t="s">
        <v>84</v>
      </c>
      <c r="AY136" s="215" t="s">
        <v>154</v>
      </c>
      <c r="BK136" s="217">
        <f>SUM(BK137:BK138)</f>
        <v>0</v>
      </c>
    </row>
    <row r="137" s="2" customFormat="1" ht="24.15" customHeight="1">
      <c r="A137" s="38"/>
      <c r="B137" s="39"/>
      <c r="C137" s="220" t="s">
        <v>214</v>
      </c>
      <c r="D137" s="220" t="s">
        <v>156</v>
      </c>
      <c r="E137" s="221" t="s">
        <v>744</v>
      </c>
      <c r="F137" s="222" t="s">
        <v>745</v>
      </c>
      <c r="G137" s="223" t="s">
        <v>159</v>
      </c>
      <c r="H137" s="224">
        <v>3</v>
      </c>
      <c r="I137" s="225"/>
      <c r="J137" s="226">
        <f>ROUND(I137*H137,2)</f>
        <v>0</v>
      </c>
      <c r="K137" s="227"/>
      <c r="L137" s="44"/>
      <c r="M137" s="228" t="s">
        <v>1</v>
      </c>
      <c r="N137" s="229" t="s">
        <v>41</v>
      </c>
      <c r="O137" s="91"/>
      <c r="P137" s="230">
        <f>O137*H137</f>
        <v>0</v>
      </c>
      <c r="Q137" s="230">
        <v>0</v>
      </c>
      <c r="R137" s="230">
        <f>Q137*H137</f>
        <v>0</v>
      </c>
      <c r="S137" s="230">
        <v>0</v>
      </c>
      <c r="T137" s="231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2" t="s">
        <v>709</v>
      </c>
      <c r="AT137" s="232" t="s">
        <v>156</v>
      </c>
      <c r="AU137" s="232" t="s">
        <v>86</v>
      </c>
      <c r="AY137" s="17" t="s">
        <v>154</v>
      </c>
      <c r="BE137" s="233">
        <f>IF(N137="základní",J137,0)</f>
        <v>0</v>
      </c>
      <c r="BF137" s="233">
        <f>IF(N137="snížená",J137,0)</f>
        <v>0</v>
      </c>
      <c r="BG137" s="233">
        <f>IF(N137="zákl. přenesená",J137,0)</f>
        <v>0</v>
      </c>
      <c r="BH137" s="233">
        <f>IF(N137="sníž. přenesená",J137,0)</f>
        <v>0</v>
      </c>
      <c r="BI137" s="233">
        <f>IF(N137="nulová",J137,0)</f>
        <v>0</v>
      </c>
      <c r="BJ137" s="17" t="s">
        <v>84</v>
      </c>
      <c r="BK137" s="233">
        <f>ROUND(I137*H137,2)</f>
        <v>0</v>
      </c>
      <c r="BL137" s="17" t="s">
        <v>709</v>
      </c>
      <c r="BM137" s="232" t="s">
        <v>746</v>
      </c>
    </row>
    <row r="138" s="2" customFormat="1" ht="24.15" customHeight="1">
      <c r="A138" s="38"/>
      <c r="B138" s="39"/>
      <c r="C138" s="220" t="s">
        <v>219</v>
      </c>
      <c r="D138" s="220" t="s">
        <v>156</v>
      </c>
      <c r="E138" s="221" t="s">
        <v>747</v>
      </c>
      <c r="F138" s="222" t="s">
        <v>748</v>
      </c>
      <c r="G138" s="223" t="s">
        <v>159</v>
      </c>
      <c r="H138" s="224">
        <v>14</v>
      </c>
      <c r="I138" s="225"/>
      <c r="J138" s="226">
        <f>ROUND(I138*H138,2)</f>
        <v>0</v>
      </c>
      <c r="K138" s="227"/>
      <c r="L138" s="44"/>
      <c r="M138" s="228" t="s">
        <v>1</v>
      </c>
      <c r="N138" s="229" t="s">
        <v>41</v>
      </c>
      <c r="O138" s="91"/>
      <c r="P138" s="230">
        <f>O138*H138</f>
        <v>0</v>
      </c>
      <c r="Q138" s="230">
        <v>0</v>
      </c>
      <c r="R138" s="230">
        <f>Q138*H138</f>
        <v>0</v>
      </c>
      <c r="S138" s="230">
        <v>0</v>
      </c>
      <c r="T138" s="231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2" t="s">
        <v>709</v>
      </c>
      <c r="AT138" s="232" t="s">
        <v>156</v>
      </c>
      <c r="AU138" s="232" t="s">
        <v>86</v>
      </c>
      <c r="AY138" s="17" t="s">
        <v>154</v>
      </c>
      <c r="BE138" s="233">
        <f>IF(N138="základní",J138,0)</f>
        <v>0</v>
      </c>
      <c r="BF138" s="233">
        <f>IF(N138="snížená",J138,0)</f>
        <v>0</v>
      </c>
      <c r="BG138" s="233">
        <f>IF(N138="zákl. přenesená",J138,0)</f>
        <v>0</v>
      </c>
      <c r="BH138" s="233">
        <f>IF(N138="sníž. přenesená",J138,0)</f>
        <v>0</v>
      </c>
      <c r="BI138" s="233">
        <f>IF(N138="nulová",J138,0)</f>
        <v>0</v>
      </c>
      <c r="BJ138" s="17" t="s">
        <v>84</v>
      </c>
      <c r="BK138" s="233">
        <f>ROUND(I138*H138,2)</f>
        <v>0</v>
      </c>
      <c r="BL138" s="17" t="s">
        <v>709</v>
      </c>
      <c r="BM138" s="232" t="s">
        <v>749</v>
      </c>
    </row>
    <row r="139" s="12" customFormat="1" ht="22.8" customHeight="1">
      <c r="A139" s="12"/>
      <c r="B139" s="204"/>
      <c r="C139" s="205"/>
      <c r="D139" s="206" t="s">
        <v>75</v>
      </c>
      <c r="E139" s="218" t="s">
        <v>750</v>
      </c>
      <c r="F139" s="218" t="s">
        <v>751</v>
      </c>
      <c r="G139" s="205"/>
      <c r="H139" s="205"/>
      <c r="I139" s="208"/>
      <c r="J139" s="219">
        <f>BK139</f>
        <v>0</v>
      </c>
      <c r="K139" s="205"/>
      <c r="L139" s="210"/>
      <c r="M139" s="211"/>
      <c r="N139" s="212"/>
      <c r="O139" s="212"/>
      <c r="P139" s="213">
        <f>SUM(P140:P150)</f>
        <v>0</v>
      </c>
      <c r="Q139" s="212"/>
      <c r="R139" s="213">
        <f>SUM(R140:R150)</f>
        <v>0</v>
      </c>
      <c r="S139" s="212"/>
      <c r="T139" s="214">
        <f>SUM(T140:T150)</f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R139" s="215" t="s">
        <v>175</v>
      </c>
      <c r="AT139" s="216" t="s">
        <v>75</v>
      </c>
      <c r="AU139" s="216" t="s">
        <v>84</v>
      </c>
      <c r="AY139" s="215" t="s">
        <v>154</v>
      </c>
      <c r="BK139" s="217">
        <f>SUM(BK140:BK150)</f>
        <v>0</v>
      </c>
    </row>
    <row r="140" s="2" customFormat="1" ht="16.5" customHeight="1">
      <c r="A140" s="38"/>
      <c r="B140" s="39"/>
      <c r="C140" s="220" t="s">
        <v>224</v>
      </c>
      <c r="D140" s="220" t="s">
        <v>156</v>
      </c>
      <c r="E140" s="221" t="s">
        <v>752</v>
      </c>
      <c r="F140" s="222" t="s">
        <v>753</v>
      </c>
      <c r="G140" s="223" t="s">
        <v>194</v>
      </c>
      <c r="H140" s="224">
        <v>363</v>
      </c>
      <c r="I140" s="225"/>
      <c r="J140" s="226">
        <f>ROUND(I140*H140,2)</f>
        <v>0</v>
      </c>
      <c r="K140" s="227"/>
      <c r="L140" s="44"/>
      <c r="M140" s="228" t="s">
        <v>1</v>
      </c>
      <c r="N140" s="229" t="s">
        <v>41</v>
      </c>
      <c r="O140" s="91"/>
      <c r="P140" s="230">
        <f>O140*H140</f>
        <v>0</v>
      </c>
      <c r="Q140" s="230">
        <v>0</v>
      </c>
      <c r="R140" s="230">
        <f>Q140*H140</f>
        <v>0</v>
      </c>
      <c r="S140" s="230">
        <v>0</v>
      </c>
      <c r="T140" s="231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2" t="s">
        <v>709</v>
      </c>
      <c r="AT140" s="232" t="s">
        <v>156</v>
      </c>
      <c r="AU140" s="232" t="s">
        <v>86</v>
      </c>
      <c r="AY140" s="17" t="s">
        <v>154</v>
      </c>
      <c r="BE140" s="233">
        <f>IF(N140="základní",J140,0)</f>
        <v>0</v>
      </c>
      <c r="BF140" s="233">
        <f>IF(N140="snížená",J140,0)</f>
        <v>0</v>
      </c>
      <c r="BG140" s="233">
        <f>IF(N140="zákl. přenesená",J140,0)</f>
        <v>0</v>
      </c>
      <c r="BH140" s="233">
        <f>IF(N140="sníž. přenesená",J140,0)</f>
        <v>0</v>
      </c>
      <c r="BI140" s="233">
        <f>IF(N140="nulová",J140,0)</f>
        <v>0</v>
      </c>
      <c r="BJ140" s="17" t="s">
        <v>84</v>
      </c>
      <c r="BK140" s="233">
        <f>ROUND(I140*H140,2)</f>
        <v>0</v>
      </c>
      <c r="BL140" s="17" t="s">
        <v>709</v>
      </c>
      <c r="BM140" s="232" t="s">
        <v>754</v>
      </c>
    </row>
    <row r="141" s="15" customFormat="1">
      <c r="A141" s="15"/>
      <c r="B141" s="268"/>
      <c r="C141" s="269"/>
      <c r="D141" s="236" t="s">
        <v>173</v>
      </c>
      <c r="E141" s="270" t="s">
        <v>1</v>
      </c>
      <c r="F141" s="271" t="s">
        <v>755</v>
      </c>
      <c r="G141" s="269"/>
      <c r="H141" s="270" t="s">
        <v>1</v>
      </c>
      <c r="I141" s="272"/>
      <c r="J141" s="269"/>
      <c r="K141" s="269"/>
      <c r="L141" s="273"/>
      <c r="M141" s="274"/>
      <c r="N141" s="275"/>
      <c r="O141" s="275"/>
      <c r="P141" s="275"/>
      <c r="Q141" s="275"/>
      <c r="R141" s="275"/>
      <c r="S141" s="275"/>
      <c r="T141" s="276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T141" s="277" t="s">
        <v>173</v>
      </c>
      <c r="AU141" s="277" t="s">
        <v>86</v>
      </c>
      <c r="AV141" s="15" t="s">
        <v>84</v>
      </c>
      <c r="AW141" s="15" t="s">
        <v>32</v>
      </c>
      <c r="AX141" s="15" t="s">
        <v>76</v>
      </c>
      <c r="AY141" s="277" t="s">
        <v>154</v>
      </c>
    </row>
    <row r="142" s="15" customFormat="1">
      <c r="A142" s="15"/>
      <c r="B142" s="268"/>
      <c r="C142" s="269"/>
      <c r="D142" s="236" t="s">
        <v>173</v>
      </c>
      <c r="E142" s="270" t="s">
        <v>1</v>
      </c>
      <c r="F142" s="271" t="s">
        <v>756</v>
      </c>
      <c r="G142" s="269"/>
      <c r="H142" s="270" t="s">
        <v>1</v>
      </c>
      <c r="I142" s="272"/>
      <c r="J142" s="269"/>
      <c r="K142" s="269"/>
      <c r="L142" s="273"/>
      <c r="M142" s="274"/>
      <c r="N142" s="275"/>
      <c r="O142" s="275"/>
      <c r="P142" s="275"/>
      <c r="Q142" s="275"/>
      <c r="R142" s="275"/>
      <c r="S142" s="275"/>
      <c r="T142" s="276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T142" s="277" t="s">
        <v>173</v>
      </c>
      <c r="AU142" s="277" t="s">
        <v>86</v>
      </c>
      <c r="AV142" s="15" t="s">
        <v>84</v>
      </c>
      <c r="AW142" s="15" t="s">
        <v>32</v>
      </c>
      <c r="AX142" s="15" t="s">
        <v>76</v>
      </c>
      <c r="AY142" s="277" t="s">
        <v>154</v>
      </c>
    </row>
    <row r="143" s="15" customFormat="1">
      <c r="A143" s="15"/>
      <c r="B143" s="268"/>
      <c r="C143" s="269"/>
      <c r="D143" s="236" t="s">
        <v>173</v>
      </c>
      <c r="E143" s="270" t="s">
        <v>1</v>
      </c>
      <c r="F143" s="271" t="s">
        <v>757</v>
      </c>
      <c r="G143" s="269"/>
      <c r="H143" s="270" t="s">
        <v>1</v>
      </c>
      <c r="I143" s="272"/>
      <c r="J143" s="269"/>
      <c r="K143" s="269"/>
      <c r="L143" s="273"/>
      <c r="M143" s="274"/>
      <c r="N143" s="275"/>
      <c r="O143" s="275"/>
      <c r="P143" s="275"/>
      <c r="Q143" s="275"/>
      <c r="R143" s="275"/>
      <c r="S143" s="275"/>
      <c r="T143" s="276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T143" s="277" t="s">
        <v>173</v>
      </c>
      <c r="AU143" s="277" t="s">
        <v>86</v>
      </c>
      <c r="AV143" s="15" t="s">
        <v>84</v>
      </c>
      <c r="AW143" s="15" t="s">
        <v>32</v>
      </c>
      <c r="AX143" s="15" t="s">
        <v>76</v>
      </c>
      <c r="AY143" s="277" t="s">
        <v>154</v>
      </c>
    </row>
    <row r="144" s="13" customFormat="1">
      <c r="A144" s="13"/>
      <c r="B144" s="234"/>
      <c r="C144" s="235"/>
      <c r="D144" s="236" t="s">
        <v>173</v>
      </c>
      <c r="E144" s="237" t="s">
        <v>1</v>
      </c>
      <c r="F144" s="238" t="s">
        <v>758</v>
      </c>
      <c r="G144" s="235"/>
      <c r="H144" s="239">
        <v>363</v>
      </c>
      <c r="I144" s="240"/>
      <c r="J144" s="235"/>
      <c r="K144" s="235"/>
      <c r="L144" s="241"/>
      <c r="M144" s="242"/>
      <c r="N144" s="243"/>
      <c r="O144" s="243"/>
      <c r="P144" s="243"/>
      <c r="Q144" s="243"/>
      <c r="R144" s="243"/>
      <c r="S144" s="243"/>
      <c r="T144" s="244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T144" s="245" t="s">
        <v>173</v>
      </c>
      <c r="AU144" s="245" t="s">
        <v>86</v>
      </c>
      <c r="AV144" s="13" t="s">
        <v>86</v>
      </c>
      <c r="AW144" s="13" t="s">
        <v>32</v>
      </c>
      <c r="AX144" s="13" t="s">
        <v>84</v>
      </c>
      <c r="AY144" s="245" t="s">
        <v>154</v>
      </c>
    </row>
    <row r="145" s="2" customFormat="1" ht="16.5" customHeight="1">
      <c r="A145" s="38"/>
      <c r="B145" s="39"/>
      <c r="C145" s="220" t="s">
        <v>8</v>
      </c>
      <c r="D145" s="220" t="s">
        <v>156</v>
      </c>
      <c r="E145" s="221" t="s">
        <v>759</v>
      </c>
      <c r="F145" s="222" t="s">
        <v>760</v>
      </c>
      <c r="G145" s="223" t="s">
        <v>194</v>
      </c>
      <c r="H145" s="224">
        <v>366</v>
      </c>
      <c r="I145" s="225"/>
      <c r="J145" s="226">
        <f>ROUND(I145*H145,2)</f>
        <v>0</v>
      </c>
      <c r="K145" s="227"/>
      <c r="L145" s="44"/>
      <c r="M145" s="228" t="s">
        <v>1</v>
      </c>
      <c r="N145" s="229" t="s">
        <v>41</v>
      </c>
      <c r="O145" s="91"/>
      <c r="P145" s="230">
        <f>O145*H145</f>
        <v>0</v>
      </c>
      <c r="Q145" s="230">
        <v>0</v>
      </c>
      <c r="R145" s="230">
        <f>Q145*H145</f>
        <v>0</v>
      </c>
      <c r="S145" s="230">
        <v>0</v>
      </c>
      <c r="T145" s="231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2" t="s">
        <v>709</v>
      </c>
      <c r="AT145" s="232" t="s">
        <v>156</v>
      </c>
      <c r="AU145" s="232" t="s">
        <v>86</v>
      </c>
      <c r="AY145" s="17" t="s">
        <v>154</v>
      </c>
      <c r="BE145" s="233">
        <f>IF(N145="základní",J145,0)</f>
        <v>0</v>
      </c>
      <c r="BF145" s="233">
        <f>IF(N145="snížená",J145,0)</f>
        <v>0</v>
      </c>
      <c r="BG145" s="233">
        <f>IF(N145="zákl. přenesená",J145,0)</f>
        <v>0</v>
      </c>
      <c r="BH145" s="233">
        <f>IF(N145="sníž. přenesená",J145,0)</f>
        <v>0</v>
      </c>
      <c r="BI145" s="233">
        <f>IF(N145="nulová",J145,0)</f>
        <v>0</v>
      </c>
      <c r="BJ145" s="17" t="s">
        <v>84</v>
      </c>
      <c r="BK145" s="233">
        <f>ROUND(I145*H145,2)</f>
        <v>0</v>
      </c>
      <c r="BL145" s="17" t="s">
        <v>709</v>
      </c>
      <c r="BM145" s="232" t="s">
        <v>761</v>
      </c>
    </row>
    <row r="146" s="15" customFormat="1">
      <c r="A146" s="15"/>
      <c r="B146" s="268"/>
      <c r="C146" s="269"/>
      <c r="D146" s="236" t="s">
        <v>173</v>
      </c>
      <c r="E146" s="270" t="s">
        <v>1</v>
      </c>
      <c r="F146" s="271" t="s">
        <v>762</v>
      </c>
      <c r="G146" s="269"/>
      <c r="H146" s="270" t="s">
        <v>1</v>
      </c>
      <c r="I146" s="272"/>
      <c r="J146" s="269"/>
      <c r="K146" s="269"/>
      <c r="L146" s="273"/>
      <c r="M146" s="274"/>
      <c r="N146" s="275"/>
      <c r="O146" s="275"/>
      <c r="P146" s="275"/>
      <c r="Q146" s="275"/>
      <c r="R146" s="275"/>
      <c r="S146" s="275"/>
      <c r="T146" s="276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T146" s="277" t="s">
        <v>173</v>
      </c>
      <c r="AU146" s="277" t="s">
        <v>86</v>
      </c>
      <c r="AV146" s="15" t="s">
        <v>84</v>
      </c>
      <c r="AW146" s="15" t="s">
        <v>32</v>
      </c>
      <c r="AX146" s="15" t="s">
        <v>76</v>
      </c>
      <c r="AY146" s="277" t="s">
        <v>154</v>
      </c>
    </row>
    <row r="147" s="15" customFormat="1">
      <c r="A147" s="15"/>
      <c r="B147" s="268"/>
      <c r="C147" s="269"/>
      <c r="D147" s="236" t="s">
        <v>173</v>
      </c>
      <c r="E147" s="270" t="s">
        <v>1</v>
      </c>
      <c r="F147" s="271" t="s">
        <v>755</v>
      </c>
      <c r="G147" s="269"/>
      <c r="H147" s="270" t="s">
        <v>1</v>
      </c>
      <c r="I147" s="272"/>
      <c r="J147" s="269"/>
      <c r="K147" s="269"/>
      <c r="L147" s="273"/>
      <c r="M147" s="274"/>
      <c r="N147" s="275"/>
      <c r="O147" s="275"/>
      <c r="P147" s="275"/>
      <c r="Q147" s="275"/>
      <c r="R147" s="275"/>
      <c r="S147" s="275"/>
      <c r="T147" s="276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T147" s="277" t="s">
        <v>173</v>
      </c>
      <c r="AU147" s="277" t="s">
        <v>86</v>
      </c>
      <c r="AV147" s="15" t="s">
        <v>84</v>
      </c>
      <c r="AW147" s="15" t="s">
        <v>32</v>
      </c>
      <c r="AX147" s="15" t="s">
        <v>76</v>
      </c>
      <c r="AY147" s="277" t="s">
        <v>154</v>
      </c>
    </row>
    <row r="148" s="15" customFormat="1">
      <c r="A148" s="15"/>
      <c r="B148" s="268"/>
      <c r="C148" s="269"/>
      <c r="D148" s="236" t="s">
        <v>173</v>
      </c>
      <c r="E148" s="270" t="s">
        <v>1</v>
      </c>
      <c r="F148" s="271" t="s">
        <v>756</v>
      </c>
      <c r="G148" s="269"/>
      <c r="H148" s="270" t="s">
        <v>1</v>
      </c>
      <c r="I148" s="272"/>
      <c r="J148" s="269"/>
      <c r="K148" s="269"/>
      <c r="L148" s="273"/>
      <c r="M148" s="274"/>
      <c r="N148" s="275"/>
      <c r="O148" s="275"/>
      <c r="P148" s="275"/>
      <c r="Q148" s="275"/>
      <c r="R148" s="275"/>
      <c r="S148" s="275"/>
      <c r="T148" s="276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T148" s="277" t="s">
        <v>173</v>
      </c>
      <c r="AU148" s="277" t="s">
        <v>86</v>
      </c>
      <c r="AV148" s="15" t="s">
        <v>84</v>
      </c>
      <c r="AW148" s="15" t="s">
        <v>32</v>
      </c>
      <c r="AX148" s="15" t="s">
        <v>76</v>
      </c>
      <c r="AY148" s="277" t="s">
        <v>154</v>
      </c>
    </row>
    <row r="149" s="15" customFormat="1">
      <c r="A149" s="15"/>
      <c r="B149" s="268"/>
      <c r="C149" s="269"/>
      <c r="D149" s="236" t="s">
        <v>173</v>
      </c>
      <c r="E149" s="270" t="s">
        <v>1</v>
      </c>
      <c r="F149" s="271" t="s">
        <v>757</v>
      </c>
      <c r="G149" s="269"/>
      <c r="H149" s="270" t="s">
        <v>1</v>
      </c>
      <c r="I149" s="272"/>
      <c r="J149" s="269"/>
      <c r="K149" s="269"/>
      <c r="L149" s="273"/>
      <c r="M149" s="274"/>
      <c r="N149" s="275"/>
      <c r="O149" s="275"/>
      <c r="P149" s="275"/>
      <c r="Q149" s="275"/>
      <c r="R149" s="275"/>
      <c r="S149" s="275"/>
      <c r="T149" s="276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T149" s="277" t="s">
        <v>173</v>
      </c>
      <c r="AU149" s="277" t="s">
        <v>86</v>
      </c>
      <c r="AV149" s="15" t="s">
        <v>84</v>
      </c>
      <c r="AW149" s="15" t="s">
        <v>32</v>
      </c>
      <c r="AX149" s="15" t="s">
        <v>76</v>
      </c>
      <c r="AY149" s="277" t="s">
        <v>154</v>
      </c>
    </row>
    <row r="150" s="13" customFormat="1">
      <c r="A150" s="13"/>
      <c r="B150" s="234"/>
      <c r="C150" s="235"/>
      <c r="D150" s="236" t="s">
        <v>173</v>
      </c>
      <c r="E150" s="237" t="s">
        <v>1</v>
      </c>
      <c r="F150" s="238" t="s">
        <v>763</v>
      </c>
      <c r="G150" s="235"/>
      <c r="H150" s="239">
        <v>366</v>
      </c>
      <c r="I150" s="240"/>
      <c r="J150" s="235"/>
      <c r="K150" s="235"/>
      <c r="L150" s="241"/>
      <c r="M150" s="283"/>
      <c r="N150" s="284"/>
      <c r="O150" s="284"/>
      <c r="P150" s="284"/>
      <c r="Q150" s="284"/>
      <c r="R150" s="284"/>
      <c r="S150" s="284"/>
      <c r="T150" s="285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T150" s="245" t="s">
        <v>173</v>
      </c>
      <c r="AU150" s="245" t="s">
        <v>86</v>
      </c>
      <c r="AV150" s="13" t="s">
        <v>86</v>
      </c>
      <c r="AW150" s="13" t="s">
        <v>32</v>
      </c>
      <c r="AX150" s="13" t="s">
        <v>84</v>
      </c>
      <c r="AY150" s="245" t="s">
        <v>154</v>
      </c>
    </row>
    <row r="151" s="2" customFormat="1" ht="6.96" customHeight="1">
      <c r="A151" s="38"/>
      <c r="B151" s="66"/>
      <c r="C151" s="67"/>
      <c r="D151" s="67"/>
      <c r="E151" s="67"/>
      <c r="F151" s="67"/>
      <c r="G151" s="67"/>
      <c r="H151" s="67"/>
      <c r="I151" s="67"/>
      <c r="J151" s="67"/>
      <c r="K151" s="67"/>
      <c r="L151" s="44"/>
      <c r="M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</row>
  </sheetData>
  <sheetProtection sheet="1" autoFilter="0" formatColumns="0" formatRows="0" objects="1" scenarios="1" spinCount="100000" saltValue="pfVYxn+wgXh9NbI4jvep7WCkNcyvpDq5hsz9UQsSrnKCCIa7CArifCg7Sm8Yh/a7N70ORkB8C+5FsPMMYa5X5w==" hashValue="t0jhYWOEw7cxI37a76qeZ1wb8yyrzCwwpnCK44u3+0/a73vC1/mzeEHHly8Kot/hozgpB8bQlI/dODRAIMs8Qw==" algorithmName="SHA-512" password="CC35"/>
  <autoFilter ref="C120:K150"/>
  <mergeCells count="9">
    <mergeCell ref="E7:H7"/>
    <mergeCell ref="E9:H9"/>
    <mergeCell ref="E18:H18"/>
    <mergeCell ref="E27:H27"/>
    <mergeCell ref="E85:H85"/>
    <mergeCell ref="E87:H87"/>
    <mergeCell ref="E111:H111"/>
    <mergeCell ref="E113:H113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667969" style="1" customWidth="1"/>
    <col min="3" max="3" width="25" style="1" customWidth="1"/>
    <col min="4" max="4" width="75.83203" style="1" customWidth="1"/>
    <col min="5" max="5" width="13.33203" style="1" customWidth="1"/>
    <col min="6" max="6" width="20" style="1" customWidth="1"/>
    <col min="7" max="7" width="1.667969" style="1" customWidth="1"/>
    <col min="8" max="8" width="8.332031" style="1" customWidth="1"/>
  </cols>
  <sheetData>
    <row r="1" s="1" customFormat="1" ht="11.28" customHeight="1"/>
    <row r="2" s="1" customFormat="1" ht="36.96" customHeight="1"/>
    <row r="3" s="1" customFormat="1" ht="6.96" customHeight="1">
      <c r="B3" s="137"/>
      <c r="C3" s="138"/>
      <c r="D3" s="138"/>
      <c r="E3" s="138"/>
      <c r="F3" s="138"/>
      <c r="G3" s="138"/>
      <c r="H3" s="20"/>
    </row>
    <row r="4" s="1" customFormat="1" ht="24.96" customHeight="1">
      <c r="B4" s="20"/>
      <c r="C4" s="139" t="s">
        <v>764</v>
      </c>
      <c r="H4" s="20"/>
    </row>
    <row r="5" s="1" customFormat="1" ht="12" customHeight="1">
      <c r="B5" s="20"/>
      <c r="C5" s="286" t="s">
        <v>13</v>
      </c>
      <c r="D5" s="148" t="s">
        <v>14</v>
      </c>
      <c r="E5" s="1"/>
      <c r="F5" s="1"/>
      <c r="H5" s="20"/>
    </row>
    <row r="6" s="1" customFormat="1" ht="36.96" customHeight="1">
      <c r="B6" s="20"/>
      <c r="C6" s="287" t="s">
        <v>16</v>
      </c>
      <c r="D6" s="288" t="s">
        <v>17</v>
      </c>
      <c r="E6" s="1"/>
      <c r="F6" s="1"/>
      <c r="H6" s="20"/>
    </row>
    <row r="7" s="1" customFormat="1" ht="16.5" customHeight="1">
      <c r="B7" s="20"/>
      <c r="C7" s="141" t="s">
        <v>22</v>
      </c>
      <c r="D7" s="145" t="str">
        <f>'Rekapitulace stavby'!AN8</f>
        <v>26. 4. 2022</v>
      </c>
      <c r="H7" s="20"/>
    </row>
    <row r="8" s="2" customFormat="1" ht="10.8" customHeight="1">
      <c r="A8" s="38"/>
      <c r="B8" s="44"/>
      <c r="C8" s="38"/>
      <c r="D8" s="38"/>
      <c r="E8" s="38"/>
      <c r="F8" s="38"/>
      <c r="G8" s="38"/>
      <c r="H8" s="44"/>
    </row>
    <row r="9" s="11" customFormat="1" ht="29.28" customHeight="1">
      <c r="A9" s="192"/>
      <c r="B9" s="289"/>
      <c r="C9" s="290" t="s">
        <v>57</v>
      </c>
      <c r="D9" s="291" t="s">
        <v>58</v>
      </c>
      <c r="E9" s="291" t="s">
        <v>141</v>
      </c>
      <c r="F9" s="292" t="s">
        <v>765</v>
      </c>
      <c r="G9" s="192"/>
      <c r="H9" s="289"/>
    </row>
    <row r="10" s="2" customFormat="1" ht="26.4" customHeight="1">
      <c r="A10" s="38"/>
      <c r="B10" s="44"/>
      <c r="C10" s="293" t="s">
        <v>766</v>
      </c>
      <c r="D10" s="293" t="s">
        <v>82</v>
      </c>
      <c r="E10" s="38"/>
      <c r="F10" s="38"/>
      <c r="G10" s="38"/>
      <c r="H10" s="44"/>
    </row>
    <row r="11" s="2" customFormat="1" ht="16.8" customHeight="1">
      <c r="A11" s="38"/>
      <c r="B11" s="44"/>
      <c r="C11" s="294" t="s">
        <v>118</v>
      </c>
      <c r="D11" s="295" t="s">
        <v>1</v>
      </c>
      <c r="E11" s="296" t="s">
        <v>1</v>
      </c>
      <c r="F11" s="297">
        <v>10.26</v>
      </c>
      <c r="G11" s="38"/>
      <c r="H11" s="44"/>
    </row>
    <row r="12" s="2" customFormat="1" ht="16.8" customHeight="1">
      <c r="A12" s="38"/>
      <c r="B12" s="44"/>
      <c r="C12" s="298" t="s">
        <v>118</v>
      </c>
      <c r="D12" s="298" t="s">
        <v>223</v>
      </c>
      <c r="E12" s="17" t="s">
        <v>1</v>
      </c>
      <c r="F12" s="299">
        <v>10.26</v>
      </c>
      <c r="G12" s="38"/>
      <c r="H12" s="44"/>
    </row>
    <row r="13" s="2" customFormat="1" ht="16.8" customHeight="1">
      <c r="A13" s="38"/>
      <c r="B13" s="44"/>
      <c r="C13" s="300" t="s">
        <v>767</v>
      </c>
      <c r="D13" s="38"/>
      <c r="E13" s="38"/>
      <c r="F13" s="38"/>
      <c r="G13" s="38"/>
      <c r="H13" s="44"/>
    </row>
    <row r="14" s="2" customFormat="1">
      <c r="A14" s="38"/>
      <c r="B14" s="44"/>
      <c r="C14" s="298" t="s">
        <v>220</v>
      </c>
      <c r="D14" s="298" t="s">
        <v>221</v>
      </c>
      <c r="E14" s="17" t="s">
        <v>188</v>
      </c>
      <c r="F14" s="299">
        <v>10.26</v>
      </c>
      <c r="G14" s="38"/>
      <c r="H14" s="44"/>
    </row>
    <row r="15" s="2" customFormat="1">
      <c r="A15" s="38"/>
      <c r="B15" s="44"/>
      <c r="C15" s="298" t="s">
        <v>246</v>
      </c>
      <c r="D15" s="298" t="s">
        <v>247</v>
      </c>
      <c r="E15" s="17" t="s">
        <v>188</v>
      </c>
      <c r="F15" s="299">
        <v>3921.8910000000001</v>
      </c>
      <c r="G15" s="38"/>
      <c r="H15" s="44"/>
    </row>
    <row r="16" s="2" customFormat="1" ht="16.8" customHeight="1">
      <c r="A16" s="38"/>
      <c r="B16" s="44"/>
      <c r="C16" s="294" t="s">
        <v>102</v>
      </c>
      <c r="D16" s="295" t="s">
        <v>1</v>
      </c>
      <c r="E16" s="296" t="s">
        <v>1</v>
      </c>
      <c r="F16" s="297">
        <v>9</v>
      </c>
      <c r="G16" s="38"/>
      <c r="H16" s="44"/>
    </row>
    <row r="17" s="2" customFormat="1" ht="16.8" customHeight="1">
      <c r="A17" s="38"/>
      <c r="B17" s="44"/>
      <c r="C17" s="298" t="s">
        <v>102</v>
      </c>
      <c r="D17" s="298" t="s">
        <v>462</v>
      </c>
      <c r="E17" s="17" t="s">
        <v>1</v>
      </c>
      <c r="F17" s="299">
        <v>9</v>
      </c>
      <c r="G17" s="38"/>
      <c r="H17" s="44"/>
    </row>
    <row r="18" s="2" customFormat="1" ht="16.8" customHeight="1">
      <c r="A18" s="38"/>
      <c r="B18" s="44"/>
      <c r="C18" s="300" t="s">
        <v>767</v>
      </c>
      <c r="D18" s="38"/>
      <c r="E18" s="38"/>
      <c r="F18" s="38"/>
      <c r="G18" s="38"/>
      <c r="H18" s="44"/>
    </row>
    <row r="19" s="2" customFormat="1" ht="16.8" customHeight="1">
      <c r="A19" s="38"/>
      <c r="B19" s="44"/>
      <c r="C19" s="298" t="s">
        <v>458</v>
      </c>
      <c r="D19" s="298" t="s">
        <v>459</v>
      </c>
      <c r="E19" s="17" t="s">
        <v>171</v>
      </c>
      <c r="F19" s="299">
        <v>9881.8799999999992</v>
      </c>
      <c r="G19" s="38"/>
      <c r="H19" s="44"/>
    </row>
    <row r="20" s="2" customFormat="1">
      <c r="A20" s="38"/>
      <c r="B20" s="44"/>
      <c r="C20" s="298" t="s">
        <v>207</v>
      </c>
      <c r="D20" s="298" t="s">
        <v>208</v>
      </c>
      <c r="E20" s="17" t="s">
        <v>188</v>
      </c>
      <c r="F20" s="299">
        <v>3809.2640000000001</v>
      </c>
      <c r="G20" s="38"/>
      <c r="H20" s="44"/>
    </row>
    <row r="21" s="2" customFormat="1" ht="16.8" customHeight="1">
      <c r="A21" s="38"/>
      <c r="B21" s="44"/>
      <c r="C21" s="298" t="s">
        <v>308</v>
      </c>
      <c r="D21" s="298" t="s">
        <v>309</v>
      </c>
      <c r="E21" s="17" t="s">
        <v>171</v>
      </c>
      <c r="F21" s="299">
        <v>5096.8800000000001</v>
      </c>
      <c r="G21" s="38"/>
      <c r="H21" s="44"/>
    </row>
    <row r="22" s="2" customFormat="1" ht="16.8" customHeight="1">
      <c r="A22" s="38"/>
      <c r="B22" s="44"/>
      <c r="C22" s="298" t="s">
        <v>466</v>
      </c>
      <c r="D22" s="298" t="s">
        <v>467</v>
      </c>
      <c r="E22" s="17" t="s">
        <v>171</v>
      </c>
      <c r="F22" s="299">
        <v>4946.8800000000001</v>
      </c>
      <c r="G22" s="38"/>
      <c r="H22" s="44"/>
    </row>
    <row r="23" s="2" customFormat="1" ht="16.8" customHeight="1">
      <c r="A23" s="38"/>
      <c r="B23" s="44"/>
      <c r="C23" s="298" t="s">
        <v>487</v>
      </c>
      <c r="D23" s="298" t="s">
        <v>488</v>
      </c>
      <c r="E23" s="17" t="s">
        <v>171</v>
      </c>
      <c r="F23" s="299">
        <v>11.880000000000001</v>
      </c>
      <c r="G23" s="38"/>
      <c r="H23" s="44"/>
    </row>
    <row r="24" s="2" customFormat="1" ht="16.8" customHeight="1">
      <c r="A24" s="38"/>
      <c r="B24" s="44"/>
      <c r="C24" s="298" t="s">
        <v>492</v>
      </c>
      <c r="D24" s="298" t="s">
        <v>493</v>
      </c>
      <c r="E24" s="17" t="s">
        <v>171</v>
      </c>
      <c r="F24" s="299">
        <v>9.2699999999999996</v>
      </c>
      <c r="G24" s="38"/>
      <c r="H24" s="44"/>
    </row>
    <row r="25" s="2" customFormat="1" ht="16.8" customHeight="1">
      <c r="A25" s="38"/>
      <c r="B25" s="44"/>
      <c r="C25" s="294" t="s">
        <v>120</v>
      </c>
      <c r="D25" s="295" t="s">
        <v>1</v>
      </c>
      <c r="E25" s="296" t="s">
        <v>1</v>
      </c>
      <c r="F25" s="297">
        <v>224.5</v>
      </c>
      <c r="G25" s="38"/>
      <c r="H25" s="44"/>
    </row>
    <row r="26" s="2" customFormat="1" ht="16.8" customHeight="1">
      <c r="A26" s="38"/>
      <c r="B26" s="44"/>
      <c r="C26" s="298" t="s">
        <v>120</v>
      </c>
      <c r="D26" s="298" t="s">
        <v>218</v>
      </c>
      <c r="E26" s="17" t="s">
        <v>1</v>
      </c>
      <c r="F26" s="299">
        <v>224.5</v>
      </c>
      <c r="G26" s="38"/>
      <c r="H26" s="44"/>
    </row>
    <row r="27" s="2" customFormat="1" ht="16.8" customHeight="1">
      <c r="A27" s="38"/>
      <c r="B27" s="44"/>
      <c r="C27" s="300" t="s">
        <v>767</v>
      </c>
      <c r="D27" s="38"/>
      <c r="E27" s="38"/>
      <c r="F27" s="38"/>
      <c r="G27" s="38"/>
      <c r="H27" s="44"/>
    </row>
    <row r="28" s="2" customFormat="1">
      <c r="A28" s="38"/>
      <c r="B28" s="44"/>
      <c r="C28" s="298" t="s">
        <v>215</v>
      </c>
      <c r="D28" s="298" t="s">
        <v>216</v>
      </c>
      <c r="E28" s="17" t="s">
        <v>188</v>
      </c>
      <c r="F28" s="299">
        <v>224.5</v>
      </c>
      <c r="G28" s="38"/>
      <c r="H28" s="44"/>
    </row>
    <row r="29" s="2" customFormat="1">
      <c r="A29" s="38"/>
      <c r="B29" s="44"/>
      <c r="C29" s="298" t="s">
        <v>246</v>
      </c>
      <c r="D29" s="298" t="s">
        <v>247</v>
      </c>
      <c r="E29" s="17" t="s">
        <v>188</v>
      </c>
      <c r="F29" s="299">
        <v>3921.8910000000001</v>
      </c>
      <c r="G29" s="38"/>
      <c r="H29" s="44"/>
    </row>
    <row r="30" s="2" customFormat="1" ht="16.8" customHeight="1">
      <c r="A30" s="38"/>
      <c r="B30" s="44"/>
      <c r="C30" s="294" t="s">
        <v>95</v>
      </c>
      <c r="D30" s="295" t="s">
        <v>1</v>
      </c>
      <c r="E30" s="296" t="s">
        <v>1</v>
      </c>
      <c r="F30" s="297">
        <v>131</v>
      </c>
      <c r="G30" s="38"/>
      <c r="H30" s="44"/>
    </row>
    <row r="31" s="2" customFormat="1" ht="16.8" customHeight="1">
      <c r="A31" s="38"/>
      <c r="B31" s="44"/>
      <c r="C31" s="298" t="s">
        <v>1</v>
      </c>
      <c r="D31" s="298" t="s">
        <v>261</v>
      </c>
      <c r="E31" s="17" t="s">
        <v>1</v>
      </c>
      <c r="F31" s="299">
        <v>31</v>
      </c>
      <c r="G31" s="38"/>
      <c r="H31" s="44"/>
    </row>
    <row r="32" s="2" customFormat="1" ht="16.8" customHeight="1">
      <c r="A32" s="38"/>
      <c r="B32" s="44"/>
      <c r="C32" s="298" t="s">
        <v>1</v>
      </c>
      <c r="D32" s="298" t="s">
        <v>262</v>
      </c>
      <c r="E32" s="17" t="s">
        <v>1</v>
      </c>
      <c r="F32" s="299">
        <v>100</v>
      </c>
      <c r="G32" s="38"/>
      <c r="H32" s="44"/>
    </row>
    <row r="33" s="2" customFormat="1" ht="16.8" customHeight="1">
      <c r="A33" s="38"/>
      <c r="B33" s="44"/>
      <c r="C33" s="298" t="s">
        <v>95</v>
      </c>
      <c r="D33" s="298" t="s">
        <v>213</v>
      </c>
      <c r="E33" s="17" t="s">
        <v>1</v>
      </c>
      <c r="F33" s="299">
        <v>131</v>
      </c>
      <c r="G33" s="38"/>
      <c r="H33" s="44"/>
    </row>
    <row r="34" s="2" customFormat="1" ht="16.8" customHeight="1">
      <c r="A34" s="38"/>
      <c r="B34" s="44"/>
      <c r="C34" s="300" t="s">
        <v>767</v>
      </c>
      <c r="D34" s="38"/>
      <c r="E34" s="38"/>
      <c r="F34" s="38"/>
      <c r="G34" s="38"/>
      <c r="H34" s="44"/>
    </row>
    <row r="35" s="2" customFormat="1" ht="16.8" customHeight="1">
      <c r="A35" s="38"/>
      <c r="B35" s="44"/>
      <c r="C35" s="298" t="s">
        <v>258</v>
      </c>
      <c r="D35" s="298" t="s">
        <v>259</v>
      </c>
      <c r="E35" s="17" t="s">
        <v>188</v>
      </c>
      <c r="F35" s="299">
        <v>131</v>
      </c>
      <c r="G35" s="38"/>
      <c r="H35" s="44"/>
    </row>
    <row r="36" s="2" customFormat="1">
      <c r="A36" s="38"/>
      <c r="B36" s="44"/>
      <c r="C36" s="298" t="s">
        <v>246</v>
      </c>
      <c r="D36" s="298" t="s">
        <v>247</v>
      </c>
      <c r="E36" s="17" t="s">
        <v>188</v>
      </c>
      <c r="F36" s="299">
        <v>3921.8910000000001</v>
      </c>
      <c r="G36" s="38"/>
      <c r="H36" s="44"/>
    </row>
    <row r="37" s="2" customFormat="1" ht="16.8" customHeight="1">
      <c r="A37" s="38"/>
      <c r="B37" s="44"/>
      <c r="C37" s="294" t="s">
        <v>93</v>
      </c>
      <c r="D37" s="295" t="s">
        <v>1</v>
      </c>
      <c r="E37" s="296" t="s">
        <v>1</v>
      </c>
      <c r="F37" s="297">
        <v>3809.2640000000001</v>
      </c>
      <c r="G37" s="38"/>
      <c r="H37" s="44"/>
    </row>
    <row r="38" s="2" customFormat="1" ht="16.8" customHeight="1">
      <c r="A38" s="38"/>
      <c r="B38" s="44"/>
      <c r="C38" s="298" t="s">
        <v>1</v>
      </c>
      <c r="D38" s="298" t="s">
        <v>210</v>
      </c>
      <c r="E38" s="17" t="s">
        <v>1</v>
      </c>
      <c r="F38" s="299">
        <v>2858</v>
      </c>
      <c r="G38" s="38"/>
      <c r="H38" s="44"/>
    </row>
    <row r="39" s="2" customFormat="1" ht="16.8" customHeight="1">
      <c r="A39" s="38"/>
      <c r="B39" s="44"/>
      <c r="C39" s="298" t="s">
        <v>1</v>
      </c>
      <c r="D39" s="298" t="s">
        <v>211</v>
      </c>
      <c r="E39" s="17" t="s">
        <v>1</v>
      </c>
      <c r="F39" s="299">
        <v>-532.79999999999995</v>
      </c>
      <c r="G39" s="38"/>
      <c r="H39" s="44"/>
    </row>
    <row r="40" s="2" customFormat="1" ht="16.8" customHeight="1">
      <c r="A40" s="38"/>
      <c r="B40" s="44"/>
      <c r="C40" s="298" t="s">
        <v>1</v>
      </c>
      <c r="D40" s="298" t="s">
        <v>212</v>
      </c>
      <c r="E40" s="17" t="s">
        <v>1</v>
      </c>
      <c r="F40" s="299">
        <v>1484.0640000000001</v>
      </c>
      <c r="G40" s="38"/>
      <c r="H40" s="44"/>
    </row>
    <row r="41" s="2" customFormat="1" ht="16.8" customHeight="1">
      <c r="A41" s="38"/>
      <c r="B41" s="44"/>
      <c r="C41" s="298" t="s">
        <v>93</v>
      </c>
      <c r="D41" s="298" t="s">
        <v>213</v>
      </c>
      <c r="E41" s="17" t="s">
        <v>1</v>
      </c>
      <c r="F41" s="299">
        <v>3809.2640000000001</v>
      </c>
      <c r="G41" s="38"/>
      <c r="H41" s="44"/>
    </row>
    <row r="42" s="2" customFormat="1" ht="16.8" customHeight="1">
      <c r="A42" s="38"/>
      <c r="B42" s="44"/>
      <c r="C42" s="300" t="s">
        <v>767</v>
      </c>
      <c r="D42" s="38"/>
      <c r="E42" s="38"/>
      <c r="F42" s="38"/>
      <c r="G42" s="38"/>
      <c r="H42" s="44"/>
    </row>
    <row r="43" s="2" customFormat="1">
      <c r="A43" s="38"/>
      <c r="B43" s="44"/>
      <c r="C43" s="298" t="s">
        <v>207</v>
      </c>
      <c r="D43" s="298" t="s">
        <v>208</v>
      </c>
      <c r="E43" s="17" t="s">
        <v>188</v>
      </c>
      <c r="F43" s="299">
        <v>3809.2640000000001</v>
      </c>
      <c r="G43" s="38"/>
      <c r="H43" s="44"/>
    </row>
    <row r="44" s="2" customFormat="1">
      <c r="A44" s="38"/>
      <c r="B44" s="44"/>
      <c r="C44" s="298" t="s">
        <v>246</v>
      </c>
      <c r="D44" s="298" t="s">
        <v>247</v>
      </c>
      <c r="E44" s="17" t="s">
        <v>188</v>
      </c>
      <c r="F44" s="299">
        <v>3921.8910000000001</v>
      </c>
      <c r="G44" s="38"/>
      <c r="H44" s="44"/>
    </row>
    <row r="45" s="2" customFormat="1" ht="16.8" customHeight="1">
      <c r="A45" s="38"/>
      <c r="B45" s="44"/>
      <c r="C45" s="294" t="s">
        <v>98</v>
      </c>
      <c r="D45" s="295" t="s">
        <v>1</v>
      </c>
      <c r="E45" s="296" t="s">
        <v>1</v>
      </c>
      <c r="F45" s="297">
        <v>3921.8910000000001</v>
      </c>
      <c r="G45" s="38"/>
      <c r="H45" s="44"/>
    </row>
    <row r="46" s="2" customFormat="1" ht="16.8" customHeight="1">
      <c r="A46" s="38"/>
      <c r="B46" s="44"/>
      <c r="C46" s="298" t="s">
        <v>98</v>
      </c>
      <c r="D46" s="298" t="s">
        <v>249</v>
      </c>
      <c r="E46" s="17" t="s">
        <v>1</v>
      </c>
      <c r="F46" s="299">
        <v>3921.8910000000001</v>
      </c>
      <c r="G46" s="38"/>
      <c r="H46" s="44"/>
    </row>
    <row r="47" s="2" customFormat="1" ht="16.8" customHeight="1">
      <c r="A47" s="38"/>
      <c r="B47" s="44"/>
      <c r="C47" s="300" t="s">
        <v>767</v>
      </c>
      <c r="D47" s="38"/>
      <c r="E47" s="38"/>
      <c r="F47" s="38"/>
      <c r="G47" s="38"/>
      <c r="H47" s="44"/>
    </row>
    <row r="48" s="2" customFormat="1">
      <c r="A48" s="38"/>
      <c r="B48" s="44"/>
      <c r="C48" s="298" t="s">
        <v>246</v>
      </c>
      <c r="D48" s="298" t="s">
        <v>247</v>
      </c>
      <c r="E48" s="17" t="s">
        <v>188</v>
      </c>
      <c r="F48" s="299">
        <v>3921.8910000000001</v>
      </c>
      <c r="G48" s="38"/>
      <c r="H48" s="44"/>
    </row>
    <row r="49" s="2" customFormat="1" ht="16.8" customHeight="1">
      <c r="A49" s="38"/>
      <c r="B49" s="44"/>
      <c r="C49" s="298" t="s">
        <v>264</v>
      </c>
      <c r="D49" s="298" t="s">
        <v>265</v>
      </c>
      <c r="E49" s="17" t="s">
        <v>266</v>
      </c>
      <c r="F49" s="299">
        <v>7255.4979999999996</v>
      </c>
      <c r="G49" s="38"/>
      <c r="H49" s="44"/>
    </row>
    <row r="50" s="2" customFormat="1" ht="16.8" customHeight="1">
      <c r="A50" s="38"/>
      <c r="B50" s="44"/>
      <c r="C50" s="298" t="s">
        <v>269</v>
      </c>
      <c r="D50" s="298" t="s">
        <v>270</v>
      </c>
      <c r="E50" s="17" t="s">
        <v>188</v>
      </c>
      <c r="F50" s="299">
        <v>3926.2379999999998</v>
      </c>
      <c r="G50" s="38"/>
      <c r="H50" s="44"/>
    </row>
    <row r="51" s="2" customFormat="1" ht="16.8" customHeight="1">
      <c r="A51" s="38"/>
      <c r="B51" s="44"/>
      <c r="C51" s="294" t="s">
        <v>116</v>
      </c>
      <c r="D51" s="295" t="s">
        <v>1</v>
      </c>
      <c r="E51" s="296" t="s">
        <v>1</v>
      </c>
      <c r="F51" s="297">
        <v>4.3470000000000004</v>
      </c>
      <c r="G51" s="38"/>
      <c r="H51" s="44"/>
    </row>
    <row r="52" s="2" customFormat="1" ht="16.8" customHeight="1">
      <c r="A52" s="38"/>
      <c r="B52" s="44"/>
      <c r="C52" s="298" t="s">
        <v>1</v>
      </c>
      <c r="D52" s="298" t="s">
        <v>254</v>
      </c>
      <c r="E52" s="17" t="s">
        <v>1</v>
      </c>
      <c r="F52" s="299">
        <v>2.0489999999999999</v>
      </c>
      <c r="G52" s="38"/>
      <c r="H52" s="44"/>
    </row>
    <row r="53" s="2" customFormat="1" ht="16.8" customHeight="1">
      <c r="A53" s="38"/>
      <c r="B53" s="44"/>
      <c r="C53" s="298" t="s">
        <v>1</v>
      </c>
      <c r="D53" s="298" t="s">
        <v>255</v>
      </c>
      <c r="E53" s="17" t="s">
        <v>1</v>
      </c>
      <c r="F53" s="299">
        <v>1.5520000000000001</v>
      </c>
      <c r="G53" s="38"/>
      <c r="H53" s="44"/>
    </row>
    <row r="54" s="2" customFormat="1" ht="16.8" customHeight="1">
      <c r="A54" s="38"/>
      <c r="B54" s="44"/>
      <c r="C54" s="298" t="s">
        <v>1</v>
      </c>
      <c r="D54" s="298" t="s">
        <v>256</v>
      </c>
      <c r="E54" s="17" t="s">
        <v>1</v>
      </c>
      <c r="F54" s="299">
        <v>0.746</v>
      </c>
      <c r="G54" s="38"/>
      <c r="H54" s="44"/>
    </row>
    <row r="55" s="2" customFormat="1" ht="16.8" customHeight="1">
      <c r="A55" s="38"/>
      <c r="B55" s="44"/>
      <c r="C55" s="298" t="s">
        <v>116</v>
      </c>
      <c r="D55" s="298" t="s">
        <v>213</v>
      </c>
      <c r="E55" s="17" t="s">
        <v>1</v>
      </c>
      <c r="F55" s="299">
        <v>4.3470000000000004</v>
      </c>
      <c r="G55" s="38"/>
      <c r="H55" s="44"/>
    </row>
    <row r="56" s="2" customFormat="1" ht="16.8" customHeight="1">
      <c r="A56" s="38"/>
      <c r="B56" s="44"/>
      <c r="C56" s="300" t="s">
        <v>767</v>
      </c>
      <c r="D56" s="38"/>
      <c r="E56" s="38"/>
      <c r="F56" s="38"/>
      <c r="G56" s="38"/>
      <c r="H56" s="44"/>
    </row>
    <row r="57" s="2" customFormat="1">
      <c r="A57" s="38"/>
      <c r="B57" s="44"/>
      <c r="C57" s="298" t="s">
        <v>251</v>
      </c>
      <c r="D57" s="298" t="s">
        <v>252</v>
      </c>
      <c r="E57" s="17" t="s">
        <v>188</v>
      </c>
      <c r="F57" s="299">
        <v>4.3470000000000004</v>
      </c>
      <c r="G57" s="38"/>
      <c r="H57" s="44"/>
    </row>
    <row r="58" s="2" customFormat="1" ht="16.8" customHeight="1">
      <c r="A58" s="38"/>
      <c r="B58" s="44"/>
      <c r="C58" s="298" t="s">
        <v>269</v>
      </c>
      <c r="D58" s="298" t="s">
        <v>270</v>
      </c>
      <c r="E58" s="17" t="s">
        <v>188</v>
      </c>
      <c r="F58" s="299">
        <v>3926.2379999999998</v>
      </c>
      <c r="G58" s="38"/>
      <c r="H58" s="44"/>
    </row>
    <row r="59" s="2" customFormat="1">
      <c r="A59" s="38"/>
      <c r="B59" s="44"/>
      <c r="C59" s="298" t="s">
        <v>595</v>
      </c>
      <c r="D59" s="298" t="s">
        <v>596</v>
      </c>
      <c r="E59" s="17" t="s">
        <v>266</v>
      </c>
      <c r="F59" s="299">
        <v>10.868</v>
      </c>
      <c r="G59" s="38"/>
      <c r="H59" s="44"/>
    </row>
    <row r="60" s="2" customFormat="1" ht="16.8" customHeight="1">
      <c r="A60" s="38"/>
      <c r="B60" s="44"/>
      <c r="C60" s="294" t="s">
        <v>104</v>
      </c>
      <c r="D60" s="295" t="s">
        <v>1</v>
      </c>
      <c r="E60" s="296" t="s">
        <v>1</v>
      </c>
      <c r="F60" s="297">
        <v>4372</v>
      </c>
      <c r="G60" s="38"/>
      <c r="H60" s="44"/>
    </row>
    <row r="61" s="2" customFormat="1" ht="16.8" customHeight="1">
      <c r="A61" s="38"/>
      <c r="B61" s="44"/>
      <c r="C61" s="298" t="s">
        <v>104</v>
      </c>
      <c r="D61" s="298" t="s">
        <v>290</v>
      </c>
      <c r="E61" s="17" t="s">
        <v>1</v>
      </c>
      <c r="F61" s="299">
        <v>4372</v>
      </c>
      <c r="G61" s="38"/>
      <c r="H61" s="44"/>
    </row>
    <row r="62" s="2" customFormat="1" ht="16.8" customHeight="1">
      <c r="A62" s="38"/>
      <c r="B62" s="44"/>
      <c r="C62" s="300" t="s">
        <v>767</v>
      </c>
      <c r="D62" s="38"/>
      <c r="E62" s="38"/>
      <c r="F62" s="38"/>
      <c r="G62" s="38"/>
      <c r="H62" s="44"/>
    </row>
    <row r="63" s="2" customFormat="1" ht="16.8" customHeight="1">
      <c r="A63" s="38"/>
      <c r="B63" s="44"/>
      <c r="C63" s="298" t="s">
        <v>287</v>
      </c>
      <c r="D63" s="298" t="s">
        <v>288</v>
      </c>
      <c r="E63" s="17" t="s">
        <v>171</v>
      </c>
      <c r="F63" s="299">
        <v>4372</v>
      </c>
      <c r="G63" s="38"/>
      <c r="H63" s="44"/>
    </row>
    <row r="64" s="2" customFormat="1" ht="16.8" customHeight="1">
      <c r="A64" s="38"/>
      <c r="B64" s="44"/>
      <c r="C64" s="298" t="s">
        <v>298</v>
      </c>
      <c r="D64" s="298" t="s">
        <v>299</v>
      </c>
      <c r="E64" s="17" t="s">
        <v>171</v>
      </c>
      <c r="F64" s="299">
        <v>4372</v>
      </c>
      <c r="G64" s="38"/>
      <c r="H64" s="44"/>
    </row>
    <row r="65" s="2" customFormat="1">
      <c r="A65" s="38"/>
      <c r="B65" s="44"/>
      <c r="C65" s="298" t="s">
        <v>328</v>
      </c>
      <c r="D65" s="298" t="s">
        <v>329</v>
      </c>
      <c r="E65" s="17" t="s">
        <v>171</v>
      </c>
      <c r="F65" s="299">
        <v>4372</v>
      </c>
      <c r="G65" s="38"/>
      <c r="H65" s="44"/>
    </row>
    <row r="66" s="2" customFormat="1" ht="16.8" customHeight="1">
      <c r="A66" s="38"/>
      <c r="B66" s="44"/>
      <c r="C66" s="298" t="s">
        <v>341</v>
      </c>
      <c r="D66" s="298" t="s">
        <v>342</v>
      </c>
      <c r="E66" s="17" t="s">
        <v>188</v>
      </c>
      <c r="F66" s="299">
        <v>21.859999999999999</v>
      </c>
      <c r="G66" s="38"/>
      <c r="H66" s="44"/>
    </row>
    <row r="67" s="2" customFormat="1" ht="16.8" customHeight="1">
      <c r="A67" s="38"/>
      <c r="B67" s="44"/>
      <c r="C67" s="298" t="s">
        <v>346</v>
      </c>
      <c r="D67" s="298" t="s">
        <v>347</v>
      </c>
      <c r="E67" s="17" t="s">
        <v>188</v>
      </c>
      <c r="F67" s="299">
        <v>21.859999999999999</v>
      </c>
      <c r="G67" s="38"/>
      <c r="H67" s="44"/>
    </row>
    <row r="68" s="2" customFormat="1" ht="16.8" customHeight="1">
      <c r="A68" s="38"/>
      <c r="B68" s="44"/>
      <c r="C68" s="298" t="s">
        <v>350</v>
      </c>
      <c r="D68" s="298" t="s">
        <v>351</v>
      </c>
      <c r="E68" s="17" t="s">
        <v>188</v>
      </c>
      <c r="F68" s="299">
        <v>109.3</v>
      </c>
      <c r="G68" s="38"/>
      <c r="H68" s="44"/>
    </row>
    <row r="69" s="2" customFormat="1" ht="16.8" customHeight="1">
      <c r="A69" s="38"/>
      <c r="B69" s="44"/>
      <c r="C69" s="298" t="s">
        <v>302</v>
      </c>
      <c r="D69" s="298" t="s">
        <v>303</v>
      </c>
      <c r="E69" s="17" t="s">
        <v>304</v>
      </c>
      <c r="F69" s="299">
        <v>131.16</v>
      </c>
      <c r="G69" s="38"/>
      <c r="H69" s="44"/>
    </row>
    <row r="70" s="2" customFormat="1" ht="16.8" customHeight="1">
      <c r="A70" s="38"/>
      <c r="B70" s="44"/>
      <c r="C70" s="298" t="s">
        <v>293</v>
      </c>
      <c r="D70" s="298" t="s">
        <v>294</v>
      </c>
      <c r="E70" s="17" t="s">
        <v>266</v>
      </c>
      <c r="F70" s="299">
        <v>808.82000000000005</v>
      </c>
      <c r="G70" s="38"/>
      <c r="H70" s="44"/>
    </row>
    <row r="71" s="2" customFormat="1" ht="16.8" customHeight="1">
      <c r="A71" s="38"/>
      <c r="B71" s="44"/>
      <c r="C71" s="294" t="s">
        <v>110</v>
      </c>
      <c r="D71" s="295" t="s">
        <v>1</v>
      </c>
      <c r="E71" s="296" t="s">
        <v>1</v>
      </c>
      <c r="F71" s="297">
        <v>14.174</v>
      </c>
      <c r="G71" s="38"/>
      <c r="H71" s="44"/>
    </row>
    <row r="72" s="2" customFormat="1" ht="16.8" customHeight="1">
      <c r="A72" s="38"/>
      <c r="B72" s="44"/>
      <c r="C72" s="298" t="s">
        <v>1</v>
      </c>
      <c r="D72" s="298" t="s">
        <v>228</v>
      </c>
      <c r="E72" s="17" t="s">
        <v>1</v>
      </c>
      <c r="F72" s="299">
        <v>3</v>
      </c>
      <c r="G72" s="38"/>
      <c r="H72" s="44"/>
    </row>
    <row r="73" s="2" customFormat="1" ht="16.8" customHeight="1">
      <c r="A73" s="38"/>
      <c r="B73" s="44"/>
      <c r="C73" s="298" t="s">
        <v>1</v>
      </c>
      <c r="D73" s="298" t="s">
        <v>229</v>
      </c>
      <c r="E73" s="17" t="s">
        <v>1</v>
      </c>
      <c r="F73" s="299">
        <v>3</v>
      </c>
      <c r="G73" s="38"/>
      <c r="H73" s="44"/>
    </row>
    <row r="74" s="2" customFormat="1" ht="16.8" customHeight="1">
      <c r="A74" s="38"/>
      <c r="B74" s="44"/>
      <c r="C74" s="298" t="s">
        <v>1</v>
      </c>
      <c r="D74" s="298" t="s">
        <v>230</v>
      </c>
      <c r="E74" s="17" t="s">
        <v>1</v>
      </c>
      <c r="F74" s="299">
        <v>3.5</v>
      </c>
      <c r="G74" s="38"/>
      <c r="H74" s="44"/>
    </row>
    <row r="75" s="2" customFormat="1" ht="16.8" customHeight="1">
      <c r="A75" s="38"/>
      <c r="B75" s="44"/>
      <c r="C75" s="298" t="s">
        <v>1</v>
      </c>
      <c r="D75" s="298" t="s">
        <v>231</v>
      </c>
      <c r="E75" s="17" t="s">
        <v>1</v>
      </c>
      <c r="F75" s="299">
        <v>4.6740000000000004</v>
      </c>
      <c r="G75" s="38"/>
      <c r="H75" s="44"/>
    </row>
    <row r="76" s="2" customFormat="1" ht="16.8" customHeight="1">
      <c r="A76" s="38"/>
      <c r="B76" s="44"/>
      <c r="C76" s="298" t="s">
        <v>110</v>
      </c>
      <c r="D76" s="298" t="s">
        <v>213</v>
      </c>
      <c r="E76" s="17" t="s">
        <v>1</v>
      </c>
      <c r="F76" s="299">
        <v>14.174</v>
      </c>
      <c r="G76" s="38"/>
      <c r="H76" s="44"/>
    </row>
    <row r="77" s="2" customFormat="1" ht="16.8" customHeight="1">
      <c r="A77" s="38"/>
      <c r="B77" s="44"/>
      <c r="C77" s="300" t="s">
        <v>767</v>
      </c>
      <c r="D77" s="38"/>
      <c r="E77" s="38"/>
      <c r="F77" s="38"/>
      <c r="G77" s="38"/>
      <c r="H77" s="44"/>
    </row>
    <row r="78" s="2" customFormat="1">
      <c r="A78" s="38"/>
      <c r="B78" s="44"/>
      <c r="C78" s="298" t="s">
        <v>225</v>
      </c>
      <c r="D78" s="298" t="s">
        <v>226</v>
      </c>
      <c r="E78" s="17" t="s">
        <v>188</v>
      </c>
      <c r="F78" s="299">
        <v>14.174</v>
      </c>
      <c r="G78" s="38"/>
      <c r="H78" s="44"/>
    </row>
    <row r="79" s="2" customFormat="1">
      <c r="A79" s="38"/>
      <c r="B79" s="44"/>
      <c r="C79" s="298" t="s">
        <v>246</v>
      </c>
      <c r="D79" s="298" t="s">
        <v>247</v>
      </c>
      <c r="E79" s="17" t="s">
        <v>188</v>
      </c>
      <c r="F79" s="299">
        <v>3921.8910000000001</v>
      </c>
      <c r="G79" s="38"/>
      <c r="H79" s="44"/>
    </row>
    <row r="80" s="2" customFormat="1" ht="16.8" customHeight="1">
      <c r="A80" s="38"/>
      <c r="B80" s="44"/>
      <c r="C80" s="294" t="s">
        <v>112</v>
      </c>
      <c r="D80" s="295" t="s">
        <v>1</v>
      </c>
      <c r="E80" s="296" t="s">
        <v>1</v>
      </c>
      <c r="F80" s="297">
        <v>18.335000000000001</v>
      </c>
      <c r="G80" s="38"/>
      <c r="H80" s="44"/>
    </row>
    <row r="81" s="2" customFormat="1" ht="16.8" customHeight="1">
      <c r="A81" s="38"/>
      <c r="B81" s="44"/>
      <c r="C81" s="298" t="s">
        <v>1</v>
      </c>
      <c r="D81" s="298" t="s">
        <v>235</v>
      </c>
      <c r="E81" s="17" t="s">
        <v>1</v>
      </c>
      <c r="F81" s="299">
        <v>5.9850000000000003</v>
      </c>
      <c r="G81" s="38"/>
      <c r="H81" s="44"/>
    </row>
    <row r="82" s="2" customFormat="1" ht="16.8" customHeight="1">
      <c r="A82" s="38"/>
      <c r="B82" s="44"/>
      <c r="C82" s="298" t="s">
        <v>1</v>
      </c>
      <c r="D82" s="298" t="s">
        <v>236</v>
      </c>
      <c r="E82" s="17" t="s">
        <v>1</v>
      </c>
      <c r="F82" s="299">
        <v>4.75</v>
      </c>
      <c r="G82" s="38"/>
      <c r="H82" s="44"/>
    </row>
    <row r="83" s="2" customFormat="1" ht="16.8" customHeight="1">
      <c r="A83" s="38"/>
      <c r="B83" s="44"/>
      <c r="C83" s="298" t="s">
        <v>1</v>
      </c>
      <c r="D83" s="298" t="s">
        <v>237</v>
      </c>
      <c r="E83" s="17" t="s">
        <v>1</v>
      </c>
      <c r="F83" s="299">
        <v>7.5999999999999996</v>
      </c>
      <c r="G83" s="38"/>
      <c r="H83" s="44"/>
    </row>
    <row r="84" s="2" customFormat="1" ht="16.8" customHeight="1">
      <c r="A84" s="38"/>
      <c r="B84" s="44"/>
      <c r="C84" s="298" t="s">
        <v>112</v>
      </c>
      <c r="D84" s="298" t="s">
        <v>213</v>
      </c>
      <c r="E84" s="17" t="s">
        <v>1</v>
      </c>
      <c r="F84" s="299">
        <v>18.335000000000001</v>
      </c>
      <c r="G84" s="38"/>
      <c r="H84" s="44"/>
    </row>
    <row r="85" s="2" customFormat="1" ht="16.8" customHeight="1">
      <c r="A85" s="38"/>
      <c r="B85" s="44"/>
      <c r="C85" s="300" t="s">
        <v>767</v>
      </c>
      <c r="D85" s="38"/>
      <c r="E85" s="38"/>
      <c r="F85" s="38"/>
      <c r="G85" s="38"/>
      <c r="H85" s="44"/>
    </row>
    <row r="86" s="2" customFormat="1">
      <c r="A86" s="38"/>
      <c r="B86" s="44"/>
      <c r="C86" s="298" t="s">
        <v>232</v>
      </c>
      <c r="D86" s="298" t="s">
        <v>233</v>
      </c>
      <c r="E86" s="17" t="s">
        <v>188</v>
      </c>
      <c r="F86" s="299">
        <v>18.335000000000001</v>
      </c>
      <c r="G86" s="38"/>
      <c r="H86" s="44"/>
    </row>
    <row r="87" s="2" customFormat="1">
      <c r="A87" s="38"/>
      <c r="B87" s="44"/>
      <c r="C87" s="298" t="s">
        <v>246</v>
      </c>
      <c r="D87" s="298" t="s">
        <v>247</v>
      </c>
      <c r="E87" s="17" t="s">
        <v>188</v>
      </c>
      <c r="F87" s="299">
        <v>3921.8910000000001</v>
      </c>
      <c r="G87" s="38"/>
      <c r="H87" s="44"/>
    </row>
    <row r="88" s="2" customFormat="1" ht="16.8" customHeight="1">
      <c r="A88" s="38"/>
      <c r="B88" s="44"/>
      <c r="C88" s="294" t="s">
        <v>100</v>
      </c>
      <c r="D88" s="295" t="s">
        <v>1</v>
      </c>
      <c r="E88" s="296" t="s">
        <v>1</v>
      </c>
      <c r="F88" s="297">
        <v>4935</v>
      </c>
      <c r="G88" s="38"/>
      <c r="H88" s="44"/>
    </row>
    <row r="89" s="2" customFormat="1" ht="16.8" customHeight="1">
      <c r="A89" s="38"/>
      <c r="B89" s="44"/>
      <c r="C89" s="298" t="s">
        <v>100</v>
      </c>
      <c r="D89" s="298" t="s">
        <v>461</v>
      </c>
      <c r="E89" s="17" t="s">
        <v>1</v>
      </c>
      <c r="F89" s="299">
        <v>4935</v>
      </c>
      <c r="G89" s="38"/>
      <c r="H89" s="44"/>
    </row>
    <row r="90" s="2" customFormat="1" ht="16.8" customHeight="1">
      <c r="A90" s="38"/>
      <c r="B90" s="44"/>
      <c r="C90" s="300" t="s">
        <v>767</v>
      </c>
      <c r="D90" s="38"/>
      <c r="E90" s="38"/>
      <c r="F90" s="38"/>
      <c r="G90" s="38"/>
      <c r="H90" s="44"/>
    </row>
    <row r="91" s="2" customFormat="1" ht="16.8" customHeight="1">
      <c r="A91" s="38"/>
      <c r="B91" s="44"/>
      <c r="C91" s="298" t="s">
        <v>458</v>
      </c>
      <c r="D91" s="298" t="s">
        <v>459</v>
      </c>
      <c r="E91" s="17" t="s">
        <v>171</v>
      </c>
      <c r="F91" s="299">
        <v>9881.8799999999992</v>
      </c>
      <c r="G91" s="38"/>
      <c r="H91" s="44"/>
    </row>
    <row r="92" s="2" customFormat="1">
      <c r="A92" s="38"/>
      <c r="B92" s="44"/>
      <c r="C92" s="298" t="s">
        <v>207</v>
      </c>
      <c r="D92" s="298" t="s">
        <v>208</v>
      </c>
      <c r="E92" s="17" t="s">
        <v>188</v>
      </c>
      <c r="F92" s="299">
        <v>3809.2640000000001</v>
      </c>
      <c r="G92" s="38"/>
      <c r="H92" s="44"/>
    </row>
    <row r="93" s="2" customFormat="1" ht="16.8" customHeight="1">
      <c r="A93" s="38"/>
      <c r="B93" s="44"/>
      <c r="C93" s="298" t="s">
        <v>308</v>
      </c>
      <c r="D93" s="298" t="s">
        <v>309</v>
      </c>
      <c r="E93" s="17" t="s">
        <v>171</v>
      </c>
      <c r="F93" s="299">
        <v>5096.8800000000001</v>
      </c>
      <c r="G93" s="38"/>
      <c r="H93" s="44"/>
    </row>
    <row r="94" s="2" customFormat="1" ht="16.8" customHeight="1">
      <c r="A94" s="38"/>
      <c r="B94" s="44"/>
      <c r="C94" s="298" t="s">
        <v>466</v>
      </c>
      <c r="D94" s="298" t="s">
        <v>467</v>
      </c>
      <c r="E94" s="17" t="s">
        <v>171</v>
      </c>
      <c r="F94" s="299">
        <v>4946.8800000000001</v>
      </c>
      <c r="G94" s="38"/>
      <c r="H94" s="44"/>
    </row>
    <row r="95" s="2" customFormat="1" ht="16.8" customHeight="1">
      <c r="A95" s="38"/>
      <c r="B95" s="44"/>
      <c r="C95" s="298" t="s">
        <v>471</v>
      </c>
      <c r="D95" s="298" t="s">
        <v>472</v>
      </c>
      <c r="E95" s="17" t="s">
        <v>171</v>
      </c>
      <c r="F95" s="299">
        <v>4939.75</v>
      </c>
      <c r="G95" s="38"/>
      <c r="H95" s="44"/>
    </row>
    <row r="96" s="2" customFormat="1" ht="16.8" customHeight="1">
      <c r="A96" s="38"/>
      <c r="B96" s="44"/>
      <c r="C96" s="298" t="s">
        <v>475</v>
      </c>
      <c r="D96" s="298" t="s">
        <v>476</v>
      </c>
      <c r="E96" s="17" t="s">
        <v>171</v>
      </c>
      <c r="F96" s="299">
        <v>4944.5</v>
      </c>
      <c r="G96" s="38"/>
      <c r="H96" s="44"/>
    </row>
    <row r="97" s="2" customFormat="1">
      <c r="A97" s="38"/>
      <c r="B97" s="44"/>
      <c r="C97" s="298" t="s">
        <v>483</v>
      </c>
      <c r="D97" s="298" t="s">
        <v>484</v>
      </c>
      <c r="E97" s="17" t="s">
        <v>171</v>
      </c>
      <c r="F97" s="299">
        <v>4944.5</v>
      </c>
      <c r="G97" s="38"/>
      <c r="H97" s="44"/>
    </row>
    <row r="98" s="2" customFormat="1" ht="16.8" customHeight="1">
      <c r="A98" s="38"/>
      <c r="B98" s="44"/>
      <c r="C98" s="294" t="s">
        <v>107</v>
      </c>
      <c r="D98" s="295" t="s">
        <v>1</v>
      </c>
      <c r="E98" s="296" t="s">
        <v>1</v>
      </c>
      <c r="F98" s="297">
        <v>2.8799999999999999</v>
      </c>
      <c r="G98" s="38"/>
      <c r="H98" s="44"/>
    </row>
    <row r="99" s="2" customFormat="1" ht="16.8" customHeight="1">
      <c r="A99" s="38"/>
      <c r="B99" s="44"/>
      <c r="C99" s="298" t="s">
        <v>107</v>
      </c>
      <c r="D99" s="298" t="s">
        <v>463</v>
      </c>
      <c r="E99" s="17" t="s">
        <v>1</v>
      </c>
      <c r="F99" s="299">
        <v>2.8799999999999999</v>
      </c>
      <c r="G99" s="38"/>
      <c r="H99" s="44"/>
    </row>
    <row r="100" s="2" customFormat="1" ht="16.8" customHeight="1">
      <c r="A100" s="38"/>
      <c r="B100" s="44"/>
      <c r="C100" s="300" t="s">
        <v>767</v>
      </c>
      <c r="D100" s="38"/>
      <c r="E100" s="38"/>
      <c r="F100" s="38"/>
      <c r="G100" s="38"/>
      <c r="H100" s="44"/>
    </row>
    <row r="101" s="2" customFormat="1" ht="16.8" customHeight="1">
      <c r="A101" s="38"/>
      <c r="B101" s="44"/>
      <c r="C101" s="298" t="s">
        <v>458</v>
      </c>
      <c r="D101" s="298" t="s">
        <v>459</v>
      </c>
      <c r="E101" s="17" t="s">
        <v>171</v>
      </c>
      <c r="F101" s="299">
        <v>9881.8799999999992</v>
      </c>
      <c r="G101" s="38"/>
      <c r="H101" s="44"/>
    </row>
    <row r="102" s="2" customFormat="1">
      <c r="A102" s="38"/>
      <c r="B102" s="44"/>
      <c r="C102" s="298" t="s">
        <v>207</v>
      </c>
      <c r="D102" s="298" t="s">
        <v>208</v>
      </c>
      <c r="E102" s="17" t="s">
        <v>188</v>
      </c>
      <c r="F102" s="299">
        <v>3809.2640000000001</v>
      </c>
      <c r="G102" s="38"/>
      <c r="H102" s="44"/>
    </row>
    <row r="103" s="2" customFormat="1" ht="16.8" customHeight="1">
      <c r="A103" s="38"/>
      <c r="B103" s="44"/>
      <c r="C103" s="298" t="s">
        <v>308</v>
      </c>
      <c r="D103" s="298" t="s">
        <v>309</v>
      </c>
      <c r="E103" s="17" t="s">
        <v>171</v>
      </c>
      <c r="F103" s="299">
        <v>5096.8800000000001</v>
      </c>
      <c r="G103" s="38"/>
      <c r="H103" s="44"/>
    </row>
    <row r="104" s="2" customFormat="1" ht="16.8" customHeight="1">
      <c r="A104" s="38"/>
      <c r="B104" s="44"/>
      <c r="C104" s="298" t="s">
        <v>466</v>
      </c>
      <c r="D104" s="298" t="s">
        <v>467</v>
      </c>
      <c r="E104" s="17" t="s">
        <v>171</v>
      </c>
      <c r="F104" s="299">
        <v>4946.8800000000001</v>
      </c>
      <c r="G104" s="38"/>
      <c r="H104" s="44"/>
    </row>
    <row r="105" s="2" customFormat="1" ht="16.8" customHeight="1">
      <c r="A105" s="38"/>
      <c r="B105" s="44"/>
      <c r="C105" s="298" t="s">
        <v>487</v>
      </c>
      <c r="D105" s="298" t="s">
        <v>488</v>
      </c>
      <c r="E105" s="17" t="s">
        <v>171</v>
      </c>
      <c r="F105" s="299">
        <v>11.880000000000001</v>
      </c>
      <c r="G105" s="38"/>
      <c r="H105" s="44"/>
    </row>
    <row r="106" s="2" customFormat="1" ht="16.8" customHeight="1">
      <c r="A106" s="38"/>
      <c r="B106" s="44"/>
      <c r="C106" s="298" t="s">
        <v>497</v>
      </c>
      <c r="D106" s="298" t="s">
        <v>498</v>
      </c>
      <c r="E106" s="17" t="s">
        <v>171</v>
      </c>
      <c r="F106" s="299">
        <v>2.9660000000000002</v>
      </c>
      <c r="G106" s="38"/>
      <c r="H106" s="44"/>
    </row>
    <row r="107" s="2" customFormat="1" ht="16.8" customHeight="1">
      <c r="A107" s="38"/>
      <c r="B107" s="44"/>
      <c r="C107" s="294" t="s">
        <v>114</v>
      </c>
      <c r="D107" s="295" t="s">
        <v>1</v>
      </c>
      <c r="E107" s="296" t="s">
        <v>1</v>
      </c>
      <c r="F107" s="297">
        <v>23.641999999999999</v>
      </c>
      <c r="G107" s="38"/>
      <c r="H107" s="44"/>
    </row>
    <row r="108" s="2" customFormat="1" ht="16.8" customHeight="1">
      <c r="A108" s="38"/>
      <c r="B108" s="44"/>
      <c r="C108" s="298" t="s">
        <v>1</v>
      </c>
      <c r="D108" s="298" t="s">
        <v>277</v>
      </c>
      <c r="E108" s="17" t="s">
        <v>1</v>
      </c>
      <c r="F108" s="299">
        <v>1.0800000000000001</v>
      </c>
      <c r="G108" s="38"/>
      <c r="H108" s="44"/>
    </row>
    <row r="109" s="2" customFormat="1" ht="16.8" customHeight="1">
      <c r="A109" s="38"/>
      <c r="B109" s="44"/>
      <c r="C109" s="298" t="s">
        <v>1</v>
      </c>
      <c r="D109" s="298" t="s">
        <v>278</v>
      </c>
      <c r="E109" s="17" t="s">
        <v>1</v>
      </c>
      <c r="F109" s="299">
        <v>1.0800000000000001</v>
      </c>
      <c r="G109" s="38"/>
      <c r="H109" s="44"/>
    </row>
    <row r="110" s="2" customFormat="1" ht="16.8" customHeight="1">
      <c r="A110" s="38"/>
      <c r="B110" s="44"/>
      <c r="C110" s="298" t="s">
        <v>1</v>
      </c>
      <c r="D110" s="298" t="s">
        <v>279</v>
      </c>
      <c r="E110" s="17" t="s">
        <v>1</v>
      </c>
      <c r="F110" s="299">
        <v>1.26</v>
      </c>
      <c r="G110" s="38"/>
      <c r="H110" s="44"/>
    </row>
    <row r="111" s="2" customFormat="1" ht="16.8" customHeight="1">
      <c r="A111" s="38"/>
      <c r="B111" s="44"/>
      <c r="C111" s="298" t="s">
        <v>1</v>
      </c>
      <c r="D111" s="298" t="s">
        <v>231</v>
      </c>
      <c r="E111" s="17" t="s">
        <v>1</v>
      </c>
      <c r="F111" s="299">
        <v>4.6740000000000004</v>
      </c>
      <c r="G111" s="38"/>
      <c r="H111" s="44"/>
    </row>
    <row r="112" s="2" customFormat="1" ht="16.8" customHeight="1">
      <c r="A112" s="38"/>
      <c r="B112" s="44"/>
      <c r="C112" s="298" t="s">
        <v>1</v>
      </c>
      <c r="D112" s="298" t="s">
        <v>280</v>
      </c>
      <c r="E112" s="17" t="s">
        <v>1</v>
      </c>
      <c r="F112" s="299">
        <v>3.8799999999999999</v>
      </c>
      <c r="G112" s="38"/>
      <c r="H112" s="44"/>
    </row>
    <row r="113" s="2" customFormat="1" ht="16.8" customHeight="1">
      <c r="A113" s="38"/>
      <c r="B113" s="44"/>
      <c r="C113" s="298" t="s">
        <v>1</v>
      </c>
      <c r="D113" s="298" t="s">
        <v>281</v>
      </c>
      <c r="E113" s="17" t="s">
        <v>1</v>
      </c>
      <c r="F113" s="299">
        <v>2.8740000000000001</v>
      </c>
      <c r="G113" s="38"/>
      <c r="H113" s="44"/>
    </row>
    <row r="114" s="2" customFormat="1" ht="16.8" customHeight="1">
      <c r="A114" s="38"/>
      <c r="B114" s="44"/>
      <c r="C114" s="298" t="s">
        <v>1</v>
      </c>
      <c r="D114" s="298" t="s">
        <v>282</v>
      </c>
      <c r="E114" s="17" t="s">
        <v>1</v>
      </c>
      <c r="F114" s="299">
        <v>2.7879999999999998</v>
      </c>
      <c r="G114" s="38"/>
      <c r="H114" s="44"/>
    </row>
    <row r="115" s="2" customFormat="1" ht="16.8" customHeight="1">
      <c r="A115" s="38"/>
      <c r="B115" s="44"/>
      <c r="C115" s="298" t="s">
        <v>1</v>
      </c>
      <c r="D115" s="298" t="s">
        <v>283</v>
      </c>
      <c r="E115" s="17" t="s">
        <v>1</v>
      </c>
      <c r="F115" s="299">
        <v>2.7000000000000002</v>
      </c>
      <c r="G115" s="38"/>
      <c r="H115" s="44"/>
    </row>
    <row r="116" s="2" customFormat="1" ht="16.8" customHeight="1">
      <c r="A116" s="38"/>
      <c r="B116" s="44"/>
      <c r="C116" s="298" t="s">
        <v>1</v>
      </c>
      <c r="D116" s="298" t="s">
        <v>284</v>
      </c>
      <c r="E116" s="17" t="s">
        <v>1</v>
      </c>
      <c r="F116" s="299">
        <v>1.653</v>
      </c>
      <c r="G116" s="38"/>
      <c r="H116" s="44"/>
    </row>
    <row r="117" s="2" customFormat="1" ht="16.8" customHeight="1">
      <c r="A117" s="38"/>
      <c r="B117" s="44"/>
      <c r="C117" s="298" t="s">
        <v>1</v>
      </c>
      <c r="D117" s="298" t="s">
        <v>285</v>
      </c>
      <c r="E117" s="17" t="s">
        <v>1</v>
      </c>
      <c r="F117" s="299">
        <v>1.653</v>
      </c>
      <c r="G117" s="38"/>
      <c r="H117" s="44"/>
    </row>
    <row r="118" s="2" customFormat="1" ht="16.8" customHeight="1">
      <c r="A118" s="38"/>
      <c r="B118" s="44"/>
      <c r="C118" s="298" t="s">
        <v>114</v>
      </c>
      <c r="D118" s="298" t="s">
        <v>213</v>
      </c>
      <c r="E118" s="17" t="s">
        <v>1</v>
      </c>
      <c r="F118" s="299">
        <v>23.641999999999999</v>
      </c>
      <c r="G118" s="38"/>
      <c r="H118" s="44"/>
    </row>
    <row r="119" s="2" customFormat="1" ht="16.8" customHeight="1">
      <c r="A119" s="38"/>
      <c r="B119" s="44"/>
      <c r="C119" s="300" t="s">
        <v>767</v>
      </c>
      <c r="D119" s="38"/>
      <c r="E119" s="38"/>
      <c r="F119" s="38"/>
      <c r="G119" s="38"/>
      <c r="H119" s="44"/>
    </row>
    <row r="120" s="2" customFormat="1" ht="16.8" customHeight="1">
      <c r="A120" s="38"/>
      <c r="B120" s="44"/>
      <c r="C120" s="298" t="s">
        <v>274</v>
      </c>
      <c r="D120" s="298" t="s">
        <v>275</v>
      </c>
      <c r="E120" s="17" t="s">
        <v>188</v>
      </c>
      <c r="F120" s="299">
        <v>23.641999999999999</v>
      </c>
      <c r="G120" s="38"/>
      <c r="H120" s="44"/>
    </row>
    <row r="121" s="2" customFormat="1">
      <c r="A121" s="38"/>
      <c r="B121" s="44"/>
      <c r="C121" s="298" t="s">
        <v>246</v>
      </c>
      <c r="D121" s="298" t="s">
        <v>247</v>
      </c>
      <c r="E121" s="17" t="s">
        <v>188</v>
      </c>
      <c r="F121" s="299">
        <v>3921.8910000000001</v>
      </c>
      <c r="G121" s="38"/>
      <c r="H121" s="44"/>
    </row>
    <row r="122" s="2" customFormat="1" ht="26.4" customHeight="1">
      <c r="A122" s="38"/>
      <c r="B122" s="44"/>
      <c r="C122" s="293" t="s">
        <v>768</v>
      </c>
      <c r="D122" s="293" t="s">
        <v>88</v>
      </c>
      <c r="E122" s="38"/>
      <c r="F122" s="38"/>
      <c r="G122" s="38"/>
      <c r="H122" s="44"/>
    </row>
    <row r="123" s="2" customFormat="1" ht="16.8" customHeight="1">
      <c r="A123" s="38"/>
      <c r="B123" s="44"/>
      <c r="C123" s="294" t="s">
        <v>93</v>
      </c>
      <c r="D123" s="295" t="s">
        <v>1</v>
      </c>
      <c r="E123" s="296" t="s">
        <v>1</v>
      </c>
      <c r="F123" s="297">
        <v>1454</v>
      </c>
      <c r="G123" s="38"/>
      <c r="H123" s="44"/>
    </row>
    <row r="124" s="2" customFormat="1" ht="16.8" customHeight="1">
      <c r="A124" s="38"/>
      <c r="B124" s="44"/>
      <c r="C124" s="298" t="s">
        <v>1</v>
      </c>
      <c r="D124" s="298" t="s">
        <v>662</v>
      </c>
      <c r="E124" s="17" t="s">
        <v>1</v>
      </c>
      <c r="F124" s="299">
        <v>1454</v>
      </c>
      <c r="G124" s="38"/>
      <c r="H124" s="44"/>
    </row>
    <row r="125" s="2" customFormat="1" ht="16.8" customHeight="1">
      <c r="A125" s="38"/>
      <c r="B125" s="44"/>
      <c r="C125" s="298" t="s">
        <v>93</v>
      </c>
      <c r="D125" s="298" t="s">
        <v>213</v>
      </c>
      <c r="E125" s="17" t="s">
        <v>1</v>
      </c>
      <c r="F125" s="299">
        <v>1454</v>
      </c>
      <c r="G125" s="38"/>
      <c r="H125" s="44"/>
    </row>
    <row r="126" s="2" customFormat="1" ht="16.8" customHeight="1">
      <c r="A126" s="38"/>
      <c r="B126" s="44"/>
      <c r="C126" s="300" t="s">
        <v>767</v>
      </c>
      <c r="D126" s="38"/>
      <c r="E126" s="38"/>
      <c r="F126" s="38"/>
      <c r="G126" s="38"/>
      <c r="H126" s="44"/>
    </row>
    <row r="127" s="2" customFormat="1">
      <c r="A127" s="38"/>
      <c r="B127" s="44"/>
      <c r="C127" s="298" t="s">
        <v>207</v>
      </c>
      <c r="D127" s="298" t="s">
        <v>208</v>
      </c>
      <c r="E127" s="17" t="s">
        <v>188</v>
      </c>
      <c r="F127" s="299">
        <v>1454</v>
      </c>
      <c r="G127" s="38"/>
      <c r="H127" s="44"/>
    </row>
    <row r="128" s="2" customFormat="1">
      <c r="A128" s="38"/>
      <c r="B128" s="44"/>
      <c r="C128" s="298" t="s">
        <v>246</v>
      </c>
      <c r="D128" s="298" t="s">
        <v>247</v>
      </c>
      <c r="E128" s="17" t="s">
        <v>188</v>
      </c>
      <c r="F128" s="299">
        <v>1462.28</v>
      </c>
      <c r="G128" s="38"/>
      <c r="H128" s="44"/>
    </row>
    <row r="129" s="2" customFormat="1" ht="16.8" customHeight="1">
      <c r="A129" s="38"/>
      <c r="B129" s="44"/>
      <c r="C129" s="294" t="s">
        <v>98</v>
      </c>
      <c r="D129" s="295" t="s">
        <v>1</v>
      </c>
      <c r="E129" s="296" t="s">
        <v>1</v>
      </c>
      <c r="F129" s="297">
        <v>1462.28</v>
      </c>
      <c r="G129" s="38"/>
      <c r="H129" s="44"/>
    </row>
    <row r="130" s="2" customFormat="1" ht="16.8" customHeight="1">
      <c r="A130" s="38"/>
      <c r="B130" s="44"/>
      <c r="C130" s="298" t="s">
        <v>98</v>
      </c>
      <c r="D130" s="298" t="s">
        <v>666</v>
      </c>
      <c r="E130" s="17" t="s">
        <v>1</v>
      </c>
      <c r="F130" s="299">
        <v>1462.28</v>
      </c>
      <c r="G130" s="38"/>
      <c r="H130" s="44"/>
    </row>
    <row r="131" s="2" customFormat="1" ht="16.8" customHeight="1">
      <c r="A131" s="38"/>
      <c r="B131" s="44"/>
      <c r="C131" s="300" t="s">
        <v>767</v>
      </c>
      <c r="D131" s="38"/>
      <c r="E131" s="38"/>
      <c r="F131" s="38"/>
      <c r="G131" s="38"/>
      <c r="H131" s="44"/>
    </row>
    <row r="132" s="2" customFormat="1">
      <c r="A132" s="38"/>
      <c r="B132" s="44"/>
      <c r="C132" s="298" t="s">
        <v>246</v>
      </c>
      <c r="D132" s="298" t="s">
        <v>247</v>
      </c>
      <c r="E132" s="17" t="s">
        <v>188</v>
      </c>
      <c r="F132" s="299">
        <v>1462.28</v>
      </c>
      <c r="G132" s="38"/>
      <c r="H132" s="44"/>
    </row>
    <row r="133" s="2" customFormat="1" ht="16.8" customHeight="1">
      <c r="A133" s="38"/>
      <c r="B133" s="44"/>
      <c r="C133" s="298" t="s">
        <v>264</v>
      </c>
      <c r="D133" s="298" t="s">
        <v>265</v>
      </c>
      <c r="E133" s="17" t="s">
        <v>266</v>
      </c>
      <c r="F133" s="299">
        <v>2705.2179999999998</v>
      </c>
      <c r="G133" s="38"/>
      <c r="H133" s="44"/>
    </row>
    <row r="134" s="2" customFormat="1" ht="16.8" customHeight="1">
      <c r="A134" s="38"/>
      <c r="B134" s="44"/>
      <c r="C134" s="298" t="s">
        <v>269</v>
      </c>
      <c r="D134" s="298" t="s">
        <v>270</v>
      </c>
      <c r="E134" s="17" t="s">
        <v>188</v>
      </c>
      <c r="F134" s="299">
        <v>1462.28</v>
      </c>
      <c r="G134" s="38"/>
      <c r="H134" s="44"/>
    </row>
    <row r="135" s="2" customFormat="1" ht="16.8" customHeight="1">
      <c r="A135" s="38"/>
      <c r="B135" s="44"/>
      <c r="C135" s="294" t="s">
        <v>110</v>
      </c>
      <c r="D135" s="295" t="s">
        <v>1</v>
      </c>
      <c r="E135" s="296" t="s">
        <v>1</v>
      </c>
      <c r="F135" s="297">
        <v>8.2799999999999994</v>
      </c>
      <c r="G135" s="38"/>
      <c r="H135" s="44"/>
    </row>
    <row r="136" s="2" customFormat="1" ht="16.8" customHeight="1">
      <c r="A136" s="38"/>
      <c r="B136" s="44"/>
      <c r="C136" s="298" t="s">
        <v>1</v>
      </c>
      <c r="D136" s="298" t="s">
        <v>664</v>
      </c>
      <c r="E136" s="17" t="s">
        <v>1</v>
      </c>
      <c r="F136" s="299">
        <v>8.2799999999999994</v>
      </c>
      <c r="G136" s="38"/>
      <c r="H136" s="44"/>
    </row>
    <row r="137" s="2" customFormat="1" ht="16.8" customHeight="1">
      <c r="A137" s="38"/>
      <c r="B137" s="44"/>
      <c r="C137" s="298" t="s">
        <v>110</v>
      </c>
      <c r="D137" s="298" t="s">
        <v>213</v>
      </c>
      <c r="E137" s="17" t="s">
        <v>1</v>
      </c>
      <c r="F137" s="299">
        <v>8.2799999999999994</v>
      </c>
      <c r="G137" s="38"/>
      <c r="H137" s="44"/>
    </row>
    <row r="138" s="2" customFormat="1" ht="16.8" customHeight="1">
      <c r="A138" s="38"/>
      <c r="B138" s="44"/>
      <c r="C138" s="300" t="s">
        <v>767</v>
      </c>
      <c r="D138" s="38"/>
      <c r="E138" s="38"/>
      <c r="F138" s="38"/>
      <c r="G138" s="38"/>
      <c r="H138" s="44"/>
    </row>
    <row r="139" s="2" customFormat="1">
      <c r="A139" s="38"/>
      <c r="B139" s="44"/>
      <c r="C139" s="298" t="s">
        <v>225</v>
      </c>
      <c r="D139" s="298" t="s">
        <v>226</v>
      </c>
      <c r="E139" s="17" t="s">
        <v>188</v>
      </c>
      <c r="F139" s="299">
        <v>8.2799999999999994</v>
      </c>
      <c r="G139" s="38"/>
      <c r="H139" s="44"/>
    </row>
    <row r="140" s="2" customFormat="1">
      <c r="A140" s="38"/>
      <c r="B140" s="44"/>
      <c r="C140" s="298" t="s">
        <v>246</v>
      </c>
      <c r="D140" s="298" t="s">
        <v>247</v>
      </c>
      <c r="E140" s="17" t="s">
        <v>188</v>
      </c>
      <c r="F140" s="299">
        <v>1462.28</v>
      </c>
      <c r="G140" s="38"/>
      <c r="H140" s="44"/>
    </row>
    <row r="141" s="2" customFormat="1" ht="7.44" customHeight="1">
      <c r="A141" s="38"/>
      <c r="B141" s="171"/>
      <c r="C141" s="172"/>
      <c r="D141" s="172"/>
      <c r="E141" s="172"/>
      <c r="F141" s="172"/>
      <c r="G141" s="172"/>
      <c r="H141" s="44"/>
    </row>
    <row r="142" s="2" customFormat="1">
      <c r="A142" s="38"/>
      <c r="B142" s="38"/>
      <c r="C142" s="38"/>
      <c r="D142" s="38"/>
      <c r="E142" s="38"/>
      <c r="F142" s="38"/>
      <c r="G142" s="38"/>
      <c r="H142" s="38"/>
    </row>
  </sheetData>
  <sheetProtection sheet="1" formatColumns="0" formatRows="0" objects="1" scenarios="1" spinCount="100000" saltValue="umvz/AYxfqE9JNVYUZURut48Ak2cXM0xGWibgvf+IQ8q0Lu0espLDQcxx7zIugf2/owRP6SPdOEdnc30D1oKDA==" hashValue="nHcYxNe9cxQbvyXi1F6Ml8Nsc1c9XwMQOyK+FEBQRca8rQ3Azb6AQYfnLsHMSmgtm/oudbqay48mbF0P2uTLkg==" algorithmName="SHA-512" password="CC35"/>
  <mergeCells count="2">
    <mergeCell ref="D5:F5"/>
    <mergeCell ref="D6:F6"/>
  </mergeCells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Jan Duben</dc:creator>
  <cp:lastModifiedBy>Jan Duben</cp:lastModifiedBy>
  <dcterms:created xsi:type="dcterms:W3CDTF">2022-05-24T04:37:33Z</dcterms:created>
  <dcterms:modified xsi:type="dcterms:W3CDTF">2022-05-24T04:37:40Z</dcterms:modified>
</cp:coreProperties>
</file>